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2.kobe.local\work2\12_建設局\07_道路計画課\02_計画係（自転車）\01_駐車場\01_令和５年度\02_照会回答・要望・依頼\03_決算・発注予定\29_公営企業に係る経営比較分析表（令和４年度決算）の分析等について\02_回答\"/>
    </mc:Choice>
  </mc:AlternateContent>
  <workbookProtection workbookAlgorithmName="SHA-512" workbookHashValue="5+0UPoPI7PStbcgDMkkvev63FQWLJmsRtlyvkE38Bouz+Y41jp7pbFM89hOCvRYhB2tkZCzlE1Z4kxmmN2YNbA==" workbookSaltValue="lt1RH/Ze6b/bDhz6kXuNW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K76" i="4" l="1"/>
  <c r="LH51" i="4"/>
  <c r="LT76" i="4"/>
  <c r="GQ51" i="4"/>
  <c r="LH30" i="4"/>
  <c r="IE76" i="4"/>
  <c r="GQ30" i="4"/>
  <c r="BZ51" i="4"/>
  <c r="BZ30" i="4"/>
  <c r="AV76" i="4"/>
  <c r="KO51" i="4"/>
  <c r="FX51" i="4"/>
  <c r="HP76" i="4"/>
  <c r="FX30" i="4"/>
  <c r="BG30" i="4"/>
  <c r="LE76" i="4"/>
  <c r="KO30" i="4"/>
  <c r="BG51" i="4"/>
  <c r="HA76" i="4"/>
  <c r="AN51" i="4"/>
  <c r="FE30" i="4"/>
  <c r="AN30" i="4"/>
  <c r="AG76" i="4"/>
  <c r="KP76" i="4"/>
  <c r="FE51" i="4"/>
  <c r="JV51" i="4"/>
  <c r="JV30" i="4"/>
  <c r="KA76" i="4"/>
  <c r="EL51" i="4"/>
  <c r="GL76" i="4"/>
  <c r="U51" i="4"/>
  <c r="EL30" i="4"/>
  <c r="U30" i="4"/>
  <c r="R76" i="4"/>
  <c r="JC51" i="4"/>
  <c r="JC30" i="4"/>
</calcChain>
</file>

<file path=xl/sharedStrings.xml><?xml version="1.0" encoding="utf-8"?>
<sst xmlns="http://schemas.openxmlformats.org/spreadsheetml/2006/main" count="278" uniqueCount="126">
  <si>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</si>
  <si>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</si>
  <si>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</si>
  <si>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</si>
  <si>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</si>
  <si>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</si>
  <si>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</si>
  <si>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</si>
  <si>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</si>
  <si>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</si>
  <si>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</si>
  <si>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</si>
  <si>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</si>
  <si>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</si>
  <si>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</si>
  <si>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</si>
  <si>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</si>
  <si>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</si>
  <si>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</si>
  <si>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</si>
  <si>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</si>
  <si>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</si>
  <si>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</si>
  <si>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</si>
  <si>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</si>
  <si>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</si>
  <si>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</si>
  <si>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</si>
  <si>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</si>
  <si>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</si>
  <si>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</si>
  <si>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</si>
  <si>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</si>
  <si>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</si>
  <si>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</si>
  <si>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</si>
  <si>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</si>
  <si>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</si>
  <si>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</si>
  <si>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</si>
  <si>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</si>
  <si>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</si>
  <si>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</si>
  <si>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</si>
  <si>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</si>
  <si>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</si>
  <si>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</si>
  <si>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</si>
  <si>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</si>
  <si>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</si>
  <si>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</si>
  <si>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</si>
  <si>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</si>
  <si>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</si>
  <si>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</si>
  <si>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</si>
  <si>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</si>
  <si>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</si>
  <si>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</si>
  <si>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</si>
  <si>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</si>
  <si>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</si>
  <si>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</si>
  <si>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</si>
  <si>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</si>
  <si>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</si>
  <si>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</si>
  <si>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</si>
  <si>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</si>
  <si>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</si>
  <si>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</si>
  <si>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</si>
  <si>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</si>
  <si>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</si>
  <si>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</si>
  <si>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</si>
  <si>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</si>
  <si>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</si>
  <si>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</si>
  <si>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</si>
  <si>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</si>
  <si>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</si>
  <si>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</si>
  <si>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</si>
  <si>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</si>
  <si>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</si>
  <si>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</si>
  <si>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</si>
  <si>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</si>
  <si>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</si>
  <si>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</si>
  <si>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</si>
  <si>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</si>
  <si>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</si>
  <si>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</si>
  <si>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</si>
  <si>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</si>
  <si>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</si>
  <si>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</si>
  <si>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</si>
  <si>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</si>
  <si>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</si>
  <si>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</si>
  <si>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</si>
  <si>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兵庫県　神戸市</t>
  </si>
  <si>
    <t>和田岬駐車場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</si>
  <si>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</si>
  <si>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</si>
  <si>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</si>
  <si>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</si>
  <si>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</si>
  <si>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</si>
  <si>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</t>
  </si>
  <si>
    <t>地下式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</si>
  <si>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</si>
  <si>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</si>
  <si>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</si>
  <si>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</si>
  <si>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</si>
  <si>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</si>
  <si>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</si>
  <si>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</si>
  <si>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①収益的収支比率は前年度から減少し、100％未満の赤字である。
④売上高GOP比率、⑤EBITDAは、前年度から大幅に減少している。
料金収入は前年度より大幅に回復しており、設備投資による一時的な影響である。</t>
    <rPh sb="14" eb="16">
      <t>ゲンショウ</t>
    </rPh>
    <rPh sb="22" eb="24">
      <t>ミマン</t>
    </rPh>
    <rPh sb="25" eb="27">
      <t>アカジ</t>
    </rPh>
    <rPh sb="56" eb="58">
      <t>オオハバ</t>
    </rPh>
    <rPh sb="67" eb="71">
      <t>リョウキンシュウニュウ</t>
    </rPh>
    <rPh sb="72" eb="75">
      <t>ゼンネンド</t>
    </rPh>
    <rPh sb="77" eb="79">
      <t>オオハバ</t>
    </rPh>
    <rPh sb="80" eb="82">
      <t>カイフク</t>
    </rPh>
    <rPh sb="87" eb="91">
      <t>セツビトウシ</t>
    </rPh>
    <rPh sb="94" eb="97">
      <t>イチジテキ</t>
    </rPh>
    <rPh sb="98" eb="100">
      <t>エイキョウ</t>
    </rPh>
    <phoneticPr fontId="5"/>
  </si>
  <si>
    <t>⑧設備投資見込額は前年度より減少した。今後、必要な設備更新に対する投資を計画的に実施していく。
⑩企業債残高対料金収入比率は、平成30年度より0となっている。</t>
    <rPh sb="14" eb="16">
      <t>ゲンショウ</t>
    </rPh>
    <phoneticPr fontId="5"/>
  </si>
  <si>
    <t>⑪稼働率は、直近5年間ほぼ横ばいであり、類似施設の平均値を下回っている。
通勤目的の長時間利用車両が多いためと考えられる。</t>
    <phoneticPr fontId="5"/>
  </si>
  <si>
    <t>近隣の企業への通勤・訪問者の利用が多く、自動二輪車の駐車枠拡大を実施し、利用者数も増加した。今年度の収益的収支比率は黒字であり、収益の増加及び安定化を目指していく。</t>
    <rPh sb="20" eb="25">
      <t>ジドウニリンシャ</t>
    </rPh>
    <rPh sb="26" eb="28">
      <t>チュウシャ</t>
    </rPh>
    <rPh sb="28" eb="29">
      <t>ワク</t>
    </rPh>
    <rPh sb="29" eb="31">
      <t>カクダイ</t>
    </rPh>
    <rPh sb="32" eb="34">
      <t>ジッシ</t>
    </rPh>
    <rPh sb="36" eb="40">
      <t>リヨウシャスウ</t>
    </rPh>
    <rPh sb="41" eb="43">
      <t>ゾウカ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</si>
</sst>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40.700000000000003</c:v>
                </c:pt>
                <c:pt idx="1">
                  <c:v>158.1</c:v>
                </c:pt>
                <c:pt idx="2">
                  <c:v>148.9</c:v>
                </c:pt>
                <c:pt idx="3">
                  <c:v>107.6</c:v>
                </c:pt>
                <c:pt idx="4">
                  <c:v>82.9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34-4AC3-9506-4F8F594DA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123.6</c:v>
                </c:pt>
                <c:pt idx="1">
                  <c:v>121.8</c:v>
                </c:pt>
                <c:pt idx="2">
                  <c:v>111.3</c:v>
                </c:pt>
                <c:pt idx="3">
                  <c:v>158.80000000000001</c:v>
                </c:pt>
                <c:pt idx="4">
                  <c:v>120.9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34-4AC3-9506-4F8F594DA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4F-44F3-B8F0-AE304FE19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178.3</c:v>
                </c:pt>
                <c:pt idx="1">
                  <c:v>163.69999999999999</c:v>
                </c:pt>
                <c:pt idx="2">
                  <c:v>88</c:v>
                </c:pt>
                <c:pt idx="3">
                  <c:v>77.3</c:v>
                </c:pt>
                <c:pt idx="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4F-44F3-B8F0-AE304FE19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44B-4BBC-A9BF-F9C49A67F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4B-4BBC-A9BF-F9C49A67F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131-46FA-AF33-BA542217B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31-46FA-AF33-BA542217B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B7-4C44-A48C-7CFB22C60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11.2</c:v>
                </c:pt>
                <c:pt idx="1">
                  <c:v>6.5</c:v>
                </c:pt>
                <c:pt idx="2">
                  <c:v>10.1</c:v>
                </c:pt>
                <c:pt idx="3">
                  <c:v>8.6</c:v>
                </c:pt>
                <c:pt idx="4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B7-4C44-A48C-7CFB22C60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DF-48B9-AB7C-F81086D1C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103</c:v>
                </c:pt>
                <c:pt idx="1">
                  <c:v>54</c:v>
                </c:pt>
                <c:pt idx="2">
                  <c:v>654</c:v>
                </c:pt>
                <c:pt idx="3">
                  <c:v>2466</c:v>
                </c:pt>
                <c:pt idx="4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DF-48B9-AB7C-F81086D1C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72.099999999999994</c:v>
                </c:pt>
                <c:pt idx="1">
                  <c:v>68.099999999999994</c:v>
                </c:pt>
                <c:pt idx="2">
                  <c:v>59.3</c:v>
                </c:pt>
                <c:pt idx="3">
                  <c:v>62.5</c:v>
                </c:pt>
                <c:pt idx="4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CC-4140-BCD2-EB93D6350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184.2</c:v>
                </c:pt>
                <c:pt idx="1">
                  <c:v>184.2</c:v>
                </c:pt>
                <c:pt idx="2">
                  <c:v>153.80000000000001</c:v>
                </c:pt>
                <c:pt idx="3">
                  <c:v>163.5</c:v>
                </c:pt>
                <c:pt idx="4">
                  <c:v>178.3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CC-4140-BCD2-EB93D6350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-2.2999999999999998</c:v>
                </c:pt>
                <c:pt idx="1">
                  <c:v>33.1</c:v>
                </c:pt>
                <c:pt idx="2">
                  <c:v>26.4</c:v>
                </c:pt>
                <c:pt idx="3">
                  <c:v>-3.1</c:v>
                </c:pt>
                <c:pt idx="4">
                  <c:v>-26.8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90-4AF0-BC06-F7AEFE658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8.9</c:v>
                </c:pt>
                <c:pt idx="1">
                  <c:v>2.2000000000000002</c:v>
                </c:pt>
                <c:pt idx="2">
                  <c:v>-81</c:v>
                </c:pt>
                <c:pt idx="3">
                  <c:v>-25.1</c:v>
                </c:pt>
                <c:pt idx="4">
                  <c:v>-18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90-4AF0-BC06-F7AEFE658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158</c:v>
                </c:pt>
                <c:pt idx="1">
                  <c:v>14247</c:v>
                </c:pt>
                <c:pt idx="2">
                  <c:v>11943</c:v>
                </c:pt>
                <c:pt idx="3">
                  <c:v>2280</c:v>
                </c:pt>
                <c:pt idx="4">
                  <c:v>-6963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F0-4140-A614-3B5032C77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18961</c:v>
                </c:pt>
                <c:pt idx="1">
                  <c:v>16100</c:v>
                </c:pt>
                <c:pt idx="2">
                  <c:v>4836</c:v>
                </c:pt>
                <c:pt idx="3">
                  <c:v>37213</c:v>
                </c:pt>
                <c:pt idx="4">
                  <c:v>17293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F0-4140-A614-3B5032C77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M1" zoomScale="80" zoomScaleNormal="8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15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15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0" t="str">
        <f>データ!H6&amp;"　"&amp;データ!I6</f>
        <v>兵庫県神戸市　和田岬駐車場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15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Ａ２Ｂ１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駅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7222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15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15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112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地下式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21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120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300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代行制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122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40.700000000000003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158.1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148.9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107.6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82.9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72.099999999999994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68.099999999999994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59.3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62.5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70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123.6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121.8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111.3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158.80000000000001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120.9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11.2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6.5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10.1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8.6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7.6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184.2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184.2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153.80000000000001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163.5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178.3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123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124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-2.2999999999999998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33.1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26.4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-3.1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-26.8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158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14247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11943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2280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-6963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103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54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654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2466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58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8.9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2.2000000000000002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-81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-25.1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-18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18961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16100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4836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37213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17293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15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125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374934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1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1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178.3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163.69999999999999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88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77.3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51.8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3V/94E6kUltUhx2/6rsvYNSoW5K05jnTQgGswA0oQc1qLvgwuwda7KV2Sxs7jgVjmIxT1ipaVL8HCs/77cyXtQ==" saltValue="Q/QsXUnX8e5M0F3MV2ZF1A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89</v>
      </c>
      <c r="AK5" s="47" t="s">
        <v>90</v>
      </c>
      <c r="AL5" s="47" t="s">
        <v>91</v>
      </c>
      <c r="AM5" s="47" t="s">
        <v>92</v>
      </c>
      <c r="AN5" s="47" t="s">
        <v>93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90</v>
      </c>
      <c r="AW5" s="47" t="s">
        <v>91</v>
      </c>
      <c r="AX5" s="47" t="s">
        <v>92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89</v>
      </c>
      <c r="BG5" s="47" t="s">
        <v>90</v>
      </c>
      <c r="BH5" s="47" t="s">
        <v>91</v>
      </c>
      <c r="BI5" s="47" t="s">
        <v>92</v>
      </c>
      <c r="BJ5" s="47" t="s">
        <v>93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89</v>
      </c>
      <c r="BR5" s="47" t="s">
        <v>90</v>
      </c>
      <c r="BS5" s="47" t="s">
        <v>91</v>
      </c>
      <c r="BT5" s="47" t="s">
        <v>92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89</v>
      </c>
      <c r="CC5" s="47" t="s">
        <v>90</v>
      </c>
      <c r="CD5" s="47" t="s">
        <v>91</v>
      </c>
      <c r="CE5" s="47" t="s">
        <v>92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89</v>
      </c>
      <c r="CP5" s="47" t="s">
        <v>90</v>
      </c>
      <c r="CQ5" s="47" t="s">
        <v>91</v>
      </c>
      <c r="CR5" s="47" t="s">
        <v>92</v>
      </c>
      <c r="CS5" s="47" t="s">
        <v>93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89</v>
      </c>
      <c r="DA5" s="47" t="s">
        <v>90</v>
      </c>
      <c r="DB5" s="47" t="s">
        <v>91</v>
      </c>
      <c r="DC5" s="47" t="s">
        <v>92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89</v>
      </c>
      <c r="DL5" s="47" t="s">
        <v>90</v>
      </c>
      <c r="DM5" s="47" t="s">
        <v>91</v>
      </c>
      <c r="DN5" s="47" t="s">
        <v>92</v>
      </c>
      <c r="DO5" s="47" t="s">
        <v>93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100</v>
      </c>
      <c r="B6" s="48">
        <f>B8</f>
        <v>2022</v>
      </c>
      <c r="C6" s="48">
        <f t="shared" ref="C6:X6" si="1">C8</f>
        <v>281000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11</v>
      </c>
      <c r="H6" s="48" t="str">
        <f>SUBSTITUTE(H8,"　","")</f>
        <v>兵庫県神戸市</v>
      </c>
      <c r="I6" s="48" t="str">
        <f t="shared" si="1"/>
        <v>和田岬駐車場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Ａ２Ｂ１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都市計画駐車場</v>
      </c>
      <c r="Q6" s="50" t="str">
        <f t="shared" si="1"/>
        <v>地下式</v>
      </c>
      <c r="R6" s="51">
        <f t="shared" si="1"/>
        <v>21</v>
      </c>
      <c r="S6" s="50" t="str">
        <f t="shared" si="1"/>
        <v>駅</v>
      </c>
      <c r="T6" s="50" t="str">
        <f t="shared" si="1"/>
        <v>無</v>
      </c>
      <c r="U6" s="51">
        <f t="shared" si="1"/>
        <v>7222</v>
      </c>
      <c r="V6" s="51">
        <f t="shared" si="1"/>
        <v>120</v>
      </c>
      <c r="W6" s="51">
        <f t="shared" si="1"/>
        <v>300</v>
      </c>
      <c r="X6" s="50" t="str">
        <f t="shared" si="1"/>
        <v>代行制</v>
      </c>
      <c r="Y6" s="52">
        <f>IF(Y8="-",NA(),Y8)</f>
        <v>40.700000000000003</v>
      </c>
      <c r="Z6" s="52">
        <f t="shared" ref="Z6:AH6" si="2">IF(Z8="-",NA(),Z8)</f>
        <v>158.1</v>
      </c>
      <c r="AA6" s="52">
        <f t="shared" si="2"/>
        <v>148.9</v>
      </c>
      <c r="AB6" s="52">
        <f t="shared" si="2"/>
        <v>107.6</v>
      </c>
      <c r="AC6" s="52">
        <f t="shared" si="2"/>
        <v>82.9</v>
      </c>
      <c r="AD6" s="52">
        <f t="shared" si="2"/>
        <v>123.6</v>
      </c>
      <c r="AE6" s="52">
        <f t="shared" si="2"/>
        <v>121.8</v>
      </c>
      <c r="AF6" s="52">
        <f t="shared" si="2"/>
        <v>111.3</v>
      </c>
      <c r="AG6" s="52">
        <f t="shared" si="2"/>
        <v>158.80000000000001</v>
      </c>
      <c r="AH6" s="52">
        <f t="shared" si="2"/>
        <v>120.9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11.2</v>
      </c>
      <c r="AP6" s="52">
        <f t="shared" si="3"/>
        <v>6.5</v>
      </c>
      <c r="AQ6" s="52">
        <f t="shared" si="3"/>
        <v>10.1</v>
      </c>
      <c r="AR6" s="52">
        <f t="shared" si="3"/>
        <v>8.6</v>
      </c>
      <c r="AS6" s="52">
        <f t="shared" si="3"/>
        <v>7.6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103</v>
      </c>
      <c r="BA6" s="53">
        <f t="shared" si="4"/>
        <v>54</v>
      </c>
      <c r="BB6" s="53">
        <f t="shared" si="4"/>
        <v>654</v>
      </c>
      <c r="BC6" s="53">
        <f t="shared" si="4"/>
        <v>2466</v>
      </c>
      <c r="BD6" s="53">
        <f t="shared" si="4"/>
        <v>58</v>
      </c>
      <c r="BE6" s="51" t="str">
        <f>IF(BE8="-","",IF(BE8="-","【-】","【"&amp;SUBSTITUTE(TEXT(BE8,"#,##0"),"-","△")&amp;"】"))</f>
        <v>【33】</v>
      </c>
      <c r="BF6" s="52">
        <f>IF(BF8="-",NA(),BF8)</f>
        <v>-2.2999999999999998</v>
      </c>
      <c r="BG6" s="52">
        <f t="shared" ref="BG6:BO6" si="5">IF(BG8="-",NA(),BG8)</f>
        <v>33.1</v>
      </c>
      <c r="BH6" s="52">
        <f t="shared" si="5"/>
        <v>26.4</v>
      </c>
      <c r="BI6" s="52">
        <f t="shared" si="5"/>
        <v>-3.1</v>
      </c>
      <c r="BJ6" s="52">
        <f t="shared" si="5"/>
        <v>-26.8</v>
      </c>
      <c r="BK6" s="52">
        <f t="shared" si="5"/>
        <v>8.9</v>
      </c>
      <c r="BL6" s="52">
        <f t="shared" si="5"/>
        <v>2.2000000000000002</v>
      </c>
      <c r="BM6" s="52">
        <f t="shared" si="5"/>
        <v>-81</v>
      </c>
      <c r="BN6" s="52">
        <f t="shared" si="5"/>
        <v>-25.1</v>
      </c>
      <c r="BO6" s="52">
        <f t="shared" si="5"/>
        <v>-18</v>
      </c>
      <c r="BP6" s="49" t="str">
        <f>IF(BP8="-","",IF(BP8="-","【-】","【"&amp;SUBSTITUTE(TEXT(BP8,"#,##0.0"),"-","△")&amp;"】"))</f>
        <v>【12.8】</v>
      </c>
      <c r="BQ6" s="53">
        <f>IF(BQ8="-",NA(),BQ8)</f>
        <v>158</v>
      </c>
      <c r="BR6" s="53">
        <f t="shared" ref="BR6:BZ6" si="6">IF(BR8="-",NA(),BR8)</f>
        <v>14247</v>
      </c>
      <c r="BS6" s="53">
        <f t="shared" si="6"/>
        <v>11943</v>
      </c>
      <c r="BT6" s="53">
        <f t="shared" si="6"/>
        <v>2280</v>
      </c>
      <c r="BU6" s="53">
        <f t="shared" si="6"/>
        <v>-6963</v>
      </c>
      <c r="BV6" s="53">
        <f t="shared" si="6"/>
        <v>18961</v>
      </c>
      <c r="BW6" s="53">
        <f t="shared" si="6"/>
        <v>16100</v>
      </c>
      <c r="BX6" s="53">
        <f t="shared" si="6"/>
        <v>4836</v>
      </c>
      <c r="BY6" s="53">
        <f t="shared" si="6"/>
        <v>37213</v>
      </c>
      <c r="BZ6" s="53">
        <f t="shared" si="6"/>
        <v>17293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101</v>
      </c>
      <c r="CM6" s="51">
        <f t="shared" ref="CM6:CN6" si="7">CM8</f>
        <v>0</v>
      </c>
      <c r="CN6" s="51">
        <f t="shared" si="7"/>
        <v>374934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101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178.3</v>
      </c>
      <c r="DF6" s="52">
        <f t="shared" si="8"/>
        <v>163.69999999999999</v>
      </c>
      <c r="DG6" s="52">
        <f t="shared" si="8"/>
        <v>88</v>
      </c>
      <c r="DH6" s="52">
        <f t="shared" si="8"/>
        <v>77.3</v>
      </c>
      <c r="DI6" s="52">
        <f t="shared" si="8"/>
        <v>51.8</v>
      </c>
      <c r="DJ6" s="49" t="str">
        <f>IF(DJ8="-","",IF(DJ8="-","【-】","【"&amp;SUBSTITUTE(TEXT(DJ8,"#,##0.0"),"-","△")&amp;"】"))</f>
        <v>【72.2】</v>
      </c>
      <c r="DK6" s="52">
        <f>IF(DK8="-",NA(),DK8)</f>
        <v>72.099999999999994</v>
      </c>
      <c r="DL6" s="52">
        <f t="shared" ref="DL6:DT6" si="9">IF(DL8="-",NA(),DL8)</f>
        <v>68.099999999999994</v>
      </c>
      <c r="DM6" s="52">
        <f t="shared" si="9"/>
        <v>59.3</v>
      </c>
      <c r="DN6" s="52">
        <f t="shared" si="9"/>
        <v>62.5</v>
      </c>
      <c r="DO6" s="52">
        <f t="shared" si="9"/>
        <v>70</v>
      </c>
      <c r="DP6" s="52">
        <f t="shared" si="9"/>
        <v>184.2</v>
      </c>
      <c r="DQ6" s="52">
        <f t="shared" si="9"/>
        <v>184.2</v>
      </c>
      <c r="DR6" s="52">
        <f t="shared" si="9"/>
        <v>153.80000000000001</v>
      </c>
      <c r="DS6" s="52">
        <f t="shared" si="9"/>
        <v>163.5</v>
      </c>
      <c r="DT6" s="52">
        <f t="shared" si="9"/>
        <v>178.3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102</v>
      </c>
      <c r="B7" s="48">
        <f t="shared" ref="B7:X7" si="10">B8</f>
        <v>2022</v>
      </c>
      <c r="C7" s="48">
        <f t="shared" si="10"/>
        <v>281000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11</v>
      </c>
      <c r="H7" s="48" t="str">
        <f t="shared" si="10"/>
        <v>兵庫県　神戸市</v>
      </c>
      <c r="I7" s="48" t="str">
        <f t="shared" si="10"/>
        <v>和田岬駐車場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Ａ２Ｂ１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都市計画駐車場</v>
      </c>
      <c r="Q7" s="50" t="str">
        <f t="shared" si="10"/>
        <v>地下式</v>
      </c>
      <c r="R7" s="51">
        <f t="shared" si="10"/>
        <v>21</v>
      </c>
      <c r="S7" s="50" t="str">
        <f t="shared" si="10"/>
        <v>駅</v>
      </c>
      <c r="T7" s="50" t="str">
        <f t="shared" si="10"/>
        <v>無</v>
      </c>
      <c r="U7" s="51">
        <f t="shared" si="10"/>
        <v>7222</v>
      </c>
      <c r="V7" s="51">
        <f t="shared" si="10"/>
        <v>120</v>
      </c>
      <c r="W7" s="51">
        <f t="shared" si="10"/>
        <v>300</v>
      </c>
      <c r="X7" s="50" t="str">
        <f t="shared" si="10"/>
        <v>代行制</v>
      </c>
      <c r="Y7" s="52">
        <f>Y8</f>
        <v>40.700000000000003</v>
      </c>
      <c r="Z7" s="52">
        <f t="shared" ref="Z7:AH7" si="11">Z8</f>
        <v>158.1</v>
      </c>
      <c r="AA7" s="52">
        <f t="shared" si="11"/>
        <v>148.9</v>
      </c>
      <c r="AB7" s="52">
        <f t="shared" si="11"/>
        <v>107.6</v>
      </c>
      <c r="AC7" s="52">
        <f t="shared" si="11"/>
        <v>82.9</v>
      </c>
      <c r="AD7" s="52">
        <f t="shared" si="11"/>
        <v>123.6</v>
      </c>
      <c r="AE7" s="52">
        <f t="shared" si="11"/>
        <v>121.8</v>
      </c>
      <c r="AF7" s="52">
        <f t="shared" si="11"/>
        <v>111.3</v>
      </c>
      <c r="AG7" s="52">
        <f t="shared" si="11"/>
        <v>158.80000000000001</v>
      </c>
      <c r="AH7" s="52">
        <f t="shared" si="11"/>
        <v>120.9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11.2</v>
      </c>
      <c r="AP7" s="52">
        <f t="shared" si="12"/>
        <v>6.5</v>
      </c>
      <c r="AQ7" s="52">
        <f t="shared" si="12"/>
        <v>10.1</v>
      </c>
      <c r="AR7" s="52">
        <f t="shared" si="12"/>
        <v>8.6</v>
      </c>
      <c r="AS7" s="52">
        <f t="shared" si="12"/>
        <v>7.6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103</v>
      </c>
      <c r="BA7" s="53">
        <f t="shared" si="13"/>
        <v>54</v>
      </c>
      <c r="BB7" s="53">
        <f t="shared" si="13"/>
        <v>654</v>
      </c>
      <c r="BC7" s="53">
        <f t="shared" si="13"/>
        <v>2466</v>
      </c>
      <c r="BD7" s="53">
        <f t="shared" si="13"/>
        <v>58</v>
      </c>
      <c r="BE7" s="51"/>
      <c r="BF7" s="52">
        <f>BF8</f>
        <v>-2.2999999999999998</v>
      </c>
      <c r="BG7" s="52">
        <f t="shared" ref="BG7:BO7" si="14">BG8</f>
        <v>33.1</v>
      </c>
      <c r="BH7" s="52">
        <f t="shared" si="14"/>
        <v>26.4</v>
      </c>
      <c r="BI7" s="52">
        <f t="shared" si="14"/>
        <v>-3.1</v>
      </c>
      <c r="BJ7" s="52">
        <f t="shared" si="14"/>
        <v>-26.8</v>
      </c>
      <c r="BK7" s="52">
        <f t="shared" si="14"/>
        <v>8.9</v>
      </c>
      <c r="BL7" s="52">
        <f t="shared" si="14"/>
        <v>2.2000000000000002</v>
      </c>
      <c r="BM7" s="52">
        <f t="shared" si="14"/>
        <v>-81</v>
      </c>
      <c r="BN7" s="52">
        <f t="shared" si="14"/>
        <v>-25.1</v>
      </c>
      <c r="BO7" s="52">
        <f t="shared" si="14"/>
        <v>-18</v>
      </c>
      <c r="BP7" s="49"/>
      <c r="BQ7" s="53">
        <f>BQ8</f>
        <v>158</v>
      </c>
      <c r="BR7" s="53">
        <f t="shared" ref="BR7:BZ7" si="15">BR8</f>
        <v>14247</v>
      </c>
      <c r="BS7" s="53">
        <f t="shared" si="15"/>
        <v>11943</v>
      </c>
      <c r="BT7" s="53">
        <f t="shared" si="15"/>
        <v>2280</v>
      </c>
      <c r="BU7" s="53">
        <f t="shared" si="15"/>
        <v>-6963</v>
      </c>
      <c r="BV7" s="53">
        <f t="shared" si="15"/>
        <v>18961</v>
      </c>
      <c r="BW7" s="53">
        <f t="shared" si="15"/>
        <v>16100</v>
      </c>
      <c r="BX7" s="53">
        <f t="shared" si="15"/>
        <v>4836</v>
      </c>
      <c r="BY7" s="53">
        <f t="shared" si="15"/>
        <v>37213</v>
      </c>
      <c r="BZ7" s="53">
        <f t="shared" si="15"/>
        <v>17293</v>
      </c>
      <c r="CA7" s="51"/>
      <c r="CB7" s="52" t="s">
        <v>103</v>
      </c>
      <c r="CC7" s="52" t="s">
        <v>103</v>
      </c>
      <c r="CD7" s="52" t="s">
        <v>103</v>
      </c>
      <c r="CE7" s="52" t="s">
        <v>103</v>
      </c>
      <c r="CF7" s="52" t="s">
        <v>103</v>
      </c>
      <c r="CG7" s="52" t="s">
        <v>103</v>
      </c>
      <c r="CH7" s="52" t="s">
        <v>103</v>
      </c>
      <c r="CI7" s="52" t="s">
        <v>103</v>
      </c>
      <c r="CJ7" s="52" t="s">
        <v>103</v>
      </c>
      <c r="CK7" s="52" t="s">
        <v>101</v>
      </c>
      <c r="CL7" s="49"/>
      <c r="CM7" s="51">
        <f>CM8</f>
        <v>0</v>
      </c>
      <c r="CN7" s="51">
        <f>CN8</f>
        <v>374934</v>
      </c>
      <c r="CO7" s="52" t="s">
        <v>103</v>
      </c>
      <c r="CP7" s="52" t="s">
        <v>103</v>
      </c>
      <c r="CQ7" s="52" t="s">
        <v>103</v>
      </c>
      <c r="CR7" s="52" t="s">
        <v>103</v>
      </c>
      <c r="CS7" s="52" t="s">
        <v>103</v>
      </c>
      <c r="CT7" s="52" t="s">
        <v>103</v>
      </c>
      <c r="CU7" s="52" t="s">
        <v>103</v>
      </c>
      <c r="CV7" s="52" t="s">
        <v>103</v>
      </c>
      <c r="CW7" s="52" t="s">
        <v>103</v>
      </c>
      <c r="CX7" s="52" t="s">
        <v>101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178.3</v>
      </c>
      <c r="DF7" s="52">
        <f t="shared" si="16"/>
        <v>163.69999999999999</v>
      </c>
      <c r="DG7" s="52">
        <f t="shared" si="16"/>
        <v>88</v>
      </c>
      <c r="DH7" s="52">
        <f t="shared" si="16"/>
        <v>77.3</v>
      </c>
      <c r="DI7" s="52">
        <f t="shared" si="16"/>
        <v>51.8</v>
      </c>
      <c r="DJ7" s="49"/>
      <c r="DK7" s="52">
        <f>DK8</f>
        <v>72.099999999999994</v>
      </c>
      <c r="DL7" s="52">
        <f t="shared" ref="DL7:DT7" si="17">DL8</f>
        <v>68.099999999999994</v>
      </c>
      <c r="DM7" s="52">
        <f t="shared" si="17"/>
        <v>59.3</v>
      </c>
      <c r="DN7" s="52">
        <f t="shared" si="17"/>
        <v>62.5</v>
      </c>
      <c r="DO7" s="52">
        <f t="shared" si="17"/>
        <v>70</v>
      </c>
      <c r="DP7" s="52">
        <f t="shared" si="17"/>
        <v>184.2</v>
      </c>
      <c r="DQ7" s="52">
        <f t="shared" si="17"/>
        <v>184.2</v>
      </c>
      <c r="DR7" s="52">
        <f t="shared" si="17"/>
        <v>153.80000000000001</v>
      </c>
      <c r="DS7" s="52">
        <f t="shared" si="17"/>
        <v>163.5</v>
      </c>
      <c r="DT7" s="52">
        <f t="shared" si="17"/>
        <v>178.3</v>
      </c>
      <c r="DU7" s="49"/>
    </row>
    <row r="8" spans="1:125" s="54" customFormat="1" x14ac:dyDescent="0.15">
      <c r="A8" s="37"/>
      <c r="B8" s="55">
        <v>2022</v>
      </c>
      <c r="C8" s="55">
        <v>281000</v>
      </c>
      <c r="D8" s="55">
        <v>47</v>
      </c>
      <c r="E8" s="55">
        <v>14</v>
      </c>
      <c r="F8" s="55">
        <v>0</v>
      </c>
      <c r="G8" s="55">
        <v>11</v>
      </c>
      <c r="H8" s="55" t="s">
        <v>104</v>
      </c>
      <c r="I8" s="55" t="s">
        <v>105</v>
      </c>
      <c r="J8" s="55" t="s">
        <v>106</v>
      </c>
      <c r="K8" s="55" t="s">
        <v>107</v>
      </c>
      <c r="L8" s="55" t="s">
        <v>108</v>
      </c>
      <c r="M8" s="55" t="s">
        <v>109</v>
      </c>
      <c r="N8" s="55" t="s">
        <v>110</v>
      </c>
      <c r="O8" s="56" t="s">
        <v>111</v>
      </c>
      <c r="P8" s="57" t="s">
        <v>112</v>
      </c>
      <c r="Q8" s="57" t="s">
        <v>113</v>
      </c>
      <c r="R8" s="58">
        <v>21</v>
      </c>
      <c r="S8" s="57" t="s">
        <v>114</v>
      </c>
      <c r="T8" s="57" t="s">
        <v>115</v>
      </c>
      <c r="U8" s="58">
        <v>7222</v>
      </c>
      <c r="V8" s="58">
        <v>120</v>
      </c>
      <c r="W8" s="58">
        <v>300</v>
      </c>
      <c r="X8" s="57" t="s">
        <v>116</v>
      </c>
      <c r="Y8" s="59">
        <v>40.700000000000003</v>
      </c>
      <c r="Z8" s="59">
        <v>158.1</v>
      </c>
      <c r="AA8" s="59">
        <v>148.9</v>
      </c>
      <c r="AB8" s="59">
        <v>107.6</v>
      </c>
      <c r="AC8" s="59">
        <v>82.9</v>
      </c>
      <c r="AD8" s="59">
        <v>123.6</v>
      </c>
      <c r="AE8" s="59">
        <v>121.8</v>
      </c>
      <c r="AF8" s="59">
        <v>111.3</v>
      </c>
      <c r="AG8" s="59">
        <v>158.80000000000001</v>
      </c>
      <c r="AH8" s="59">
        <v>120.9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11.2</v>
      </c>
      <c r="AP8" s="59">
        <v>6.5</v>
      </c>
      <c r="AQ8" s="59">
        <v>10.1</v>
      </c>
      <c r="AR8" s="59">
        <v>8.6</v>
      </c>
      <c r="AS8" s="59">
        <v>7.6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103</v>
      </c>
      <c r="BA8" s="60">
        <v>54</v>
      </c>
      <c r="BB8" s="60">
        <v>654</v>
      </c>
      <c r="BC8" s="60">
        <v>2466</v>
      </c>
      <c r="BD8" s="60">
        <v>58</v>
      </c>
      <c r="BE8" s="60">
        <v>33</v>
      </c>
      <c r="BF8" s="59">
        <v>-2.2999999999999998</v>
      </c>
      <c r="BG8" s="59">
        <v>33.1</v>
      </c>
      <c r="BH8" s="59">
        <v>26.4</v>
      </c>
      <c r="BI8" s="59">
        <v>-3.1</v>
      </c>
      <c r="BJ8" s="59">
        <v>-26.8</v>
      </c>
      <c r="BK8" s="59">
        <v>8.9</v>
      </c>
      <c r="BL8" s="59">
        <v>2.2000000000000002</v>
      </c>
      <c r="BM8" s="59">
        <v>-81</v>
      </c>
      <c r="BN8" s="59">
        <v>-25.1</v>
      </c>
      <c r="BO8" s="59">
        <v>-18</v>
      </c>
      <c r="BP8" s="56">
        <v>12.8</v>
      </c>
      <c r="BQ8" s="60">
        <v>158</v>
      </c>
      <c r="BR8" s="60">
        <v>14247</v>
      </c>
      <c r="BS8" s="60">
        <v>11943</v>
      </c>
      <c r="BT8" s="61">
        <v>2280</v>
      </c>
      <c r="BU8" s="61">
        <v>-6963</v>
      </c>
      <c r="BV8" s="60">
        <v>18961</v>
      </c>
      <c r="BW8" s="60">
        <v>16100</v>
      </c>
      <c r="BX8" s="60">
        <v>4836</v>
      </c>
      <c r="BY8" s="60">
        <v>37213</v>
      </c>
      <c r="BZ8" s="60">
        <v>17293</v>
      </c>
      <c r="CA8" s="58">
        <v>10556</v>
      </c>
      <c r="CB8" s="59" t="s">
        <v>108</v>
      </c>
      <c r="CC8" s="59" t="s">
        <v>108</v>
      </c>
      <c r="CD8" s="59" t="s">
        <v>108</v>
      </c>
      <c r="CE8" s="59" t="s">
        <v>108</v>
      </c>
      <c r="CF8" s="59" t="s">
        <v>108</v>
      </c>
      <c r="CG8" s="59" t="s">
        <v>108</v>
      </c>
      <c r="CH8" s="59" t="s">
        <v>108</v>
      </c>
      <c r="CI8" s="59" t="s">
        <v>108</v>
      </c>
      <c r="CJ8" s="59" t="s">
        <v>108</v>
      </c>
      <c r="CK8" s="59" t="s">
        <v>108</v>
      </c>
      <c r="CL8" s="56" t="s">
        <v>108</v>
      </c>
      <c r="CM8" s="58">
        <v>0</v>
      </c>
      <c r="CN8" s="58">
        <v>374934</v>
      </c>
      <c r="CO8" s="59" t="s">
        <v>108</v>
      </c>
      <c r="CP8" s="59" t="s">
        <v>108</v>
      </c>
      <c r="CQ8" s="59" t="s">
        <v>108</v>
      </c>
      <c r="CR8" s="59" t="s">
        <v>108</v>
      </c>
      <c r="CS8" s="59" t="s">
        <v>108</v>
      </c>
      <c r="CT8" s="59" t="s">
        <v>108</v>
      </c>
      <c r="CU8" s="59" t="s">
        <v>108</v>
      </c>
      <c r="CV8" s="59" t="s">
        <v>108</v>
      </c>
      <c r="CW8" s="59" t="s">
        <v>108</v>
      </c>
      <c r="CX8" s="59" t="s">
        <v>108</v>
      </c>
      <c r="CY8" s="56" t="s">
        <v>108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178.3</v>
      </c>
      <c r="DF8" s="59">
        <v>163.69999999999999</v>
      </c>
      <c r="DG8" s="59">
        <v>88</v>
      </c>
      <c r="DH8" s="59">
        <v>77.3</v>
      </c>
      <c r="DI8" s="59">
        <v>51.8</v>
      </c>
      <c r="DJ8" s="56">
        <v>72.2</v>
      </c>
      <c r="DK8" s="59">
        <v>72.099999999999994</v>
      </c>
      <c r="DL8" s="59">
        <v>68.099999999999994</v>
      </c>
      <c r="DM8" s="59">
        <v>59.3</v>
      </c>
      <c r="DN8" s="59">
        <v>62.5</v>
      </c>
      <c r="DO8" s="59">
        <v>70</v>
      </c>
      <c r="DP8" s="59">
        <v>184.2</v>
      </c>
      <c r="DQ8" s="59">
        <v>184.2</v>
      </c>
      <c r="DR8" s="59">
        <v>153.80000000000001</v>
      </c>
      <c r="DS8" s="59">
        <v>163.5</v>
      </c>
      <c r="DT8" s="59">
        <v>178.3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117</v>
      </c>
      <c r="C10" s="64" t="s">
        <v>118</v>
      </c>
      <c r="D10" s="64" t="s">
        <v>119</v>
      </c>
      <c r="E10" s="64" t="s">
        <v>120</v>
      </c>
      <c r="F10" s="64" t="s">
        <v>121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dcterms:created xsi:type="dcterms:W3CDTF">2024-01-11T00:13:10Z</dcterms:created>
  <dcterms:modified xsi:type="dcterms:W3CDTF">2024-01-26T06:30:55Z</dcterms:modified>
  <cp:category/>
</cp:coreProperties>
</file>