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R5\99_公営企業関係\照会回答\[0202][0201]公営企業に係る経営比較分析表（令和４年度決算）の分析等について（依頼）\02 回答\"/>
    </mc:Choice>
  </mc:AlternateContent>
  <workbookProtection workbookAlgorithmName="SHA-512" workbookHashValue="pGaoOubK/WUWb0rBT9Oc8zrxOnQW7RdFFPEedlH1yAIaVIhEXvrhSSIkzaqzgvC/jEKBwLOEwhcfC1kW0XGiqg==" workbookSaltValue="yHWFCrRFmqI+u4+v0evmbQ==" workbookSpinCount="100000" lockStructure="1"/>
  <bookViews>
    <workbookView xWindow="0" yWindow="0" windowWidth="23040" windowHeight="9168"/>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K76" i="4" l="1"/>
  <c r="LH51" i="4"/>
  <c r="LT76" i="4"/>
  <c r="GQ51" i="4"/>
  <c r="LH30" i="4"/>
  <c r="IE76" i="4"/>
  <c r="GQ30" i="4"/>
  <c r="BZ30" i="4"/>
  <c r="BZ51" i="4"/>
  <c r="BG30" i="4"/>
  <c r="LE76" i="4"/>
  <c r="FX51" i="4"/>
  <c r="AV76" i="4"/>
  <c r="KO51" i="4"/>
  <c r="KO30" i="4"/>
  <c r="HP76" i="4"/>
  <c r="BG51" i="4"/>
  <c r="FX30" i="4"/>
  <c r="HA76" i="4"/>
  <c r="AN51" i="4"/>
  <c r="FE30" i="4"/>
  <c r="AN30" i="4"/>
  <c r="JV51" i="4"/>
  <c r="FE51" i="4"/>
  <c r="JV30" i="4"/>
  <c r="AG76" i="4"/>
  <c r="KP76"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<sst xmlns="http://schemas.openxmlformats.org/spreadsheetml/2006/main" count="278" uniqueCount="135">
  <si>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</si>
  <si>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</si>
  <si>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</si>
  <si>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</si>
  <si>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</si>
  <si>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</si>
  <si>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</si>
  <si>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</si>
  <si>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</si>
  <si>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</si>
  <si>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</si>
  <si>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</si>
  <si>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</si>
  <si>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</si>
  <si>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</si>
  <si>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</si>
  <si>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</si>
  <si>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</si>
  <si>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</si>
  <si>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</si>
  <si>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</si>
  <si>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</si>
  <si>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</si>
  <si>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</si>
  <si>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</si>
  <si>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</si>
  <si>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</si>
  <si>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</si>
  <si>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</si>
  <si>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</si>
  <si>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</si>
  <si>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</si>
  <si>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</si>
  <si>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</si>
  <si>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</si>
  <si>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</si>
  <si>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</si>
  <si>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</si>
  <si>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</si>
  <si>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</si>
  <si>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</si>
  <si>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</si>
  <si>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</si>
  <si>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</si>
  <si>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</si>
  <si>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</si>
  <si>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</si>
  <si>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</si>
  <si>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</si>
  <si>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</si>
  <si>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</si>
  <si>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</si>
  <si>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</si>
  <si>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</si>
  <si>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</si>
  <si>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</si>
  <si>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</si>
  <si>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</si>
  <si>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</si>
  <si>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</si>
  <si>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</si>
  <si>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</si>
  <si>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</si>
  <si>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</si>
  <si>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</si>
  <si>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</si>
  <si>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</si>
  <si>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</si>
  <si>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</si>
  <si>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</si>
  <si>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</si>
  <si>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</si>
  <si>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</si>
  <si>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</si>
  <si>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</si>
  <si>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</si>
  <si>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</si>
  <si>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</si>
  <si>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</si>
  <si>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</si>
  <si>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</si>
  <si>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</si>
  <si>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</si>
  <si>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</si>
  <si>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</si>
  <si>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</si>
  <si>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</si>
  <si>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</si>
  <si>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</si>
  <si>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</si>
  <si>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</si>
  <si>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</si>
  <si>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</si>
  <si>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</si>
  <si>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</si>
  <si>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</si>
  <si>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</si>
  <si>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</si>
  <si>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</si>
  <si>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</si>
  <si>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</si>
  <si>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</si>
  <si>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</si>
  <si>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</si>
  <si>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</si>
  <si>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当該値(N-2)</t>
    <phoneticPr fontId="5"/>
  </si>
  <si>
    <t>当該値(N-3)</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</si>
  <si>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</si>
  <si>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</si>
  <si>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</si>
  <si>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</si>
  <si>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</si>
  <si>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</si>
  <si>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広島県　広島市</t>
  </si>
  <si>
    <t>的場町駐車場</t>
  </si>
  <si>
    <t>法非適用</t>
  </si>
  <si>
    <t>駐車場整備事業</t>
  </si>
  <si>
    <t>-</t>
  </si>
  <si>
    <t>Ａ３Ｂ１</t>
  </si>
  <si>
    <t>非設置</t>
  </si>
  <si>
    <t>該当数値なし</t>
  </si>
  <si>
    <t>その他駐車場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</si>
  <si>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</si>
  <si>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</si>
  <si>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</si>
  <si>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</si>
  <si>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</si>
  <si>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</si>
  <si>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</si>
  <si>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</si>
  <si>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</si>
  <si>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収益性、稼働率共に安定した駐車場です。引き続き、利用者の声を反映させながら運営を推進していきます。</t>
    <rPh sb="1" eb="4">
      <t>シュウエキセイ</t>
    </rPh>
    <rPh sb="5" eb="7">
      <t>カドウ</t>
    </rPh>
    <rPh sb="7" eb="8">
      <t>リツ</t>
    </rPh>
    <rPh sb="8" eb="9">
      <t>トモ</t>
    </rPh>
    <rPh sb="10" eb="12">
      <t>アンテイ</t>
    </rPh>
    <rPh sb="14" eb="16">
      <t>チュウシャ</t>
    </rPh>
    <rPh sb="16" eb="17">
      <t>ジョウ</t>
    </rPh>
    <rPh sb="20" eb="21">
      <t>ヒ</t>
    </rPh>
    <rPh sb="22" eb="23">
      <t>ツヅ</t>
    </rPh>
    <rPh sb="25" eb="28">
      <t>リヨウシャ</t>
    </rPh>
    <rPh sb="29" eb="30">
      <t>コエ</t>
    </rPh>
    <rPh sb="31" eb="33">
      <t>ハンエイ</t>
    </rPh>
    <rPh sb="38" eb="40">
      <t>ウンエイ</t>
    </rPh>
    <rPh sb="41" eb="43">
      <t>スイシン</t>
    </rPh>
    <phoneticPr fontId="15"/>
  </si>
  <si>
    <t>①収益的収支比率
　類似施設平均値を大幅に下回っているものの、黒字で推移しています。
②他会計補助金比率
　他会計からの補助金はありません。
③駐車台数一台当たりの他会計補助金額
　他会計からの補助金はありません。
④売上高GOP比率
　類似施設平均値を大幅に上回っており、高い営業総利益を確保しています。
⑤EBITDA
　類似施設平均値を下回っておりますが、収益性は確保しています。</t>
    <rPh sb="1" eb="4">
      <t>シュウエキテキ</t>
    </rPh>
    <rPh sb="4" eb="6">
      <t>シュウシ</t>
    </rPh>
    <rPh sb="6" eb="8">
      <t>ヒリツ</t>
    </rPh>
    <rPh sb="10" eb="12">
      <t>ルイジ</t>
    </rPh>
    <rPh sb="12" eb="14">
      <t>シセツ</t>
    </rPh>
    <rPh sb="14" eb="17">
      <t>ヘイキンチ</t>
    </rPh>
    <rPh sb="18" eb="20">
      <t>オオハバ</t>
    </rPh>
    <rPh sb="21" eb="23">
      <t>シタマワ</t>
    </rPh>
    <rPh sb="31" eb="33">
      <t>クロジ</t>
    </rPh>
    <rPh sb="34" eb="36">
      <t>スイイ</t>
    </rPh>
    <rPh sb="44" eb="45">
      <t>タ</t>
    </rPh>
    <rPh sb="45" eb="47">
      <t>カイケイ</t>
    </rPh>
    <rPh sb="47" eb="50">
      <t>ホジョキン</t>
    </rPh>
    <rPh sb="50" eb="52">
      <t>ヒリツ</t>
    </rPh>
    <rPh sb="54" eb="55">
      <t>ホカ</t>
    </rPh>
    <rPh sb="55" eb="57">
      <t>カイケイ</t>
    </rPh>
    <rPh sb="60" eb="63">
      <t>ホジョキン</t>
    </rPh>
    <rPh sb="72" eb="74">
      <t>チュウシャ</t>
    </rPh>
    <rPh sb="74" eb="76">
      <t>ダイスウ</t>
    </rPh>
    <rPh sb="76" eb="78">
      <t>イチダイ</t>
    </rPh>
    <rPh sb="78" eb="79">
      <t>ア</t>
    </rPh>
    <rPh sb="82" eb="83">
      <t>ホカ</t>
    </rPh>
    <rPh sb="83" eb="85">
      <t>カイケイ</t>
    </rPh>
    <rPh sb="85" eb="88">
      <t>ホジョキン</t>
    </rPh>
    <rPh sb="88" eb="89">
      <t>ガク</t>
    </rPh>
    <rPh sb="91" eb="92">
      <t>ホカ</t>
    </rPh>
    <rPh sb="92" eb="94">
      <t>カイケイ</t>
    </rPh>
    <rPh sb="97" eb="100">
      <t>ホジョキン</t>
    </rPh>
    <rPh sb="109" eb="111">
      <t>ウリアゲ</t>
    </rPh>
    <rPh sb="111" eb="112">
      <t>タカ</t>
    </rPh>
    <rPh sb="115" eb="117">
      <t>ヒリツ</t>
    </rPh>
    <rPh sb="119" eb="121">
      <t>ルイジ</t>
    </rPh>
    <rPh sb="121" eb="123">
      <t>シセツ</t>
    </rPh>
    <rPh sb="123" eb="126">
      <t>ヘイキンチ</t>
    </rPh>
    <rPh sb="127" eb="129">
      <t>オオハバ</t>
    </rPh>
    <rPh sb="130" eb="132">
      <t>ウワマワ</t>
    </rPh>
    <rPh sb="137" eb="138">
      <t>タカ</t>
    </rPh>
    <rPh sb="139" eb="141">
      <t>エイギョウ</t>
    </rPh>
    <rPh sb="141" eb="144">
      <t>ソウリエキ</t>
    </rPh>
    <rPh sb="145" eb="147">
      <t>カクホ</t>
    </rPh>
    <rPh sb="163" eb="165">
      <t>ルイジ</t>
    </rPh>
    <rPh sb="165" eb="167">
      <t>シセツ</t>
    </rPh>
    <rPh sb="167" eb="170">
      <t>ヘイキンチ</t>
    </rPh>
    <rPh sb="181" eb="184">
      <t>シュウエキセイ</t>
    </rPh>
    <rPh sb="185" eb="187">
      <t>カクホ</t>
    </rPh>
    <phoneticPr fontId="15"/>
  </si>
  <si>
    <t>⑦敷地の地価
　道路上に設置しています。
⑧設備投資見込額
　今後、老朽化した機器の取替工事のため設備投資を行う見込みです。
⑩企業債残高対料金収入比率
　企業債残高はありません。</t>
    <rPh sb="1" eb="3">
      <t>シキチ</t>
    </rPh>
    <rPh sb="4" eb="6">
      <t>チカ</t>
    </rPh>
    <rPh sb="8" eb="11">
      <t>ドウロジョウ</t>
    </rPh>
    <rPh sb="12" eb="14">
      <t>セッチ</t>
    </rPh>
    <rPh sb="42" eb="44">
      <t>トリカエ</t>
    </rPh>
    <phoneticPr fontId="15"/>
  </si>
  <si>
    <t>⑪稼働率
　一部車室の休止に伴い、類似施設平均値を大幅に下回っているものの一定の稼働率があります。
　周辺に位置する広島駅の再開発事業に伴い、今後、更なる稼動率が期待できます。</t>
    <rPh sb="1" eb="3">
      <t>カドウ</t>
    </rPh>
    <rPh sb="3" eb="4">
      <t>リツ</t>
    </rPh>
    <rPh sb="6" eb="8">
      <t>イチブ</t>
    </rPh>
    <rPh sb="8" eb="10">
      <t>シャシツ</t>
    </rPh>
    <rPh sb="11" eb="13">
      <t>キュウシ</t>
    </rPh>
    <rPh sb="14" eb="15">
      <t>トモナ</t>
    </rPh>
    <rPh sb="17" eb="19">
      <t>ルイジ</t>
    </rPh>
    <rPh sb="19" eb="21">
      <t>シセツ</t>
    </rPh>
    <rPh sb="21" eb="24">
      <t>ヘイキンチ</t>
    </rPh>
    <rPh sb="25" eb="27">
      <t>オオハバ</t>
    </rPh>
    <rPh sb="28" eb="30">
      <t>シタマワ</t>
    </rPh>
    <rPh sb="37" eb="39">
      <t>イッテイ</t>
    </rPh>
    <rPh sb="40" eb="42">
      <t>カドウ</t>
    </rPh>
    <rPh sb="42" eb="43">
      <t>リツ</t>
    </rPh>
    <rPh sb="51" eb="53">
      <t>シュウヘン</t>
    </rPh>
    <rPh sb="54" eb="56">
      <t>イチ</t>
    </rPh>
    <rPh sb="58" eb="60">
      <t>ヒロシマ</t>
    </rPh>
    <rPh sb="60" eb="61">
      <t>エキ</t>
    </rPh>
    <rPh sb="62" eb="63">
      <t>サイ</t>
    </rPh>
    <rPh sb="63" eb="65">
      <t>カイハツ</t>
    </rPh>
    <rPh sb="65" eb="67">
      <t>ジギョウ</t>
    </rPh>
    <rPh sb="68" eb="69">
      <t>トモナ</t>
    </rPh>
    <rPh sb="71" eb="73">
      <t>コンゴ</t>
    </rPh>
    <rPh sb="74" eb="75">
      <t>サラ</t>
    </rPh>
    <rPh sb="77" eb="79">
      <t>カドウ</t>
    </rPh>
    <rPh sb="79" eb="80">
      <t>リツ</t>
    </rPh>
    <rPh sb="81" eb="83">
      <t>キタイ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</si>
</sst>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279.7</c:v>
                </c:pt>
                <c:pt idx="1">
                  <c:v>269.2</c:v>
                </c:pt>
                <c:pt idx="2">
                  <c:v>180.7</c:v>
                </c:pt>
                <c:pt idx="3">
                  <c:v>286.7</c:v>
                </c:pt>
                <c:pt idx="4">
                  <c:v>423.4</c:v>
                </c:pt>
              </c:numCache>
            </c:numRef>
          </c:val>
          <c:extLst>
            <c:ext xmlns:c16="http://schemas.microsoft.com/office/drawing/2014/chart" uri="{C3380CC4-5D6E-409C-BE32-E72D297353CC}">
              <c16:uniqueId val="{00000000-70FE-44B7-81CD-4A521A8CCA4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70FE-44B7-81CD-4A521A8CCA4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60-4C67-9CA2-719ED1108D4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E60-4C67-9CA2-719ED1108D4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9E44-4BC2-B707-6AA6527AB80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E44-4BC2-B707-6AA6527AB80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AE7-4D60-B1AC-1BC2C78D8D3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E7-4D60-B1AC-1BC2C78D8D3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23E-401C-B8D4-1AE45148D66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A23E-401C-B8D4-1AE45148D66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D84-4CE5-AA34-C6642381C9F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ED84-4CE5-AA34-C6642381C9F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204</c:v>
                </c:pt>
                <c:pt idx="1">
                  <c:v>188</c:v>
                </c:pt>
                <c:pt idx="2">
                  <c:v>156</c:v>
                </c:pt>
                <c:pt idx="3">
                  <c:v>204</c:v>
                </c:pt>
                <c:pt idx="4">
                  <c:v>104</c:v>
                </c:pt>
              </c:numCache>
            </c:numRef>
          </c:val>
          <c:extLst>
            <c:ext xmlns:c16="http://schemas.microsoft.com/office/drawing/2014/chart" uri="{C3380CC4-5D6E-409C-BE32-E72D297353CC}">
              <c16:uniqueId val="{00000000-3DD9-4870-810D-EEE4A2C8285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DD9-4870-810D-EEE4A2C8285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64.2</c:v>
                </c:pt>
                <c:pt idx="1">
                  <c:v>62.9</c:v>
                </c:pt>
                <c:pt idx="2">
                  <c:v>44.7</c:v>
                </c:pt>
                <c:pt idx="3">
                  <c:v>65.099999999999994</c:v>
                </c:pt>
                <c:pt idx="4">
                  <c:v>76.400000000000006</c:v>
                </c:pt>
              </c:numCache>
            </c:numRef>
          </c:val>
          <c:extLst>
            <c:ext xmlns:c16="http://schemas.microsoft.com/office/drawing/2014/chart" uri="{C3380CC4-5D6E-409C-BE32-E72D297353CC}">
              <c16:uniqueId val="{00000000-CB3A-4292-95C8-486EE18781C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CB3A-4292-95C8-486EE18781C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7849</c:v>
                </c:pt>
                <c:pt idx="1">
                  <c:v>7009</c:v>
                </c:pt>
                <c:pt idx="2">
                  <c:v>3127</c:v>
                </c:pt>
                <c:pt idx="3">
                  <c:v>6291</c:v>
                </c:pt>
                <c:pt idx="4">
                  <c:v>4225</c:v>
                </c:pt>
              </c:numCache>
            </c:numRef>
          </c:val>
          <c:extLst>
            <c:ext xmlns:c16="http://schemas.microsoft.com/office/drawing/2014/chart" uri="{C3380CC4-5D6E-409C-BE32-E72D297353CC}">
              <c16:uniqueId val="{00000000-27F2-4E2B-9B68-6315CD94FA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27F2-4E2B-9B68-6315CD94FA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5" Type="http://schemas.openxmlformats.org/officeDocument/2006/relationships/chart" Target="../charts/chart5.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S29" zoomScale="85" zoomScaleNormal="85" zoomScaleSheetLayoutView="70" workbookViewId="0">
      <selection activeCell="ND65" sqref="ND65:NR65"/>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広島県広島市　的場町駐車場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431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53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132</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279.7</v>
      </c>
      <c r="V31" s="98"/>
      <c r="W31" s="98"/>
      <c r="X31" s="98"/>
      <c r="Y31" s="98"/>
      <c r="Z31" s="98"/>
      <c r="AA31" s="98"/>
      <c r="AB31" s="98"/>
      <c r="AC31" s="98"/>
      <c r="AD31" s="98"/>
      <c r="AE31" s="98"/>
      <c r="AF31" s="98"/>
      <c r="AG31" s="98"/>
      <c r="AH31" s="98"/>
      <c r="AI31" s="98"/>
      <c r="AJ31" s="98"/>
      <c r="AK31" s="98"/>
      <c r="AL31" s="98"/>
      <c r="AM31" s="98"/>
      <c r="AN31" s="98">
        <f>データ!Z7</f>
        <v>269.2</v>
      </c>
      <c r="AO31" s="98"/>
      <c r="AP31" s="98"/>
      <c r="AQ31" s="98"/>
      <c r="AR31" s="98"/>
      <c r="AS31" s="98"/>
      <c r="AT31" s="98"/>
      <c r="AU31" s="98"/>
      <c r="AV31" s="98"/>
      <c r="AW31" s="98"/>
      <c r="AX31" s="98"/>
      <c r="AY31" s="98"/>
      <c r="AZ31" s="98"/>
      <c r="BA31" s="98"/>
      <c r="BB31" s="98"/>
      <c r="BC31" s="98"/>
      <c r="BD31" s="98"/>
      <c r="BE31" s="98"/>
      <c r="BF31" s="98"/>
      <c r="BG31" s="98">
        <f>データ!AA7</f>
        <v>180.7</v>
      </c>
      <c r="BH31" s="98"/>
      <c r="BI31" s="98"/>
      <c r="BJ31" s="98"/>
      <c r="BK31" s="98"/>
      <c r="BL31" s="98"/>
      <c r="BM31" s="98"/>
      <c r="BN31" s="98"/>
      <c r="BO31" s="98"/>
      <c r="BP31" s="98"/>
      <c r="BQ31" s="98"/>
      <c r="BR31" s="98"/>
      <c r="BS31" s="98"/>
      <c r="BT31" s="98"/>
      <c r="BU31" s="98"/>
      <c r="BV31" s="98"/>
      <c r="BW31" s="98"/>
      <c r="BX31" s="98"/>
      <c r="BY31" s="98"/>
      <c r="BZ31" s="98">
        <f>データ!AB7</f>
        <v>286.7</v>
      </c>
      <c r="CA31" s="98"/>
      <c r="CB31" s="98"/>
      <c r="CC31" s="98"/>
      <c r="CD31" s="98"/>
      <c r="CE31" s="98"/>
      <c r="CF31" s="98"/>
      <c r="CG31" s="98"/>
      <c r="CH31" s="98"/>
      <c r="CI31" s="98"/>
      <c r="CJ31" s="98"/>
      <c r="CK31" s="98"/>
      <c r="CL31" s="98"/>
      <c r="CM31" s="98"/>
      <c r="CN31" s="98"/>
      <c r="CO31" s="98"/>
      <c r="CP31" s="98"/>
      <c r="CQ31" s="98"/>
      <c r="CR31" s="98"/>
      <c r="CS31" s="98">
        <f>データ!AC7</f>
        <v>423.4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204</v>
      </c>
      <c r="JD31" s="67"/>
      <c r="JE31" s="67"/>
      <c r="JF31" s="67"/>
      <c r="JG31" s="67"/>
      <c r="JH31" s="67"/>
      <c r="JI31" s="67"/>
      <c r="JJ31" s="67"/>
      <c r="JK31" s="67"/>
      <c r="JL31" s="67"/>
      <c r="JM31" s="67"/>
      <c r="JN31" s="67"/>
      <c r="JO31" s="67"/>
      <c r="JP31" s="67"/>
      <c r="JQ31" s="67"/>
      <c r="JR31" s="67"/>
      <c r="JS31" s="67"/>
      <c r="JT31" s="67"/>
      <c r="JU31" s="68"/>
      <c r="JV31" s="66">
        <f>データ!DL7</f>
        <v>188</v>
      </c>
      <c r="JW31" s="67"/>
      <c r="JX31" s="67"/>
      <c r="JY31" s="67"/>
      <c r="JZ31" s="67"/>
      <c r="KA31" s="67"/>
      <c r="KB31" s="67"/>
      <c r="KC31" s="67"/>
      <c r="KD31" s="67"/>
      <c r="KE31" s="67"/>
      <c r="KF31" s="67"/>
      <c r="KG31" s="67"/>
      <c r="KH31" s="67"/>
      <c r="KI31" s="67"/>
      <c r="KJ31" s="67"/>
      <c r="KK31" s="67"/>
      <c r="KL31" s="67"/>
      <c r="KM31" s="67"/>
      <c r="KN31" s="68"/>
      <c r="KO31" s="66">
        <f>データ!DM7</f>
        <v>156</v>
      </c>
      <c r="KP31" s="67"/>
      <c r="KQ31" s="67"/>
      <c r="KR31" s="67"/>
      <c r="KS31" s="67"/>
      <c r="KT31" s="67"/>
      <c r="KU31" s="67"/>
      <c r="KV31" s="67"/>
      <c r="KW31" s="67"/>
      <c r="KX31" s="67"/>
      <c r="KY31" s="67"/>
      <c r="KZ31" s="67"/>
      <c r="LA31" s="67"/>
      <c r="LB31" s="67"/>
      <c r="LC31" s="67"/>
      <c r="LD31" s="67"/>
      <c r="LE31" s="67"/>
      <c r="LF31" s="67"/>
      <c r="LG31" s="68"/>
      <c r="LH31" s="66">
        <f>データ!DN7</f>
        <v>204</v>
      </c>
      <c r="LI31" s="67"/>
      <c r="LJ31" s="67"/>
      <c r="LK31" s="67"/>
      <c r="LL31" s="67"/>
      <c r="LM31" s="67"/>
      <c r="LN31" s="67"/>
      <c r="LO31" s="67"/>
      <c r="LP31" s="67"/>
      <c r="LQ31" s="67"/>
      <c r="LR31" s="67"/>
      <c r="LS31" s="67"/>
      <c r="LT31" s="67"/>
      <c r="LU31" s="67"/>
      <c r="LV31" s="67"/>
      <c r="LW31" s="67"/>
      <c r="LX31" s="67"/>
      <c r="LY31" s="67"/>
      <c r="LZ31" s="68"/>
      <c r="MA31" s="66">
        <f>データ!DO7</f>
        <v>104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133</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64.2</v>
      </c>
      <c r="EM52" s="98"/>
      <c r="EN52" s="98"/>
      <c r="EO52" s="98"/>
      <c r="EP52" s="98"/>
      <c r="EQ52" s="98"/>
      <c r="ER52" s="98"/>
      <c r="ES52" s="98"/>
      <c r="ET52" s="98"/>
      <c r="EU52" s="98"/>
      <c r="EV52" s="98"/>
      <c r="EW52" s="98"/>
      <c r="EX52" s="98"/>
      <c r="EY52" s="98"/>
      <c r="EZ52" s="98"/>
      <c r="FA52" s="98"/>
      <c r="FB52" s="98"/>
      <c r="FC52" s="98"/>
      <c r="FD52" s="98"/>
      <c r="FE52" s="98">
        <f>データ!BG7</f>
        <v>62.9</v>
      </c>
      <c r="FF52" s="98"/>
      <c r="FG52" s="98"/>
      <c r="FH52" s="98"/>
      <c r="FI52" s="98"/>
      <c r="FJ52" s="98"/>
      <c r="FK52" s="98"/>
      <c r="FL52" s="98"/>
      <c r="FM52" s="98"/>
      <c r="FN52" s="98"/>
      <c r="FO52" s="98"/>
      <c r="FP52" s="98"/>
      <c r="FQ52" s="98"/>
      <c r="FR52" s="98"/>
      <c r="FS52" s="98"/>
      <c r="FT52" s="98"/>
      <c r="FU52" s="98"/>
      <c r="FV52" s="98"/>
      <c r="FW52" s="98"/>
      <c r="FX52" s="98">
        <f>データ!BH7</f>
        <v>44.7</v>
      </c>
      <c r="FY52" s="98"/>
      <c r="FZ52" s="98"/>
      <c r="GA52" s="98"/>
      <c r="GB52" s="98"/>
      <c r="GC52" s="98"/>
      <c r="GD52" s="98"/>
      <c r="GE52" s="98"/>
      <c r="GF52" s="98"/>
      <c r="GG52" s="98"/>
      <c r="GH52" s="98"/>
      <c r="GI52" s="98"/>
      <c r="GJ52" s="98"/>
      <c r="GK52" s="98"/>
      <c r="GL52" s="98"/>
      <c r="GM52" s="98"/>
      <c r="GN52" s="98"/>
      <c r="GO52" s="98"/>
      <c r="GP52" s="98"/>
      <c r="GQ52" s="98">
        <f>データ!BI7</f>
        <v>65.099999999999994</v>
      </c>
      <c r="GR52" s="98"/>
      <c r="GS52" s="98"/>
      <c r="GT52" s="98"/>
      <c r="GU52" s="98"/>
      <c r="GV52" s="98"/>
      <c r="GW52" s="98"/>
      <c r="GX52" s="98"/>
      <c r="GY52" s="98"/>
      <c r="GZ52" s="98"/>
      <c r="HA52" s="98"/>
      <c r="HB52" s="98"/>
      <c r="HC52" s="98"/>
      <c r="HD52" s="98"/>
      <c r="HE52" s="98"/>
      <c r="HF52" s="98"/>
      <c r="HG52" s="98"/>
      <c r="HH52" s="98"/>
      <c r="HI52" s="98"/>
      <c r="HJ52" s="98">
        <f>データ!BJ7</f>
        <v>76.400000000000006</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7849</v>
      </c>
      <c r="JD52" s="97"/>
      <c r="JE52" s="97"/>
      <c r="JF52" s="97"/>
      <c r="JG52" s="97"/>
      <c r="JH52" s="97"/>
      <c r="JI52" s="97"/>
      <c r="JJ52" s="97"/>
      <c r="JK52" s="97"/>
      <c r="JL52" s="97"/>
      <c r="JM52" s="97"/>
      <c r="JN52" s="97"/>
      <c r="JO52" s="97"/>
      <c r="JP52" s="97"/>
      <c r="JQ52" s="97"/>
      <c r="JR52" s="97"/>
      <c r="JS52" s="97"/>
      <c r="JT52" s="97"/>
      <c r="JU52" s="97"/>
      <c r="JV52" s="97">
        <f>データ!BR7</f>
        <v>7009</v>
      </c>
      <c r="JW52" s="97"/>
      <c r="JX52" s="97"/>
      <c r="JY52" s="97"/>
      <c r="JZ52" s="97"/>
      <c r="KA52" s="97"/>
      <c r="KB52" s="97"/>
      <c r="KC52" s="97"/>
      <c r="KD52" s="97"/>
      <c r="KE52" s="97"/>
      <c r="KF52" s="97"/>
      <c r="KG52" s="97"/>
      <c r="KH52" s="97"/>
      <c r="KI52" s="97"/>
      <c r="KJ52" s="97"/>
      <c r="KK52" s="97"/>
      <c r="KL52" s="97"/>
      <c r="KM52" s="97"/>
      <c r="KN52" s="97"/>
      <c r="KO52" s="97">
        <f>データ!BS7</f>
        <v>3127</v>
      </c>
      <c r="KP52" s="97"/>
      <c r="KQ52" s="97"/>
      <c r="KR52" s="97"/>
      <c r="KS52" s="97"/>
      <c r="KT52" s="97"/>
      <c r="KU52" s="97"/>
      <c r="KV52" s="97"/>
      <c r="KW52" s="97"/>
      <c r="KX52" s="97"/>
      <c r="KY52" s="97"/>
      <c r="KZ52" s="97"/>
      <c r="LA52" s="97"/>
      <c r="LB52" s="97"/>
      <c r="LC52" s="97"/>
      <c r="LD52" s="97"/>
      <c r="LE52" s="97"/>
      <c r="LF52" s="97"/>
      <c r="LG52" s="97"/>
      <c r="LH52" s="97">
        <f>データ!BT7</f>
        <v>6291</v>
      </c>
      <c r="LI52" s="97"/>
      <c r="LJ52" s="97"/>
      <c r="LK52" s="97"/>
      <c r="LL52" s="97"/>
      <c r="LM52" s="97"/>
      <c r="LN52" s="97"/>
      <c r="LO52" s="97"/>
      <c r="LP52" s="97"/>
      <c r="LQ52" s="97"/>
      <c r="LR52" s="97"/>
      <c r="LS52" s="97"/>
      <c r="LT52" s="97"/>
      <c r="LU52" s="97"/>
      <c r="LV52" s="97"/>
      <c r="LW52" s="97"/>
      <c r="LX52" s="97"/>
      <c r="LY52" s="97"/>
      <c r="LZ52" s="97"/>
      <c r="MA52" s="97">
        <f>データ!BU7</f>
        <v>4225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131</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127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LT32nNmuirBT55MLNl1peUGOa9gmbkliQSg3ew3gL1AQQDnjIE3J1C3k8PV+jfXxKxKSu3MYKSz628abut0bxg==" saltValue="WtMR/WKmCo5TLDKOglfK0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89</v>
      </c>
      <c r="AV5" s="47" t="s">
        <v>101</v>
      </c>
      <c r="AW5" s="47" t="s">
        <v>91</v>
      </c>
      <c r="AX5" s="47" t="s">
        <v>104</v>
      </c>
      <c r="AY5" s="47" t="s">
        <v>93</v>
      </c>
      <c r="AZ5" s="47" t="s">
        <v>94</v>
      </c>
      <c r="BA5" s="47" t="s">
        <v>95</v>
      </c>
      <c r="BB5" s="47" t="s">
        <v>96</v>
      </c>
      <c r="BC5" s="47" t="s">
        <v>97</v>
      </c>
      <c r="BD5" s="47" t="s">
        <v>98</v>
      </c>
      <c r="BE5" s="47" t="s">
        <v>99</v>
      </c>
      <c r="BF5" s="47" t="s">
        <v>89</v>
      </c>
      <c r="BG5" s="47" t="s">
        <v>90</v>
      </c>
      <c r="BH5" s="47" t="s">
        <v>105</v>
      </c>
      <c r="BI5" s="47" t="s">
        <v>104</v>
      </c>
      <c r="BJ5" s="47" t="s">
        <v>103</v>
      </c>
      <c r="BK5" s="47" t="s">
        <v>94</v>
      </c>
      <c r="BL5" s="47" t="s">
        <v>95</v>
      </c>
      <c r="BM5" s="47" t="s">
        <v>96</v>
      </c>
      <c r="BN5" s="47" t="s">
        <v>97</v>
      </c>
      <c r="BO5" s="47" t="s">
        <v>98</v>
      </c>
      <c r="BP5" s="47" t="s">
        <v>99</v>
      </c>
      <c r="BQ5" s="47" t="s">
        <v>89</v>
      </c>
      <c r="BR5" s="47" t="s">
        <v>106</v>
      </c>
      <c r="BS5" s="47" t="s">
        <v>91</v>
      </c>
      <c r="BT5" s="47" t="s">
        <v>107</v>
      </c>
      <c r="BU5" s="47" t="s">
        <v>103</v>
      </c>
      <c r="BV5" s="47" t="s">
        <v>94</v>
      </c>
      <c r="BW5" s="47" t="s">
        <v>95</v>
      </c>
      <c r="BX5" s="47" t="s">
        <v>96</v>
      </c>
      <c r="BY5" s="47" t="s">
        <v>97</v>
      </c>
      <c r="BZ5" s="47" t="s">
        <v>98</v>
      </c>
      <c r="CA5" s="47" t="s">
        <v>99</v>
      </c>
      <c r="CB5" s="47" t="s">
        <v>89</v>
      </c>
      <c r="CC5" s="47" t="s">
        <v>90</v>
      </c>
      <c r="CD5" s="47" t="s">
        <v>105</v>
      </c>
      <c r="CE5" s="47" t="s">
        <v>104</v>
      </c>
      <c r="CF5" s="47" t="s">
        <v>103</v>
      </c>
      <c r="CG5" s="47" t="s">
        <v>94</v>
      </c>
      <c r="CH5" s="47" t="s">
        <v>95</v>
      </c>
      <c r="CI5" s="47" t="s">
        <v>96</v>
      </c>
      <c r="CJ5" s="47" t="s">
        <v>97</v>
      </c>
      <c r="CK5" s="47" t="s">
        <v>98</v>
      </c>
      <c r="CL5" s="47" t="s">
        <v>99</v>
      </c>
      <c r="CM5" s="145"/>
      <c r="CN5" s="145"/>
      <c r="CO5" s="47" t="s">
        <v>89</v>
      </c>
      <c r="CP5" s="47" t="s">
        <v>90</v>
      </c>
      <c r="CQ5" s="47" t="s">
        <v>105</v>
      </c>
      <c r="CR5" s="47" t="s">
        <v>92</v>
      </c>
      <c r="CS5" s="47" t="s">
        <v>103</v>
      </c>
      <c r="CT5" s="47" t="s">
        <v>94</v>
      </c>
      <c r="CU5" s="47" t="s">
        <v>95</v>
      </c>
      <c r="CV5" s="47" t="s">
        <v>96</v>
      </c>
      <c r="CW5" s="47" t="s">
        <v>97</v>
      </c>
      <c r="CX5" s="47" t="s">
        <v>98</v>
      </c>
      <c r="CY5" s="47" t="s">
        <v>99</v>
      </c>
      <c r="CZ5" s="47" t="s">
        <v>100</v>
      </c>
      <c r="DA5" s="47" t="s">
        <v>106</v>
      </c>
      <c r="DB5" s="47" t="s">
        <v>91</v>
      </c>
      <c r="DC5" s="47" t="s">
        <v>107</v>
      </c>
      <c r="DD5" s="47" t="s">
        <v>108</v>
      </c>
      <c r="DE5" s="47" t="s">
        <v>94</v>
      </c>
      <c r="DF5" s="47" t="s">
        <v>95</v>
      </c>
      <c r="DG5" s="47" t="s">
        <v>96</v>
      </c>
      <c r="DH5" s="47" t="s">
        <v>97</v>
      </c>
      <c r="DI5" s="47" t="s">
        <v>98</v>
      </c>
      <c r="DJ5" s="47" t="s">
        <v>35</v>
      </c>
      <c r="DK5" s="47" t="s">
        <v>100</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109</v>
      </c>
      <c r="B6" s="48">
        <f>B8</f>
        <v>2022</v>
      </c>
      <c r="C6" s="48">
        <f t="shared" ref="C6:X6" si="1">C8</f>
        <v>341002</v>
      </c>
      <c r="D6" s="48">
        <f t="shared" si="1"/>
        <v>47</v>
      </c>
      <c r="E6" s="48">
        <f t="shared" si="1"/>
        <v>14</v>
      </c>
      <c r="F6" s="48">
        <f t="shared" si="1"/>
        <v>0</v>
      </c>
      <c r="G6" s="48">
        <f t="shared" si="1"/>
        <v>2</v>
      </c>
      <c r="H6" s="48" t="str">
        <f>SUBSTITUTE(H8,"　","")</f>
        <v>広島県広島市</v>
      </c>
      <c r="I6" s="48" t="str">
        <f t="shared" si="1"/>
        <v>的場町駐車場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53</v>
      </c>
      <c r="S6" s="50" t="str">
        <f t="shared" si="1"/>
        <v>駅</v>
      </c>
      <c r="T6" s="50" t="str">
        <f t="shared" si="1"/>
        <v>無</v>
      </c>
      <c r="U6" s="51">
        <f t="shared" si="1"/>
        <v>431</v>
      </c>
      <c r="V6" s="51">
        <f t="shared" si="1"/>
        <v>25</v>
      </c>
      <c r="W6" s="51">
        <f t="shared" si="1"/>
        <v>300</v>
      </c>
      <c r="X6" s="50" t="str">
        <f t="shared" si="1"/>
        <v>利用料金制</v>
      </c>
      <c r="Y6" s="52">
        <f>IF(Y8="-",NA(),Y8)</f>
        <v>279.7</v>
      </c>
      <c r="Z6" s="52">
        <f t="shared" ref="Z6:AH6" si="2">IF(Z8="-",NA(),Z8)</f>
        <v>269.2</v>
      </c>
      <c r="AA6" s="52">
        <f t="shared" si="2"/>
        <v>180.7</v>
      </c>
      <c r="AB6" s="52">
        <f t="shared" si="2"/>
        <v>286.7</v>
      </c>
      <c r="AC6" s="52">
        <f t="shared" si="2"/>
        <v>423.4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64.2</v>
      </c>
      <c r="BG6" s="52">
        <f t="shared" ref="BG6:BO6" si="5">IF(BG8="-",NA(),BG8)</f>
        <v>62.9</v>
      </c>
      <c r="BH6" s="52">
        <f t="shared" si="5"/>
        <v>44.7</v>
      </c>
      <c r="BI6" s="52">
        <f t="shared" si="5"/>
        <v>65.099999999999994</v>
      </c>
      <c r="BJ6" s="52">
        <f t="shared" si="5"/>
        <v>76.400000000000006</v>
      </c>
      <c r="BK6" s="52">
        <f t="shared" si="5"/>
        <v>30.4</v>
      </c>
      <c r="BL6" s="52">
        <f t="shared" si="5"/>
        <v>33.6</v>
      </c>
      <c r="BM6" s="52">
        <f t="shared" si="5"/>
        <v>-122.5</v>
      </c>
      <c r="BN6" s="52">
        <f t="shared" si="5"/>
        <v>8.5</v>
      </c>
      <c r="BO6" s="52">
        <f t="shared" si="5"/>
        <v>26.6</v>
      </c>
      <c r="BP6" s="49" t="str">
        <f>IF(BP8="-","",IF(BP8="-","【-】","【"&amp;SUBSTITUTE(TEXT(BP8,"#,##0.0"),"-","△")&amp;"】"))</f>
        <v>【12.8】</v>
      </c>
      <c r="BQ6" s="53">
        <f>IF(BQ8="-",NA(),BQ8)</f>
        <v>7849</v>
      </c>
      <c r="BR6" s="53">
        <f t="shared" ref="BR6:BZ6" si="6">IF(BR8="-",NA(),BR8)</f>
        <v>7009</v>
      </c>
      <c r="BS6" s="53">
        <f t="shared" si="6"/>
        <v>3127</v>
      </c>
      <c r="BT6" s="53">
        <f t="shared" si="6"/>
        <v>6291</v>
      </c>
      <c r="BU6" s="53">
        <f t="shared" si="6"/>
        <v>4225</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0</v>
      </c>
      <c r="CN6" s="51">
        <f t="shared" si="7"/>
        <v>127</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204</v>
      </c>
      <c r="DL6" s="52">
        <f t="shared" ref="DL6:DT6" si="9">IF(DL8="-",NA(),DL8)</f>
        <v>188</v>
      </c>
      <c r="DM6" s="52">
        <f t="shared" si="9"/>
        <v>156</v>
      </c>
      <c r="DN6" s="52">
        <f t="shared" si="9"/>
        <v>204</v>
      </c>
      <c r="DO6" s="52">
        <f t="shared" si="9"/>
        <v>104</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111</v>
      </c>
      <c r="B7" s="48">
        <f t="shared" ref="B7:X7" si="10">B8</f>
        <v>2022</v>
      </c>
      <c r="C7" s="48">
        <f t="shared" si="10"/>
        <v>341002</v>
      </c>
      <c r="D7" s="48">
        <f t="shared" si="10"/>
        <v>47</v>
      </c>
      <c r="E7" s="48">
        <f t="shared" si="10"/>
        <v>14</v>
      </c>
      <c r="F7" s="48">
        <f t="shared" si="10"/>
        <v>0</v>
      </c>
      <c r="G7" s="48">
        <f t="shared" si="10"/>
        <v>2</v>
      </c>
      <c r="H7" s="48" t="str">
        <f t="shared" si="10"/>
        <v>広島県　広島市</v>
      </c>
      <c r="I7" s="48" t="str">
        <f t="shared" si="10"/>
        <v>的場町駐車場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53</v>
      </c>
      <c r="S7" s="50" t="str">
        <f t="shared" si="10"/>
        <v>駅</v>
      </c>
      <c r="T7" s="50" t="str">
        <f t="shared" si="10"/>
        <v>無</v>
      </c>
      <c r="U7" s="51">
        <f t="shared" si="10"/>
        <v>431</v>
      </c>
      <c r="V7" s="51">
        <f t="shared" si="10"/>
        <v>25</v>
      </c>
      <c r="W7" s="51">
        <f t="shared" si="10"/>
        <v>300</v>
      </c>
      <c r="X7" s="50" t="str">
        <f t="shared" si="10"/>
        <v>利用料金制</v>
      </c>
      <c r="Y7" s="52">
        <f>Y8</f>
        <v>279.7</v>
      </c>
      <c r="Z7" s="52">
        <f t="shared" ref="Z7:AH7" si="11">Z8</f>
        <v>269.2</v>
      </c>
      <c r="AA7" s="52">
        <f t="shared" si="11"/>
        <v>180.7</v>
      </c>
      <c r="AB7" s="52">
        <f t="shared" si="11"/>
        <v>286.7</v>
      </c>
      <c r="AC7" s="52">
        <f t="shared" si="11"/>
        <v>423.4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64.2</v>
      </c>
      <c r="BG7" s="52">
        <f t="shared" ref="BG7:BO7" si="14">BG8</f>
        <v>62.9</v>
      </c>
      <c r="BH7" s="52">
        <f t="shared" si="14"/>
        <v>44.7</v>
      </c>
      <c r="BI7" s="52">
        <f t="shared" si="14"/>
        <v>65.099999999999994</v>
      </c>
      <c r="BJ7" s="52">
        <f t="shared" si="14"/>
        <v>76.400000000000006</v>
      </c>
      <c r="BK7" s="52">
        <f t="shared" si="14"/>
        <v>30.4</v>
      </c>
      <c r="BL7" s="52">
        <f t="shared" si="14"/>
        <v>33.6</v>
      </c>
      <c r="BM7" s="52">
        <f t="shared" si="14"/>
        <v>-122.5</v>
      </c>
      <c r="BN7" s="52">
        <f t="shared" si="14"/>
        <v>8.5</v>
      </c>
      <c r="BO7" s="52">
        <f t="shared" si="14"/>
        <v>26.6</v>
      </c>
      <c r="BP7" s="49"/>
      <c r="BQ7" s="53">
        <f>BQ8</f>
        <v>7849</v>
      </c>
      <c r="BR7" s="53">
        <f t="shared" ref="BR7:BZ7" si="15">BR8</f>
        <v>7009</v>
      </c>
      <c r="BS7" s="53">
        <f t="shared" si="15"/>
        <v>3127</v>
      </c>
      <c r="BT7" s="53">
        <f t="shared" si="15"/>
        <v>6291</v>
      </c>
      <c r="BU7" s="53">
        <f t="shared" si="15"/>
        <v>4225</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0</v>
      </c>
      <c r="CN7" s="51">
        <f>CN8</f>
        <v>127</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204</v>
      </c>
      <c r="DL7" s="52">
        <f t="shared" ref="DL7:DT7" si="17">DL8</f>
        <v>188</v>
      </c>
      <c r="DM7" s="52">
        <f t="shared" si="17"/>
        <v>156</v>
      </c>
      <c r="DN7" s="52">
        <f t="shared" si="17"/>
        <v>204</v>
      </c>
      <c r="DO7" s="52">
        <f t="shared" si="17"/>
        <v>104</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341002</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53</v>
      </c>
      <c r="S8" s="57" t="s">
        <v>123</v>
      </c>
      <c r="T8" s="57" t="s">
        <v>124</v>
      </c>
      <c r="U8" s="58">
        <v>431</v>
      </c>
      <c r="V8" s="58">
        <v>25</v>
      </c>
      <c r="W8" s="58">
        <v>300</v>
      </c>
      <c r="X8" s="57" t="s">
        <v>125</v>
      </c>
      <c r="Y8" s="59">
        <v>279.7</v>
      </c>
      <c r="Z8" s="59">
        <v>269.2</v>
      </c>
      <c r="AA8" s="59">
        <v>180.7</v>
      </c>
      <c r="AB8" s="59">
        <v>286.7</v>
      </c>
      <c r="AC8" s="59">
        <v>423.4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64.2</v>
      </c>
      <c r="BG8" s="59">
        <v>62.9</v>
      </c>
      <c r="BH8" s="59">
        <v>44.7</v>
      </c>
      <c r="BI8" s="59">
        <v>65.099999999999994</v>
      </c>
      <c r="BJ8" s="59">
        <v>76.400000000000006</v>
      </c>
      <c r="BK8" s="59">
        <v>30.4</v>
      </c>
      <c r="BL8" s="59">
        <v>33.6</v>
      </c>
      <c r="BM8" s="59">
        <v>-122.5</v>
      </c>
      <c r="BN8" s="59">
        <v>8.5</v>
      </c>
      <c r="BO8" s="59">
        <v>26.6</v>
      </c>
      <c r="BP8" s="56">
        <v>12.8</v>
      </c>
      <c r="BQ8" s="60">
        <v>7849</v>
      </c>
      <c r="BR8" s="60">
        <v>7009</v>
      </c>
      <c r="BS8" s="60">
        <v>3127</v>
      </c>
      <c r="BT8" s="61">
        <v>6291</v>
      </c>
      <c r="BU8" s="61">
        <v>4225</v>
      </c>
      <c r="BV8" s="60">
        <v>8183</v>
      </c>
      <c r="BW8" s="60">
        <v>7940</v>
      </c>
      <c r="BX8" s="60">
        <v>2576</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0</v>
      </c>
      <c r="CN8" s="58">
        <v>127</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83.1</v>
      </c>
      <c r="DF8" s="59">
        <v>54.4</v>
      </c>
      <c r="DG8" s="59">
        <v>70.3</v>
      </c>
      <c r="DH8" s="59">
        <v>70</v>
      </c>
      <c r="DI8" s="59">
        <v>47.6</v>
      </c>
      <c r="DJ8" s="56">
        <v>72.2</v>
      </c>
      <c r="DK8" s="59">
        <v>204</v>
      </c>
      <c r="DL8" s="59">
        <v>188</v>
      </c>
      <c r="DM8" s="59">
        <v>156</v>
      </c>
      <c r="DN8" s="59">
        <v>204</v>
      </c>
      <c r="DO8" s="59">
        <v>104</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2024-02-02T02:50:09Z</cp:lastPrinted>
  <dcterms:created xsi:type="dcterms:W3CDTF">2024-01-11T00:13:58Z</dcterms:created>
  <dcterms:modified xsi:type="dcterms:W3CDTF">2024-02-02T02:50:22Z</dcterms:modified>
  <cp:category/>
</cp:coreProperties>
</file>