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5\99_公営企業関係\照会回答\[0202][0201]公営企業に係る経営比較分析表（令和４年度決算）の分析等について（依頼）\02 回答\経営分析比較表\"/>
    </mc:Choice>
  </mc:AlternateContent>
  <workbookProtection workbookAlgorithmName="SHA-512" workbookHashValue="qPe/trftxAJnHIzQIk3l2d/REMIzpwcqVCZsCJNR7SyZylciHhlX9OedkxAgWFvfymUx5P3knbEdAnG0oUyr5Q==" workbookSaltValue="HquZDHqNOPsOeIeojS7m2A==" workbookSpinCount="100000" lockStructure="1"/>
  <bookViews>
    <workbookView xWindow="0" yWindow="0" windowWidth="23040" windowHeight="9168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CS30" i="4"/>
  <c r="MA51" i="4"/>
  <c r="IT76" i="4"/>
  <c r="CS51" i="4"/>
  <c r="HJ30" i="4"/>
  <c r="BZ76" i="4"/>
  <c r="C11" i="5"/>
  <c r="D11" i="5"/>
  <c r="E11" i="5"/>
  <c r="B11" i="5"/>
  <c r="BK76" i="4" l="1"/>
  <c r="LH51" i="4"/>
  <c r="LT76" i="4"/>
  <c r="GQ51" i="4"/>
  <c r="LH30" i="4"/>
  <c r="GQ30" i="4"/>
  <c r="IE76" i="4"/>
  <c r="BZ51" i="4"/>
  <c r="BZ30" i="4"/>
  <c r="BG30" i="4"/>
  <c r="FX51" i="4"/>
  <c r="KO30" i="4"/>
  <c r="HP76" i="4"/>
  <c r="FX30" i="4"/>
  <c r="AV76" i="4"/>
  <c r="KO51" i="4"/>
  <c r="LE76" i="4"/>
  <c r="BG51" i="4"/>
  <c r="KP76" i="4"/>
  <c r="HA76" i="4"/>
  <c r="AN51" i="4"/>
  <c r="FE30" i="4"/>
  <c r="AG76" i="4"/>
  <c r="AN30" i="4"/>
  <c r="JV51" i="4"/>
  <c r="FE51" i="4"/>
  <c r="JV30" i="4"/>
  <c r="JC51" i="4"/>
  <c r="KA76" i="4"/>
  <c r="EL51" i="4"/>
  <c r="JC30" i="4"/>
  <c r="R76" i="4"/>
  <c r="GL76" i="4"/>
  <c r="U51" i="4"/>
  <c r="EL30" i="4"/>
  <c r="U30" i="4"/>
</calcChain>
</file>

<file path=xl/sharedStrings.xml><?xml version="1.0" encoding="utf-8"?>
<sst xmlns="http://schemas.openxmlformats.org/spreadsheetml/2006/main" count="278" uniqueCount="135">
  <si>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</si>
  <si>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</si>
  <si>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</si>
  <si>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</si>
  <si>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</si>
  <si>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</si>
  <si>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</si>
  <si>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</si>
  <si>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</si>
  <si>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</si>
  <si>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</si>
  <si>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</si>
  <si>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</si>
  <si>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</si>
  <si>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</si>
  <si>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</si>
  <si>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</si>
  <si>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</si>
  <si>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</si>
  <si>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</si>
  <si>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</si>
  <si>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</si>
  <si>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</si>
  <si>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</si>
  <si>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</si>
  <si>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</si>
  <si>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</si>
  <si>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</si>
  <si>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</si>
  <si>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</si>
  <si>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</si>
  <si>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</si>
  <si>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</si>
  <si>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</si>
  <si>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</si>
  <si>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</si>
  <si>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</si>
  <si>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</si>
  <si>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</si>
  <si>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</si>
  <si>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</si>
  <si>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</si>
  <si>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</si>
  <si>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</si>
  <si>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</si>
  <si>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</si>
  <si>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</si>
  <si>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</si>
  <si>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</si>
  <si>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</si>
  <si>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</si>
  <si>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</si>
  <si>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</si>
  <si>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</si>
  <si>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</si>
  <si>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</si>
  <si>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</si>
  <si>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</si>
  <si>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</si>
  <si>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</si>
  <si>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</si>
  <si>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</si>
  <si>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</si>
  <si>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</si>
  <si>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</si>
  <si>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</si>
  <si>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</si>
  <si>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</si>
  <si>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</si>
  <si>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</si>
  <si>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</si>
  <si>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</si>
  <si>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</si>
  <si>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</si>
  <si>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</si>
  <si>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</si>
  <si>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</si>
  <si>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</si>
  <si>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</si>
  <si>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</si>
  <si>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</si>
  <si>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</si>
  <si>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</si>
  <si>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</si>
  <si>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</si>
  <si>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</si>
  <si>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</si>
  <si>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</si>
  <si>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</si>
  <si>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</si>
  <si>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</si>
  <si>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</si>
  <si>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</si>
  <si>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</si>
  <si>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</si>
  <si>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</si>
  <si>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</si>
  <si>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</si>
  <si>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</si>
  <si>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</si>
  <si>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</si>
  <si>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</si>
  <si>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当該値(N-1)</t>
    <phoneticPr fontId="5"/>
  </si>
  <si>
    <t>当該値(N-2)</t>
    <phoneticPr fontId="5"/>
  </si>
  <si>
    <t>当該値(N-4)</t>
    <phoneticPr fontId="5"/>
  </si>
  <si>
    <t>当該値(N-1)</t>
    <phoneticPr fontId="5"/>
  </si>
  <si>
    <t>当該値(N-4)</t>
    <phoneticPr fontId="5"/>
  </si>
  <si>
    <t>当該値(N-3)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</si>
  <si>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</si>
  <si>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</si>
  <si>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</si>
  <si>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</si>
  <si>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</si>
  <si>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広島県　広島市</t>
  </si>
  <si>
    <t>猿猴橋町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</si>
  <si>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</si>
  <si>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</si>
  <si>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</si>
  <si>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</si>
  <si>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</si>
  <si>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</si>
  <si>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</si>
  <si>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</si>
  <si>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</si>
  <si>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</si>
  <si>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</si>
  <si>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</si>
  <si>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</si>
  <si>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</si>
  <si>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</si>
  <si>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</si>
  <si>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収益性、稼働率共に安定した駐車場です。引き続き、利用者の声を反映させながら運営を推進していきます。</t>
    <rPh sb="1" eb="4">
      <t>シュウエキセイ</t>
    </rPh>
    <rPh sb="5" eb="7">
      <t>カドウ</t>
    </rPh>
    <rPh sb="7" eb="8">
      <t>リツ</t>
    </rPh>
    <rPh sb="8" eb="9">
      <t>トモ</t>
    </rPh>
    <rPh sb="10" eb="12">
      <t>アンテイ</t>
    </rPh>
    <rPh sb="14" eb="16">
      <t>チュウシャ</t>
    </rPh>
    <rPh sb="16" eb="17">
      <t>ジョウ</t>
    </rPh>
    <rPh sb="20" eb="21">
      <t>ヒ</t>
    </rPh>
    <rPh sb="22" eb="23">
      <t>ツヅ</t>
    </rPh>
    <rPh sb="25" eb="28">
      <t>リヨウシャ</t>
    </rPh>
    <rPh sb="29" eb="30">
      <t>コエ</t>
    </rPh>
    <rPh sb="31" eb="33">
      <t>ハンエイ</t>
    </rPh>
    <rPh sb="38" eb="40">
      <t>ウンエイ</t>
    </rPh>
    <rPh sb="41" eb="43">
      <t>スイシン</t>
    </rPh>
    <phoneticPr fontId="15"/>
  </si>
  <si>
    <t>①収益的収支比率
　類似施設平均値を大幅に下回っていますが、黒字で推移しています。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類似施設平均値を大幅に上回っており、高い営業総利益を確保しています。
⑤EBITDA
　類似施設平均値を大幅に上回っており、高い収益性を確保しています。
　　</t>
    <rPh sb="1" eb="4">
      <t>シュウエキテキ</t>
    </rPh>
    <rPh sb="4" eb="6">
      <t>シュウシ</t>
    </rPh>
    <rPh sb="6" eb="8">
      <t>ヒリツ</t>
    </rPh>
    <rPh sb="14" eb="17">
      <t>ヘイキンチ</t>
    </rPh>
    <rPh sb="18" eb="20">
      <t>オオハバ</t>
    </rPh>
    <rPh sb="21" eb="22">
      <t>シタ</t>
    </rPh>
    <rPh sb="30" eb="32">
      <t>クロジ</t>
    </rPh>
    <rPh sb="33" eb="35">
      <t>スイイ</t>
    </rPh>
    <rPh sb="43" eb="44">
      <t>タ</t>
    </rPh>
    <rPh sb="44" eb="46">
      <t>カイケイ</t>
    </rPh>
    <rPh sb="46" eb="49">
      <t>ホジョキン</t>
    </rPh>
    <rPh sb="49" eb="51">
      <t>ヒリツ</t>
    </rPh>
    <rPh sb="53" eb="54">
      <t>ホカ</t>
    </rPh>
    <rPh sb="54" eb="56">
      <t>カイケイ</t>
    </rPh>
    <rPh sb="59" eb="62">
      <t>ホジョキン</t>
    </rPh>
    <rPh sb="71" eb="73">
      <t>チュウシャ</t>
    </rPh>
    <rPh sb="73" eb="75">
      <t>ダイスウ</t>
    </rPh>
    <rPh sb="75" eb="77">
      <t>イチダイ</t>
    </rPh>
    <rPh sb="77" eb="78">
      <t>ア</t>
    </rPh>
    <rPh sb="81" eb="82">
      <t>ホカ</t>
    </rPh>
    <rPh sb="82" eb="84">
      <t>カイケイ</t>
    </rPh>
    <rPh sb="84" eb="87">
      <t>ホジョキン</t>
    </rPh>
    <rPh sb="87" eb="88">
      <t>ガク</t>
    </rPh>
    <rPh sb="90" eb="91">
      <t>ホカ</t>
    </rPh>
    <rPh sb="91" eb="93">
      <t>カイケイ</t>
    </rPh>
    <rPh sb="96" eb="99">
      <t>ホジョキン</t>
    </rPh>
    <rPh sb="108" eb="110">
      <t>ウリアゲ</t>
    </rPh>
    <rPh sb="110" eb="111">
      <t>タカ</t>
    </rPh>
    <rPh sb="114" eb="116">
      <t>ヒリツ</t>
    </rPh>
    <rPh sb="118" eb="120">
      <t>ルイジ</t>
    </rPh>
    <rPh sb="120" eb="122">
      <t>シセツ</t>
    </rPh>
    <rPh sb="122" eb="125">
      <t>ヘイキンチ</t>
    </rPh>
    <rPh sb="126" eb="128">
      <t>オオハバ</t>
    </rPh>
    <rPh sb="129" eb="131">
      <t>ウワマワ</t>
    </rPh>
    <rPh sb="136" eb="137">
      <t>タカ</t>
    </rPh>
    <rPh sb="138" eb="140">
      <t>エイギョウ</t>
    </rPh>
    <rPh sb="140" eb="143">
      <t>ソウリエキ</t>
    </rPh>
    <rPh sb="144" eb="146">
      <t>カクホ</t>
    </rPh>
    <rPh sb="162" eb="164">
      <t>ルイジ</t>
    </rPh>
    <rPh sb="164" eb="166">
      <t>シセツ</t>
    </rPh>
    <rPh sb="166" eb="169">
      <t>ヘイキンチ</t>
    </rPh>
    <rPh sb="170" eb="172">
      <t>オオハバ</t>
    </rPh>
    <rPh sb="173" eb="175">
      <t>ウワマワ</t>
    </rPh>
    <rPh sb="180" eb="181">
      <t>タカ</t>
    </rPh>
    <rPh sb="182" eb="185">
      <t>シュウエキセイ</t>
    </rPh>
    <rPh sb="186" eb="188">
      <t>カクホ</t>
    </rPh>
    <phoneticPr fontId="15"/>
  </si>
  <si>
    <t>⑪稼働率
　類似施設平均値を下回っているものの一定の稼働率があります。
　周辺に位置する広島駅の再開発事業に伴い、今後、更なる稼動率が期待できます。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シタマワ</t>
    </rPh>
    <rPh sb="23" eb="25">
      <t>イッテイ</t>
    </rPh>
    <rPh sb="26" eb="28">
      <t>カドウ</t>
    </rPh>
    <rPh sb="28" eb="29">
      <t>リツ</t>
    </rPh>
    <rPh sb="37" eb="39">
      <t>シュウヘン</t>
    </rPh>
    <rPh sb="40" eb="42">
      <t>イチ</t>
    </rPh>
    <rPh sb="44" eb="45">
      <t>ヒロ</t>
    </rPh>
    <rPh sb="45" eb="46">
      <t>シマ</t>
    </rPh>
    <rPh sb="46" eb="47">
      <t>エキ</t>
    </rPh>
    <rPh sb="48" eb="51">
      <t>サイカイハツ</t>
    </rPh>
    <rPh sb="51" eb="53">
      <t>ジギョウ</t>
    </rPh>
    <rPh sb="54" eb="55">
      <t>トモナ</t>
    </rPh>
    <rPh sb="57" eb="59">
      <t>コンゴ</t>
    </rPh>
    <rPh sb="60" eb="61">
      <t>サラ</t>
    </rPh>
    <rPh sb="63" eb="65">
      <t>カドウ</t>
    </rPh>
    <rPh sb="65" eb="66">
      <t>リツ</t>
    </rPh>
    <rPh sb="67" eb="69">
      <t>キタイ</t>
    </rPh>
    <phoneticPr fontId="15"/>
  </si>
  <si>
    <t>⑦敷地の地価
　道路上に設置しています。
⑧設備投資見込額
　今後、老朽化した機器の取替工事のため設備投資を行う見込みです。
⑩企業債残高対料金収入比率
　企業債残高はありません。</t>
    <rPh sb="1" eb="3">
      <t>シキチ</t>
    </rPh>
    <rPh sb="4" eb="6">
      <t>チカ</t>
    </rPh>
    <rPh sb="8" eb="11">
      <t>ドウロジョウ</t>
    </rPh>
    <rPh sb="12" eb="14">
      <t>セッチ</t>
    </rPh>
    <rPh sb="42" eb="44">
      <t>トリカエ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</si>
</sst>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_rels/chart3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4.xml" />
</Relationships>
</file>

<file path=xl/charts/_rels/chart4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5.xml" />
</Relationships>
</file>

<file path=xl/charts/_rels/chart5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6.xml" />
</Relationships>
</file>

<file path=xl/charts/_rels/chart6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7.xml" />
</Relationships>
</file>

<file path=xl/charts/_rels/chart7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8.xml" />
</Relationships>
</file>

<file path=xl/charts/_rels/chart8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9.xml" />
</Relationships>
</file>

<file path=xl/charts/_rels/chart9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0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305.10000000000002</c:v>
                </c:pt>
                <c:pt idx="1">
                  <c:v>324.3</c:v>
                </c:pt>
                <c:pt idx="2">
                  <c:v>263.3</c:v>
                </c:pt>
                <c:pt idx="3">
                  <c:v>352.8</c:v>
                </c:pt>
                <c:pt idx="4">
                  <c:v>369.8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D-46B1-9414-BE5BA182B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384.2</c:v>
                </c:pt>
                <c:pt idx="1">
                  <c:v>754.2</c:v>
                </c:pt>
                <c:pt idx="2">
                  <c:v>383.4</c:v>
                </c:pt>
                <c:pt idx="3">
                  <c:v>338.4</c:v>
                </c:pt>
                <c:pt idx="4">
                  <c:v>1268.9000000000001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1D-46B1-9414-BE5BA182B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3C-4CC3-A689-34D79AC16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83.1</c:v>
                </c:pt>
                <c:pt idx="1">
                  <c:v>54.4</c:v>
                </c:pt>
                <c:pt idx="2">
                  <c:v>70.3</c:v>
                </c:pt>
                <c:pt idx="3">
                  <c:v>70</c:v>
                </c:pt>
                <c:pt idx="4">
                  <c:v>47.6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3C-4CC3-A689-34D79AC16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291-4CA5-8013-F16579AD7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91-4CA5-8013-F16579AD7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405-488B-8731-84182C139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05-488B-8731-84182C139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3E-4704-AC0E-A6CC4C0DE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3.8</c:v>
                </c:pt>
                <c:pt idx="1">
                  <c:v>2</c:v>
                </c:pt>
                <c:pt idx="2">
                  <c:v>10.199999999999999</c:v>
                </c:pt>
                <c:pt idx="3">
                  <c:v>5.0999999999999996</c:v>
                </c:pt>
                <c:pt idx="4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E-4704-AC0E-A6CC4C0DE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11-41EE-B383-DDD27EF53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17</c:v>
                </c:pt>
                <c:pt idx="1">
                  <c:v>15</c:v>
                </c:pt>
                <c:pt idx="2">
                  <c:v>407</c:v>
                </c:pt>
                <c:pt idx="3">
                  <c:v>166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11-41EE-B383-DDD27EF53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252.8</c:v>
                </c:pt>
                <c:pt idx="1">
                  <c:v>258.3</c:v>
                </c:pt>
                <c:pt idx="2">
                  <c:v>227.8</c:v>
                </c:pt>
                <c:pt idx="3">
                  <c:v>252.8</c:v>
                </c:pt>
                <c:pt idx="4">
                  <c:v>277.8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4C-4C04-8575-7AA466B26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279.89999999999998</c:v>
                </c:pt>
                <c:pt idx="1">
                  <c:v>295.5</c:v>
                </c:pt>
                <c:pt idx="2">
                  <c:v>224.4</c:v>
                </c:pt>
                <c:pt idx="3">
                  <c:v>251.9</c:v>
                </c:pt>
                <c:pt idx="4">
                  <c:v>291.5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4C-4C04-8575-7AA466B26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67.2</c:v>
                </c:pt>
                <c:pt idx="1">
                  <c:v>69.2</c:v>
                </c:pt>
                <c:pt idx="2">
                  <c:v>62</c:v>
                </c:pt>
                <c:pt idx="3">
                  <c:v>71.7</c:v>
                </c:pt>
                <c:pt idx="4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E-452A-94BB-7A97A02D5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30.4</c:v>
                </c:pt>
                <c:pt idx="1">
                  <c:v>33.6</c:v>
                </c:pt>
                <c:pt idx="2">
                  <c:v>-122.5</c:v>
                </c:pt>
                <c:pt idx="3">
                  <c:v>8.5</c:v>
                </c:pt>
                <c:pt idx="4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3E-452A-94BB-7A97A02D5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12904</c:v>
                </c:pt>
                <c:pt idx="1">
                  <c:v>13379</c:v>
                </c:pt>
                <c:pt idx="2">
                  <c:v>9111</c:v>
                </c:pt>
                <c:pt idx="3">
                  <c:v>12271</c:v>
                </c:pt>
                <c:pt idx="4">
                  <c:v>14101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E-414B-91A6-43BD38FE6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8183</c:v>
                </c:pt>
                <c:pt idx="1">
                  <c:v>7940</c:v>
                </c:pt>
                <c:pt idx="2">
                  <c:v>2576</c:v>
                </c:pt>
                <c:pt idx="3">
                  <c:v>4153</c:v>
                </c:pt>
                <c:pt idx="4">
                  <c:v>6140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FE-414B-91A6-43BD38FE6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5" Type="http://schemas.openxmlformats.org/officeDocument/2006/relationships/chart" Target="../charts/chart5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EB29" zoomScaleNormal="100" zoomScaleSheetLayoutView="70" workbookViewId="0">
      <selection activeCell="ND32" sqref="ND32:NR47"/>
    </sheetView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0" t="str">
        <f>データ!H6&amp;"　"&amp;データ!I6</f>
        <v>広島県広島市　猿猴橋町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駅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495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121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53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36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300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利用料金制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132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H30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R01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R02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R03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R04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H30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R01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R02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R03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R04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H30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R01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R02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R03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R04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305.10000000000002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324.3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263.3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352.8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369.8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252.8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258.3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227.8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252.8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277.8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384.2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754.2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383.4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338.4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1268.9000000000001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3.8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2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10.199999999999999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5.0999999999999996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1.9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279.89999999999998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295.5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224.4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251.9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291.5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134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133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H30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R01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R02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R03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R04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H30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R01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R02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R03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R04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H30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R01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R02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R03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R04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67.2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69.2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62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71.7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73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12904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13379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9111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12271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14101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17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15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407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166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18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30.4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33.6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-122.5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8.5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26.6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8183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7940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2576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4153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6140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131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H30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R01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R02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R03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R04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127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H30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R01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R02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R03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R04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H30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R01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R02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R03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R04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83.1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54.4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70.3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70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47.6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Zs/MWpAp6m1jP8Mmd9oN8pTP7MDkXWaYT/ttIexXk9Ks00v8IKu1C0CDhlXpLp81vATLi7iXIEyKratsIer+hA==" saltValue="AW6yAyOOtUGszdRW4DmNfw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63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65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66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67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68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69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70</v>
      </c>
      <c r="CN4" s="144" t="s">
        <v>71</v>
      </c>
      <c r="CO4" s="135" t="s">
        <v>72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73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74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90</v>
      </c>
      <c r="AK5" s="47" t="s">
        <v>101</v>
      </c>
      <c r="AL5" s="47" t="s">
        <v>92</v>
      </c>
      <c r="AM5" s="47" t="s">
        <v>102</v>
      </c>
      <c r="AN5" s="47" t="s">
        <v>94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90</v>
      </c>
      <c r="AV5" s="47" t="s">
        <v>91</v>
      </c>
      <c r="AW5" s="47" t="s">
        <v>103</v>
      </c>
      <c r="AX5" s="47" t="s">
        <v>102</v>
      </c>
      <c r="AY5" s="47" t="s">
        <v>94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104</v>
      </c>
      <c r="BG5" s="47" t="s">
        <v>91</v>
      </c>
      <c r="BH5" s="47" t="s">
        <v>92</v>
      </c>
      <c r="BI5" s="47" t="s">
        <v>105</v>
      </c>
      <c r="BJ5" s="47" t="s">
        <v>94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106</v>
      </c>
      <c r="BR5" s="47" t="s">
        <v>101</v>
      </c>
      <c r="BS5" s="47" t="s">
        <v>92</v>
      </c>
      <c r="BT5" s="47" t="s">
        <v>102</v>
      </c>
      <c r="BU5" s="47" t="s">
        <v>94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90</v>
      </c>
      <c r="CC5" s="47" t="s">
        <v>107</v>
      </c>
      <c r="CD5" s="47" t="s">
        <v>92</v>
      </c>
      <c r="CE5" s="47" t="s">
        <v>102</v>
      </c>
      <c r="CF5" s="47" t="s">
        <v>94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45"/>
      <c r="CN5" s="145"/>
      <c r="CO5" s="47" t="s">
        <v>106</v>
      </c>
      <c r="CP5" s="47" t="s">
        <v>101</v>
      </c>
      <c r="CQ5" s="47" t="s">
        <v>92</v>
      </c>
      <c r="CR5" s="47" t="s">
        <v>102</v>
      </c>
      <c r="CS5" s="47" t="s">
        <v>108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90</v>
      </c>
      <c r="DA5" s="47" t="s">
        <v>101</v>
      </c>
      <c r="DB5" s="47" t="s">
        <v>92</v>
      </c>
      <c r="DC5" s="47" t="s">
        <v>102</v>
      </c>
      <c r="DD5" s="47" t="s">
        <v>94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90</v>
      </c>
      <c r="DL5" s="47" t="s">
        <v>91</v>
      </c>
      <c r="DM5" s="47" t="s">
        <v>92</v>
      </c>
      <c r="DN5" s="47" t="s">
        <v>102</v>
      </c>
      <c r="DO5" s="47" t="s">
        <v>94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2">
      <c r="A6" s="37" t="s">
        <v>109</v>
      </c>
      <c r="B6" s="48">
        <f>B8</f>
        <v>2022</v>
      </c>
      <c r="C6" s="48">
        <f t="shared" ref="C6:X6" si="1">C8</f>
        <v>341002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3</v>
      </c>
      <c r="H6" s="48" t="str">
        <f>SUBSTITUTE(H8,"　","")</f>
        <v>広島県広島市</v>
      </c>
      <c r="I6" s="48" t="str">
        <f t="shared" si="1"/>
        <v>猿猴橋町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53</v>
      </c>
      <c r="S6" s="50" t="str">
        <f t="shared" si="1"/>
        <v>駅</v>
      </c>
      <c r="T6" s="50" t="str">
        <f t="shared" si="1"/>
        <v>無</v>
      </c>
      <c r="U6" s="51">
        <f t="shared" si="1"/>
        <v>495</v>
      </c>
      <c r="V6" s="51">
        <f t="shared" si="1"/>
        <v>36</v>
      </c>
      <c r="W6" s="51">
        <f t="shared" si="1"/>
        <v>300</v>
      </c>
      <c r="X6" s="50" t="str">
        <f t="shared" si="1"/>
        <v>利用料金制</v>
      </c>
      <c r="Y6" s="52">
        <f>IF(Y8="-",NA(),Y8)</f>
        <v>305.10000000000002</v>
      </c>
      <c r="Z6" s="52">
        <f t="shared" ref="Z6:AH6" si="2">IF(Z8="-",NA(),Z8)</f>
        <v>324.3</v>
      </c>
      <c r="AA6" s="52">
        <f t="shared" si="2"/>
        <v>263.3</v>
      </c>
      <c r="AB6" s="52">
        <f t="shared" si="2"/>
        <v>352.8</v>
      </c>
      <c r="AC6" s="52">
        <f t="shared" si="2"/>
        <v>369.8</v>
      </c>
      <c r="AD6" s="52">
        <f t="shared" si="2"/>
        <v>384.2</v>
      </c>
      <c r="AE6" s="52">
        <f t="shared" si="2"/>
        <v>754.2</v>
      </c>
      <c r="AF6" s="52">
        <f t="shared" si="2"/>
        <v>383.4</v>
      </c>
      <c r="AG6" s="52">
        <f t="shared" si="2"/>
        <v>338.4</v>
      </c>
      <c r="AH6" s="52">
        <f t="shared" si="2"/>
        <v>1268.9000000000001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3.8</v>
      </c>
      <c r="AP6" s="52">
        <f t="shared" si="3"/>
        <v>2</v>
      </c>
      <c r="AQ6" s="52">
        <f t="shared" si="3"/>
        <v>10.199999999999999</v>
      </c>
      <c r="AR6" s="52">
        <f t="shared" si="3"/>
        <v>5.0999999999999996</v>
      </c>
      <c r="AS6" s="52">
        <f t="shared" si="3"/>
        <v>1.9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17</v>
      </c>
      <c r="BA6" s="53">
        <f t="shared" si="4"/>
        <v>15</v>
      </c>
      <c r="BB6" s="53">
        <f t="shared" si="4"/>
        <v>407</v>
      </c>
      <c r="BC6" s="53">
        <f t="shared" si="4"/>
        <v>166</v>
      </c>
      <c r="BD6" s="53">
        <f t="shared" si="4"/>
        <v>18</v>
      </c>
      <c r="BE6" s="51" t="str">
        <f>IF(BE8="-","",IF(BE8="-","【-】","【"&amp;SUBSTITUTE(TEXT(BE8,"#,##0"),"-","△")&amp;"】"))</f>
        <v>【33】</v>
      </c>
      <c r="BF6" s="52">
        <f>IF(BF8="-",NA(),BF8)</f>
        <v>67.2</v>
      </c>
      <c r="BG6" s="52">
        <f t="shared" ref="BG6:BO6" si="5">IF(BG8="-",NA(),BG8)</f>
        <v>69.2</v>
      </c>
      <c r="BH6" s="52">
        <f t="shared" si="5"/>
        <v>62</v>
      </c>
      <c r="BI6" s="52">
        <f t="shared" si="5"/>
        <v>71.7</v>
      </c>
      <c r="BJ6" s="52">
        <f t="shared" si="5"/>
        <v>73</v>
      </c>
      <c r="BK6" s="52">
        <f t="shared" si="5"/>
        <v>30.4</v>
      </c>
      <c r="BL6" s="52">
        <f t="shared" si="5"/>
        <v>33.6</v>
      </c>
      <c r="BM6" s="52">
        <f t="shared" si="5"/>
        <v>-122.5</v>
      </c>
      <c r="BN6" s="52">
        <f t="shared" si="5"/>
        <v>8.5</v>
      </c>
      <c r="BO6" s="52">
        <f t="shared" si="5"/>
        <v>26.6</v>
      </c>
      <c r="BP6" s="49" t="str">
        <f>IF(BP8="-","",IF(BP8="-","【-】","【"&amp;SUBSTITUTE(TEXT(BP8,"#,##0.0"),"-","△")&amp;"】"))</f>
        <v>【12.8】</v>
      </c>
      <c r="BQ6" s="53">
        <f>IF(BQ8="-",NA(),BQ8)</f>
        <v>12904</v>
      </c>
      <c r="BR6" s="53">
        <f t="shared" ref="BR6:BZ6" si="6">IF(BR8="-",NA(),BR8)</f>
        <v>13379</v>
      </c>
      <c r="BS6" s="53">
        <f t="shared" si="6"/>
        <v>9111</v>
      </c>
      <c r="BT6" s="53">
        <f t="shared" si="6"/>
        <v>12271</v>
      </c>
      <c r="BU6" s="53">
        <f t="shared" si="6"/>
        <v>14101</v>
      </c>
      <c r="BV6" s="53">
        <f t="shared" si="6"/>
        <v>8183</v>
      </c>
      <c r="BW6" s="53">
        <f t="shared" si="6"/>
        <v>7940</v>
      </c>
      <c r="BX6" s="53">
        <f t="shared" si="6"/>
        <v>2576</v>
      </c>
      <c r="BY6" s="53">
        <f t="shared" si="6"/>
        <v>4153</v>
      </c>
      <c r="BZ6" s="53">
        <f t="shared" si="6"/>
        <v>6140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110</v>
      </c>
      <c r="CM6" s="51">
        <f t="shared" ref="CM6:CN6" si="7">CM8</f>
        <v>0</v>
      </c>
      <c r="CN6" s="51">
        <f t="shared" si="7"/>
        <v>127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110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83.1</v>
      </c>
      <c r="DF6" s="52">
        <f t="shared" si="8"/>
        <v>54.4</v>
      </c>
      <c r="DG6" s="52">
        <f t="shared" si="8"/>
        <v>70.3</v>
      </c>
      <c r="DH6" s="52">
        <f t="shared" si="8"/>
        <v>70</v>
      </c>
      <c r="DI6" s="52">
        <f t="shared" si="8"/>
        <v>47.6</v>
      </c>
      <c r="DJ6" s="49" t="str">
        <f>IF(DJ8="-","",IF(DJ8="-","【-】","【"&amp;SUBSTITUTE(TEXT(DJ8,"#,##0.0"),"-","△")&amp;"】"))</f>
        <v>【72.2】</v>
      </c>
      <c r="DK6" s="52">
        <f>IF(DK8="-",NA(),DK8)</f>
        <v>252.8</v>
      </c>
      <c r="DL6" s="52">
        <f t="shared" ref="DL6:DT6" si="9">IF(DL8="-",NA(),DL8)</f>
        <v>258.3</v>
      </c>
      <c r="DM6" s="52">
        <f t="shared" si="9"/>
        <v>227.8</v>
      </c>
      <c r="DN6" s="52">
        <f t="shared" si="9"/>
        <v>252.8</v>
      </c>
      <c r="DO6" s="52">
        <f t="shared" si="9"/>
        <v>277.8</v>
      </c>
      <c r="DP6" s="52">
        <f t="shared" si="9"/>
        <v>279.89999999999998</v>
      </c>
      <c r="DQ6" s="52">
        <f t="shared" si="9"/>
        <v>295.5</v>
      </c>
      <c r="DR6" s="52">
        <f t="shared" si="9"/>
        <v>224.4</v>
      </c>
      <c r="DS6" s="52">
        <f t="shared" si="9"/>
        <v>251.9</v>
      </c>
      <c r="DT6" s="52">
        <f t="shared" si="9"/>
        <v>291.5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2">
      <c r="A7" s="37" t="s">
        <v>111</v>
      </c>
      <c r="B7" s="48">
        <f t="shared" ref="B7:X7" si="10">B8</f>
        <v>2022</v>
      </c>
      <c r="C7" s="48">
        <f t="shared" si="10"/>
        <v>341002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3</v>
      </c>
      <c r="H7" s="48" t="str">
        <f t="shared" si="10"/>
        <v>広島県　広島市</v>
      </c>
      <c r="I7" s="48" t="str">
        <f t="shared" si="10"/>
        <v>猿猴橋町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53</v>
      </c>
      <c r="S7" s="50" t="str">
        <f t="shared" si="10"/>
        <v>駅</v>
      </c>
      <c r="T7" s="50" t="str">
        <f t="shared" si="10"/>
        <v>無</v>
      </c>
      <c r="U7" s="51">
        <f t="shared" si="10"/>
        <v>495</v>
      </c>
      <c r="V7" s="51">
        <f t="shared" si="10"/>
        <v>36</v>
      </c>
      <c r="W7" s="51">
        <f t="shared" si="10"/>
        <v>300</v>
      </c>
      <c r="X7" s="50" t="str">
        <f t="shared" si="10"/>
        <v>利用料金制</v>
      </c>
      <c r="Y7" s="52">
        <f>Y8</f>
        <v>305.10000000000002</v>
      </c>
      <c r="Z7" s="52">
        <f t="shared" ref="Z7:AH7" si="11">Z8</f>
        <v>324.3</v>
      </c>
      <c r="AA7" s="52">
        <f t="shared" si="11"/>
        <v>263.3</v>
      </c>
      <c r="AB7" s="52">
        <f t="shared" si="11"/>
        <v>352.8</v>
      </c>
      <c r="AC7" s="52">
        <f t="shared" si="11"/>
        <v>369.8</v>
      </c>
      <c r="AD7" s="52">
        <f t="shared" si="11"/>
        <v>384.2</v>
      </c>
      <c r="AE7" s="52">
        <f t="shared" si="11"/>
        <v>754.2</v>
      </c>
      <c r="AF7" s="52">
        <f t="shared" si="11"/>
        <v>383.4</v>
      </c>
      <c r="AG7" s="52">
        <f t="shared" si="11"/>
        <v>338.4</v>
      </c>
      <c r="AH7" s="52">
        <f t="shared" si="11"/>
        <v>1268.9000000000001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3.8</v>
      </c>
      <c r="AP7" s="52">
        <f t="shared" si="12"/>
        <v>2</v>
      </c>
      <c r="AQ7" s="52">
        <f t="shared" si="12"/>
        <v>10.199999999999999</v>
      </c>
      <c r="AR7" s="52">
        <f t="shared" si="12"/>
        <v>5.0999999999999996</v>
      </c>
      <c r="AS7" s="52">
        <f t="shared" si="12"/>
        <v>1.9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17</v>
      </c>
      <c r="BA7" s="53">
        <f t="shared" si="13"/>
        <v>15</v>
      </c>
      <c r="BB7" s="53">
        <f t="shared" si="13"/>
        <v>407</v>
      </c>
      <c r="BC7" s="53">
        <f t="shared" si="13"/>
        <v>166</v>
      </c>
      <c r="BD7" s="53">
        <f t="shared" si="13"/>
        <v>18</v>
      </c>
      <c r="BE7" s="51"/>
      <c r="BF7" s="52">
        <f>BF8</f>
        <v>67.2</v>
      </c>
      <c r="BG7" s="52">
        <f t="shared" ref="BG7:BO7" si="14">BG8</f>
        <v>69.2</v>
      </c>
      <c r="BH7" s="52">
        <f t="shared" si="14"/>
        <v>62</v>
      </c>
      <c r="BI7" s="52">
        <f t="shared" si="14"/>
        <v>71.7</v>
      </c>
      <c r="BJ7" s="52">
        <f t="shared" si="14"/>
        <v>73</v>
      </c>
      <c r="BK7" s="52">
        <f t="shared" si="14"/>
        <v>30.4</v>
      </c>
      <c r="BL7" s="52">
        <f t="shared" si="14"/>
        <v>33.6</v>
      </c>
      <c r="BM7" s="52">
        <f t="shared" si="14"/>
        <v>-122.5</v>
      </c>
      <c r="BN7" s="52">
        <f t="shared" si="14"/>
        <v>8.5</v>
      </c>
      <c r="BO7" s="52">
        <f t="shared" si="14"/>
        <v>26.6</v>
      </c>
      <c r="BP7" s="49"/>
      <c r="BQ7" s="53">
        <f>BQ8</f>
        <v>12904</v>
      </c>
      <c r="BR7" s="53">
        <f t="shared" ref="BR7:BZ7" si="15">BR8</f>
        <v>13379</v>
      </c>
      <c r="BS7" s="53">
        <f t="shared" si="15"/>
        <v>9111</v>
      </c>
      <c r="BT7" s="53">
        <f t="shared" si="15"/>
        <v>12271</v>
      </c>
      <c r="BU7" s="53">
        <f t="shared" si="15"/>
        <v>14101</v>
      </c>
      <c r="BV7" s="53">
        <f t="shared" si="15"/>
        <v>8183</v>
      </c>
      <c r="BW7" s="53">
        <f t="shared" si="15"/>
        <v>7940</v>
      </c>
      <c r="BX7" s="53">
        <f t="shared" si="15"/>
        <v>2576</v>
      </c>
      <c r="BY7" s="53">
        <f t="shared" si="15"/>
        <v>4153</v>
      </c>
      <c r="BZ7" s="53">
        <f t="shared" si="15"/>
        <v>6140</v>
      </c>
      <c r="CA7" s="51"/>
      <c r="CB7" s="52" t="s">
        <v>112</v>
      </c>
      <c r="CC7" s="52" t="s">
        <v>112</v>
      </c>
      <c r="CD7" s="52" t="s">
        <v>112</v>
      </c>
      <c r="CE7" s="52" t="s">
        <v>112</v>
      </c>
      <c r="CF7" s="52" t="s">
        <v>112</v>
      </c>
      <c r="CG7" s="52" t="s">
        <v>112</v>
      </c>
      <c r="CH7" s="52" t="s">
        <v>112</v>
      </c>
      <c r="CI7" s="52" t="s">
        <v>112</v>
      </c>
      <c r="CJ7" s="52" t="s">
        <v>112</v>
      </c>
      <c r="CK7" s="52" t="s">
        <v>110</v>
      </c>
      <c r="CL7" s="49"/>
      <c r="CM7" s="51">
        <f>CM8</f>
        <v>0</v>
      </c>
      <c r="CN7" s="51">
        <f>CN8</f>
        <v>127</v>
      </c>
      <c r="CO7" s="52" t="s">
        <v>112</v>
      </c>
      <c r="CP7" s="52" t="s">
        <v>112</v>
      </c>
      <c r="CQ7" s="52" t="s">
        <v>112</v>
      </c>
      <c r="CR7" s="52" t="s">
        <v>112</v>
      </c>
      <c r="CS7" s="52" t="s">
        <v>112</v>
      </c>
      <c r="CT7" s="52" t="s">
        <v>112</v>
      </c>
      <c r="CU7" s="52" t="s">
        <v>112</v>
      </c>
      <c r="CV7" s="52" t="s">
        <v>112</v>
      </c>
      <c r="CW7" s="52" t="s">
        <v>112</v>
      </c>
      <c r="CX7" s="52" t="s">
        <v>110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83.1</v>
      </c>
      <c r="DF7" s="52">
        <f t="shared" si="16"/>
        <v>54.4</v>
      </c>
      <c r="DG7" s="52">
        <f t="shared" si="16"/>
        <v>70.3</v>
      </c>
      <c r="DH7" s="52">
        <f t="shared" si="16"/>
        <v>70</v>
      </c>
      <c r="DI7" s="52">
        <f t="shared" si="16"/>
        <v>47.6</v>
      </c>
      <c r="DJ7" s="49"/>
      <c r="DK7" s="52">
        <f>DK8</f>
        <v>252.8</v>
      </c>
      <c r="DL7" s="52">
        <f t="shared" ref="DL7:DT7" si="17">DL8</f>
        <v>258.3</v>
      </c>
      <c r="DM7" s="52">
        <f t="shared" si="17"/>
        <v>227.8</v>
      </c>
      <c r="DN7" s="52">
        <f t="shared" si="17"/>
        <v>252.8</v>
      </c>
      <c r="DO7" s="52">
        <f t="shared" si="17"/>
        <v>277.8</v>
      </c>
      <c r="DP7" s="52">
        <f t="shared" si="17"/>
        <v>279.89999999999998</v>
      </c>
      <c r="DQ7" s="52">
        <f t="shared" si="17"/>
        <v>295.5</v>
      </c>
      <c r="DR7" s="52">
        <f t="shared" si="17"/>
        <v>224.4</v>
      </c>
      <c r="DS7" s="52">
        <f t="shared" si="17"/>
        <v>251.9</v>
      </c>
      <c r="DT7" s="52">
        <f t="shared" si="17"/>
        <v>291.5</v>
      </c>
      <c r="DU7" s="49"/>
    </row>
    <row r="8" spans="1:125" s="54" customFormat="1" x14ac:dyDescent="0.2">
      <c r="A8" s="37"/>
      <c r="B8" s="55">
        <v>2022</v>
      </c>
      <c r="C8" s="55">
        <v>341002</v>
      </c>
      <c r="D8" s="55">
        <v>47</v>
      </c>
      <c r="E8" s="55">
        <v>14</v>
      </c>
      <c r="F8" s="55">
        <v>0</v>
      </c>
      <c r="G8" s="55">
        <v>3</v>
      </c>
      <c r="H8" s="55" t="s">
        <v>113</v>
      </c>
      <c r="I8" s="55" t="s">
        <v>114</v>
      </c>
      <c r="J8" s="55" t="s">
        <v>115</v>
      </c>
      <c r="K8" s="55" t="s">
        <v>116</v>
      </c>
      <c r="L8" s="55" t="s">
        <v>117</v>
      </c>
      <c r="M8" s="55" t="s">
        <v>118</v>
      </c>
      <c r="N8" s="55" t="s">
        <v>119</v>
      </c>
      <c r="O8" s="56" t="s">
        <v>120</v>
      </c>
      <c r="P8" s="57" t="s">
        <v>121</v>
      </c>
      <c r="Q8" s="57" t="s">
        <v>122</v>
      </c>
      <c r="R8" s="58">
        <v>53</v>
      </c>
      <c r="S8" s="57" t="s">
        <v>123</v>
      </c>
      <c r="T8" s="57" t="s">
        <v>124</v>
      </c>
      <c r="U8" s="58">
        <v>495</v>
      </c>
      <c r="V8" s="58">
        <v>36</v>
      </c>
      <c r="W8" s="58">
        <v>300</v>
      </c>
      <c r="X8" s="57" t="s">
        <v>125</v>
      </c>
      <c r="Y8" s="59">
        <v>305.10000000000002</v>
      </c>
      <c r="Z8" s="59">
        <v>324.3</v>
      </c>
      <c r="AA8" s="59">
        <v>263.3</v>
      </c>
      <c r="AB8" s="59">
        <v>352.8</v>
      </c>
      <c r="AC8" s="59">
        <v>369.8</v>
      </c>
      <c r="AD8" s="59">
        <v>384.2</v>
      </c>
      <c r="AE8" s="59">
        <v>754.2</v>
      </c>
      <c r="AF8" s="59">
        <v>383.4</v>
      </c>
      <c r="AG8" s="59">
        <v>338.4</v>
      </c>
      <c r="AH8" s="59">
        <v>1268.9000000000001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3.8</v>
      </c>
      <c r="AP8" s="59">
        <v>2</v>
      </c>
      <c r="AQ8" s="59">
        <v>10.199999999999999</v>
      </c>
      <c r="AR8" s="59">
        <v>5.0999999999999996</v>
      </c>
      <c r="AS8" s="59">
        <v>1.9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17</v>
      </c>
      <c r="BA8" s="60">
        <v>15</v>
      </c>
      <c r="BB8" s="60">
        <v>407</v>
      </c>
      <c r="BC8" s="60">
        <v>166</v>
      </c>
      <c r="BD8" s="60">
        <v>18</v>
      </c>
      <c r="BE8" s="60">
        <v>33</v>
      </c>
      <c r="BF8" s="59">
        <v>67.2</v>
      </c>
      <c r="BG8" s="59">
        <v>69.2</v>
      </c>
      <c r="BH8" s="59">
        <v>62</v>
      </c>
      <c r="BI8" s="59">
        <v>71.7</v>
      </c>
      <c r="BJ8" s="59">
        <v>73</v>
      </c>
      <c r="BK8" s="59">
        <v>30.4</v>
      </c>
      <c r="BL8" s="59">
        <v>33.6</v>
      </c>
      <c r="BM8" s="59">
        <v>-122.5</v>
      </c>
      <c r="BN8" s="59">
        <v>8.5</v>
      </c>
      <c r="BO8" s="59">
        <v>26.6</v>
      </c>
      <c r="BP8" s="56">
        <v>12.8</v>
      </c>
      <c r="BQ8" s="60">
        <v>12904</v>
      </c>
      <c r="BR8" s="60">
        <v>13379</v>
      </c>
      <c r="BS8" s="60">
        <v>9111</v>
      </c>
      <c r="BT8" s="61">
        <v>12271</v>
      </c>
      <c r="BU8" s="61">
        <v>14101</v>
      </c>
      <c r="BV8" s="60">
        <v>8183</v>
      </c>
      <c r="BW8" s="60">
        <v>7940</v>
      </c>
      <c r="BX8" s="60">
        <v>2576</v>
      </c>
      <c r="BY8" s="60">
        <v>4153</v>
      </c>
      <c r="BZ8" s="60">
        <v>6140</v>
      </c>
      <c r="CA8" s="58">
        <v>10556</v>
      </c>
      <c r="CB8" s="59" t="s">
        <v>117</v>
      </c>
      <c r="CC8" s="59" t="s">
        <v>117</v>
      </c>
      <c r="CD8" s="59" t="s">
        <v>117</v>
      </c>
      <c r="CE8" s="59" t="s">
        <v>117</v>
      </c>
      <c r="CF8" s="59" t="s">
        <v>117</v>
      </c>
      <c r="CG8" s="59" t="s">
        <v>117</v>
      </c>
      <c r="CH8" s="59" t="s">
        <v>117</v>
      </c>
      <c r="CI8" s="59" t="s">
        <v>117</v>
      </c>
      <c r="CJ8" s="59" t="s">
        <v>117</v>
      </c>
      <c r="CK8" s="59" t="s">
        <v>117</v>
      </c>
      <c r="CL8" s="56" t="s">
        <v>117</v>
      </c>
      <c r="CM8" s="58">
        <v>0</v>
      </c>
      <c r="CN8" s="58">
        <v>127</v>
      </c>
      <c r="CO8" s="59" t="s">
        <v>117</v>
      </c>
      <c r="CP8" s="59" t="s">
        <v>117</v>
      </c>
      <c r="CQ8" s="59" t="s">
        <v>117</v>
      </c>
      <c r="CR8" s="59" t="s">
        <v>117</v>
      </c>
      <c r="CS8" s="59" t="s">
        <v>117</v>
      </c>
      <c r="CT8" s="59" t="s">
        <v>117</v>
      </c>
      <c r="CU8" s="59" t="s">
        <v>117</v>
      </c>
      <c r="CV8" s="59" t="s">
        <v>117</v>
      </c>
      <c r="CW8" s="59" t="s">
        <v>117</v>
      </c>
      <c r="CX8" s="59" t="s">
        <v>117</v>
      </c>
      <c r="CY8" s="56" t="s">
        <v>117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83.1</v>
      </c>
      <c r="DF8" s="59">
        <v>54.4</v>
      </c>
      <c r="DG8" s="59">
        <v>70.3</v>
      </c>
      <c r="DH8" s="59">
        <v>70</v>
      </c>
      <c r="DI8" s="59">
        <v>47.6</v>
      </c>
      <c r="DJ8" s="56">
        <v>72.2</v>
      </c>
      <c r="DK8" s="59">
        <v>252.8</v>
      </c>
      <c r="DL8" s="59">
        <v>258.3</v>
      </c>
      <c r="DM8" s="59">
        <v>227.8</v>
      </c>
      <c r="DN8" s="59">
        <v>252.8</v>
      </c>
      <c r="DO8" s="59">
        <v>277.8</v>
      </c>
      <c r="DP8" s="59">
        <v>279.89999999999998</v>
      </c>
      <c r="DQ8" s="59">
        <v>295.5</v>
      </c>
      <c r="DR8" s="59">
        <v>224.4</v>
      </c>
      <c r="DS8" s="59">
        <v>251.9</v>
      </c>
      <c r="DT8" s="59">
        <v>291.5</v>
      </c>
      <c r="DU8" s="56">
        <v>201.6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126</v>
      </c>
      <c r="C10" s="64" t="s">
        <v>127</v>
      </c>
      <c r="D10" s="64" t="s">
        <v>128</v>
      </c>
      <c r="E10" s="64" t="s">
        <v>129</v>
      </c>
      <c r="F10" s="64" t="s">
        <v>130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53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 </cp:lastModifiedBy>
  <cp:lastPrinted>2024-02-01T02:48:55Z</cp:lastPrinted>
  <dcterms:created xsi:type="dcterms:W3CDTF">2024-01-11T00:13:59Z</dcterms:created>
  <dcterms:modified xsi:type="dcterms:W3CDTF">2024-02-01T07:00:32Z</dcterms:modified>
  <cp:category/>
</cp:coreProperties>
</file>