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5\99_公営企業関係\照会回答\[0202][0201]公営企業に係る経営比較分析表（令和４年度決算）の分析等について（依頼）\02 回答\経営分析比較表\"/>
    </mc:Choice>
  </mc:AlternateContent>
  <workbookProtection workbookAlgorithmName="SHA-512" workbookHashValue="z61UCo05bzE/w6JlKwV9+TJMqNSxg3YKF5LhJdZmFgarP6TDbFLydh/RkmSgzUylxDUHG5z2hIi+t4qbpYE9MA==" workbookSaltValue="N3jiyvXPkvPsDKqvPu6iyg==" workbookSpinCount="100000" lockStructure="1"/>
  <bookViews>
    <workbookView xWindow="0" yWindow="0" windowWidth="23040" windowHeight="9168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IT76" i="4"/>
  <c r="CS51" i="4"/>
  <c r="HJ30" i="4"/>
  <c r="CS30" i="4"/>
  <c r="MA51" i="4"/>
  <c r="MA30" i="4"/>
  <c r="C11" i="5"/>
  <c r="D11" i="5"/>
  <c r="E11" i="5"/>
  <c r="B11" i="5"/>
  <c r="BK76" i="4" l="1"/>
  <c r="LT76" i="4"/>
  <c r="GQ51" i="4"/>
  <c r="LH30" i="4"/>
  <c r="IE76" i="4"/>
  <c r="BZ51" i="4"/>
  <c r="GQ30" i="4"/>
  <c r="BZ30" i="4"/>
  <c r="LH51" i="4"/>
  <c r="FX30" i="4"/>
  <c r="AV76" i="4"/>
  <c r="KO51" i="4"/>
  <c r="HP76" i="4"/>
  <c r="BG30" i="4"/>
  <c r="LE76" i="4"/>
  <c r="FX51" i="4"/>
  <c r="KO30" i="4"/>
  <c r="BG51" i="4"/>
  <c r="KP76" i="4"/>
  <c r="FE30" i="4"/>
  <c r="HA76" i="4"/>
  <c r="AN51" i="4"/>
  <c r="AN30" i="4"/>
  <c r="JV51" i="4"/>
  <c r="FE51" i="4"/>
  <c r="JV30" i="4"/>
  <c r="AG76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<sst xmlns="http://schemas.openxmlformats.org/spreadsheetml/2006/main" count="278" uniqueCount="137">
  <si>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</si>
  <si>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</si>
  <si>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</si>
  <si>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</si>
  <si>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</si>
  <si>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</si>
  <si>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</si>
  <si>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</si>
  <si>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</si>
  <si>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</si>
  <si>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</si>
  <si>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</si>
  <si>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</si>
  <si>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</si>
  <si>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</si>
  <si>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</si>
  <si>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</si>
  <si>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</si>
  <si>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</si>
  <si>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</si>
  <si>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</si>
  <si>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</si>
  <si>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</si>
  <si>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</si>
  <si>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</si>
  <si>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</si>
  <si>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</si>
  <si>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</si>
  <si>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</si>
  <si>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</si>
  <si>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</si>
  <si>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</si>
  <si>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</si>
  <si>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</si>
  <si>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</si>
  <si>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</si>
  <si>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</si>
  <si>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</si>
  <si>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</si>
  <si>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</si>
  <si>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</si>
  <si>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</si>
  <si>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</si>
  <si>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</si>
  <si>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</si>
  <si>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</si>
  <si>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</si>
  <si>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</si>
  <si>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</si>
  <si>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</si>
  <si>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</si>
  <si>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</si>
  <si>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</si>
  <si>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</si>
  <si>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</si>
  <si>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</si>
  <si>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</si>
  <si>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</si>
  <si>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</si>
  <si>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</si>
  <si>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</si>
  <si>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</si>
  <si>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</si>
  <si>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</si>
  <si>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</si>
  <si>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</si>
  <si>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</si>
  <si>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</si>
  <si>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</si>
  <si>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</si>
  <si>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</si>
  <si>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</si>
  <si>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</si>
  <si>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</si>
  <si>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</si>
  <si>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</si>
  <si>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</si>
  <si>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</si>
  <si>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</si>
  <si>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</si>
  <si>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</si>
  <si>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</si>
  <si>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</si>
  <si>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</si>
  <si>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</si>
  <si>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</si>
  <si>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</si>
  <si>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</si>
  <si>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</si>
  <si>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</si>
  <si>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</si>
  <si>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</si>
  <si>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</si>
  <si>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</si>
  <si>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</si>
  <si>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</si>
  <si>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</si>
  <si>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</si>
  <si>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</si>
  <si>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</si>
  <si>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</si>
  <si>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</si>
  <si>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</si>
  <si>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</si>
  <si>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</si>
  <si>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</si>
  <si>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</si>
  <si>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</si>
  <si>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</si>
  <si>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</si>
  <si>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</si>
  <si>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</si>
  <si>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</si>
  <si>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</si>
  <si>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</si>
  <si>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</si>
  <si>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舟入町駐車場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</si>
  <si>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</si>
  <si>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</si>
  <si>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</si>
  <si>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</si>
  <si>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</si>
  <si>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</si>
  <si>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</si>
  <si>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</si>
  <si>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</si>
  <si>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</si>
  <si>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</si>
  <si>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</si>
  <si>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</si>
  <si>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</si>
  <si>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</si>
  <si>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</si>
  <si>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収益性・稼働率共に安定した駐車場です。引き続き、利用者の声を反映させながら運営を推進していきます。</t>
    <rPh sb="1" eb="3">
      <t>シュウエキ</t>
    </rPh>
    <rPh sb="3" eb="4">
      <t>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</si>
  <si>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⑦敷地の地価
　道路上に設置しています。
⑧設備投資見込額
　今後、老朽化した機器の取替工事のため設備投資を行う見込みです。
⑩企業債残高対料金収入比率
　類似施設平均値を上回っています。公債費の償還に伴い低下していきます。</t>
    <rPh sb="1" eb="3">
      <t>シキチ</t>
    </rPh>
    <rPh sb="4" eb="6">
      <t>チカ</t>
    </rPh>
    <rPh sb="8" eb="11">
      <t>ドウロジョウ</t>
    </rPh>
    <rPh sb="12" eb="14">
      <t>セッチ</t>
    </rPh>
    <rPh sb="78" eb="80">
      <t>ルイジ</t>
    </rPh>
    <rPh sb="80" eb="82">
      <t>シセツ</t>
    </rPh>
    <rPh sb="82" eb="85">
      <t>ヘイキンチ</t>
    </rPh>
    <rPh sb="86" eb="88">
      <t>ウワマワ</t>
    </rPh>
    <rPh sb="94" eb="97">
      <t>コウサイヒ</t>
    </rPh>
    <rPh sb="98" eb="100">
      <t>ショウカン</t>
    </rPh>
    <rPh sb="101" eb="102">
      <t>トモナ</t>
    </rPh>
    <rPh sb="103" eb="105">
      <t>テイカ</t>
    </rPh>
    <phoneticPr fontId="15"/>
  </si>
  <si>
    <t>①収益的収支比率
　類似施設平均値を大幅に下回っているものの、黒字を確保しています。
②他会計補助金比率
　他会計からの補助金はありません。
③駐車台数一台当たりの他会計補助金額
　他会計からの補助金はありません。
④売上高GOP比率
　類似施設平均値を上回っており、高い営業総利益を確保しています。
⑤EBITDA
　類似施設平均値を上回っており、高い収益性を確保しています。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カクホ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8">
      <t>ウエ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69">
      <t>ウエ</t>
    </rPh>
    <rPh sb="175" eb="176">
      <t>タカ</t>
    </rPh>
    <rPh sb="177" eb="180">
      <t>シュウエキセイ</t>
    </rPh>
    <rPh sb="181" eb="183">
      <t>カクホ</t>
    </rPh>
    <phoneticPr fontId="15"/>
  </si>
  <si>
    <t>⑪稼働率
　類似施設平均値を上回っています。今後も高い稼働率が見込まれます。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6">
      <t>タカ</t>
    </rPh>
    <rPh sb="27" eb="29">
      <t>カドウ</t>
    </rPh>
    <rPh sb="29" eb="30">
      <t>リツ</t>
    </rPh>
    <rPh sb="31" eb="33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</si>
</sst>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133.69999999999999</c:v>
                </c:pt>
                <c:pt idx="1">
                  <c:v>123.3</c:v>
                </c:pt>
                <c:pt idx="2">
                  <c:v>157.4</c:v>
                </c:pt>
                <c:pt idx="3">
                  <c:v>166</c:v>
                </c:pt>
                <c:pt idx="4">
                  <c:v>169.8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1-41E7-AF85-F939741B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1-41E7-AF85-F939741B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176</c:v>
                </c:pt>
                <c:pt idx="3">
                  <c:v>192.1</c:v>
                </c:pt>
                <c:pt idx="4">
                  <c:v>174.4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E-4C4E-90EE-B1056EC45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E-4C4E-90EE-B1056EC45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FC6-4716-BFF7-59901EB0D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6-4716-BFF7-59901EB0D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C68-439A-98E5-1F2994BDC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8-439A-98E5-1F2994BDC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5-4399-BCE0-0F28139A8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5-4399-BCE0-0F28139A8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5-44B2-80F0-BA4444E0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5-44B2-80F0-BA4444E0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207.3</c:v>
                </c:pt>
                <c:pt idx="1">
                  <c:v>192.7</c:v>
                </c:pt>
                <c:pt idx="2">
                  <c:v>225.5</c:v>
                </c:pt>
                <c:pt idx="3">
                  <c:v>210.9</c:v>
                </c:pt>
                <c:pt idx="4">
                  <c:v>225.5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3-4F06-84B2-D2A87DB03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3-4F06-84B2-D2A87DB03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25.2</c:v>
                </c:pt>
                <c:pt idx="1">
                  <c:v>18.899999999999999</c:v>
                </c:pt>
                <c:pt idx="2">
                  <c:v>36.6</c:v>
                </c:pt>
                <c:pt idx="3">
                  <c:v>39.9</c:v>
                </c:pt>
                <c:pt idx="4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0-4454-A7AA-AE6E266EC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0-4454-A7AA-AE6E266EC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3240</c:v>
                </c:pt>
                <c:pt idx="1">
                  <c:v>2158</c:v>
                </c:pt>
                <c:pt idx="2">
                  <c:v>4914</c:v>
                </c:pt>
                <c:pt idx="3">
                  <c:v>4922</c:v>
                </c:pt>
                <c:pt idx="4">
                  <c:v>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0-4B33-98FC-A47FBD31D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60-4B33-98FC-A47FBD31D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B46" zoomScaleNormal="100" zoomScaleSheetLayoutView="70" workbookViewId="0">
      <selection activeCell="ND65" sqref="ND65:NR65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広島県広島市　舟入町駐車場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694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47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55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133.69999999999999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123.3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157.4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166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169.8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207.3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192.7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225.5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210.9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225.5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465.2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1736.5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3200.8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274.39999999999998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972.8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9.6999999999999993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1.3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4.8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3.3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128.5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138.1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152.4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17"/>
      <c r="NE47" s="118"/>
      <c r="NF47" s="118"/>
      <c r="NG47" s="118"/>
      <c r="NH47" s="118"/>
      <c r="NI47" s="118"/>
      <c r="NJ47" s="118"/>
      <c r="NK47" s="118"/>
      <c r="NL47" s="118"/>
      <c r="NM47" s="118"/>
      <c r="NN47" s="118"/>
      <c r="NO47" s="118"/>
      <c r="NP47" s="118"/>
      <c r="NQ47" s="118"/>
      <c r="NR47" s="119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25.2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18.899999999999999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36.6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39.9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41.3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3240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2158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4914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4922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5603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33.700000000000003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28.9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-56.4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16.899999999999999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26.4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381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176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192.1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174.4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51.7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764.6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72.599999999999994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50.4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22+HudzoNeRPXO108Ko67G+ZxsqEWSDgZ0ojTYCc9ihQTz7ABHxAr+HwCdo9wA0hK86uuCOgvvL5JIzQfgPLKA==" saltValue="/FiLgaTAlUbCV+/uGcAOD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91</v>
      </c>
      <c r="AM5" s="47" t="s">
        <v>101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100</v>
      </c>
      <c r="AW5" s="47" t="s">
        <v>103</v>
      </c>
      <c r="AX5" s="47" t="s">
        <v>104</v>
      </c>
      <c r="AY5" s="47" t="s">
        <v>102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100</v>
      </c>
      <c r="BH5" s="47" t="s">
        <v>91</v>
      </c>
      <c r="BI5" s="47" t="s">
        <v>101</v>
      </c>
      <c r="BJ5" s="47" t="s">
        <v>102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105</v>
      </c>
      <c r="BR5" s="47" t="s">
        <v>100</v>
      </c>
      <c r="BS5" s="47" t="s">
        <v>103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105</v>
      </c>
      <c r="CC5" s="47" t="s">
        <v>100</v>
      </c>
      <c r="CD5" s="47" t="s">
        <v>103</v>
      </c>
      <c r="CE5" s="47" t="s">
        <v>104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105</v>
      </c>
      <c r="CP5" s="47" t="s">
        <v>106</v>
      </c>
      <c r="CQ5" s="47" t="s">
        <v>91</v>
      </c>
      <c r="CR5" s="47" t="s">
        <v>104</v>
      </c>
      <c r="CS5" s="47" t="s">
        <v>102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107</v>
      </c>
      <c r="DA5" s="47" t="s">
        <v>90</v>
      </c>
      <c r="DB5" s="47" t="s">
        <v>91</v>
      </c>
      <c r="DC5" s="47" t="s">
        <v>104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105</v>
      </c>
      <c r="DL5" s="47" t="s">
        <v>90</v>
      </c>
      <c r="DM5" s="47" t="s">
        <v>103</v>
      </c>
      <c r="DN5" s="47" t="s">
        <v>108</v>
      </c>
      <c r="DO5" s="47" t="s">
        <v>102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109</v>
      </c>
      <c r="B6" s="48">
        <f>B8</f>
        <v>2022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13</v>
      </c>
      <c r="H6" s="48" t="str">
        <f>SUBSTITUTE(H8,"　","")</f>
        <v>広島県広島市</v>
      </c>
      <c r="I6" s="48" t="str">
        <f t="shared" si="1"/>
        <v>舟入町駐車場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47</v>
      </c>
      <c r="S6" s="50" t="str">
        <f t="shared" si="1"/>
        <v>公共施設</v>
      </c>
      <c r="T6" s="50" t="str">
        <f t="shared" si="1"/>
        <v>無</v>
      </c>
      <c r="U6" s="51">
        <f t="shared" si="1"/>
        <v>694</v>
      </c>
      <c r="V6" s="51">
        <f t="shared" si="1"/>
        <v>55</v>
      </c>
      <c r="W6" s="51">
        <f t="shared" si="1"/>
        <v>200</v>
      </c>
      <c r="X6" s="50" t="str">
        <f t="shared" si="1"/>
        <v>利用料金制</v>
      </c>
      <c r="Y6" s="52">
        <f>IF(Y8="-",NA(),Y8)</f>
        <v>133.69999999999999</v>
      </c>
      <c r="Z6" s="52">
        <f t="shared" ref="Z6:AH6" si="2">IF(Z8="-",NA(),Z8)</f>
        <v>123.3</v>
      </c>
      <c r="AA6" s="52">
        <f t="shared" si="2"/>
        <v>157.4</v>
      </c>
      <c r="AB6" s="52">
        <f t="shared" si="2"/>
        <v>166</v>
      </c>
      <c r="AC6" s="52">
        <f t="shared" si="2"/>
        <v>169.8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25.2</v>
      </c>
      <c r="BG6" s="52">
        <f t="shared" ref="BG6:BO6" si="5">IF(BG8="-",NA(),BG8)</f>
        <v>18.899999999999999</v>
      </c>
      <c r="BH6" s="52">
        <f t="shared" si="5"/>
        <v>36.6</v>
      </c>
      <c r="BI6" s="52">
        <f t="shared" si="5"/>
        <v>39.9</v>
      </c>
      <c r="BJ6" s="52">
        <f t="shared" si="5"/>
        <v>41.3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3240</v>
      </c>
      <c r="BR6" s="53">
        <f t="shared" ref="BR6:BZ6" si="6">IF(BR8="-",NA(),BR8)</f>
        <v>2158</v>
      </c>
      <c r="BS6" s="53">
        <f t="shared" si="6"/>
        <v>4914</v>
      </c>
      <c r="BT6" s="53">
        <f t="shared" si="6"/>
        <v>4922</v>
      </c>
      <c r="BU6" s="53">
        <f t="shared" si="6"/>
        <v>5603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0</v>
      </c>
      <c r="CN6" s="51">
        <f t="shared" si="7"/>
        <v>381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176</v>
      </c>
      <c r="DC6" s="52">
        <f t="shared" si="8"/>
        <v>192.1</v>
      </c>
      <c r="DD6" s="52">
        <f t="shared" si="8"/>
        <v>174.4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207.3</v>
      </c>
      <c r="DL6" s="52">
        <f t="shared" ref="DL6:DT6" si="9">IF(DL8="-",NA(),DL8)</f>
        <v>192.7</v>
      </c>
      <c r="DM6" s="52">
        <f t="shared" si="9"/>
        <v>225.5</v>
      </c>
      <c r="DN6" s="52">
        <f t="shared" si="9"/>
        <v>210.9</v>
      </c>
      <c r="DO6" s="52">
        <f t="shared" si="9"/>
        <v>225.5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112</v>
      </c>
      <c r="B7" s="48">
        <f t="shared" ref="B7:X7" si="10">B8</f>
        <v>2022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13</v>
      </c>
      <c r="H7" s="48" t="str">
        <f t="shared" si="10"/>
        <v>広島県　広島市</v>
      </c>
      <c r="I7" s="48" t="str">
        <f t="shared" si="10"/>
        <v>舟入町駐車場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47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694</v>
      </c>
      <c r="V7" s="51">
        <f t="shared" si="10"/>
        <v>55</v>
      </c>
      <c r="W7" s="51">
        <f t="shared" si="10"/>
        <v>200</v>
      </c>
      <c r="X7" s="50" t="str">
        <f t="shared" si="10"/>
        <v>利用料金制</v>
      </c>
      <c r="Y7" s="52">
        <f>Y8</f>
        <v>133.69999999999999</v>
      </c>
      <c r="Z7" s="52">
        <f t="shared" ref="Z7:AH7" si="11">Z8</f>
        <v>123.3</v>
      </c>
      <c r="AA7" s="52">
        <f t="shared" si="11"/>
        <v>157.4</v>
      </c>
      <c r="AB7" s="52">
        <f t="shared" si="11"/>
        <v>166</v>
      </c>
      <c r="AC7" s="52">
        <f t="shared" si="11"/>
        <v>169.8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25.2</v>
      </c>
      <c r="BG7" s="52">
        <f t="shared" ref="BG7:BO7" si="14">BG8</f>
        <v>18.899999999999999</v>
      </c>
      <c r="BH7" s="52">
        <f t="shared" si="14"/>
        <v>36.6</v>
      </c>
      <c r="BI7" s="52">
        <f t="shared" si="14"/>
        <v>39.9</v>
      </c>
      <c r="BJ7" s="52">
        <f t="shared" si="14"/>
        <v>41.3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3240</v>
      </c>
      <c r="BR7" s="53">
        <f t="shared" ref="BR7:BZ7" si="15">BR8</f>
        <v>2158</v>
      </c>
      <c r="BS7" s="53">
        <f t="shared" si="15"/>
        <v>4914</v>
      </c>
      <c r="BT7" s="53">
        <f t="shared" si="15"/>
        <v>4922</v>
      </c>
      <c r="BU7" s="53">
        <f t="shared" si="15"/>
        <v>5603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0</v>
      </c>
      <c r="CN7" s="51">
        <f>CN8</f>
        <v>381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176</v>
      </c>
      <c r="DC7" s="52">
        <f t="shared" si="16"/>
        <v>192.1</v>
      </c>
      <c r="DD7" s="52">
        <f t="shared" si="16"/>
        <v>174.4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207.3</v>
      </c>
      <c r="DL7" s="52">
        <f t="shared" ref="DL7:DT7" si="17">DL8</f>
        <v>192.7</v>
      </c>
      <c r="DM7" s="52">
        <f t="shared" si="17"/>
        <v>225.5</v>
      </c>
      <c r="DN7" s="52">
        <f t="shared" si="17"/>
        <v>210.9</v>
      </c>
      <c r="DO7" s="52">
        <f t="shared" si="17"/>
        <v>225.5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341002</v>
      </c>
      <c r="D8" s="55">
        <v>47</v>
      </c>
      <c r="E8" s="55">
        <v>14</v>
      </c>
      <c r="F8" s="55">
        <v>0</v>
      </c>
      <c r="G8" s="55">
        <v>13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47</v>
      </c>
      <c r="S8" s="57" t="s">
        <v>125</v>
      </c>
      <c r="T8" s="57" t="s">
        <v>126</v>
      </c>
      <c r="U8" s="58">
        <v>694</v>
      </c>
      <c r="V8" s="58">
        <v>55</v>
      </c>
      <c r="W8" s="58">
        <v>200</v>
      </c>
      <c r="X8" s="57" t="s">
        <v>127</v>
      </c>
      <c r="Y8" s="59">
        <v>133.69999999999999</v>
      </c>
      <c r="Z8" s="59">
        <v>123.3</v>
      </c>
      <c r="AA8" s="59">
        <v>157.4</v>
      </c>
      <c r="AB8" s="59">
        <v>166</v>
      </c>
      <c r="AC8" s="59">
        <v>169.8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25.2</v>
      </c>
      <c r="BG8" s="59">
        <v>18.899999999999999</v>
      </c>
      <c r="BH8" s="59">
        <v>36.6</v>
      </c>
      <c r="BI8" s="59">
        <v>39.9</v>
      </c>
      <c r="BJ8" s="59">
        <v>41.3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3240</v>
      </c>
      <c r="BR8" s="60">
        <v>2158</v>
      </c>
      <c r="BS8" s="60">
        <v>4914</v>
      </c>
      <c r="BT8" s="61">
        <v>4922</v>
      </c>
      <c r="BU8" s="61">
        <v>5603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0</v>
      </c>
      <c r="CN8" s="58">
        <v>381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0</v>
      </c>
      <c r="DA8" s="59">
        <v>0</v>
      </c>
      <c r="DB8" s="59">
        <v>176</v>
      </c>
      <c r="DC8" s="59">
        <v>192.1</v>
      </c>
      <c r="DD8" s="59">
        <v>174.4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207.3</v>
      </c>
      <c r="DL8" s="59">
        <v>192.7</v>
      </c>
      <c r="DM8" s="59">
        <v>225.5</v>
      </c>
      <c r="DN8" s="59">
        <v>210.9</v>
      </c>
      <c r="DO8" s="59">
        <v>225.5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128</v>
      </c>
      <c r="C10" s="64" t="s">
        <v>129</v>
      </c>
      <c r="D10" s="64" t="s">
        <v>130</v>
      </c>
      <c r="E10" s="64" t="s">
        <v>131</v>
      </c>
      <c r="F10" s="64" t="s">
        <v>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2024-02-01T08:13:40Z</cp:lastPrinted>
  <dcterms:created xsi:type="dcterms:W3CDTF">2024-01-11T00:14:07Z</dcterms:created>
  <dcterms:modified xsi:type="dcterms:W3CDTF">2024-02-01T08:13:49Z</dcterms:modified>
  <cp:category/>
</cp:coreProperties>
</file>