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4年度決算状況調査\10 経営比較分析\04 総務省へ回答\経営分析表（工水）\"/>
    </mc:Choice>
  </mc:AlternateContent>
  <workbookProtection workbookAlgorithmName="SHA-512" workbookHashValue="OjxYaB3MrtduGEYj1NzKEiLh8SyUpavhwy5yJRLNSQiUU66Soaqw/SO6SvK1iC3fmd+nA4lE7f80LlEcITbgxg==" workbookSaltValue="J+v3UNUwu/86sCttjplzlw=="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CM12" i="5"/>
  <c r="CI12" i="5"/>
  <c r="BO12" i="5"/>
  <c r="AU12" i="5"/>
  <c r="AQ12" i="5"/>
  <c r="W12" i="5"/>
  <c r="DT11" i="5"/>
  <c r="DP11" i="5"/>
  <c r="CV11" i="5"/>
  <c r="CB11" i="5"/>
  <c r="BX11" i="5"/>
  <c r="BD11" i="5"/>
  <c r="AJ11" i="5"/>
  <c r="AF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T6" i="5"/>
  <c r="CU11" i="5" s="1"/>
  <c r="CS6" i="5"/>
  <c r="OF55" i="4" s="1"/>
  <c r="CR6" i="5"/>
  <c r="CQ6" i="5"/>
  <c r="CP6" i="5"/>
  <c r="CL12" i="5" s="1"/>
  <c r="CO6" i="5"/>
  <c r="CK12" i="5" s="1"/>
  <c r="CN6" i="5"/>
  <c r="CJ12" i="5" s="1"/>
  <c r="CM6" i="5"/>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GF55" i="4" s="1"/>
  <c r="BX6" i="5"/>
  <c r="BY11" i="5" s="1"/>
  <c r="BW6" i="5"/>
  <c r="BV6" i="5"/>
  <c r="BU6" i="5"/>
  <c r="BQ12" i="5" s="1"/>
  <c r="BT6" i="5"/>
  <c r="BP12" i="5" s="1"/>
  <c r="BS6" i="5"/>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B6" i="5"/>
  <c r="BC11" i="5" s="1"/>
  <c r="BA6" i="5"/>
  <c r="OF32" i="4" s="1"/>
  <c r="AZ6" i="5"/>
  <c r="AY6" i="5"/>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H6" i="5"/>
  <c r="AI11" i="5" s="1"/>
  <c r="AG6" i="5"/>
  <c r="GF32" i="4" s="1"/>
  <c r="AF6" i="5"/>
  <c r="AG11" i="5" s="1"/>
  <c r="AE6" i="5"/>
  <c r="AD6" i="5"/>
  <c r="AC6" i="5"/>
  <c r="Y12" i="5" s="1"/>
  <c r="AB6" i="5"/>
  <c r="X12" i="5" s="1"/>
  <c r="AA6" i="5"/>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JL31" i="4"/>
  <c r="HT31" i="4"/>
  <c r="GZ31" i="4"/>
  <c r="GF31" i="4"/>
  <c r="ER31" i="4"/>
  <c r="CZ31" i="4"/>
  <c r="CF31" i="4"/>
  <c r="BL31" i="4"/>
  <c r="X31" i="4"/>
  <c r="LZ10" i="4"/>
  <c r="IT10" i="4"/>
  <c r="FN10" i="4"/>
  <c r="CH10" i="4"/>
  <c r="B10" i="4"/>
  <c r="PF8" i="4"/>
  <c r="LZ8" i="4"/>
  <c r="IT8" i="4"/>
  <c r="FN8" i="4"/>
  <c r="CH8" i="4"/>
  <c r="B8" i="4"/>
  <c r="B5" i="4"/>
  <c r="AR31" i="4" l="1"/>
  <c r="AR55" i="4"/>
  <c r="AZ79" i="4"/>
  <c r="V10" i="5"/>
  <c r="AF10" i="5"/>
  <c r="AJ10" i="5"/>
  <c r="AT10" i="5"/>
  <c r="BD10" i="5"/>
  <c r="BN10" i="5"/>
  <c r="BX10" i="5"/>
  <c r="CB10" i="5"/>
  <c r="CL10" i="5"/>
  <c r="CV10" i="5"/>
  <c r="DF10" i="5"/>
  <c r="DP10" i="5"/>
  <c r="DT10" i="5"/>
  <c r="ED10" i="5"/>
  <c r="AR32" i="4"/>
  <c r="LT32" i="4"/>
  <c r="AR54" i="4"/>
  <c r="LT55"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KF31" i="4"/>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<sst xmlns="http://schemas.openxmlformats.org/spreadsheetml/2006/main" count="262" uniqueCount="108">
  <si>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</si>
  <si>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</si>
  <si>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</si>
  <si>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</si>
  <si>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</si>
  <si>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</si>
  <si>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</si>
  <si>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</si>
  <si>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</si>
  <si>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</si>
  <si>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</si>
  <si>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</si>
  <si>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</si>
  <si>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</si>
  <si>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</si>
  <si>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</si>
  <si>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</si>
  <si>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</si>
  <si>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</si>
  <si>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</si>
  <si>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</si>
  <si>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</si>
  <si>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</si>
  <si>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</si>
  <si>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</si>
  <si>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</si>
  <si>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</si>
  <si>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</si>
  <si>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</si>
  <si>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</si>
  <si>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</si>
  <si>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</si>
  <si>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</si>
  <si>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</si>
  <si>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</si>
  <si>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</si>
  <si>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</si>
  <si>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</si>
  <si>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</si>
  <si>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</si>
  <si>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</si>
  <si>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</si>
  <si>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</si>
  <si>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</si>
  <si>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</si>
  <si>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</si>
  <si>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</si>
  <si>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</si>
  <si>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</si>
  <si>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</si>
  <si>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</si>
  <si>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</si>
  <si>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</si>
  <si>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</si>
  <si>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</si>
  <si>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</si>
  <si>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</si>
  <si>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</si>
  <si>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</si>
  <si>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</si>
  <si>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</si>
  <si>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</si>
  <si>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</si>
  <si>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</si>
  <si>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</si>
  <si>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</si>
  <si>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</si>
  <si>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</si>
  <si>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</si>
  <si>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</si>
  <si>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</si>
  <si>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</si>
  <si>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</si>
  <si>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</si>
  <si>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</si>
  <si>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</si>
  <si>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</si>
  <si>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</si>
  <si>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</si>
  <si>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</si>
  <si>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</si>
  <si>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</si>
  <si>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</si>
  <si>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</si>
  <si>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</si>
  <si>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</si>
  <si>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</si>
  <si>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</si>
  <si>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</si>
  <si>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070009</t>
  </si>
  <si>
    <t>46</t>
  </si>
  <si>
    <t>02</t>
  </si>
  <si>
    <t>0</t>
  </si>
  <si>
    <t>000</t>
  </si>
  <si>
    <t>福島県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</si>
  <si>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</si>
  <si>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</si>
  <si>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</si>
  <si>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</si>
  <si>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</si>
  <si>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</si>
  <si>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</si>
  <si>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</si>
  <si>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</si>
  <si>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</si>
  <si>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①有形固定資産減価償却率は、R4年度約48％であり、類似団体より14ポイント低く、法定耐用年数を経過した資産は比較的少ない。一方で、当該指標は増加傾向にあり、今後も増加が見込まれる。
②管路経年化率は、R4年度約27％であり、類似団体より24ポイント低く、法定耐用年数を経過した管路は比較的少ない状況にある。
③漏水によるユーザーの操業への支障や収入減に至らないよう、経営戦略等に基づいて、区間毎に複数年に渡る期間で更新工事を実施している。工事が全て完了し通水した区間がまだないため、管路更新率は0%となっている。</t>
    <rPh sb="16" eb="18">
      <t>ネンド</t>
    </rPh>
    <rPh sb="18" eb="19">
      <t>ヤク</t>
    </rPh>
    <rPh sb="38" eb="39">
      <t>ヒク</t>
    </rPh>
    <rPh sb="48" eb="50">
      <t>ケイカ</t>
    </rPh>
    <rPh sb="52" eb="54">
      <t>シサン</t>
    </rPh>
    <rPh sb="55" eb="57">
      <t>ヒカク</t>
    </rPh>
    <rPh sb="57" eb="58">
      <t>テキ</t>
    </rPh>
    <rPh sb="58" eb="59">
      <t>スク</t>
    </rPh>
    <rPh sb="62" eb="64">
      <t>イッポウ</t>
    </rPh>
    <rPh sb="66" eb="68">
      <t>トウガイ</t>
    </rPh>
    <rPh sb="68" eb="70">
      <t>シヒョウ</t>
    </rPh>
    <rPh sb="71" eb="73">
      <t>ゾウカ</t>
    </rPh>
    <rPh sb="73" eb="75">
      <t>ケイコウ</t>
    </rPh>
    <rPh sb="79" eb="81">
      <t>コンゴ</t>
    </rPh>
    <rPh sb="82" eb="84">
      <t>ゾウカ</t>
    </rPh>
    <rPh sb="85" eb="87">
      <t>ミコ</t>
    </rPh>
    <rPh sb="103" eb="105">
      <t>ネンド</t>
    </rPh>
    <rPh sb="105" eb="106">
      <t>ヤク</t>
    </rPh>
    <rPh sb="125" eb="126">
      <t>ヒク</t>
    </rPh>
    <rPh sb="142" eb="145">
      <t>ヒカクテキ</t>
    </rPh>
    <phoneticPr fontId="5"/>
  </si>
  <si>
    <t>　経営状況については、経常収支比率が概ね100%で推移し、料金回収率も約117%となっているものの、建設から半世紀を経過した堰や浄水場など、安定供給に必要不可欠な主要資産について、老朽化が進行しており、今後増加が見込まれる建設改良費への対応が課題となっている。
　このため、引き続き適正な点検・修繕等を行いながら、経営戦略に基づいて経済性、維持管理性のある整備を行うとともに料金の見直しを適切に実施していく。</t>
    <rPh sb="11" eb="17">
      <t>ケイジョウシュウシヒリツ</t>
    </rPh>
    <rPh sb="18" eb="19">
      <t>オオム</t>
    </rPh>
    <rPh sb="25" eb="27">
      <t>スイイ</t>
    </rPh>
    <rPh sb="35" eb="36">
      <t>ヤク</t>
    </rPh>
    <rPh sb="101" eb="103">
      <t>コンゴ</t>
    </rPh>
    <rPh sb="103" eb="105">
      <t>ゾウカ</t>
    </rPh>
    <rPh sb="118" eb="120">
      <t>タイオウ</t>
    </rPh>
    <rPh sb="121" eb="123">
      <t>カダイ</t>
    </rPh>
    <rPh sb="181" eb="182">
      <t>オコナ</t>
    </rPh>
    <rPh sb="187" eb="189">
      <t>リョウキン</t>
    </rPh>
    <rPh sb="190" eb="192">
      <t>ミナオ</t>
    </rPh>
    <rPh sb="194" eb="196">
      <t>テキセツ</t>
    </rPh>
    <rPh sb="197" eb="199">
      <t>ジッシ</t>
    </rPh>
    <phoneticPr fontId="5"/>
  </si>
  <si>
    <t>①経常収支比率は、好間工業用水道の譲渡に伴い、補助金で取得した固定資産に係る減価償却費のうち、補助金相当分を長期前受金戻入（営業外収益）として、全額収益化したことから約120%となり一時的ではあるが類似団体を上回っている。
②累積欠損金は、R4年度も発生していない。
③流動比率は、R3年度から進めていた改良工事等がR4年度に完成し、支払に伴う現預金残高の減少、その他未払金や企業債の増加に伴い低下し、類似団体を下回っている。
④企業債残高対給水収益比率は、給水収益が横ばいで推移している一方で企業債残高の増加に伴い、R4年度について類似団体の約216%に対し、約587%と大幅に高い傾向にある。今後も老朽化対策による建設改良費の増加により、財源となる企業債借入額が増加し、上昇が見込まれる。
⑤料金回収率は、R4年度の好間工業用水道の譲渡に伴い長期前受金戻入を計上したことで当該指標の分母の給水原価が縮小し、数値が上昇したもの。
⑥給水原価は、R4年度の好間工業用水道の譲渡により低下している。R3年度以前についても類似団体と比較した場合、契約水量に対する経常費用が少ないため、10円程度低い額で推移している。
⑦施設利用率は、約74%で推移しており、類似団体より約18ポイント高い水準となっている。
⑧契約率は、約74%で推移しており類似団体より4ポイント低い水準となっている。</t>
    <rPh sb="83" eb="84">
      <t>ヤク</t>
    </rPh>
    <rPh sb="195" eb="196">
      <t>トモナ</t>
    </rPh>
    <rPh sb="229" eb="231">
      <t>キュウスイ</t>
    </rPh>
    <rPh sb="231" eb="233">
      <t>シュウエキ</t>
    </rPh>
    <rPh sb="234" eb="235">
      <t>ヨコ</t>
    </rPh>
    <rPh sb="238" eb="240">
      <t>スイイ</t>
    </rPh>
    <rPh sb="244" eb="246">
      <t>イッポウ</t>
    </rPh>
    <rPh sb="247" eb="250">
      <t>キギョウサイ</t>
    </rPh>
    <rPh sb="250" eb="252">
      <t>ザンダカ</t>
    </rPh>
    <rPh sb="253" eb="255">
      <t>ゾウカ</t>
    </rPh>
    <rPh sb="256" eb="257">
      <t>トモナ</t>
    </rPh>
    <rPh sb="261" eb="263">
      <t>ネンド</t>
    </rPh>
    <rPh sb="267" eb="269">
      <t>ルイジ</t>
    </rPh>
    <rPh sb="269" eb="271">
      <t>ダンタイ</t>
    </rPh>
    <rPh sb="272" eb="273">
      <t>ヤク</t>
    </rPh>
    <rPh sb="278" eb="279">
      <t>タイ</t>
    </rPh>
    <rPh sb="281" eb="282">
      <t>ヤク</t>
    </rPh>
    <rPh sb="287" eb="289">
      <t>オオハバ</t>
    </rPh>
    <rPh sb="290" eb="291">
      <t>タカ</t>
    </rPh>
    <rPh sb="292" eb="294">
      <t>ケイコウ</t>
    </rPh>
    <rPh sb="313" eb="314">
      <t>ヒ</t>
    </rPh>
    <rPh sb="357" eb="359">
      <t>ネンド</t>
    </rPh>
    <rPh sb="360" eb="362">
      <t>ヨシマ</t>
    </rPh>
    <rPh sb="362" eb="365">
      <t>コウギョウヨウ</t>
    </rPh>
    <rPh sb="365" eb="367">
      <t>スイドウ</t>
    </rPh>
    <rPh sb="368" eb="370">
      <t>ジョウト</t>
    </rPh>
    <rPh sb="371" eb="372">
      <t>トモナ</t>
    </rPh>
    <rPh sb="373" eb="375">
      <t>チョウキ</t>
    </rPh>
    <rPh sb="375" eb="377">
      <t>マエウ</t>
    </rPh>
    <rPh sb="377" eb="378">
      <t>キン</t>
    </rPh>
    <rPh sb="378" eb="380">
      <t>レイニュウ</t>
    </rPh>
    <rPh sb="381" eb="383">
      <t>ケイジョウ</t>
    </rPh>
    <rPh sb="388" eb="390">
      <t>トウガイ</t>
    </rPh>
    <rPh sb="390" eb="392">
      <t>シヒョウ</t>
    </rPh>
    <rPh sb="393" eb="395">
      <t>ブンボ</t>
    </rPh>
    <rPh sb="401" eb="403">
      <t>シュクショウ</t>
    </rPh>
    <rPh sb="405" eb="407">
      <t>スウチ</t>
    </rPh>
    <rPh sb="408" eb="410">
      <t>ジョウショウ</t>
    </rPh>
    <rPh sb="425" eb="427">
      <t>ネンド</t>
    </rPh>
    <rPh sb="428" eb="430">
      <t>ヨシマ</t>
    </rPh>
    <rPh sb="430" eb="432">
      <t>コウギョウ</t>
    </rPh>
    <rPh sb="432" eb="433">
      <t>ヨウ</t>
    </rPh>
    <rPh sb="433" eb="435">
      <t>スイドウ</t>
    </rPh>
    <rPh sb="436" eb="438">
      <t>ジョウト</t>
    </rPh>
    <rPh sb="441" eb="443">
      <t>テイカ</t>
    </rPh>
    <rPh sb="450" eb="452">
      <t>ネンド</t>
    </rPh>
    <rPh sb="452" eb="454">
      <t>イゼン</t>
    </rPh>
    <rPh sb="464" eb="466">
      <t>ヒカク</t>
    </rPh>
    <rPh sb="468" eb="470">
      <t>バアイ</t>
    </rPh>
    <rPh sb="493" eb="495">
      <t>テイド</t>
    </rPh>
    <rPh sb="515" eb="516">
      <t>ヤク</t>
    </rPh>
    <rPh sb="520" eb="522">
      <t>スイイ</t>
    </rPh>
    <rPh sb="533" eb="534">
      <t>ヤク</t>
    </rPh>
    <rPh sb="558" eb="559">
      <t>ヤク</t>
    </rPh>
    <rPh sb="563" eb="565">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</si>
</sst>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44.19</c:v>
                </c:pt>
                <c:pt idx="1">
                  <c:v>45.56</c:v>
                </c:pt>
                <c:pt idx="2">
                  <c:v>46.37</c:v>
                </c:pt>
                <c:pt idx="3">
                  <c:v>47.25</c:v>
                </c:pt>
                <c:pt idx="4">
                  <c:v>47.89</c:v>
                </c:pt>
              </c:numCache>
            </c:numRef>
          </c:val>
          <c:extLst>
            <c:ext xmlns:c16="http://schemas.microsoft.com/office/drawing/2014/chart" uri="{C3380CC4-5D6E-409C-BE32-E72D297353CC}">
              <c16:uniqueId val="{00000000-C073-4510-AC6B-A1B4327605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C073-4510-AC6B-A1B4327605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25.32</c:v>
                </c:pt>
                <c:pt idx="1">
                  <c:v>25.32</c:v>
                </c:pt>
                <c:pt idx="2">
                  <c:v>26.49</c:v>
                </c:pt>
                <c:pt idx="3">
                  <c:v>26.78</c:v>
                </c:pt>
                <c:pt idx="4">
                  <c:v>26.78</c:v>
                </c:pt>
              </c:numCache>
            </c:numRef>
          </c:val>
          <c:extLst>
            <c:ext xmlns:c16="http://schemas.microsoft.com/office/drawing/2014/chart" uri="{C3380CC4-5D6E-409C-BE32-E72D297353CC}">
              <c16:uniqueId val="{00000000-503E-4475-876D-95AA8831AD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503E-4475-876D-95AA8831AD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AE-49FD-9D4F-344658CBF8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68AE-49FD-9D4F-344658CBF8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416.38</c:v>
                </c:pt>
                <c:pt idx="1">
                  <c:v>384.4</c:v>
                </c:pt>
                <c:pt idx="2">
                  <c:v>253.43</c:v>
                </c:pt>
                <c:pt idx="3">
                  <c:v>430.24</c:v>
                </c:pt>
                <c:pt idx="4">
                  <c:v>309.44</c:v>
                </c:pt>
              </c:numCache>
            </c:numRef>
          </c:val>
          <c:extLst>
            <c:ext xmlns:c16="http://schemas.microsoft.com/office/drawing/2014/chart" uri="{C3380CC4-5D6E-409C-BE32-E72D297353CC}">
              <c16:uniqueId val="{00000000-C911-4B0C-9BF7-D626CD51A3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C911-4B0C-9BF7-D626CD51A3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498.27</c:v>
                </c:pt>
                <c:pt idx="1">
                  <c:v>521.38</c:v>
                </c:pt>
                <c:pt idx="2">
                  <c:v>550.49</c:v>
                </c:pt>
                <c:pt idx="3">
                  <c:v>525.32000000000005</c:v>
                </c:pt>
                <c:pt idx="4">
                  <c:v>587.16</c:v>
                </c:pt>
              </c:numCache>
            </c:numRef>
          </c:val>
          <c:extLst>
            <c:ext xmlns:c16="http://schemas.microsoft.com/office/drawing/2014/chart" uri="{C3380CC4-5D6E-409C-BE32-E72D297353CC}">
              <c16:uniqueId val="{00000000-28F1-4A13-A0A2-EA3F5E19F2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28F1-4A13-A0A2-EA3F5E19F2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93.79</c:v>
                </c:pt>
                <c:pt idx="1">
                  <c:v>90.3</c:v>
                </c:pt>
                <c:pt idx="2">
                  <c:v>93.67</c:v>
                </c:pt>
                <c:pt idx="3">
                  <c:v>94.38</c:v>
                </c:pt>
                <c:pt idx="4">
                  <c:v>116.9</c:v>
                </c:pt>
              </c:numCache>
            </c:numRef>
          </c:val>
          <c:extLst>
            <c:ext xmlns:c16="http://schemas.microsoft.com/office/drawing/2014/chart" uri="{C3380CC4-5D6E-409C-BE32-E72D297353CC}">
              <c16:uniqueId val="{00000000-B679-4C43-A4A2-51AEDEFA29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B679-4C43-A4A2-51AEDEFA29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7.53</c:v>
                </c:pt>
                <c:pt idx="1">
                  <c:v>7.83</c:v>
                </c:pt>
                <c:pt idx="2">
                  <c:v>7.6</c:v>
                </c:pt>
                <c:pt idx="3">
                  <c:v>7.72</c:v>
                </c:pt>
                <c:pt idx="4">
                  <c:v>6.2</c:v>
                </c:pt>
              </c:numCache>
            </c:numRef>
          </c:val>
          <c:extLst>
            <c:ext xmlns:c16="http://schemas.microsoft.com/office/drawing/2014/chart" uri="{C3380CC4-5D6E-409C-BE32-E72D297353CC}">
              <c16:uniqueId val="{00000000-7C95-4BC3-9557-0DC989752D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7C95-4BC3-9557-0DC989752D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73.739999999999995</c:v>
                </c:pt>
                <c:pt idx="1">
                  <c:v>73.75</c:v>
                </c:pt>
                <c:pt idx="2">
                  <c:v>73.98</c:v>
                </c:pt>
                <c:pt idx="3">
                  <c:v>74.44</c:v>
                </c:pt>
                <c:pt idx="4">
                  <c:v>74.44</c:v>
                </c:pt>
              </c:numCache>
            </c:numRef>
          </c:val>
          <c:extLst>
            <c:ext xmlns:c16="http://schemas.microsoft.com/office/drawing/2014/chart" uri="{C3380CC4-5D6E-409C-BE32-E72D297353CC}">
              <c16:uniqueId val="{00000000-4AC9-46DF-9832-8703437D00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4AC9-46DF-9832-8703437D00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73.989999999999995</c:v>
                </c:pt>
                <c:pt idx="1">
                  <c:v>74</c:v>
                </c:pt>
                <c:pt idx="2">
                  <c:v>74.540000000000006</c:v>
                </c:pt>
                <c:pt idx="3">
                  <c:v>74.69</c:v>
                </c:pt>
                <c:pt idx="4">
                  <c:v>74.69</c:v>
                </c:pt>
              </c:numCache>
            </c:numRef>
          </c:val>
          <c:extLst>
            <c:ext xmlns:c16="http://schemas.microsoft.com/office/drawing/2014/chart" uri="{C3380CC4-5D6E-409C-BE32-E72D297353CC}">
              <c16:uniqueId val="{00000000-59A3-4F0C-9F08-7205652A65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59A3-4F0C-9F08-7205652A65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CB-40B2-A4F8-8D1F3FAB67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9FCB-40B2-A4F8-8D1F3FAB67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98.98</c:v>
                </c:pt>
                <c:pt idx="1">
                  <c:v>96.77</c:v>
                </c:pt>
                <c:pt idx="2">
                  <c:v>105.77</c:v>
                </c:pt>
                <c:pt idx="3">
                  <c:v>100.67</c:v>
                </c:pt>
                <c:pt idx="4">
                  <c:v>120.02</c:v>
                </c:pt>
              </c:numCache>
            </c:numRef>
          </c:val>
          <c:extLst>
            <c:ext xmlns:c16="http://schemas.microsoft.com/office/drawing/2014/chart" uri="{C3380CC4-5D6E-409C-BE32-E72D297353CC}">
              <c16:uniqueId val="{00000000-E087-455B-B9EF-0C513F2C59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E087-455B-B9EF-0C513F2C59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福島県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1192700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5</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887805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61.7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890876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98.98</v>
      </c>
      <c r="Y32" s="121"/>
      <c r="Z32" s="121"/>
      <c r="AA32" s="121"/>
      <c r="AB32" s="121"/>
      <c r="AC32" s="121"/>
      <c r="AD32" s="121"/>
      <c r="AE32" s="121"/>
      <c r="AF32" s="121"/>
      <c r="AG32" s="121"/>
      <c r="AH32" s="121"/>
      <c r="AI32" s="121"/>
      <c r="AJ32" s="121"/>
      <c r="AK32" s="121"/>
      <c r="AL32" s="121"/>
      <c r="AM32" s="121"/>
      <c r="AN32" s="121"/>
      <c r="AO32" s="121"/>
      <c r="AP32" s="121"/>
      <c r="AQ32" s="122"/>
      <c r="AR32" s="120">
        <f>データ!U6</f>
        <v>96.77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105.77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100.67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120.02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416.38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384.4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253.43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430.24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309.44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498.27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521.38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550.49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525.32000000000005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587.16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93.79</v>
      </c>
      <c r="Y55" s="121"/>
      <c r="Z55" s="121"/>
      <c r="AA55" s="121"/>
      <c r="AB55" s="121"/>
      <c r="AC55" s="121"/>
      <c r="AD55" s="121"/>
      <c r="AE55" s="121"/>
      <c r="AF55" s="121"/>
      <c r="AG55" s="121"/>
      <c r="AH55" s="121"/>
      <c r="AI55" s="121"/>
      <c r="AJ55" s="121"/>
      <c r="AK55" s="121"/>
      <c r="AL55" s="121"/>
      <c r="AM55" s="121"/>
      <c r="AN55" s="121"/>
      <c r="AO55" s="121"/>
      <c r="AP55" s="121"/>
      <c r="AQ55" s="122"/>
      <c r="AR55" s="120">
        <f>データ!BM6</f>
        <v>90.3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93.67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94.38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116.9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7.53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7.83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7.6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7.72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73.739999999999995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73.75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73.98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74.44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74.44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73.989999999999995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74</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74.540000000000006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74.69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74.69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44.19</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45.56</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46.37</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47.25</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47.89</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25.32</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25.32</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26.49</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26.78</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26.78</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59.48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60.09</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60.35</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61.99</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48.09</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50.93</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52.07</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50.36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51.48</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0.13</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0.22</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0.5</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0.24</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5tKZSLBhSVmtw6moViL9JFmQ8G8HW3hTOzSfMmAkaKet4/+O7eRCLY5Kl6Ld6Dtwq25rYit9ZPyzTsLtzCI4w==" saltValue="KUi0myGXMGcGpq2KqTsr8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98.98</v>
      </c>
      <c r="U6" s="35">
        <f>U7</f>
        <v>96.77</v>
      </c>
      <c r="V6" s="35">
        <f>V7</f>
        <v>105.77</v>
      </c>
      <c r="W6" s="35">
        <f>W7</f>
        <v>100.67</v>
      </c>
      <c r="X6" s="35">
        <f t="shared" si="3"/>
        <v>120.02</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416.38</v>
      </c>
      <c r="AQ6" s="35">
        <f>AQ7</f>
        <v>384.4</v>
      </c>
      <c r="AR6" s="35">
        <f>AR7</f>
        <v>253.43</v>
      </c>
      <c r="AS6" s="35">
        <f>AS7</f>
        <v>430.24</v>
      </c>
      <c r="AT6" s="35">
        <f t="shared" si="3"/>
        <v>309.44</v>
      </c>
      <c r="AU6" s="35">
        <f t="shared" si="3"/>
        <v>394.58</v>
      </c>
      <c r="AV6" s="35">
        <f t="shared" si="3"/>
        <v>368.36</v>
      </c>
      <c r="AW6" s="35">
        <f t="shared" si="3"/>
        <v>380.84</v>
      </c>
      <c r="AX6" s="35">
        <f t="shared" si="3"/>
        <v>424.64</v>
      </c>
      <c r="AY6" s="35">
        <f t="shared" si="3"/>
        <v>427.23</v>
      </c>
      <c r="AZ6" s="33" t="str">
        <f>IF(AZ7="-","【-】","【"&amp;SUBSTITUTE(TEXT(AZ7,"#,##0.00"),"-","△")&amp;"】")</f>
        <v>【473.00】</v>
      </c>
      <c r="BA6" s="35">
        <f t="shared" si="3"/>
        <v>498.27</v>
      </c>
      <c r="BB6" s="35">
        <f>BB7</f>
        <v>521.38</v>
      </c>
      <c r="BC6" s="35">
        <f>BC7</f>
        <v>550.49</v>
      </c>
      <c r="BD6" s="35">
        <f>BD7</f>
        <v>525.32000000000005</v>
      </c>
      <c r="BE6" s="35">
        <f t="shared" si="3"/>
        <v>587.16</v>
      </c>
      <c r="BF6" s="35">
        <f t="shared" si="3"/>
        <v>235.79</v>
      </c>
      <c r="BG6" s="35">
        <f t="shared" si="3"/>
        <v>227.51</v>
      </c>
      <c r="BH6" s="35">
        <f t="shared" si="3"/>
        <v>225.72</v>
      </c>
      <c r="BI6" s="35">
        <f t="shared" si="3"/>
        <v>217.8</v>
      </c>
      <c r="BJ6" s="35">
        <f t="shared" si="3"/>
        <v>216.05</v>
      </c>
      <c r="BK6" s="33" t="str">
        <f>IF(BK7="-","【-】","【"&amp;SUBSTITUTE(TEXT(BK7,"#,##0.00"),"-","△")&amp;"】")</f>
        <v>【233.74】</v>
      </c>
      <c r="BL6" s="35">
        <f t="shared" si="3"/>
        <v>93.79</v>
      </c>
      <c r="BM6" s="35">
        <f>BM7</f>
        <v>90.3</v>
      </c>
      <c r="BN6" s="35">
        <f>BN7</f>
        <v>93.67</v>
      </c>
      <c r="BO6" s="35">
        <f>BO7</f>
        <v>94.38</v>
      </c>
      <c r="BP6" s="35">
        <f t="shared" si="3"/>
        <v>116.9</v>
      </c>
      <c r="BQ6" s="35">
        <f t="shared" si="3"/>
        <v>117.72</v>
      </c>
      <c r="BR6" s="35">
        <f t="shared" si="3"/>
        <v>117.69</v>
      </c>
      <c r="BS6" s="35">
        <f t="shared" si="3"/>
        <v>116.75</v>
      </c>
      <c r="BT6" s="35">
        <f t="shared" si="3"/>
        <v>115.48</v>
      </c>
      <c r="BU6" s="35">
        <f t="shared" si="3"/>
        <v>109.91</v>
      </c>
      <c r="BV6" s="33" t="str">
        <f>IF(BV7="-","【-】","【"&amp;SUBSTITUTE(TEXT(BV7,"#,##0.00"),"-","△")&amp;"】")</f>
        <v>【106.87】</v>
      </c>
      <c r="BW6" s="35">
        <f t="shared" si="3"/>
        <v>7.53</v>
      </c>
      <c r="BX6" s="35">
        <f>BX7</f>
        <v>7.83</v>
      </c>
      <c r="BY6" s="35">
        <f>BY7</f>
        <v>7.6</v>
      </c>
      <c r="BZ6" s="35">
        <f>BZ7</f>
        <v>7.72</v>
      </c>
      <c r="CA6" s="35">
        <f t="shared" si="3"/>
        <v>6.2</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73.739999999999995</v>
      </c>
      <c r="CI6" s="35">
        <f>CI7</f>
        <v>73.75</v>
      </c>
      <c r="CJ6" s="35">
        <f>CJ7</f>
        <v>73.98</v>
      </c>
      <c r="CK6" s="35">
        <f>CK7</f>
        <v>74.44</v>
      </c>
      <c r="CL6" s="35">
        <f t="shared" si="5"/>
        <v>74.44</v>
      </c>
      <c r="CM6" s="35">
        <f t="shared" si="5"/>
        <v>58.56</v>
      </c>
      <c r="CN6" s="35">
        <f t="shared" si="5"/>
        <v>57.96</v>
      </c>
      <c r="CO6" s="35">
        <f t="shared" si="5"/>
        <v>56</v>
      </c>
      <c r="CP6" s="35">
        <f t="shared" si="5"/>
        <v>56.81</v>
      </c>
      <c r="CQ6" s="35">
        <f t="shared" si="5"/>
        <v>55.65</v>
      </c>
      <c r="CR6" s="33" t="str">
        <f>IF(CR7="-","【-】","【"&amp;SUBSTITUTE(TEXT(CR7,"#,##0.00"),"-","△")&amp;"】")</f>
        <v>【53.19】</v>
      </c>
      <c r="CS6" s="35">
        <f t="shared" ref="CS6:DB6" si="6">CS7</f>
        <v>73.989999999999995</v>
      </c>
      <c r="CT6" s="35">
        <f>CT7</f>
        <v>74</v>
      </c>
      <c r="CU6" s="35">
        <f>CU7</f>
        <v>74.540000000000006</v>
      </c>
      <c r="CV6" s="35">
        <f>CV7</f>
        <v>74.69</v>
      </c>
      <c r="CW6" s="35">
        <f t="shared" si="6"/>
        <v>74.69</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44.19</v>
      </c>
      <c r="DE6" s="35">
        <f>DE7</f>
        <v>45.56</v>
      </c>
      <c r="DF6" s="35">
        <f>DF7</f>
        <v>46.37</v>
      </c>
      <c r="DG6" s="35">
        <f>DG7</f>
        <v>47.25</v>
      </c>
      <c r="DH6" s="35">
        <f t="shared" si="7"/>
        <v>47.89</v>
      </c>
      <c r="DI6" s="35">
        <f t="shared" si="7"/>
        <v>59.48</v>
      </c>
      <c r="DJ6" s="35">
        <f t="shared" si="7"/>
        <v>60.09</v>
      </c>
      <c r="DK6" s="35">
        <f t="shared" si="7"/>
        <v>60.35</v>
      </c>
      <c r="DL6" s="35">
        <f t="shared" si="7"/>
        <v>61.07</v>
      </c>
      <c r="DM6" s="35">
        <f t="shared" si="7"/>
        <v>61.99</v>
      </c>
      <c r="DN6" s="33" t="str">
        <f>IF(DN7="-","【-】","【"&amp;SUBSTITUTE(TEXT(DN7,"#,##0.00"),"-","△")&amp;"】")</f>
        <v>【61.17】</v>
      </c>
      <c r="DO6" s="35">
        <f t="shared" ref="DO6:DX6" si="8">DO7</f>
        <v>25.32</v>
      </c>
      <c r="DP6" s="35">
        <f>DP7</f>
        <v>25.32</v>
      </c>
      <c r="DQ6" s="35">
        <f>DQ7</f>
        <v>26.49</v>
      </c>
      <c r="DR6" s="35">
        <f>DR7</f>
        <v>26.78</v>
      </c>
      <c r="DS6" s="35">
        <f t="shared" si="8"/>
        <v>26.78</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88</v>
      </c>
      <c r="C7" s="37" t="s">
        <v>89</v>
      </c>
      <c r="D7" s="37" t="s">
        <v>90</v>
      </c>
      <c r="E7" s="37" t="s">
        <v>91</v>
      </c>
      <c r="F7" s="37" t="s">
        <v>92</v>
      </c>
      <c r="G7" s="37" t="s">
        <v>93</v>
      </c>
      <c r="H7" s="37" t="s">
        <v>94</v>
      </c>
      <c r="I7" s="37" t="s">
        <v>95</v>
      </c>
      <c r="J7" s="37" t="s">
        <v>96</v>
      </c>
      <c r="K7" s="38">
        <v>1192700</v>
      </c>
      <c r="L7" s="37" t="s">
        <v>97</v>
      </c>
      <c r="M7" s="38">
        <v>5</v>
      </c>
      <c r="N7" s="38">
        <v>887805</v>
      </c>
      <c r="O7" s="39" t="s">
        <v>98</v>
      </c>
      <c r="P7" s="39">
        <v>61.7</v>
      </c>
      <c r="Q7" s="38">
        <v>75</v>
      </c>
      <c r="R7" s="38">
        <v>890876</v>
      </c>
      <c r="S7" s="37" t="s">
        <v>99</v>
      </c>
      <c r="T7" s="40">
        <v>98.98</v>
      </c>
      <c r="U7" s="40">
        <v>96.77</v>
      </c>
      <c r="V7" s="40">
        <v>105.77</v>
      </c>
      <c r="W7" s="40">
        <v>100.67</v>
      </c>
      <c r="X7" s="40">
        <v>120.02</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416.38</v>
      </c>
      <c r="AQ7" s="40">
        <v>384.4</v>
      </c>
      <c r="AR7" s="40">
        <v>253.43</v>
      </c>
      <c r="AS7" s="40">
        <v>430.24</v>
      </c>
      <c r="AT7" s="40">
        <v>309.44</v>
      </c>
      <c r="AU7" s="40">
        <v>394.58</v>
      </c>
      <c r="AV7" s="40">
        <v>368.36</v>
      </c>
      <c r="AW7" s="40">
        <v>380.84</v>
      </c>
      <c r="AX7" s="40">
        <v>424.64</v>
      </c>
      <c r="AY7" s="40">
        <v>427.23</v>
      </c>
      <c r="AZ7" s="40">
        <v>473</v>
      </c>
      <c r="BA7" s="40">
        <v>498.27</v>
      </c>
      <c r="BB7" s="40">
        <v>521.38</v>
      </c>
      <c r="BC7" s="40">
        <v>550.49</v>
      </c>
      <c r="BD7" s="40">
        <v>525.32000000000005</v>
      </c>
      <c r="BE7" s="40">
        <v>587.16</v>
      </c>
      <c r="BF7" s="40">
        <v>235.79</v>
      </c>
      <c r="BG7" s="40">
        <v>227.51</v>
      </c>
      <c r="BH7" s="40">
        <v>225.72</v>
      </c>
      <c r="BI7" s="40">
        <v>217.8</v>
      </c>
      <c r="BJ7" s="40">
        <v>216.05</v>
      </c>
      <c r="BK7" s="40">
        <v>233.74</v>
      </c>
      <c r="BL7" s="40">
        <v>93.79</v>
      </c>
      <c r="BM7" s="40">
        <v>90.3</v>
      </c>
      <c r="BN7" s="40">
        <v>93.67</v>
      </c>
      <c r="BO7" s="40">
        <v>94.38</v>
      </c>
      <c r="BP7" s="40">
        <v>116.9</v>
      </c>
      <c r="BQ7" s="40">
        <v>117.72</v>
      </c>
      <c r="BR7" s="40">
        <v>117.69</v>
      </c>
      <c r="BS7" s="40">
        <v>116.75</v>
      </c>
      <c r="BT7" s="40">
        <v>115.48</v>
      </c>
      <c r="BU7" s="40">
        <v>109.91</v>
      </c>
      <c r="BV7" s="40">
        <v>106.87</v>
      </c>
      <c r="BW7" s="40">
        <v>7.53</v>
      </c>
      <c r="BX7" s="40">
        <v>7.83</v>
      </c>
      <c r="BY7" s="40">
        <v>7.6</v>
      </c>
      <c r="BZ7" s="40">
        <v>7.72</v>
      </c>
      <c r="CA7" s="40">
        <v>6.2</v>
      </c>
      <c r="CB7" s="40">
        <v>17.03</v>
      </c>
      <c r="CC7" s="40">
        <v>17.07</v>
      </c>
      <c r="CD7" s="40">
        <v>17.22</v>
      </c>
      <c r="CE7" s="40">
        <v>17.440000000000001</v>
      </c>
      <c r="CF7" s="40">
        <v>18.62</v>
      </c>
      <c r="CG7" s="40">
        <v>20.260000000000002</v>
      </c>
      <c r="CH7" s="40">
        <v>73.739999999999995</v>
      </c>
      <c r="CI7" s="40">
        <v>73.75</v>
      </c>
      <c r="CJ7" s="40">
        <v>73.98</v>
      </c>
      <c r="CK7" s="40">
        <v>74.44</v>
      </c>
      <c r="CL7" s="40">
        <v>74.44</v>
      </c>
      <c r="CM7" s="40">
        <v>58.56</v>
      </c>
      <c r="CN7" s="40">
        <v>57.96</v>
      </c>
      <c r="CO7" s="40">
        <v>56</v>
      </c>
      <c r="CP7" s="40">
        <v>56.81</v>
      </c>
      <c r="CQ7" s="40">
        <v>55.65</v>
      </c>
      <c r="CR7" s="40">
        <v>53.19</v>
      </c>
      <c r="CS7" s="40">
        <v>73.989999999999995</v>
      </c>
      <c r="CT7" s="40">
        <v>74</v>
      </c>
      <c r="CU7" s="40">
        <v>74.540000000000006</v>
      </c>
      <c r="CV7" s="40">
        <v>74.69</v>
      </c>
      <c r="CW7" s="40">
        <v>74.69</v>
      </c>
      <c r="CX7" s="40">
        <v>80.5</v>
      </c>
      <c r="CY7" s="40">
        <v>80.540000000000006</v>
      </c>
      <c r="CZ7" s="40">
        <v>80.08</v>
      </c>
      <c r="DA7" s="40">
        <v>79.69</v>
      </c>
      <c r="DB7" s="40">
        <v>78.66</v>
      </c>
      <c r="DC7" s="40">
        <v>75.849999999999994</v>
      </c>
      <c r="DD7" s="40">
        <v>44.19</v>
      </c>
      <c r="DE7" s="40">
        <v>45.56</v>
      </c>
      <c r="DF7" s="40">
        <v>46.37</v>
      </c>
      <c r="DG7" s="40">
        <v>47.25</v>
      </c>
      <c r="DH7" s="40">
        <v>47.89</v>
      </c>
      <c r="DI7" s="40">
        <v>59.48</v>
      </c>
      <c r="DJ7" s="40">
        <v>60.09</v>
      </c>
      <c r="DK7" s="40">
        <v>60.35</v>
      </c>
      <c r="DL7" s="40">
        <v>61.07</v>
      </c>
      <c r="DM7" s="40">
        <v>61.99</v>
      </c>
      <c r="DN7" s="40">
        <v>61.17</v>
      </c>
      <c r="DO7" s="40">
        <v>25.32</v>
      </c>
      <c r="DP7" s="40">
        <v>25.32</v>
      </c>
      <c r="DQ7" s="40">
        <v>26.49</v>
      </c>
      <c r="DR7" s="40">
        <v>26.78</v>
      </c>
      <c r="DS7" s="40">
        <v>26.78</v>
      </c>
      <c r="DT7" s="40">
        <v>48.09</v>
      </c>
      <c r="DU7" s="40">
        <v>50.93</v>
      </c>
      <c r="DV7" s="40">
        <v>52.07</v>
      </c>
      <c r="DW7" s="40">
        <v>50.36</v>
      </c>
      <c r="DX7" s="40">
        <v>51.48</v>
      </c>
      <c r="DY7" s="40">
        <v>49.58</v>
      </c>
      <c r="DZ7" s="40">
        <v>0</v>
      </c>
      <c r="EA7" s="40">
        <v>0</v>
      </c>
      <c r="EB7" s="40">
        <v>0</v>
      </c>
      <c r="EC7" s="40">
        <v>0</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98.98</v>
      </c>
      <c r="V11" s="48">
        <f>IF(U6="-",NA(),U6)</f>
        <v>96.77</v>
      </c>
      <c r="W11" s="48">
        <f>IF(V6="-",NA(),V6)</f>
        <v>105.77</v>
      </c>
      <c r="X11" s="48">
        <f>IF(W6="-",NA(),W6)</f>
        <v>100.67</v>
      </c>
      <c r="Y11" s="48">
        <f>IF(X6="-",NA(),X6)</f>
        <v>120.02</v>
      </c>
      <c r="AE11" s="47" t="s">
        <v>23</v>
      </c>
      <c r="AF11" s="48">
        <f>IF(AE6="-",NA(),AE6)</f>
        <v>0</v>
      </c>
      <c r="AG11" s="48">
        <f>IF(AF6="-",NA(),AF6)</f>
        <v>0</v>
      </c>
      <c r="AH11" s="48">
        <f>IF(AG6="-",NA(),AG6)</f>
        <v>0</v>
      </c>
      <c r="AI11" s="48">
        <f>IF(AH6="-",NA(),AH6)</f>
        <v>0</v>
      </c>
      <c r="AJ11" s="48">
        <f>IF(AI6="-",NA(),AI6)</f>
        <v>0</v>
      </c>
      <c r="AP11" s="47" t="s">
        <v>23</v>
      </c>
      <c r="AQ11" s="48">
        <f>IF(AP6="-",NA(),AP6)</f>
        <v>416.38</v>
      </c>
      <c r="AR11" s="48">
        <f>IF(AQ6="-",NA(),AQ6)</f>
        <v>384.4</v>
      </c>
      <c r="AS11" s="48">
        <f>IF(AR6="-",NA(),AR6)</f>
        <v>253.43</v>
      </c>
      <c r="AT11" s="48">
        <f>IF(AS6="-",NA(),AS6)</f>
        <v>430.24</v>
      </c>
      <c r="AU11" s="48">
        <f>IF(AT6="-",NA(),AT6)</f>
        <v>309.44</v>
      </c>
      <c r="BA11" s="47" t="s">
        <v>23</v>
      </c>
      <c r="BB11" s="48">
        <f>IF(BA6="-",NA(),BA6)</f>
        <v>498.27</v>
      </c>
      <c r="BC11" s="48">
        <f>IF(BB6="-",NA(),BB6)</f>
        <v>521.38</v>
      </c>
      <c r="BD11" s="48">
        <f>IF(BC6="-",NA(),BC6)</f>
        <v>550.49</v>
      </c>
      <c r="BE11" s="48">
        <f>IF(BD6="-",NA(),BD6)</f>
        <v>525.32000000000005</v>
      </c>
      <c r="BF11" s="48">
        <f>IF(BE6="-",NA(),BE6)</f>
        <v>587.16</v>
      </c>
      <c r="BL11" s="47" t="s">
        <v>23</v>
      </c>
      <c r="BM11" s="48">
        <f>IF(BL6="-",NA(),BL6)</f>
        <v>93.79</v>
      </c>
      <c r="BN11" s="48">
        <f>IF(BM6="-",NA(),BM6)</f>
        <v>90.3</v>
      </c>
      <c r="BO11" s="48">
        <f>IF(BN6="-",NA(),BN6)</f>
        <v>93.67</v>
      </c>
      <c r="BP11" s="48">
        <f>IF(BO6="-",NA(),BO6)</f>
        <v>94.38</v>
      </c>
      <c r="BQ11" s="48">
        <f>IF(BP6="-",NA(),BP6)</f>
        <v>116.9</v>
      </c>
      <c r="BW11" s="47" t="s">
        <v>23</v>
      </c>
      <c r="BX11" s="48">
        <f>IF(BW6="-",NA(),BW6)</f>
        <v>7.53</v>
      </c>
      <c r="BY11" s="48">
        <f>IF(BX6="-",NA(),BX6)</f>
        <v>7.83</v>
      </c>
      <c r="BZ11" s="48">
        <f>IF(BY6="-",NA(),BY6)</f>
        <v>7.6</v>
      </c>
      <c r="CA11" s="48">
        <f>IF(BZ6="-",NA(),BZ6)</f>
        <v>7.72</v>
      </c>
      <c r="CB11" s="48">
        <f>IF(CA6="-",NA(),CA6)</f>
        <v>6.2</v>
      </c>
      <c r="CH11" s="47" t="s">
        <v>23</v>
      </c>
      <c r="CI11" s="48">
        <f>IF(CH6="-",NA(),CH6)</f>
        <v>73.739999999999995</v>
      </c>
      <c r="CJ11" s="48">
        <f>IF(CI6="-",NA(),CI6)</f>
        <v>73.75</v>
      </c>
      <c r="CK11" s="48">
        <f>IF(CJ6="-",NA(),CJ6)</f>
        <v>73.98</v>
      </c>
      <c r="CL11" s="48">
        <f>IF(CK6="-",NA(),CK6)</f>
        <v>74.44</v>
      </c>
      <c r="CM11" s="48">
        <f>IF(CL6="-",NA(),CL6)</f>
        <v>74.44</v>
      </c>
      <c r="CS11" s="47" t="s">
        <v>23</v>
      </c>
      <c r="CT11" s="48">
        <f>IF(CS6="-",NA(),CS6)</f>
        <v>73.989999999999995</v>
      </c>
      <c r="CU11" s="48">
        <f>IF(CT6="-",NA(),CT6)</f>
        <v>74</v>
      </c>
      <c r="CV11" s="48">
        <f>IF(CU6="-",NA(),CU6)</f>
        <v>74.540000000000006</v>
      </c>
      <c r="CW11" s="48">
        <f>IF(CV6="-",NA(),CV6)</f>
        <v>74.69</v>
      </c>
      <c r="CX11" s="48">
        <f>IF(CW6="-",NA(),CW6)</f>
        <v>74.69</v>
      </c>
      <c r="DD11" s="47" t="s">
        <v>23</v>
      </c>
      <c r="DE11" s="48">
        <f>IF(DD6="-",NA(),DD6)</f>
        <v>44.19</v>
      </c>
      <c r="DF11" s="48">
        <f>IF(DE6="-",NA(),DE6)</f>
        <v>45.56</v>
      </c>
      <c r="DG11" s="48">
        <f>IF(DF6="-",NA(),DF6)</f>
        <v>46.37</v>
      </c>
      <c r="DH11" s="48">
        <f>IF(DG6="-",NA(),DG6)</f>
        <v>47.25</v>
      </c>
      <c r="DI11" s="48">
        <f>IF(DH6="-",NA(),DH6)</f>
        <v>47.89</v>
      </c>
      <c r="DO11" s="47" t="s">
        <v>23</v>
      </c>
      <c r="DP11" s="48">
        <f>IF(DO6="-",NA(),DO6)</f>
        <v>25.32</v>
      </c>
      <c r="DQ11" s="48">
        <f>IF(DP6="-",NA(),DP6)</f>
        <v>25.32</v>
      </c>
      <c r="DR11" s="48">
        <f>IF(DQ6="-",NA(),DQ6)</f>
        <v>26.49</v>
      </c>
      <c r="DS11" s="48">
        <f>IF(DR6="-",NA(),DR6)</f>
        <v>26.78</v>
      </c>
      <c r="DT11" s="48">
        <f>IF(DS6="-",NA(),DS6)</f>
        <v>26.78</v>
      </c>
      <c r="DZ11" s="47" t="s">
        <v>23</v>
      </c>
      <c r="EA11" s="48">
        <f>IF(DZ6="-",NA(),DZ6)</f>
        <v>0</v>
      </c>
      <c r="EB11" s="48">
        <f>IF(EA6="-",NA(),EA6)</f>
        <v>0</v>
      </c>
      <c r="EC11" s="48">
        <f>IF(EB6="-",NA(),EB6)</f>
        <v>0</v>
      </c>
      <c r="ED11" s="48">
        <f>IF(EC6="-",NA(),EC6)</f>
        <v>0</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2024-01-31T01:56:00Z</cp:lastPrinted>
  <dcterms:created xsi:type="dcterms:W3CDTF">2023-12-05T01:31:08Z</dcterms:created>
  <dcterms:modified xsi:type="dcterms:W3CDTF">2024-02-05T23:55:51Z</dcterms:modified>
  <cp:category/>
</cp:coreProperties>
</file>