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14550\Desktop\"/>
    </mc:Choice>
  </mc:AlternateContent>
  <xr:revisionPtr revIDLastSave="0" documentId="8_{3DFBA6CA-BA2D-4B00-9A9E-88AF0E15DC81}" xr6:coauthVersionLast="36" xr6:coauthVersionMax="36" xr10:uidLastSave="{00000000-0000-0000-0000-000000000000}"/>
  <workbookProtection workbookAlgorithmName="SHA-512" workbookHashValue="WlXiXxLDgAGB0MqLex1SxEL+VlF+ZwTutWYC8e1Qm4bcLTSx1uimQoivqkmVsO0P5UTXdZT1f+Q5Ncn1XGJ+Lw==" workbookSaltValue="S4qM+QzoCy3xP/UzPwr1WA==" workbookSpinCount="100000" lockStructure="1"/>
  <bookViews>
    <workbookView xWindow="0" yWindow="0" windowWidth="20490" windowHeight="77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PZ81" i="4"/>
  <c r="NX81" i="4"/>
  <c r="KO81" i="4"/>
  <c r="IM81" i="4"/>
  <c r="GK81" i="4"/>
  <c r="DB81" i="4"/>
  <c r="AZ81" i="4"/>
  <c r="RA80" i="4"/>
  <c r="OY80" i="4"/>
  <c r="MW80" i="4"/>
  <c r="JN80" i="4"/>
  <c r="HL80" i="4"/>
  <c r="EC80" i="4"/>
  <c r="CA80" i="4"/>
  <c r="Y80" i="4"/>
  <c r="RA79" i="4"/>
  <c r="PZ79" i="4"/>
  <c r="OY79" i="4"/>
  <c r="NX79" i="4"/>
  <c r="MW79" i="4"/>
  <c r="KO79" i="4"/>
  <c r="IM79" i="4"/>
  <c r="GK79" i="4"/>
  <c r="EC79" i="4"/>
  <c r="DB79" i="4"/>
  <c r="CA79" i="4"/>
  <c r="AZ79" i="4"/>
  <c r="Y79" i="4"/>
  <c r="RH56" i="4"/>
  <c r="PT56" i="4"/>
  <c r="OF56" i="4"/>
  <c r="LT56" i="4"/>
  <c r="KF56" i="4"/>
  <c r="HT56" i="4"/>
  <c r="GF56" i="4"/>
  <c r="ER56" i="4"/>
  <c r="CF56" i="4"/>
  <c r="AR56" i="4"/>
  <c r="RH55" i="4"/>
  <c r="QN55" i="4"/>
  <c r="PT55" i="4"/>
  <c r="OZ55" i="4"/>
  <c r="OF55" i="4"/>
  <c r="MN55" i="4"/>
  <c r="LT55" i="4"/>
  <c r="KZ55" i="4"/>
  <c r="KF55" i="4"/>
  <c r="JL55" i="4"/>
  <c r="HT55" i="4"/>
  <c r="GZ55" i="4"/>
  <c r="GF55" i="4"/>
  <c r="FL55" i="4"/>
  <c r="ER55" i="4"/>
  <c r="CZ55" i="4"/>
  <c r="CF55" i="4"/>
  <c r="BL55" i="4"/>
  <c r="AR55" i="4"/>
  <c r="X55" i="4"/>
  <c r="RH54" i="4"/>
  <c r="PT54" i="4"/>
  <c r="OF54" i="4"/>
  <c r="MN54" i="4"/>
  <c r="LT54" i="4"/>
  <c r="KZ54" i="4"/>
  <c r="KF54" i="4"/>
  <c r="JL54" i="4"/>
  <c r="HT54" i="4"/>
  <c r="GF54" i="4"/>
  <c r="ER54" i="4"/>
  <c r="CZ54" i="4"/>
  <c r="CF54" i="4"/>
  <c r="BL54" i="4"/>
  <c r="AR54" i="4"/>
  <c r="X54" i="4"/>
  <c r="RH33" i="4"/>
  <c r="PT33" i="4"/>
  <c r="OF33" i="4"/>
  <c r="LT33" i="4"/>
  <c r="KF33" i="4"/>
  <c r="HT33" i="4"/>
  <c r="GF33" i="4"/>
  <c r="ER33" i="4"/>
  <c r="CF33" i="4"/>
  <c r="AR33" i="4"/>
  <c r="RH32" i="4"/>
  <c r="QN32" i="4"/>
  <c r="PT32" i="4"/>
  <c r="OZ32" i="4"/>
  <c r="OF32" i="4"/>
  <c r="MN32" i="4"/>
  <c r="LT32" i="4"/>
  <c r="KZ32" i="4"/>
  <c r="KF32" i="4"/>
  <c r="JL32" i="4"/>
  <c r="HT32" i="4"/>
  <c r="GZ32" i="4"/>
  <c r="GF32" i="4"/>
  <c r="FL32" i="4"/>
  <c r="ER32" i="4"/>
  <c r="CZ32" i="4"/>
  <c r="CF32" i="4"/>
  <c r="BL32" i="4"/>
  <c r="AR32" i="4"/>
  <c r="X32" i="4"/>
  <c r="RH31" i="4"/>
  <c r="PT31" i="4"/>
  <c r="OF31" i="4"/>
  <c r="MN31" i="4"/>
  <c r="LT31" i="4"/>
  <c r="KZ31" i="4"/>
  <c r="KF31" i="4"/>
  <c r="JL31" i="4"/>
  <c r="HT31" i="4"/>
  <c r="GF31" i="4"/>
  <c r="ER31" i="4"/>
  <c r="CZ31" i="4"/>
  <c r="CF31" i="4"/>
  <c r="BL31" i="4"/>
  <c r="AR31" i="4"/>
  <c r="X31" i="4"/>
  <c r="LZ10" i="4"/>
  <c r="IT10" i="4"/>
  <c r="FN10" i="4"/>
  <c r="CH10" i="4"/>
  <c r="B10" i="4"/>
  <c r="PF8" i="4"/>
  <c r="LZ8" i="4"/>
  <c r="IT8" i="4"/>
  <c r="FN8" i="4"/>
  <c r="CH8" i="4"/>
  <c r="B8" i="4"/>
  <c r="B5" i="4"/>
  <c r="FL31" i="4" l="1"/>
  <c r="GZ31" i="4"/>
  <c r="OZ31" i="4"/>
  <c r="QN31" i="4"/>
  <c r="X33" i="4"/>
  <c r="BL33" i="4"/>
  <c r="CZ33" i="4"/>
  <c r="FL33" i="4"/>
  <c r="GZ33" i="4"/>
  <c r="JL33" i="4"/>
  <c r="KZ33" i="4"/>
  <c r="MN33" i="4"/>
  <c r="OZ33" i="4"/>
  <c r="QN33" i="4"/>
  <c r="FL54" i="4"/>
  <c r="GZ54" i="4"/>
  <c r="OZ54" i="4"/>
  <c r="QN54" i="4"/>
  <c r="X56" i="4"/>
  <c r="BL56" i="4"/>
  <c r="CZ56" i="4"/>
  <c r="FL56" i="4"/>
  <c r="GZ56" i="4"/>
  <c r="JL56" i="4"/>
  <c r="KZ56" i="4"/>
  <c r="MN56" i="4"/>
  <c r="OZ56" i="4"/>
  <c r="QN56" i="4"/>
  <c r="HL79" i="4"/>
  <c r="JN79" i="4"/>
  <c r="AZ80" i="4"/>
  <c r="DB80" i="4"/>
  <c r="GK80" i="4"/>
  <c r="IM80" i="4"/>
  <c r="KO80" i="4"/>
  <c r="NX80" i="4"/>
  <c r="PZ80" i="4"/>
  <c r="Y81" i="4"/>
  <c r="CA81" i="4"/>
  <c r="EC81" i="4"/>
  <c r="HL81" i="4"/>
  <c r="JN81" i="4"/>
  <c r="MW81" i="4"/>
  <c r="OY81" i="4"/>
  <c r="RA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<sst xmlns="http://schemas.openxmlformats.org/spreadsheetml/2006/main" count="262" uniqueCount="107">
  <si>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</si>
  <si>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</si>
  <si>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</si>
  <si>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</si>
  <si>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</si>
  <si>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</si>
  <si>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</si>
  <si>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</si>
  <si>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</si>
  <si>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</si>
  <si>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</si>
  <si>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</si>
  <si>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</si>
  <si>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</si>
  <si>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</si>
  <si>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</si>
  <si>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</si>
  <si>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</si>
  <si>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</si>
  <si>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</si>
  <si>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</si>
  <si>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</si>
  <si>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</si>
  <si>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</si>
  <si>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</si>
  <si>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</si>
  <si>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</si>
  <si>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</si>
  <si>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</si>
  <si>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</si>
  <si>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</si>
  <si>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</si>
  <si>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</si>
  <si>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</si>
  <si>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</si>
  <si>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</si>
  <si>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</si>
  <si>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</si>
  <si>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</si>
  <si>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</si>
  <si>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</si>
  <si>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</si>
  <si>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</si>
  <si>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</si>
  <si>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</si>
  <si>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</si>
  <si>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</si>
  <si>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</si>
  <si>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</si>
  <si>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</si>
  <si>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</si>
  <si>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</si>
  <si>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</si>
  <si>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</si>
  <si>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</si>
  <si>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</si>
  <si>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</si>
  <si>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</si>
  <si>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</si>
  <si>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</si>
  <si>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</si>
  <si>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</si>
  <si>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</si>
  <si>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</si>
  <si>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</si>
  <si>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</si>
  <si>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</si>
  <si>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</si>
  <si>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</si>
  <si>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</si>
  <si>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</si>
  <si>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</si>
  <si>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</si>
  <si>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</si>
  <si>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</si>
  <si>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</si>
  <si>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</si>
  <si>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</si>
  <si>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</si>
  <si>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</si>
  <si>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</si>
  <si>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</si>
  <si>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</si>
  <si>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</si>
  <si>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</si>
  <si>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</si>
  <si>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</si>
  <si>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</si>
  <si>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</si>
  <si>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</si>
  <si>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</si>
  <si>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</si>
  <si>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</si>
  <si>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</si>
  <si>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</si>
  <si>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</si>
  <si>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</si>
  <si>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</si>
  <si>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</si>
  <si>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</si>
  <si>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</si>
  <si>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</si>
  <si>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</si>
  <si>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</si>
  <si>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「①有形固定資産減価償却率」は、設備・施設の老朽化が進む中で経年化の度合いが高まっている。
「②管路経年化率」は、本県の事業開始が比較的早く、事業創設時に布設した管路がすでに法定耐用年数を経過しているため、高い水準となっている。
「③管路更新率」は低い水準にあるが、上昇傾向にある。</t>
    <rPh sb="16" eb="18">
      <t>セツビ</t>
    </rPh>
    <rPh sb="19" eb="21">
      <t>シセツ</t>
    </rPh>
    <rPh sb="22" eb="25">
      <t>ロウキュウカ</t>
    </rPh>
    <rPh sb="26" eb="27">
      <t>スス</t>
    </rPh>
    <rPh sb="28" eb="29">
      <t>ナカ</t>
    </rPh>
    <rPh sb="30" eb="33">
      <t>ケイネンカ</t>
    </rPh>
    <rPh sb="34" eb="36">
      <t>ドア</t>
    </rPh>
    <rPh sb="38" eb="39">
      <t>タカ</t>
    </rPh>
    <rPh sb="124" eb="125">
      <t>ヒク</t>
    </rPh>
    <rPh sb="126" eb="128">
      <t>スイジュン</t>
    </rPh>
    <phoneticPr fontId="5"/>
  </si>
  <si>
    <t>これまでのところ経営の健全性・効率性は概ね良好な状況で推移しており、財務内容は健全である。しかし、物価高騰の影響により、維持管理費用の増加が見込まれるため、各経営指標が悪化する恐れがある。
引き続き、節水や生産ラインの合理化、工場移転等に伴う事業所数の減少により、契約水量の減少が見込まれる。一方、老朽化した施設や管路の更新費用が増加し、今後の経営状況は厳しくなることが予想される。
そのため、更なる維持管理コストの縮減、長期的視点に立った施設の効率的・効果的なアセットマネジメント等による経営改善に取り組むとともに、料金改定を検討し、持続的な事業運営に努めていく。</t>
    <rPh sb="177" eb="178">
      <t>キビ</t>
    </rPh>
    <rPh sb="185" eb="187">
      <t>ヨソウ</t>
    </rPh>
    <phoneticPr fontId="5"/>
  </si>
  <si>
    <t>「①経常収支比率」は100％を超えており、本県の経営状況は比較的安定している。
「②累積欠損金比率」は、昭和50年度以降、累積欠損を出さず健全経営を維持している。
「③流動比率」は、短期債務に対して十分な支払能力を有しているとされる、概ね200％の水準を大幅に超えており、財務状況は良好である。
「④企業債残高対給水収益比率」は企業債発行額を抑制するなど、毎年度減少している。
「⑤料金回収率」は100％を超えているが、直近5年間で見ると、維持管理費等の増加に伴い、低下傾向にある。
「⑥給水原価」は維持管理費等の増加により上昇傾向にあるが、令和4年度は、資産減耗費等の減少により、低下した。
「⑦施設利用率」は40％台で推移している。なお、本県の料金制度は責任水量制を採用しているため、施設利用率が低いことが直ちに給水収益に影響を及ぼすものではない。
「⑧契約率」は、近年横ばい傾向にある。</t>
    <rPh sb="61" eb="63">
      <t>ルイセキ</t>
    </rPh>
    <rPh sb="63" eb="65">
      <t>ケッソン</t>
    </rPh>
    <rPh sb="66" eb="67">
      <t>ダ</t>
    </rPh>
    <rPh sb="164" eb="166">
      <t>キギョウ</t>
    </rPh>
    <rPh sb="166" eb="167">
      <t>サイ</t>
    </rPh>
    <rPh sb="167" eb="169">
      <t>ハッコウ</t>
    </rPh>
    <rPh sb="169" eb="170">
      <t>ガク</t>
    </rPh>
    <rPh sb="171" eb="173">
      <t>ヨクセイ</t>
    </rPh>
    <rPh sb="178" eb="181">
      <t>マイネンド</t>
    </rPh>
    <rPh sb="214" eb="215">
      <t>カン</t>
    </rPh>
    <rPh sb="225" eb="226">
      <t>トウ</t>
    </rPh>
    <rPh sb="233" eb="235">
      <t>テイカ</t>
    </rPh>
    <rPh sb="235" eb="237">
      <t>ケイコウ</t>
    </rPh>
    <rPh sb="255" eb="256">
      <t>トウ</t>
    </rPh>
    <rPh sb="271" eb="273">
      <t>レイワ</t>
    </rPh>
    <rPh sb="274" eb="276">
      <t>ネンド</t>
    </rPh>
    <rPh sb="278" eb="280">
      <t>シサン</t>
    </rPh>
    <rPh sb="283" eb="284">
      <t>トウ</t>
    </rPh>
    <rPh sb="285" eb="287">
      <t>ゲンショウ</t>
    </rPh>
    <rPh sb="291" eb="293">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</si>
</sst>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69.13</c:v>
                </c:pt>
                <c:pt idx="1">
                  <c:v>69.2</c:v>
                </c:pt>
                <c:pt idx="2">
                  <c:v>67.77</c:v>
                </c:pt>
                <c:pt idx="3">
                  <c:v>68.86</c:v>
                </c:pt>
                <c:pt idx="4">
                  <c:v>69.09</c:v>
                </c:pt>
              </c:numCache>
            </c:numRef>
          </c:val>
          <c:extLst>
            <c:ext xmlns:c16="http://schemas.microsoft.com/office/drawing/2014/chart" uri="{C3380CC4-5D6E-409C-BE32-E72D297353CC}">
              <c16:uniqueId val="{00000000-8200-4B9A-BE82-A946CC2D5B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8200-4B9A-BE82-A946CC2D5B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84.87</c:v>
                </c:pt>
                <c:pt idx="1">
                  <c:v>88.68</c:v>
                </c:pt>
                <c:pt idx="2">
                  <c:v>89.44</c:v>
                </c:pt>
                <c:pt idx="3">
                  <c:v>93.12</c:v>
                </c:pt>
                <c:pt idx="4">
                  <c:v>93.08</c:v>
                </c:pt>
              </c:numCache>
            </c:numRef>
          </c:val>
          <c:extLst>
            <c:ext xmlns:c16="http://schemas.microsoft.com/office/drawing/2014/chart" uri="{C3380CC4-5D6E-409C-BE32-E72D297353CC}">
              <c16:uniqueId val="{00000000-AA53-420A-903C-17A367AD65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AA53-420A-903C-17A367AD65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0.01</c:v>
                </c:pt>
                <c:pt idx="3">
                  <c:v>0.08</c:v>
                </c:pt>
                <c:pt idx="4">
                  <c:v>0.1</c:v>
                </c:pt>
              </c:numCache>
            </c:numRef>
          </c:val>
          <c:extLst>
            <c:ext xmlns:c16="http://schemas.microsoft.com/office/drawing/2014/chart" uri="{C3380CC4-5D6E-409C-BE32-E72D297353CC}">
              <c16:uniqueId val="{00000000-4AAA-41CC-B721-43246CAE0D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4AAA-41CC-B721-43246CAE0D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3975.05</c:v>
                </c:pt>
                <c:pt idx="1">
                  <c:v>3910.88</c:v>
                </c:pt>
                <c:pt idx="2">
                  <c:v>6361.01</c:v>
                </c:pt>
                <c:pt idx="3">
                  <c:v>4272.76</c:v>
                </c:pt>
                <c:pt idx="4">
                  <c:v>3892.28</c:v>
                </c:pt>
              </c:numCache>
            </c:numRef>
          </c:val>
          <c:extLst>
            <c:ext xmlns:c16="http://schemas.microsoft.com/office/drawing/2014/chart" uri="{C3380CC4-5D6E-409C-BE32-E72D297353CC}">
              <c16:uniqueId val="{00000000-18E7-4EE2-A4E3-CC36A49172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18E7-4EE2-A4E3-CC36A49172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33.44</c:v>
                </c:pt>
                <c:pt idx="1">
                  <c:v>23.93</c:v>
                </c:pt>
                <c:pt idx="2">
                  <c:v>17.37</c:v>
                </c:pt>
                <c:pt idx="3">
                  <c:v>11.29</c:v>
                </c:pt>
                <c:pt idx="4">
                  <c:v>6.22</c:v>
                </c:pt>
              </c:numCache>
            </c:numRef>
          </c:val>
          <c:extLst>
            <c:ext xmlns:c16="http://schemas.microsoft.com/office/drawing/2014/chart" uri="{C3380CC4-5D6E-409C-BE32-E72D297353CC}">
              <c16:uniqueId val="{00000000-2533-4CFD-AFFF-2AEE808EFF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2533-4CFD-AFFF-2AEE808EFF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117.65</c:v>
                </c:pt>
                <c:pt idx="1">
                  <c:v>115.94</c:v>
                </c:pt>
                <c:pt idx="2">
                  <c:v>101</c:v>
                </c:pt>
                <c:pt idx="3">
                  <c:v>101.88</c:v>
                </c:pt>
                <c:pt idx="4">
                  <c:v>107.51</c:v>
                </c:pt>
              </c:numCache>
            </c:numRef>
          </c:val>
          <c:extLst>
            <c:ext xmlns:c16="http://schemas.microsoft.com/office/drawing/2014/chart" uri="{C3380CC4-5D6E-409C-BE32-E72D297353CC}">
              <c16:uniqueId val="{00000000-3766-478A-B81B-9F80920567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3766-478A-B81B-9F80920567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20.13</c:v>
                </c:pt>
                <c:pt idx="1">
                  <c:v>20.29</c:v>
                </c:pt>
                <c:pt idx="2">
                  <c:v>23.19</c:v>
                </c:pt>
                <c:pt idx="3">
                  <c:v>22.92</c:v>
                </c:pt>
                <c:pt idx="4">
                  <c:v>21.66</c:v>
                </c:pt>
              </c:numCache>
            </c:numRef>
          </c:val>
          <c:extLst>
            <c:ext xmlns:c16="http://schemas.microsoft.com/office/drawing/2014/chart" uri="{C3380CC4-5D6E-409C-BE32-E72D297353CC}">
              <c16:uniqueId val="{00000000-5122-4056-84B0-404A76FB5D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5122-4056-84B0-404A76FB5D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46.78</c:v>
                </c:pt>
                <c:pt idx="1">
                  <c:v>45.17</c:v>
                </c:pt>
                <c:pt idx="2">
                  <c:v>43.81</c:v>
                </c:pt>
                <c:pt idx="3">
                  <c:v>43.28</c:v>
                </c:pt>
                <c:pt idx="4">
                  <c:v>41.39</c:v>
                </c:pt>
              </c:numCache>
            </c:numRef>
          </c:val>
          <c:extLst>
            <c:ext xmlns:c16="http://schemas.microsoft.com/office/drawing/2014/chart" uri="{C3380CC4-5D6E-409C-BE32-E72D297353CC}">
              <c16:uniqueId val="{00000000-3B49-498B-B076-4AEB3D8498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3B49-498B-B076-4AEB3D8498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72.37</c:v>
                </c:pt>
                <c:pt idx="1">
                  <c:v>72.48</c:v>
                </c:pt>
                <c:pt idx="2">
                  <c:v>72.05</c:v>
                </c:pt>
                <c:pt idx="3">
                  <c:v>72.03</c:v>
                </c:pt>
                <c:pt idx="4">
                  <c:v>72.19</c:v>
                </c:pt>
              </c:numCache>
            </c:numRef>
          </c:val>
          <c:extLst>
            <c:ext xmlns:c16="http://schemas.microsoft.com/office/drawing/2014/chart" uri="{C3380CC4-5D6E-409C-BE32-E72D297353CC}">
              <c16:uniqueId val="{00000000-5382-44D5-A31B-06BD724757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5382-44D5-A31B-06BD724757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F5-4DA6-BED6-D5F10A5C3E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F4F5-4DA6-BED6-D5F10A5C3E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116.24</c:v>
                </c:pt>
                <c:pt idx="1">
                  <c:v>114.87</c:v>
                </c:pt>
                <c:pt idx="2">
                  <c:v>101.24</c:v>
                </c:pt>
                <c:pt idx="3">
                  <c:v>101.72</c:v>
                </c:pt>
                <c:pt idx="4">
                  <c:v>107.3</c:v>
                </c:pt>
              </c:numCache>
            </c:numRef>
          </c:val>
          <c:extLst>
            <c:ext xmlns:c16="http://schemas.microsoft.com/office/drawing/2014/chart" uri="{C3380CC4-5D6E-409C-BE32-E72D297353CC}">
              <c16:uniqueId val="{00000000-C40A-43F3-BC25-FD7435FC2F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C40A-43F3-BC25-FD7435FC2F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55" zoomScaleNormal="55" workbookViewId="0">
      <selection activeCell="SM46" sqref="SM46:TA4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埼玉県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253000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104725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149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182650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116.24</v>
      </c>
      <c r="Y32" s="121"/>
      <c r="Z32" s="121"/>
      <c r="AA32" s="121"/>
      <c r="AB32" s="121"/>
      <c r="AC32" s="121"/>
      <c r="AD32" s="121"/>
      <c r="AE32" s="121"/>
      <c r="AF32" s="121"/>
      <c r="AG32" s="121"/>
      <c r="AH32" s="121"/>
      <c r="AI32" s="121"/>
      <c r="AJ32" s="121"/>
      <c r="AK32" s="121"/>
      <c r="AL32" s="121"/>
      <c r="AM32" s="121"/>
      <c r="AN32" s="121"/>
      <c r="AO32" s="121"/>
      <c r="AP32" s="121"/>
      <c r="AQ32" s="122"/>
      <c r="AR32" s="120">
        <f>データ!U6</f>
        <v>114.87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101.24</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101.72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107.3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3975.05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3910.88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6361.01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4272.76</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3892.28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33.44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23.93</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17.37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11.29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6.22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117.65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115.94</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101.88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107.51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20.13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20.29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23.19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22.92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21.66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46.78</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45.17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43.81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43.28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41.39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72.37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72.48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72.05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72.03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72.19</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69.13</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69.2</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67.77</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68.86</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69.09</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84.87</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88.68</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89.44</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93.12</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93.08</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0.01</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0.08</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0.1</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59.48</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60.09</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60.35</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61.07</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61.99</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48.09</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50.93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52.07</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50.36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51.48</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0.13</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0.22</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0.5</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0.24</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37</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b4VqVhH7akCRgGYe7Gcp4lIp7yApBlXV516KB+XVMmt7FNjDr9+pE2Q5a0JxVLj5bL+hPePmrNVV0B0EMaaOQ==" saltValue="tumqxGe6sr75YHbsiqsee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116.24</v>
      </c>
      <c r="U6" s="35">
        <f>U7</f>
        <v>114.87</v>
      </c>
      <c r="V6" s="35">
        <f>V7</f>
        <v>101.24</v>
      </c>
      <c r="W6" s="35">
        <f>W7</f>
        <v>101.72</v>
      </c>
      <c r="X6" s="35">
        <f t="shared" si="3"/>
        <v>107.3</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3975.05</v>
      </c>
      <c r="AQ6" s="35">
        <f>AQ7</f>
        <v>3910.88</v>
      </c>
      <c r="AR6" s="35">
        <f>AR7</f>
        <v>6361.01</v>
      </c>
      <c r="AS6" s="35">
        <f>AS7</f>
        <v>4272.76</v>
      </c>
      <c r="AT6" s="35">
        <f t="shared" si="3"/>
        <v>3892.28</v>
      </c>
      <c r="AU6" s="35">
        <f t="shared" si="3"/>
        <v>394.58</v>
      </c>
      <c r="AV6" s="35">
        <f t="shared" si="3"/>
        <v>368.36</v>
      </c>
      <c r="AW6" s="35">
        <f t="shared" si="3"/>
        <v>380.84</v>
      </c>
      <c r="AX6" s="35">
        <f t="shared" si="3"/>
        <v>424.64</v>
      </c>
      <c r="AY6" s="35">
        <f t="shared" si="3"/>
        <v>427.23</v>
      </c>
      <c r="AZ6" s="33" t="str">
        <f>IF(AZ7="-","【-】","【"&amp;SUBSTITUTE(TEXT(AZ7,"#,##0.00"),"-","△")&amp;"】")</f>
        <v>【473.00】</v>
      </c>
      <c r="BA6" s="35">
        <f t="shared" si="3"/>
        <v>33.44</v>
      </c>
      <c r="BB6" s="35">
        <f>BB7</f>
        <v>23.93</v>
      </c>
      <c r="BC6" s="35">
        <f>BC7</f>
        <v>17.37</v>
      </c>
      <c r="BD6" s="35">
        <f>BD7</f>
        <v>11.29</v>
      </c>
      <c r="BE6" s="35">
        <f t="shared" si="3"/>
        <v>6.22</v>
      </c>
      <c r="BF6" s="35">
        <f t="shared" si="3"/>
        <v>235.79</v>
      </c>
      <c r="BG6" s="35">
        <f t="shared" si="3"/>
        <v>227.51</v>
      </c>
      <c r="BH6" s="35">
        <f t="shared" si="3"/>
        <v>225.72</v>
      </c>
      <c r="BI6" s="35">
        <f t="shared" si="3"/>
        <v>217.8</v>
      </c>
      <c r="BJ6" s="35">
        <f t="shared" si="3"/>
        <v>216.05</v>
      </c>
      <c r="BK6" s="33" t="str">
        <f>IF(BK7="-","【-】","【"&amp;SUBSTITUTE(TEXT(BK7,"#,##0.00"),"-","△")&amp;"】")</f>
        <v>【233.74】</v>
      </c>
      <c r="BL6" s="35">
        <f t="shared" si="3"/>
        <v>117.65</v>
      </c>
      <c r="BM6" s="35">
        <f>BM7</f>
        <v>115.94</v>
      </c>
      <c r="BN6" s="35">
        <f>BN7</f>
        <v>101</v>
      </c>
      <c r="BO6" s="35">
        <f>BO7</f>
        <v>101.88</v>
      </c>
      <c r="BP6" s="35">
        <f t="shared" si="3"/>
        <v>107.51</v>
      </c>
      <c r="BQ6" s="35">
        <f t="shared" si="3"/>
        <v>117.72</v>
      </c>
      <c r="BR6" s="35">
        <f t="shared" si="3"/>
        <v>117.69</v>
      </c>
      <c r="BS6" s="35">
        <f t="shared" si="3"/>
        <v>116.75</v>
      </c>
      <c r="BT6" s="35">
        <f t="shared" si="3"/>
        <v>115.48</v>
      </c>
      <c r="BU6" s="35">
        <f t="shared" si="3"/>
        <v>109.91</v>
      </c>
      <c r="BV6" s="33" t="str">
        <f>IF(BV7="-","【-】","【"&amp;SUBSTITUTE(TEXT(BV7,"#,##0.00"),"-","△")&amp;"】")</f>
        <v>【106.87】</v>
      </c>
      <c r="BW6" s="35">
        <f t="shared" si="3"/>
        <v>20.13</v>
      </c>
      <c r="BX6" s="35">
        <f>BX7</f>
        <v>20.29</v>
      </c>
      <c r="BY6" s="35">
        <f>BY7</f>
        <v>23.19</v>
      </c>
      <c r="BZ6" s="35">
        <f>BZ7</f>
        <v>22.92</v>
      </c>
      <c r="CA6" s="35">
        <f t="shared" si="3"/>
        <v>21.66</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46.78</v>
      </c>
      <c r="CI6" s="35">
        <f>CI7</f>
        <v>45.17</v>
      </c>
      <c r="CJ6" s="35">
        <f>CJ7</f>
        <v>43.81</v>
      </c>
      <c r="CK6" s="35">
        <f>CK7</f>
        <v>43.28</v>
      </c>
      <c r="CL6" s="35">
        <f t="shared" si="5"/>
        <v>41.39</v>
      </c>
      <c r="CM6" s="35">
        <f t="shared" si="5"/>
        <v>58.56</v>
      </c>
      <c r="CN6" s="35">
        <f t="shared" si="5"/>
        <v>57.96</v>
      </c>
      <c r="CO6" s="35">
        <f t="shared" si="5"/>
        <v>56</v>
      </c>
      <c r="CP6" s="35">
        <f t="shared" si="5"/>
        <v>56.81</v>
      </c>
      <c r="CQ6" s="35">
        <f t="shared" si="5"/>
        <v>55.65</v>
      </c>
      <c r="CR6" s="33" t="str">
        <f>IF(CR7="-","【-】","【"&amp;SUBSTITUTE(TEXT(CR7,"#,##0.00"),"-","△")&amp;"】")</f>
        <v>【53.19】</v>
      </c>
      <c r="CS6" s="35">
        <f t="shared" ref="CS6:DB6" si="6">CS7</f>
        <v>72.37</v>
      </c>
      <c r="CT6" s="35">
        <f>CT7</f>
        <v>72.48</v>
      </c>
      <c r="CU6" s="35">
        <f>CU7</f>
        <v>72.05</v>
      </c>
      <c r="CV6" s="35">
        <f>CV7</f>
        <v>72.03</v>
      </c>
      <c r="CW6" s="35">
        <f t="shared" si="6"/>
        <v>72.19</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69.13</v>
      </c>
      <c r="DE6" s="35">
        <f>DE7</f>
        <v>69.2</v>
      </c>
      <c r="DF6" s="35">
        <f>DF7</f>
        <v>67.77</v>
      </c>
      <c r="DG6" s="35">
        <f>DG7</f>
        <v>68.86</v>
      </c>
      <c r="DH6" s="35">
        <f t="shared" si="7"/>
        <v>69.09</v>
      </c>
      <c r="DI6" s="35">
        <f t="shared" si="7"/>
        <v>59.48</v>
      </c>
      <c r="DJ6" s="35">
        <f t="shared" si="7"/>
        <v>60.09</v>
      </c>
      <c r="DK6" s="35">
        <f t="shared" si="7"/>
        <v>60.35</v>
      </c>
      <c r="DL6" s="35">
        <f t="shared" si="7"/>
        <v>61.07</v>
      </c>
      <c r="DM6" s="35">
        <f t="shared" si="7"/>
        <v>61.99</v>
      </c>
      <c r="DN6" s="33" t="str">
        <f>IF(DN7="-","【-】","【"&amp;SUBSTITUTE(TEXT(DN7,"#,##0.00"),"-","△")&amp;"】")</f>
        <v>【61.17】</v>
      </c>
      <c r="DO6" s="35">
        <f t="shared" ref="DO6:DX6" si="8">DO7</f>
        <v>84.87</v>
      </c>
      <c r="DP6" s="35">
        <f>DP7</f>
        <v>88.68</v>
      </c>
      <c r="DQ6" s="35">
        <f>DQ7</f>
        <v>89.44</v>
      </c>
      <c r="DR6" s="35">
        <f>DR7</f>
        <v>93.12</v>
      </c>
      <c r="DS6" s="35">
        <f t="shared" si="8"/>
        <v>93.08</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0.01</v>
      </c>
      <c r="EC6" s="35">
        <f>EC7</f>
        <v>0.08</v>
      </c>
      <c r="ED6" s="35">
        <f t="shared" si="9"/>
        <v>0.1</v>
      </c>
      <c r="EE6" s="35">
        <f t="shared" si="9"/>
        <v>0.13</v>
      </c>
      <c r="EF6" s="35">
        <f t="shared" si="9"/>
        <v>0.22</v>
      </c>
      <c r="EG6" s="35">
        <f t="shared" si="9"/>
        <v>0.5</v>
      </c>
      <c r="EH6" s="35">
        <f t="shared" si="9"/>
        <v>0.2</v>
      </c>
      <c r="EI6" s="35">
        <f t="shared" si="9"/>
        <v>0.24</v>
      </c>
      <c r="EJ6" s="33" t="str">
        <f>IF(EJ7="-","【-】","【"&amp;SUBSTITUTE(TEXT(EJ7,"#,##0.00"),"-","△")&amp;"】")</f>
        <v>【0.21】</v>
      </c>
    </row>
    <row r="7" spans="1:140" s="36" customFormat="1">
      <c r="A7"/>
      <c r="B7" s="37" t="s">
        <v>87</v>
      </c>
      <c r="C7" s="37" t="s">
        <v>88</v>
      </c>
      <c r="D7" s="37" t="s">
        <v>89</v>
      </c>
      <c r="E7" s="37" t="s">
        <v>90</v>
      </c>
      <c r="F7" s="37" t="s">
        <v>91</v>
      </c>
      <c r="G7" s="37" t="s">
        <v>92</v>
      </c>
      <c r="H7" s="37" t="s">
        <v>93</v>
      </c>
      <c r="I7" s="37" t="s">
        <v>94</v>
      </c>
      <c r="J7" s="37" t="s">
        <v>95</v>
      </c>
      <c r="K7" s="38">
        <v>253000</v>
      </c>
      <c r="L7" s="37" t="s">
        <v>96</v>
      </c>
      <c r="M7" s="38">
        <v>1</v>
      </c>
      <c r="N7" s="38">
        <v>104725</v>
      </c>
      <c r="O7" s="39" t="s">
        <v>97</v>
      </c>
      <c r="P7" s="39">
        <v>97.8</v>
      </c>
      <c r="Q7" s="38">
        <v>149</v>
      </c>
      <c r="R7" s="38">
        <v>182650</v>
      </c>
      <c r="S7" s="37" t="s">
        <v>98</v>
      </c>
      <c r="T7" s="40">
        <v>116.24</v>
      </c>
      <c r="U7" s="40">
        <v>114.87</v>
      </c>
      <c r="V7" s="40">
        <v>101.24</v>
      </c>
      <c r="W7" s="40">
        <v>101.72</v>
      </c>
      <c r="X7" s="40">
        <v>107.3</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3975.05</v>
      </c>
      <c r="AQ7" s="40">
        <v>3910.88</v>
      </c>
      <c r="AR7" s="40">
        <v>6361.01</v>
      </c>
      <c r="AS7" s="40">
        <v>4272.76</v>
      </c>
      <c r="AT7" s="40">
        <v>3892.28</v>
      </c>
      <c r="AU7" s="40">
        <v>394.58</v>
      </c>
      <c r="AV7" s="40">
        <v>368.36</v>
      </c>
      <c r="AW7" s="40">
        <v>380.84</v>
      </c>
      <c r="AX7" s="40">
        <v>424.64</v>
      </c>
      <c r="AY7" s="40">
        <v>427.23</v>
      </c>
      <c r="AZ7" s="40">
        <v>473</v>
      </c>
      <c r="BA7" s="40">
        <v>33.44</v>
      </c>
      <c r="BB7" s="40">
        <v>23.93</v>
      </c>
      <c r="BC7" s="40">
        <v>17.37</v>
      </c>
      <c r="BD7" s="40">
        <v>11.29</v>
      </c>
      <c r="BE7" s="40">
        <v>6.22</v>
      </c>
      <c r="BF7" s="40">
        <v>235.79</v>
      </c>
      <c r="BG7" s="40">
        <v>227.51</v>
      </c>
      <c r="BH7" s="40">
        <v>225.72</v>
      </c>
      <c r="BI7" s="40">
        <v>217.8</v>
      </c>
      <c r="BJ7" s="40">
        <v>216.05</v>
      </c>
      <c r="BK7" s="40">
        <v>233.74</v>
      </c>
      <c r="BL7" s="40">
        <v>117.65</v>
      </c>
      <c r="BM7" s="40">
        <v>115.94</v>
      </c>
      <c r="BN7" s="40">
        <v>101</v>
      </c>
      <c r="BO7" s="40">
        <v>101.88</v>
      </c>
      <c r="BP7" s="40">
        <v>107.51</v>
      </c>
      <c r="BQ7" s="40">
        <v>117.72</v>
      </c>
      <c r="BR7" s="40">
        <v>117.69</v>
      </c>
      <c r="BS7" s="40">
        <v>116.75</v>
      </c>
      <c r="BT7" s="40">
        <v>115.48</v>
      </c>
      <c r="BU7" s="40">
        <v>109.91</v>
      </c>
      <c r="BV7" s="40">
        <v>106.87</v>
      </c>
      <c r="BW7" s="40">
        <v>20.13</v>
      </c>
      <c r="BX7" s="40">
        <v>20.29</v>
      </c>
      <c r="BY7" s="40">
        <v>23.19</v>
      </c>
      <c r="BZ7" s="40">
        <v>22.92</v>
      </c>
      <c r="CA7" s="40">
        <v>21.66</v>
      </c>
      <c r="CB7" s="40">
        <v>17.03</v>
      </c>
      <c r="CC7" s="40">
        <v>17.07</v>
      </c>
      <c r="CD7" s="40">
        <v>17.22</v>
      </c>
      <c r="CE7" s="40">
        <v>17.440000000000001</v>
      </c>
      <c r="CF7" s="40">
        <v>18.62</v>
      </c>
      <c r="CG7" s="40">
        <v>20.260000000000002</v>
      </c>
      <c r="CH7" s="40">
        <v>46.78</v>
      </c>
      <c r="CI7" s="40">
        <v>45.17</v>
      </c>
      <c r="CJ7" s="40">
        <v>43.81</v>
      </c>
      <c r="CK7" s="40">
        <v>43.28</v>
      </c>
      <c r="CL7" s="40">
        <v>41.39</v>
      </c>
      <c r="CM7" s="40">
        <v>58.56</v>
      </c>
      <c r="CN7" s="40">
        <v>57.96</v>
      </c>
      <c r="CO7" s="40">
        <v>56</v>
      </c>
      <c r="CP7" s="40">
        <v>56.81</v>
      </c>
      <c r="CQ7" s="40">
        <v>55.65</v>
      </c>
      <c r="CR7" s="40">
        <v>53.19</v>
      </c>
      <c r="CS7" s="40">
        <v>72.37</v>
      </c>
      <c r="CT7" s="40">
        <v>72.48</v>
      </c>
      <c r="CU7" s="40">
        <v>72.05</v>
      </c>
      <c r="CV7" s="40">
        <v>72.03</v>
      </c>
      <c r="CW7" s="40">
        <v>72.19</v>
      </c>
      <c r="CX7" s="40">
        <v>80.5</v>
      </c>
      <c r="CY7" s="40">
        <v>80.540000000000006</v>
      </c>
      <c r="CZ7" s="40">
        <v>80.08</v>
      </c>
      <c r="DA7" s="40">
        <v>79.69</v>
      </c>
      <c r="DB7" s="40">
        <v>78.66</v>
      </c>
      <c r="DC7" s="40">
        <v>75.849999999999994</v>
      </c>
      <c r="DD7" s="40">
        <v>69.13</v>
      </c>
      <c r="DE7" s="40">
        <v>69.2</v>
      </c>
      <c r="DF7" s="40">
        <v>67.77</v>
      </c>
      <c r="DG7" s="40">
        <v>68.86</v>
      </c>
      <c r="DH7" s="40">
        <v>69.09</v>
      </c>
      <c r="DI7" s="40">
        <v>59.48</v>
      </c>
      <c r="DJ7" s="40">
        <v>60.09</v>
      </c>
      <c r="DK7" s="40">
        <v>60.35</v>
      </c>
      <c r="DL7" s="40">
        <v>61.07</v>
      </c>
      <c r="DM7" s="40">
        <v>61.99</v>
      </c>
      <c r="DN7" s="40">
        <v>61.17</v>
      </c>
      <c r="DO7" s="40">
        <v>84.87</v>
      </c>
      <c r="DP7" s="40">
        <v>88.68</v>
      </c>
      <c r="DQ7" s="40">
        <v>89.44</v>
      </c>
      <c r="DR7" s="40">
        <v>93.12</v>
      </c>
      <c r="DS7" s="40">
        <v>93.08</v>
      </c>
      <c r="DT7" s="40">
        <v>48.09</v>
      </c>
      <c r="DU7" s="40">
        <v>50.93</v>
      </c>
      <c r="DV7" s="40">
        <v>52.07</v>
      </c>
      <c r="DW7" s="40">
        <v>50.36</v>
      </c>
      <c r="DX7" s="40">
        <v>51.48</v>
      </c>
      <c r="DY7" s="40">
        <v>49.58</v>
      </c>
      <c r="DZ7" s="40">
        <v>0</v>
      </c>
      <c r="EA7" s="40">
        <v>0</v>
      </c>
      <c r="EB7" s="40">
        <v>0.01</v>
      </c>
      <c r="EC7" s="40">
        <v>0.08</v>
      </c>
      <c r="ED7" s="40">
        <v>0.1</v>
      </c>
      <c r="EE7" s="40">
        <v>0.13</v>
      </c>
      <c r="EF7" s="40">
        <v>0.22</v>
      </c>
      <c r="EG7" s="40">
        <v>0.5</v>
      </c>
      <c r="EH7" s="40">
        <v>0.2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116.24</v>
      </c>
      <c r="V11" s="48">
        <f>IF(U6="-",NA(),U6)</f>
        <v>114.87</v>
      </c>
      <c r="W11" s="48">
        <f>IF(V6="-",NA(),V6)</f>
        <v>101.24</v>
      </c>
      <c r="X11" s="48">
        <f>IF(W6="-",NA(),W6)</f>
        <v>101.72</v>
      </c>
      <c r="Y11" s="48">
        <f>IF(X6="-",NA(),X6)</f>
        <v>107.3</v>
      </c>
      <c r="AE11" s="47" t="s">
        <v>23</v>
      </c>
      <c r="AF11" s="48">
        <f>IF(AE6="-",NA(),AE6)</f>
        <v>0</v>
      </c>
      <c r="AG11" s="48">
        <f>IF(AF6="-",NA(),AF6)</f>
        <v>0</v>
      </c>
      <c r="AH11" s="48">
        <f>IF(AG6="-",NA(),AG6)</f>
        <v>0</v>
      </c>
      <c r="AI11" s="48">
        <f>IF(AH6="-",NA(),AH6)</f>
        <v>0</v>
      </c>
      <c r="AJ11" s="48">
        <f>IF(AI6="-",NA(),AI6)</f>
        <v>0</v>
      </c>
      <c r="AP11" s="47" t="s">
        <v>23</v>
      </c>
      <c r="AQ11" s="48">
        <f>IF(AP6="-",NA(),AP6)</f>
        <v>3975.05</v>
      </c>
      <c r="AR11" s="48">
        <f>IF(AQ6="-",NA(),AQ6)</f>
        <v>3910.88</v>
      </c>
      <c r="AS11" s="48">
        <f>IF(AR6="-",NA(),AR6)</f>
        <v>6361.01</v>
      </c>
      <c r="AT11" s="48">
        <f>IF(AS6="-",NA(),AS6)</f>
        <v>4272.76</v>
      </c>
      <c r="AU11" s="48">
        <f>IF(AT6="-",NA(),AT6)</f>
        <v>3892.28</v>
      </c>
      <c r="BA11" s="47" t="s">
        <v>23</v>
      </c>
      <c r="BB11" s="48">
        <f>IF(BA6="-",NA(),BA6)</f>
        <v>33.44</v>
      </c>
      <c r="BC11" s="48">
        <f>IF(BB6="-",NA(),BB6)</f>
        <v>23.93</v>
      </c>
      <c r="BD11" s="48">
        <f>IF(BC6="-",NA(),BC6)</f>
        <v>17.37</v>
      </c>
      <c r="BE11" s="48">
        <f>IF(BD6="-",NA(),BD6)</f>
        <v>11.29</v>
      </c>
      <c r="BF11" s="48">
        <f>IF(BE6="-",NA(),BE6)</f>
        <v>6.22</v>
      </c>
      <c r="BL11" s="47" t="s">
        <v>23</v>
      </c>
      <c r="BM11" s="48">
        <f>IF(BL6="-",NA(),BL6)</f>
        <v>117.65</v>
      </c>
      <c r="BN11" s="48">
        <f>IF(BM6="-",NA(),BM6)</f>
        <v>115.94</v>
      </c>
      <c r="BO11" s="48">
        <f>IF(BN6="-",NA(),BN6)</f>
        <v>101</v>
      </c>
      <c r="BP11" s="48">
        <f>IF(BO6="-",NA(),BO6)</f>
        <v>101.88</v>
      </c>
      <c r="BQ11" s="48">
        <f>IF(BP6="-",NA(),BP6)</f>
        <v>107.51</v>
      </c>
      <c r="BW11" s="47" t="s">
        <v>23</v>
      </c>
      <c r="BX11" s="48">
        <f>IF(BW6="-",NA(),BW6)</f>
        <v>20.13</v>
      </c>
      <c r="BY11" s="48">
        <f>IF(BX6="-",NA(),BX6)</f>
        <v>20.29</v>
      </c>
      <c r="BZ11" s="48">
        <f>IF(BY6="-",NA(),BY6)</f>
        <v>23.19</v>
      </c>
      <c r="CA11" s="48">
        <f>IF(BZ6="-",NA(),BZ6)</f>
        <v>22.92</v>
      </c>
      <c r="CB11" s="48">
        <f>IF(CA6="-",NA(),CA6)</f>
        <v>21.66</v>
      </c>
      <c r="CH11" s="47" t="s">
        <v>23</v>
      </c>
      <c r="CI11" s="48">
        <f>IF(CH6="-",NA(),CH6)</f>
        <v>46.78</v>
      </c>
      <c r="CJ11" s="48">
        <f>IF(CI6="-",NA(),CI6)</f>
        <v>45.17</v>
      </c>
      <c r="CK11" s="48">
        <f>IF(CJ6="-",NA(),CJ6)</f>
        <v>43.81</v>
      </c>
      <c r="CL11" s="48">
        <f>IF(CK6="-",NA(),CK6)</f>
        <v>43.28</v>
      </c>
      <c r="CM11" s="48">
        <f>IF(CL6="-",NA(),CL6)</f>
        <v>41.39</v>
      </c>
      <c r="CS11" s="47" t="s">
        <v>23</v>
      </c>
      <c r="CT11" s="48">
        <f>IF(CS6="-",NA(),CS6)</f>
        <v>72.37</v>
      </c>
      <c r="CU11" s="48">
        <f>IF(CT6="-",NA(),CT6)</f>
        <v>72.48</v>
      </c>
      <c r="CV11" s="48">
        <f>IF(CU6="-",NA(),CU6)</f>
        <v>72.05</v>
      </c>
      <c r="CW11" s="48">
        <f>IF(CV6="-",NA(),CV6)</f>
        <v>72.03</v>
      </c>
      <c r="CX11" s="48">
        <f>IF(CW6="-",NA(),CW6)</f>
        <v>72.19</v>
      </c>
      <c r="DD11" s="47" t="s">
        <v>23</v>
      </c>
      <c r="DE11" s="48">
        <f>IF(DD6="-",NA(),DD6)</f>
        <v>69.13</v>
      </c>
      <c r="DF11" s="48">
        <f>IF(DE6="-",NA(),DE6)</f>
        <v>69.2</v>
      </c>
      <c r="DG11" s="48">
        <f>IF(DF6="-",NA(),DF6)</f>
        <v>67.77</v>
      </c>
      <c r="DH11" s="48">
        <f>IF(DG6="-",NA(),DG6)</f>
        <v>68.86</v>
      </c>
      <c r="DI11" s="48">
        <f>IF(DH6="-",NA(),DH6)</f>
        <v>69.09</v>
      </c>
      <c r="DO11" s="47" t="s">
        <v>23</v>
      </c>
      <c r="DP11" s="48">
        <f>IF(DO6="-",NA(),DO6)</f>
        <v>84.87</v>
      </c>
      <c r="DQ11" s="48">
        <f>IF(DP6="-",NA(),DP6)</f>
        <v>88.68</v>
      </c>
      <c r="DR11" s="48">
        <f>IF(DQ6="-",NA(),DQ6)</f>
        <v>89.44</v>
      </c>
      <c r="DS11" s="48">
        <f>IF(DR6="-",NA(),DR6)</f>
        <v>93.12</v>
      </c>
      <c r="DT11" s="48">
        <f>IF(DS6="-",NA(),DS6)</f>
        <v>93.08</v>
      </c>
      <c r="DZ11" s="47" t="s">
        <v>23</v>
      </c>
      <c r="EA11" s="48">
        <f>IF(DZ6="-",NA(),DZ6)</f>
        <v>0</v>
      </c>
      <c r="EB11" s="48">
        <f>IF(EA6="-",NA(),EA6)</f>
        <v>0</v>
      </c>
      <c r="EC11" s="48">
        <f>IF(EB6="-",NA(),EB6)</f>
        <v>0.01</v>
      </c>
      <c r="ED11" s="48">
        <f>IF(EC6="-",NA(),EC6)</f>
        <v>0.08</v>
      </c>
      <c r="EE11" s="48">
        <f>IF(ED6="-",NA(),ED6)</f>
        <v>0.1</v>
      </c>
    </row>
    <row r="12" spans="1:140">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五来慎太郎</cp:lastModifiedBy>
  <cp:lastPrinted>2024-02-05T06:03:14Z</cp:lastPrinted>
  <dcterms:created xsi:type="dcterms:W3CDTF">2023-12-05T01:31:25Z</dcterms:created>
  <dcterms:modified xsi:type="dcterms:W3CDTF">2024-02-06T10:59:08Z</dcterms:modified>
  <cp:category/>
</cp:coreProperties>
</file>