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060営業企画課\令和05年度\電気・工水班\F経営\b経営分析全国比較表\240115 公営企業に係る経営比較分析表（令和４年度決算）の分析等について\工水\（工水）【経営比較分析表】2022_150002_46_020\"/>
    </mc:Choice>
  </mc:AlternateContent>
  <xr:revisionPtr revIDLastSave="0" documentId="13_ncr:1_{3E5E0526-860A-488A-B495-9BE5C7E9FDF7}" xr6:coauthVersionLast="36" xr6:coauthVersionMax="36" xr10:uidLastSave="{00000000-0000-0000-0000-000000000000}"/>
  <workbookProtection workbookAlgorithmName="SHA-512" workbookHashValue="TiS8fOT4TL1d6sZ/oG07jgnvyyVnHsCsAomjXxPA/E9NnwTp8xWEzbjgA+W59N64LCOHq6JwWQ4Pg4P1VwqPiQ==" workbookSaltValue="PRMY4whfvQ0tvPi1EPoz9A==" workbookSpinCount="100000" lockStructure="1"/>
  <bookViews>
    <workbookView xWindow="0" yWindow="0" windowWidth="15360" windowHeight="765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OZ55" i="4" s="1"/>
  <c r="CS6" i="5"/>
  <c r="CT11" i="5" s="1"/>
  <c r="CR6" i="5"/>
  <c r="CQ6" i="5"/>
  <c r="CM12" i="5" s="1"/>
  <c r="CP6" i="5"/>
  <c r="CL12" i="5" s="1"/>
  <c r="CO6" i="5"/>
  <c r="CK12" i="5" s="1"/>
  <c r="CN6" i="5"/>
  <c r="CJ12" i="5" s="1"/>
  <c r="CM6" i="5"/>
  <c r="CI12" i="5" s="1"/>
  <c r="CL6" i="5"/>
  <c r="CM11" i="5"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AQ11" i="5"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DG90" i="4"/>
  <c r="CF90" i="4"/>
  <c r="BE90" i="4"/>
  <c r="OY81" i="4"/>
  <c r="NX81" i="4"/>
  <c r="MW81" i="4"/>
  <c r="KO81" i="4"/>
  <c r="JN81" i="4"/>
  <c r="IM81" i="4"/>
  <c r="HL81" i="4"/>
  <c r="GK81" i="4"/>
  <c r="EC81" i="4"/>
  <c r="DB81" i="4"/>
  <c r="CA81" i="4"/>
  <c r="RA80" i="4"/>
  <c r="PZ80" i="4"/>
  <c r="OY80" i="4"/>
  <c r="MW80" i="4"/>
  <c r="HL80" i="4"/>
  <c r="GK80" i="4"/>
  <c r="EC80" i="4"/>
  <c r="DB80" i="4"/>
  <c r="CA80" i="4"/>
  <c r="AZ80" i="4"/>
  <c r="Y80" i="4"/>
  <c r="RA79" i="4"/>
  <c r="NX79" i="4"/>
  <c r="MW79" i="4"/>
  <c r="KO79" i="4"/>
  <c r="HL79" i="4"/>
  <c r="GK79" i="4"/>
  <c r="EC79" i="4"/>
  <c r="AZ79" i="4"/>
  <c r="Y79" i="4"/>
  <c r="PT56" i="4"/>
  <c r="OZ56" i="4"/>
  <c r="MN56" i="4"/>
  <c r="LT56" i="4"/>
  <c r="KZ56" i="4"/>
  <c r="KF56" i="4"/>
  <c r="HT56" i="4"/>
  <c r="ER56" i="4"/>
  <c r="CF56" i="4"/>
  <c r="BL56" i="4"/>
  <c r="AR56" i="4"/>
  <c r="RH55" i="4"/>
  <c r="QN55" i="4"/>
  <c r="KZ55" i="4"/>
  <c r="KF55" i="4"/>
  <c r="HT55" i="4"/>
  <c r="FL55" i="4"/>
  <c r="CZ55" i="4"/>
  <c r="AR55" i="4"/>
  <c r="X55" i="4"/>
  <c r="RH54" i="4"/>
  <c r="PT54" i="4"/>
  <c r="OZ54" i="4"/>
  <c r="OF54" i="4"/>
  <c r="MN54" i="4"/>
  <c r="KF54" i="4"/>
  <c r="JL54" i="4"/>
  <c r="HT54" i="4"/>
  <c r="FL54" i="4"/>
  <c r="ER54" i="4"/>
  <c r="CZ54" i="4"/>
  <c r="AR54" i="4"/>
  <c r="X54" i="4"/>
  <c r="PT33" i="4"/>
  <c r="MN33" i="4"/>
  <c r="LT33" i="4"/>
  <c r="KZ33" i="4"/>
  <c r="KF33" i="4"/>
  <c r="JL33" i="4"/>
  <c r="HT33" i="4"/>
  <c r="GZ33" i="4"/>
  <c r="ER33" i="4"/>
  <c r="CZ33" i="4"/>
  <c r="CF33" i="4"/>
  <c r="QN32" i="4"/>
  <c r="PT32" i="4"/>
  <c r="OF32" i="4"/>
  <c r="LT32" i="4"/>
  <c r="KZ32" i="4"/>
  <c r="FL32" i="4"/>
  <c r="ER32" i="4"/>
  <c r="CZ32" i="4"/>
  <c r="CF32" i="4"/>
  <c r="RH31" i="4"/>
  <c r="PT31" i="4"/>
  <c r="OZ31" i="4"/>
  <c r="OF31" i="4"/>
  <c r="MN31" i="4"/>
  <c r="KF31" i="4"/>
  <c r="JL31" i="4"/>
  <c r="HT31" i="4"/>
  <c r="FL31" i="4"/>
  <c r="ER31" i="4"/>
  <c r="CZ31" i="4"/>
  <c r="AR31" i="4"/>
  <c r="X31" i="4"/>
  <c r="LZ10" i="4"/>
  <c r="IT10" i="4"/>
  <c r="FN10" i="4"/>
  <c r="CH10" i="4"/>
  <c r="B10" i="4"/>
  <c r="PF8" i="4"/>
  <c r="LZ8" i="4"/>
  <c r="IT8" i="4"/>
  <c r="FN8" i="4"/>
  <c r="CH8" i="4"/>
  <c r="B8" i="4"/>
  <c r="B5" i="4"/>
  <c r="GZ31" i="4" l="1"/>
  <c r="FL33" i="4"/>
  <c r="OZ33" i="4"/>
  <c r="ER55" i="4"/>
  <c r="PT55" i="4"/>
  <c r="KO80" i="4"/>
  <c r="CL10" i="5"/>
  <c r="V10" i="5"/>
  <c r="DF10" i="5"/>
  <c r="CF54" i="4"/>
  <c r="IM80" i="4"/>
  <c r="GZ54" i="4"/>
  <c r="GF55" i="4"/>
  <c r="GZ56" i="4"/>
  <c r="RA81" i="4"/>
  <c r="AF10" i="5"/>
  <c r="DP10" i="5"/>
  <c r="LT54" i="4"/>
  <c r="CZ56" i="4"/>
  <c r="QN31" i="4"/>
  <c r="RH32" i="4"/>
  <c r="FL56" i="4"/>
  <c r="HT32" i="4"/>
  <c r="X33" i="4"/>
  <c r="QN33" i="4"/>
  <c r="QN54" i="4"/>
  <c r="JN79" i="4"/>
  <c r="NX80" i="4"/>
  <c r="X32" i="4"/>
  <c r="KF32" i="4"/>
  <c r="AR33" i="4"/>
  <c r="X56" i="4"/>
  <c r="QN56" i="4"/>
  <c r="AJ10" i="5"/>
  <c r="DT10" i="5"/>
  <c r="OF55" i="4"/>
  <c r="GF32" i="4"/>
  <c r="CF31" i="4"/>
  <c r="LT31" i="4"/>
  <c r="AR32" i="4"/>
  <c r="BL33" i="4"/>
  <c r="JL56" i="4"/>
  <c r="AT10" i="5"/>
  <c r="ED10" i="5"/>
  <c r="BN10" i="5"/>
  <c r="CF55" i="4"/>
  <c r="LT55" i="4"/>
  <c r="DB79" i="4"/>
  <c r="PZ79" i="4"/>
  <c r="Y81" i="4"/>
  <c r="BX10" i="5"/>
  <c r="CB10" i="5"/>
  <c r="BD10" i="5"/>
  <c r="CV10" i="5"/>
  <c r="AU11" i="5"/>
  <c r="CI11" i="5"/>
  <c r="BB12" i="5"/>
  <c r="BL31" i="4"/>
  <c r="BL32" i="4"/>
  <c r="JL32" i="4"/>
  <c r="BL54" i="4"/>
  <c r="BL55" i="4"/>
  <c r="MN55" i="4"/>
  <c r="CA79" i="4"/>
  <c r="W10" i="5"/>
  <c r="AG10" i="5"/>
  <c r="AQ10" i="5"/>
  <c r="AU10" i="5"/>
  <c r="BE10" i="5"/>
  <c r="BO10" i="5"/>
  <c r="BY10" i="5"/>
  <c r="CI10" i="5"/>
  <c r="CM10" i="5"/>
  <c r="CW10" i="5"/>
  <c r="DG10" i="5"/>
  <c r="DQ10" i="5"/>
  <c r="EA10" i="5"/>
  <c r="EE10" i="5"/>
  <c r="AH12" i="5"/>
  <c r="BZ12" i="5"/>
  <c r="GF31" i="4"/>
  <c r="RH33" i="4"/>
  <c r="GF54" i="4"/>
  <c r="OF56" i="4"/>
  <c r="RH56"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<sst xmlns="http://schemas.openxmlformats.org/spreadsheetml/2006/main" count="262" uniqueCount="109">
  <si>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</si>
  <si>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</si>
  <si>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</si>
  <si>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</si>
  <si>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</si>
  <si>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</si>
  <si>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</si>
  <si>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</si>
  <si>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</si>
  <si>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</si>
  <si>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</si>
  <si>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</si>
  <si>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</si>
  <si>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</si>
  <si>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</si>
  <si>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</si>
  <si>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</si>
  <si>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</si>
  <si>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</si>
  <si>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</si>
  <si>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</si>
  <si>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</si>
  <si>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</si>
  <si>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</si>
  <si>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</si>
  <si>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</si>
  <si>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</si>
  <si>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</si>
  <si>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</si>
  <si>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</si>
  <si>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</si>
  <si>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</si>
  <si>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</si>
  <si>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</si>
  <si>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</si>
  <si>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</si>
  <si>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</si>
  <si>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</si>
  <si>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</si>
  <si>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</si>
  <si>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</si>
  <si>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</si>
  <si>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</si>
  <si>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</si>
  <si>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</si>
  <si>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</si>
  <si>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</si>
  <si>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</si>
  <si>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</si>
  <si>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</si>
  <si>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</si>
  <si>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</si>
  <si>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</si>
  <si>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</si>
  <si>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</si>
  <si>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</si>
  <si>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</si>
  <si>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</si>
  <si>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</si>
  <si>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</si>
  <si>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</si>
  <si>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</si>
  <si>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</si>
  <si>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</si>
  <si>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</si>
  <si>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</si>
  <si>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</si>
  <si>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</si>
  <si>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</si>
  <si>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</si>
  <si>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</si>
  <si>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</si>
  <si>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</si>
  <si>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</si>
  <si>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</si>
  <si>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</si>
  <si>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</si>
  <si>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</si>
  <si>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</si>
  <si>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</si>
  <si>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</si>
  <si>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</si>
  <si>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</si>
  <si>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</si>
  <si>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</si>
  <si>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</si>
  <si>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</si>
  <si>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</si>
  <si>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</si>
  <si>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</si>
  <si>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150002</t>
  </si>
  <si>
    <t>46</t>
  </si>
  <si>
    <t>02</t>
  </si>
  <si>
    <t>0</t>
  </si>
  <si>
    <t>000</t>
  </si>
  <si>
    <t>新潟県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</si>
  <si>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</si>
  <si>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</si>
  <si>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</si>
  <si>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</si>
  <si>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</si>
  <si>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</si>
  <si>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</si>
  <si>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</si>
  <si>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</si>
  <si>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</si>
  <si>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給水収益比率」や「料金回収率」の改善が進んでいるうえ、「経常収支比率」も100％を超える水準を維持しているものの、「給水原価」の低減や「契約率」、「施設利用率」の改善が課題である。
　近年、契約水量が伸び悩んでいる中で、物価の高騰や老朽化施設の更新、耐震化対策など、経費の増大が予想されることから、経営環境は厳しさを増す見通しとなっている。
　このため、令和２年度に策定した工業用水道事業の中長期的な基本計画である｢経営戦略｣を踏まえ、今後も計画的に老朽化した施設、管路の更新を図るとともに、維持管理経費等のコストの見直しや新たな給水先の確保等の取組により、経営基盤を強化し、引き続き良質な工業用水道を安定的に供給することで産業振興に貢献していく。</t>
    <rPh sb="40" eb="42">
      <t>ヒリツ</t>
    </rPh>
    <phoneticPr fontId="5"/>
  </si>
  <si>
    <t>　｢有形固定資産減価償却率｣及び｢管路経年化率｣については、類似団体平均と比較し、低い水準で推移しているものの、近年、その差は縮小傾向にある。
　今後、更新時期を迎える管路の増加が見込まれている中で、定期的な試掘調査等での劣化状況に基づき、改修計画を適時見直すとともに、工法等の見直しにより、効率的な管路網等の更新に努めていく。</t>
    <rPh sb="56" eb="58">
      <t>キンネン</t>
    </rPh>
    <phoneticPr fontId="5"/>
  </si>
  <si>
    <t>　｢経常収支比率｣は、営業外収益の減少や修繕費、動力費など営業費用の増加により、前年度比で5.89ポイント減の102.96％にとどまったものの、健全経営の水準となる100％を上回っている。
　｢流動比率｣は、100％を大きく超えており、短期的な支払能力は十分に備えている。
　｢企業債残高対給水収益比率｣は、新潟臨海工業用水道事業において料金改定を実施し、給水収益が増加したことに加え、企業債の償還も進んだことから、前年度比で24.31ポイント改善している。
　｢給水原価｣は、修繕費、動力費などの営業費用が増加した中にあって、営業外費用が減少したことから、前年度比で1.95円低下している。また、給水収益の増加により、供給単価が上昇したこともあり、｢料金回収率｣は100％を上回る水準に改善している。
　｢契約率｣及び｢施設利用率｣は、契約水量の減少等により、前年度実績を下回っており、また、全国及び類似団体平均にも達していないことから、新たな需要の掘り起こしとともに、施設規模の見直しを検討する必要がある。</t>
    <rPh sb="288" eb="289">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</si>
</sst>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54.56</c:v>
                </c:pt>
                <c:pt idx="1">
                  <c:v>56.4</c:v>
                </c:pt>
                <c:pt idx="2">
                  <c:v>56.61</c:v>
                </c:pt>
                <c:pt idx="3">
                  <c:v>58.98</c:v>
                </c:pt>
                <c:pt idx="4">
                  <c:v>60.65</c:v>
                </c:pt>
              </c:numCache>
            </c:numRef>
          </c:val>
          <c:extLst>
            <c:ext xmlns:c16="http://schemas.microsoft.com/office/drawing/2014/chart" uri="{C3380CC4-5D6E-409C-BE32-E72D297353CC}">
              <c16:uniqueId val="{00000000-AAA1-41B9-935D-C83D89D8D3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AAA1-41B9-935D-C83D89D8D3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32.659999999999997</c:v>
                </c:pt>
                <c:pt idx="1">
                  <c:v>36.200000000000003</c:v>
                </c:pt>
                <c:pt idx="2">
                  <c:v>41.32</c:v>
                </c:pt>
                <c:pt idx="3">
                  <c:v>41.32</c:v>
                </c:pt>
                <c:pt idx="4">
                  <c:v>40.69</c:v>
                </c:pt>
              </c:numCache>
            </c:numRef>
          </c:val>
          <c:extLst>
            <c:ext xmlns:c16="http://schemas.microsoft.com/office/drawing/2014/chart" uri="{C3380CC4-5D6E-409C-BE32-E72D297353CC}">
              <c16:uniqueId val="{00000000-5C43-4895-8ED6-DA73BAD530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5C43-4895-8ED6-DA73BAD530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1.1000000000000001</c:v>
                </c:pt>
                <c:pt idx="3">
                  <c:v>0</c:v>
                </c:pt>
                <c:pt idx="4">
                  <c:v>0</c:v>
                </c:pt>
              </c:numCache>
            </c:numRef>
          </c:val>
          <c:extLst>
            <c:ext xmlns:c16="http://schemas.microsoft.com/office/drawing/2014/chart" uri="{C3380CC4-5D6E-409C-BE32-E72D297353CC}">
              <c16:uniqueId val="{00000000-19A6-4DA9-BC26-E5F95116E1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19A6-4DA9-BC26-E5F95116E1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1048</c:v>
                </c:pt>
                <c:pt idx="1">
                  <c:v>891.79</c:v>
                </c:pt>
                <c:pt idx="2">
                  <c:v>461.21</c:v>
                </c:pt>
                <c:pt idx="3">
                  <c:v>980.51</c:v>
                </c:pt>
                <c:pt idx="4">
                  <c:v>1403.9</c:v>
                </c:pt>
              </c:numCache>
            </c:numRef>
          </c:val>
          <c:extLst>
            <c:ext xmlns:c16="http://schemas.microsoft.com/office/drawing/2014/chart" uri="{C3380CC4-5D6E-409C-BE32-E72D297353CC}">
              <c16:uniqueId val="{00000000-B1A4-4057-B326-0E231649F9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B1A4-4057-B326-0E231649F9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198.06</c:v>
                </c:pt>
                <c:pt idx="1">
                  <c:v>201.51</c:v>
                </c:pt>
                <c:pt idx="2">
                  <c:v>218.42</c:v>
                </c:pt>
                <c:pt idx="3">
                  <c:v>217.56</c:v>
                </c:pt>
                <c:pt idx="4">
                  <c:v>193.25</c:v>
                </c:pt>
              </c:numCache>
            </c:numRef>
          </c:val>
          <c:extLst>
            <c:ext xmlns:c16="http://schemas.microsoft.com/office/drawing/2014/chart" uri="{C3380CC4-5D6E-409C-BE32-E72D297353CC}">
              <c16:uniqueId val="{00000000-2E6E-4750-88FF-7342F5165B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2E6E-4750-88FF-7342F5165B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103.08</c:v>
                </c:pt>
                <c:pt idx="1">
                  <c:v>104.59</c:v>
                </c:pt>
                <c:pt idx="2">
                  <c:v>100.41</c:v>
                </c:pt>
                <c:pt idx="3">
                  <c:v>86.21</c:v>
                </c:pt>
                <c:pt idx="4">
                  <c:v>101.44</c:v>
                </c:pt>
              </c:numCache>
            </c:numRef>
          </c:val>
          <c:extLst>
            <c:ext xmlns:c16="http://schemas.microsoft.com/office/drawing/2014/chart" uri="{C3380CC4-5D6E-409C-BE32-E72D297353CC}">
              <c16:uniqueId val="{00000000-07BF-47D6-947F-236923B4BD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07BF-47D6-947F-236923B4BD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21.62</c:v>
                </c:pt>
                <c:pt idx="1">
                  <c:v>21.43</c:v>
                </c:pt>
                <c:pt idx="2">
                  <c:v>22.28</c:v>
                </c:pt>
                <c:pt idx="3">
                  <c:v>26.03</c:v>
                </c:pt>
                <c:pt idx="4">
                  <c:v>24.08</c:v>
                </c:pt>
              </c:numCache>
            </c:numRef>
          </c:val>
          <c:extLst>
            <c:ext xmlns:c16="http://schemas.microsoft.com/office/drawing/2014/chart" uri="{C3380CC4-5D6E-409C-BE32-E72D297353CC}">
              <c16:uniqueId val="{00000000-5AE3-4F7A-B955-CE2444EFC2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5AE3-4F7A-B955-CE2444EFC2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49.46</c:v>
                </c:pt>
                <c:pt idx="1">
                  <c:v>51.04</c:v>
                </c:pt>
                <c:pt idx="2">
                  <c:v>49.46</c:v>
                </c:pt>
                <c:pt idx="3">
                  <c:v>48.31</c:v>
                </c:pt>
                <c:pt idx="4">
                  <c:v>47.975394785163424</c:v>
                </c:pt>
              </c:numCache>
            </c:numRef>
          </c:val>
          <c:extLst>
            <c:ext xmlns:c16="http://schemas.microsoft.com/office/drawing/2014/chart" uri="{C3380CC4-5D6E-409C-BE32-E72D297353CC}">
              <c16:uniqueId val="{00000000-73AE-4B14-A851-068DD50282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73AE-4B14-A851-068DD50282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60.39</c:v>
                </c:pt>
                <c:pt idx="1">
                  <c:v>60.78</c:v>
                </c:pt>
                <c:pt idx="2">
                  <c:v>60.37</c:v>
                </c:pt>
                <c:pt idx="3">
                  <c:v>56.11</c:v>
                </c:pt>
                <c:pt idx="4">
                  <c:v>55.49</c:v>
                </c:pt>
              </c:numCache>
            </c:numRef>
          </c:val>
          <c:extLst>
            <c:ext xmlns:c16="http://schemas.microsoft.com/office/drawing/2014/chart" uri="{C3380CC4-5D6E-409C-BE32-E72D297353CC}">
              <c16:uniqueId val="{00000000-A1C7-4512-BCB8-4860FB3D04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A1C7-4512-BCB8-4860FB3D04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06-418C-9ADA-74D52E63AA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C106-418C-9ADA-74D52E63AA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103.99</c:v>
                </c:pt>
                <c:pt idx="1">
                  <c:v>108.06</c:v>
                </c:pt>
                <c:pt idx="2">
                  <c:v>110.53</c:v>
                </c:pt>
                <c:pt idx="3">
                  <c:v>108.85</c:v>
                </c:pt>
                <c:pt idx="4">
                  <c:v>102.96</c:v>
                </c:pt>
              </c:numCache>
            </c:numRef>
          </c:val>
          <c:extLst>
            <c:ext xmlns:c16="http://schemas.microsoft.com/office/drawing/2014/chart" uri="{C3380CC4-5D6E-409C-BE32-E72D297353CC}">
              <c16:uniqueId val="{00000000-518E-4B46-9EE4-53F15B5EE0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518E-4B46-9EE4-53F15B5EE0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13" zoomScale="75" zoomScaleNormal="75" workbookViewId="0">
      <selection activeCell="RS38" sqref="RS3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新潟県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272300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130637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91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151096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108</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103.99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108.06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110.53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108.85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102.96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1048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891.79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461.21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980.51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1403.9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198.06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201.51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218.42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217.56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193.25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103.08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104.59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100.41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86.21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101.44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21.62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21.43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22.28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26.03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24.08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49.46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51.04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49.46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48.31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47.975394785163424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60.39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60.78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60.37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56.11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55.49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54.56</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56.4</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56.61</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58.98</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60.65</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32.659999999999997</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36.200000000000003</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41.32</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41.32</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40.69</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1.1000000000000001</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59.48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60.09</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60.35</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61.99</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48.09</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50.93</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52.07</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50.36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51.48</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0.13</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0.22</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0.5</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0.24</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38</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rwGCHUqschmVx8kmgXUSgoWIHYcZMAepV8gccROgp/PD92thEY8GQV9C69Wk7BHYWjHrjQpU2PVLz+1slpu1w==" saltValue="5xhPlxsZIvZiTDDMALcV9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election activeCell="P18" sqref="P18"/>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103.99</v>
      </c>
      <c r="U6" s="35">
        <f>U7</f>
        <v>108.06</v>
      </c>
      <c r="V6" s="35">
        <f>V7</f>
        <v>110.53</v>
      </c>
      <c r="W6" s="35">
        <f>W7</f>
        <v>108.85</v>
      </c>
      <c r="X6" s="35">
        <f t="shared" si="3"/>
        <v>102.96</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1048</v>
      </c>
      <c r="AQ6" s="35">
        <f>AQ7</f>
        <v>891.79</v>
      </c>
      <c r="AR6" s="35">
        <f>AR7</f>
        <v>461.21</v>
      </c>
      <c r="AS6" s="35">
        <f>AS7</f>
        <v>980.51</v>
      </c>
      <c r="AT6" s="35">
        <f t="shared" si="3"/>
        <v>1403.9</v>
      </c>
      <c r="AU6" s="35">
        <f t="shared" si="3"/>
        <v>394.58</v>
      </c>
      <c r="AV6" s="35">
        <f t="shared" si="3"/>
        <v>368.36</v>
      </c>
      <c r="AW6" s="35">
        <f t="shared" si="3"/>
        <v>380.84</v>
      </c>
      <c r="AX6" s="35">
        <f t="shared" si="3"/>
        <v>424.64</v>
      </c>
      <c r="AY6" s="35">
        <f t="shared" si="3"/>
        <v>427.23</v>
      </c>
      <c r="AZ6" s="33" t="str">
        <f>IF(AZ7="-","【-】","【"&amp;SUBSTITUTE(TEXT(AZ7,"#,##0.00"),"-","△")&amp;"】")</f>
        <v>【473.00】</v>
      </c>
      <c r="BA6" s="35">
        <f t="shared" si="3"/>
        <v>198.06</v>
      </c>
      <c r="BB6" s="35">
        <f>BB7</f>
        <v>201.51</v>
      </c>
      <c r="BC6" s="35">
        <f>BC7</f>
        <v>218.42</v>
      </c>
      <c r="BD6" s="35">
        <f>BD7</f>
        <v>217.56</v>
      </c>
      <c r="BE6" s="35">
        <f t="shared" si="3"/>
        <v>193.25</v>
      </c>
      <c r="BF6" s="35">
        <f t="shared" si="3"/>
        <v>235.79</v>
      </c>
      <c r="BG6" s="35">
        <f t="shared" si="3"/>
        <v>227.51</v>
      </c>
      <c r="BH6" s="35">
        <f t="shared" si="3"/>
        <v>225.72</v>
      </c>
      <c r="BI6" s="35">
        <f t="shared" si="3"/>
        <v>217.8</v>
      </c>
      <c r="BJ6" s="35">
        <f t="shared" si="3"/>
        <v>216.05</v>
      </c>
      <c r="BK6" s="33" t="str">
        <f>IF(BK7="-","【-】","【"&amp;SUBSTITUTE(TEXT(BK7,"#,##0.00"),"-","△")&amp;"】")</f>
        <v>【233.74】</v>
      </c>
      <c r="BL6" s="35">
        <f t="shared" si="3"/>
        <v>103.08</v>
      </c>
      <c r="BM6" s="35">
        <f>BM7</f>
        <v>104.59</v>
      </c>
      <c r="BN6" s="35">
        <f>BN7</f>
        <v>100.41</v>
      </c>
      <c r="BO6" s="35">
        <f>BO7</f>
        <v>86.21</v>
      </c>
      <c r="BP6" s="35">
        <f t="shared" si="3"/>
        <v>101.44</v>
      </c>
      <c r="BQ6" s="35">
        <f t="shared" si="3"/>
        <v>117.72</v>
      </c>
      <c r="BR6" s="35">
        <f t="shared" si="3"/>
        <v>117.69</v>
      </c>
      <c r="BS6" s="35">
        <f t="shared" si="3"/>
        <v>116.75</v>
      </c>
      <c r="BT6" s="35">
        <f t="shared" si="3"/>
        <v>115.48</v>
      </c>
      <c r="BU6" s="35">
        <f t="shared" si="3"/>
        <v>109.91</v>
      </c>
      <c r="BV6" s="33" t="str">
        <f>IF(BV7="-","【-】","【"&amp;SUBSTITUTE(TEXT(BV7,"#,##0.00"),"-","△")&amp;"】")</f>
        <v>【106.87】</v>
      </c>
      <c r="BW6" s="35">
        <f t="shared" si="3"/>
        <v>21.62</v>
      </c>
      <c r="BX6" s="35">
        <f>BX7</f>
        <v>21.43</v>
      </c>
      <c r="BY6" s="35">
        <f>BY7</f>
        <v>22.28</v>
      </c>
      <c r="BZ6" s="35">
        <f>BZ7</f>
        <v>26.03</v>
      </c>
      <c r="CA6" s="35">
        <f t="shared" si="3"/>
        <v>24.08</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49.46</v>
      </c>
      <c r="CI6" s="35">
        <f>CI7</f>
        <v>51.04</v>
      </c>
      <c r="CJ6" s="35">
        <f>CJ7</f>
        <v>49.46</v>
      </c>
      <c r="CK6" s="35">
        <f>CK7</f>
        <v>48.31</v>
      </c>
      <c r="CL6" s="35">
        <f t="shared" si="5"/>
        <v>47.975394785163424</v>
      </c>
      <c r="CM6" s="35">
        <f t="shared" si="5"/>
        <v>58.56</v>
      </c>
      <c r="CN6" s="35">
        <f t="shared" si="5"/>
        <v>57.96</v>
      </c>
      <c r="CO6" s="35">
        <f t="shared" si="5"/>
        <v>56</v>
      </c>
      <c r="CP6" s="35">
        <f t="shared" si="5"/>
        <v>56.81</v>
      </c>
      <c r="CQ6" s="35">
        <f t="shared" si="5"/>
        <v>55.65</v>
      </c>
      <c r="CR6" s="33" t="str">
        <f>IF(CR7="-","【-】","【"&amp;SUBSTITUTE(TEXT(CR7,"#,##0.00"),"-","△")&amp;"】")</f>
        <v>【53.19】</v>
      </c>
      <c r="CS6" s="35">
        <f t="shared" ref="CS6:DB6" si="6">CS7</f>
        <v>60.39</v>
      </c>
      <c r="CT6" s="35">
        <f>CT7</f>
        <v>60.78</v>
      </c>
      <c r="CU6" s="35">
        <f>CU7</f>
        <v>60.37</v>
      </c>
      <c r="CV6" s="35">
        <f>CV7</f>
        <v>56.11</v>
      </c>
      <c r="CW6" s="35">
        <f t="shared" si="6"/>
        <v>55.49</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54.56</v>
      </c>
      <c r="DE6" s="35">
        <f>DE7</f>
        <v>56.4</v>
      </c>
      <c r="DF6" s="35">
        <f>DF7</f>
        <v>56.61</v>
      </c>
      <c r="DG6" s="35">
        <f>DG7</f>
        <v>58.98</v>
      </c>
      <c r="DH6" s="35">
        <f t="shared" si="7"/>
        <v>60.65</v>
      </c>
      <c r="DI6" s="35">
        <f t="shared" si="7"/>
        <v>59.48</v>
      </c>
      <c r="DJ6" s="35">
        <f t="shared" si="7"/>
        <v>60.09</v>
      </c>
      <c r="DK6" s="35">
        <f t="shared" si="7"/>
        <v>60.35</v>
      </c>
      <c r="DL6" s="35">
        <f t="shared" si="7"/>
        <v>61.07</v>
      </c>
      <c r="DM6" s="35">
        <f t="shared" si="7"/>
        <v>61.99</v>
      </c>
      <c r="DN6" s="33" t="str">
        <f>IF(DN7="-","【-】","【"&amp;SUBSTITUTE(TEXT(DN7,"#,##0.00"),"-","△")&amp;"】")</f>
        <v>【61.17】</v>
      </c>
      <c r="DO6" s="35">
        <f t="shared" ref="DO6:DX6" si="8">DO7</f>
        <v>32.659999999999997</v>
      </c>
      <c r="DP6" s="35">
        <f>DP7</f>
        <v>36.200000000000003</v>
      </c>
      <c r="DQ6" s="35">
        <f>DQ7</f>
        <v>41.32</v>
      </c>
      <c r="DR6" s="35">
        <f>DR7</f>
        <v>41.32</v>
      </c>
      <c r="DS6" s="35">
        <f t="shared" si="8"/>
        <v>40.69</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1.1000000000000001</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89</v>
      </c>
      <c r="C7" s="37" t="s">
        <v>90</v>
      </c>
      <c r="D7" s="37" t="s">
        <v>91</v>
      </c>
      <c r="E7" s="37" t="s">
        <v>92</v>
      </c>
      <c r="F7" s="37" t="s">
        <v>93</v>
      </c>
      <c r="G7" s="37" t="s">
        <v>94</v>
      </c>
      <c r="H7" s="37" t="s">
        <v>95</v>
      </c>
      <c r="I7" s="37" t="s">
        <v>96</v>
      </c>
      <c r="J7" s="37" t="s">
        <v>97</v>
      </c>
      <c r="K7" s="38">
        <v>272300</v>
      </c>
      <c r="L7" s="37" t="s">
        <v>98</v>
      </c>
      <c r="M7" s="38">
        <v>3</v>
      </c>
      <c r="N7" s="38">
        <v>130637</v>
      </c>
      <c r="O7" s="39" t="s">
        <v>99</v>
      </c>
      <c r="P7" s="39">
        <v>83.9</v>
      </c>
      <c r="Q7" s="38">
        <v>91</v>
      </c>
      <c r="R7" s="38">
        <v>151096</v>
      </c>
      <c r="S7" s="37" t="s">
        <v>100</v>
      </c>
      <c r="T7" s="40">
        <v>103.99</v>
      </c>
      <c r="U7" s="40">
        <v>108.06</v>
      </c>
      <c r="V7" s="40">
        <v>110.53</v>
      </c>
      <c r="W7" s="40">
        <v>108.85</v>
      </c>
      <c r="X7" s="40">
        <v>102.96</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1048</v>
      </c>
      <c r="AQ7" s="40">
        <v>891.79</v>
      </c>
      <c r="AR7" s="40">
        <v>461.21</v>
      </c>
      <c r="AS7" s="40">
        <v>980.51</v>
      </c>
      <c r="AT7" s="40">
        <v>1403.9</v>
      </c>
      <c r="AU7" s="40">
        <v>394.58</v>
      </c>
      <c r="AV7" s="40">
        <v>368.36</v>
      </c>
      <c r="AW7" s="40">
        <v>380.84</v>
      </c>
      <c r="AX7" s="40">
        <v>424.64</v>
      </c>
      <c r="AY7" s="40">
        <v>427.23</v>
      </c>
      <c r="AZ7" s="40">
        <v>473</v>
      </c>
      <c r="BA7" s="40">
        <v>198.06</v>
      </c>
      <c r="BB7" s="40">
        <v>201.51</v>
      </c>
      <c r="BC7" s="40">
        <v>218.42</v>
      </c>
      <c r="BD7" s="40">
        <v>217.56</v>
      </c>
      <c r="BE7" s="40">
        <v>193.25</v>
      </c>
      <c r="BF7" s="40">
        <v>235.79</v>
      </c>
      <c r="BG7" s="40">
        <v>227.51</v>
      </c>
      <c r="BH7" s="40">
        <v>225.72</v>
      </c>
      <c r="BI7" s="40">
        <v>217.8</v>
      </c>
      <c r="BJ7" s="40">
        <v>216.05</v>
      </c>
      <c r="BK7" s="40">
        <v>233.74</v>
      </c>
      <c r="BL7" s="40">
        <v>103.08</v>
      </c>
      <c r="BM7" s="40">
        <v>104.59</v>
      </c>
      <c r="BN7" s="40">
        <v>100.41</v>
      </c>
      <c r="BO7" s="40">
        <v>86.21</v>
      </c>
      <c r="BP7" s="40">
        <v>101.44</v>
      </c>
      <c r="BQ7" s="40">
        <v>117.72</v>
      </c>
      <c r="BR7" s="40">
        <v>117.69</v>
      </c>
      <c r="BS7" s="40">
        <v>116.75</v>
      </c>
      <c r="BT7" s="40">
        <v>115.48</v>
      </c>
      <c r="BU7" s="40">
        <v>109.91</v>
      </c>
      <c r="BV7" s="40">
        <v>106.87</v>
      </c>
      <c r="BW7" s="40">
        <v>21.62</v>
      </c>
      <c r="BX7" s="40">
        <v>21.43</v>
      </c>
      <c r="BY7" s="40">
        <v>22.28</v>
      </c>
      <c r="BZ7" s="40">
        <v>26.03</v>
      </c>
      <c r="CA7" s="40">
        <v>24.08</v>
      </c>
      <c r="CB7" s="40">
        <v>17.03</v>
      </c>
      <c r="CC7" s="40">
        <v>17.07</v>
      </c>
      <c r="CD7" s="40">
        <v>17.22</v>
      </c>
      <c r="CE7" s="40">
        <v>17.440000000000001</v>
      </c>
      <c r="CF7" s="40">
        <v>18.62</v>
      </c>
      <c r="CG7" s="40">
        <v>20.260000000000002</v>
      </c>
      <c r="CH7" s="40">
        <v>49.46</v>
      </c>
      <c r="CI7" s="40">
        <v>51.04</v>
      </c>
      <c r="CJ7" s="40">
        <v>49.46</v>
      </c>
      <c r="CK7" s="40">
        <v>48.31</v>
      </c>
      <c r="CL7" s="40">
        <v>47.975394785163424</v>
      </c>
      <c r="CM7" s="40">
        <v>58.56</v>
      </c>
      <c r="CN7" s="40">
        <v>57.96</v>
      </c>
      <c r="CO7" s="40">
        <v>56</v>
      </c>
      <c r="CP7" s="40">
        <v>56.81</v>
      </c>
      <c r="CQ7" s="40">
        <v>55.65</v>
      </c>
      <c r="CR7" s="40">
        <v>53.19</v>
      </c>
      <c r="CS7" s="40">
        <v>60.39</v>
      </c>
      <c r="CT7" s="40">
        <v>60.78</v>
      </c>
      <c r="CU7" s="40">
        <v>60.37</v>
      </c>
      <c r="CV7" s="40">
        <v>56.11</v>
      </c>
      <c r="CW7" s="40">
        <v>55.49</v>
      </c>
      <c r="CX7" s="40">
        <v>80.5</v>
      </c>
      <c r="CY7" s="40">
        <v>80.540000000000006</v>
      </c>
      <c r="CZ7" s="40">
        <v>80.08</v>
      </c>
      <c r="DA7" s="40">
        <v>79.69</v>
      </c>
      <c r="DB7" s="40">
        <v>78.66</v>
      </c>
      <c r="DC7" s="40">
        <v>75.849999999999994</v>
      </c>
      <c r="DD7" s="40">
        <v>54.56</v>
      </c>
      <c r="DE7" s="40">
        <v>56.4</v>
      </c>
      <c r="DF7" s="40">
        <v>56.61</v>
      </c>
      <c r="DG7" s="40">
        <v>58.98</v>
      </c>
      <c r="DH7" s="40">
        <v>60.65</v>
      </c>
      <c r="DI7" s="40">
        <v>59.48</v>
      </c>
      <c r="DJ7" s="40">
        <v>60.09</v>
      </c>
      <c r="DK7" s="40">
        <v>60.35</v>
      </c>
      <c r="DL7" s="40">
        <v>61.07</v>
      </c>
      <c r="DM7" s="40">
        <v>61.99</v>
      </c>
      <c r="DN7" s="40">
        <v>61.17</v>
      </c>
      <c r="DO7" s="40">
        <v>32.659999999999997</v>
      </c>
      <c r="DP7" s="40">
        <v>36.200000000000003</v>
      </c>
      <c r="DQ7" s="40">
        <v>41.32</v>
      </c>
      <c r="DR7" s="40">
        <v>41.32</v>
      </c>
      <c r="DS7" s="40">
        <v>40.69</v>
      </c>
      <c r="DT7" s="40">
        <v>48.09</v>
      </c>
      <c r="DU7" s="40">
        <v>50.93</v>
      </c>
      <c r="DV7" s="40">
        <v>52.07</v>
      </c>
      <c r="DW7" s="40">
        <v>50.36</v>
      </c>
      <c r="DX7" s="40">
        <v>51.48</v>
      </c>
      <c r="DY7" s="40">
        <v>49.58</v>
      </c>
      <c r="DZ7" s="40">
        <v>0</v>
      </c>
      <c r="EA7" s="40">
        <v>0</v>
      </c>
      <c r="EB7" s="40">
        <v>1.1000000000000001</v>
      </c>
      <c r="EC7" s="40">
        <v>0</v>
      </c>
      <c r="ED7" s="40">
        <v>0</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103.99</v>
      </c>
      <c r="V11" s="48">
        <f>IF(U6="-",NA(),U6)</f>
        <v>108.06</v>
      </c>
      <c r="W11" s="48">
        <f>IF(V6="-",NA(),V6)</f>
        <v>110.53</v>
      </c>
      <c r="X11" s="48">
        <f>IF(W6="-",NA(),W6)</f>
        <v>108.85</v>
      </c>
      <c r="Y11" s="48">
        <f>IF(X6="-",NA(),X6)</f>
        <v>102.96</v>
      </c>
      <c r="AE11" s="47" t="s">
        <v>23</v>
      </c>
      <c r="AF11" s="48">
        <f>IF(AE6="-",NA(),AE6)</f>
        <v>0</v>
      </c>
      <c r="AG11" s="48">
        <f>IF(AF6="-",NA(),AF6)</f>
        <v>0</v>
      </c>
      <c r="AH11" s="48">
        <f>IF(AG6="-",NA(),AG6)</f>
        <v>0</v>
      </c>
      <c r="AI11" s="48">
        <f>IF(AH6="-",NA(),AH6)</f>
        <v>0</v>
      </c>
      <c r="AJ11" s="48">
        <f>IF(AI6="-",NA(),AI6)</f>
        <v>0</v>
      </c>
      <c r="AP11" s="47" t="s">
        <v>23</v>
      </c>
      <c r="AQ11" s="48">
        <f>IF(AP6="-",NA(),AP6)</f>
        <v>1048</v>
      </c>
      <c r="AR11" s="48">
        <f>IF(AQ6="-",NA(),AQ6)</f>
        <v>891.79</v>
      </c>
      <c r="AS11" s="48">
        <f>IF(AR6="-",NA(),AR6)</f>
        <v>461.21</v>
      </c>
      <c r="AT11" s="48">
        <f>IF(AS6="-",NA(),AS6)</f>
        <v>980.51</v>
      </c>
      <c r="AU11" s="48">
        <f>IF(AT6="-",NA(),AT6)</f>
        <v>1403.9</v>
      </c>
      <c r="BA11" s="47" t="s">
        <v>23</v>
      </c>
      <c r="BB11" s="48">
        <f>IF(BA6="-",NA(),BA6)</f>
        <v>198.06</v>
      </c>
      <c r="BC11" s="48">
        <f>IF(BB6="-",NA(),BB6)</f>
        <v>201.51</v>
      </c>
      <c r="BD11" s="48">
        <f>IF(BC6="-",NA(),BC6)</f>
        <v>218.42</v>
      </c>
      <c r="BE11" s="48">
        <f>IF(BD6="-",NA(),BD6)</f>
        <v>217.56</v>
      </c>
      <c r="BF11" s="48">
        <f>IF(BE6="-",NA(),BE6)</f>
        <v>193.25</v>
      </c>
      <c r="BL11" s="47" t="s">
        <v>23</v>
      </c>
      <c r="BM11" s="48">
        <f>IF(BL6="-",NA(),BL6)</f>
        <v>103.08</v>
      </c>
      <c r="BN11" s="48">
        <f>IF(BM6="-",NA(),BM6)</f>
        <v>104.59</v>
      </c>
      <c r="BO11" s="48">
        <f>IF(BN6="-",NA(),BN6)</f>
        <v>100.41</v>
      </c>
      <c r="BP11" s="48">
        <f>IF(BO6="-",NA(),BO6)</f>
        <v>86.21</v>
      </c>
      <c r="BQ11" s="48">
        <f>IF(BP6="-",NA(),BP6)</f>
        <v>101.44</v>
      </c>
      <c r="BW11" s="47" t="s">
        <v>23</v>
      </c>
      <c r="BX11" s="48">
        <f>IF(BW6="-",NA(),BW6)</f>
        <v>21.62</v>
      </c>
      <c r="BY11" s="48">
        <f>IF(BX6="-",NA(),BX6)</f>
        <v>21.43</v>
      </c>
      <c r="BZ11" s="48">
        <f>IF(BY6="-",NA(),BY6)</f>
        <v>22.28</v>
      </c>
      <c r="CA11" s="48">
        <f>IF(BZ6="-",NA(),BZ6)</f>
        <v>26.03</v>
      </c>
      <c r="CB11" s="48">
        <f>IF(CA6="-",NA(),CA6)</f>
        <v>24.08</v>
      </c>
      <c r="CH11" s="47" t="s">
        <v>23</v>
      </c>
      <c r="CI11" s="48">
        <f>IF(CH6="-",NA(),CH6)</f>
        <v>49.46</v>
      </c>
      <c r="CJ11" s="48">
        <f>IF(CI6="-",NA(),CI6)</f>
        <v>51.04</v>
      </c>
      <c r="CK11" s="48">
        <f>IF(CJ6="-",NA(),CJ6)</f>
        <v>49.46</v>
      </c>
      <c r="CL11" s="48">
        <f>IF(CK6="-",NA(),CK6)</f>
        <v>48.31</v>
      </c>
      <c r="CM11" s="48">
        <f>IF(CL6="-",NA(),CL6)</f>
        <v>47.975394785163424</v>
      </c>
      <c r="CS11" s="47" t="s">
        <v>23</v>
      </c>
      <c r="CT11" s="48">
        <f>IF(CS6="-",NA(),CS6)</f>
        <v>60.39</v>
      </c>
      <c r="CU11" s="48">
        <f>IF(CT6="-",NA(),CT6)</f>
        <v>60.78</v>
      </c>
      <c r="CV11" s="48">
        <f>IF(CU6="-",NA(),CU6)</f>
        <v>60.37</v>
      </c>
      <c r="CW11" s="48">
        <f>IF(CV6="-",NA(),CV6)</f>
        <v>56.11</v>
      </c>
      <c r="CX11" s="48">
        <f>IF(CW6="-",NA(),CW6)</f>
        <v>55.49</v>
      </c>
      <c r="DD11" s="47" t="s">
        <v>23</v>
      </c>
      <c r="DE11" s="48">
        <f>IF(DD6="-",NA(),DD6)</f>
        <v>54.56</v>
      </c>
      <c r="DF11" s="48">
        <f>IF(DE6="-",NA(),DE6)</f>
        <v>56.4</v>
      </c>
      <c r="DG11" s="48">
        <f>IF(DF6="-",NA(),DF6)</f>
        <v>56.61</v>
      </c>
      <c r="DH11" s="48">
        <f>IF(DG6="-",NA(),DG6)</f>
        <v>58.98</v>
      </c>
      <c r="DI11" s="48">
        <f>IF(DH6="-",NA(),DH6)</f>
        <v>60.65</v>
      </c>
      <c r="DO11" s="47" t="s">
        <v>23</v>
      </c>
      <c r="DP11" s="48">
        <f>IF(DO6="-",NA(),DO6)</f>
        <v>32.659999999999997</v>
      </c>
      <c r="DQ11" s="48">
        <f>IF(DP6="-",NA(),DP6)</f>
        <v>36.200000000000003</v>
      </c>
      <c r="DR11" s="48">
        <f>IF(DQ6="-",NA(),DQ6)</f>
        <v>41.32</v>
      </c>
      <c r="DS11" s="48">
        <f>IF(DR6="-",NA(),DR6)</f>
        <v>41.32</v>
      </c>
      <c r="DT11" s="48">
        <f>IF(DS6="-",NA(),DS6)</f>
        <v>40.69</v>
      </c>
      <c r="DZ11" s="47" t="s">
        <v>23</v>
      </c>
      <c r="EA11" s="48">
        <f>IF(DZ6="-",NA(),DZ6)</f>
        <v>0</v>
      </c>
      <c r="EB11" s="48">
        <f>IF(EA6="-",NA(),EA6)</f>
        <v>0</v>
      </c>
      <c r="EC11" s="48">
        <f>IF(EB6="-",NA(),EB6)</f>
        <v>1.1000000000000001</v>
      </c>
      <c r="ED11" s="48">
        <f>IF(EC6="-",NA(),EC6)</f>
        <v>0</v>
      </c>
      <c r="EE11" s="48">
        <f>IF(ED6="-",NA(),ED6)</f>
        <v>0</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2023-12-05T01:31:30Z</dcterms:created>
  <dcterms:modified xsi:type="dcterms:W3CDTF">2024-01-25T00:27:17Z</dcterms:modified>
  <cp:category/>
</cp:coreProperties>
</file>