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7.131.31\share\g03_予算経理\03経理主査\業務ファイル\16.経営比較分析\R5(R4決算)\③回答決裁(20240100）\"/>
    </mc:Choice>
  </mc:AlternateContent>
  <xr:revisionPtr revIDLastSave="0" documentId="13_ncr:1_{440BE7F9-836E-434B-B6C6-29989082CAB6}" xr6:coauthVersionLast="47" xr6:coauthVersionMax="47" xr10:uidLastSave="{00000000-0000-0000-0000-000000000000}"/>
  <workbookProtection workbookAlgorithmName="SHA-512" workbookHashValue="R+kLb9lTL+9Jr94oeEUH2tIfVHgFfEjxkyiiWGTV6vYiTB7L1XnqBJHVcttV/glHZyRArJCQ3ZS1/vHmGUxQXA==" workbookSaltValue="6a/QotxaTkbH2Yxc1bzD6A=="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NX81" i="4"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HL80" i="4" s="1"/>
  <c r="DO6" i="5"/>
  <c r="DP11" i="5" s="1"/>
  <c r="DN6" i="5"/>
  <c r="DM6" i="5"/>
  <c r="DI12" i="5" s="1"/>
  <c r="DL6" i="5"/>
  <c r="DB81" i="4"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RA81" i="4"/>
  <c r="PZ81" i="4"/>
  <c r="MW81" i="4"/>
  <c r="KO81" i="4"/>
  <c r="JN81" i="4"/>
  <c r="IM81" i="4"/>
  <c r="GK81" i="4"/>
  <c r="EC81" i="4"/>
  <c r="CA81" i="4"/>
  <c r="AZ81" i="4"/>
  <c r="RA80" i="4"/>
  <c r="OY80" i="4"/>
  <c r="NX80" i="4"/>
  <c r="MW80" i="4"/>
  <c r="KO80" i="4"/>
  <c r="JN80" i="4"/>
  <c r="GK80" i="4"/>
  <c r="EC80" i="4"/>
  <c r="DB80" i="4"/>
  <c r="CA80" i="4"/>
  <c r="AZ80" i="4"/>
  <c r="Y80" i="4"/>
  <c r="PZ79" i="4"/>
  <c r="OY79" i="4"/>
  <c r="JN79" i="4"/>
  <c r="IM79" i="4"/>
  <c r="DB79" i="4"/>
  <c r="CA79" i="4"/>
  <c r="RH56" i="4"/>
  <c r="QN56" i="4"/>
  <c r="OZ56" i="4"/>
  <c r="MN56" i="4"/>
  <c r="LT56" i="4"/>
  <c r="KZ56" i="4"/>
  <c r="KF56" i="4"/>
  <c r="JL56" i="4"/>
  <c r="GZ56" i="4"/>
  <c r="GF56" i="4"/>
  <c r="CF56" i="4"/>
  <c r="BL56" i="4"/>
  <c r="AR56" i="4"/>
  <c r="RH55" i="4"/>
  <c r="PT55" i="4"/>
  <c r="OZ55" i="4"/>
  <c r="MN55" i="4"/>
  <c r="KF55" i="4"/>
  <c r="JL55" i="4"/>
  <c r="HT55" i="4"/>
  <c r="ER55" i="4"/>
  <c r="CF55" i="4"/>
  <c r="BL55" i="4"/>
  <c r="RH54" i="4"/>
  <c r="QN54" i="4"/>
  <c r="PT54" i="4"/>
  <c r="OF54" i="4"/>
  <c r="LT54" i="4"/>
  <c r="KZ54" i="4"/>
  <c r="GZ54" i="4"/>
  <c r="GF54" i="4"/>
  <c r="CF54" i="4"/>
  <c r="BL54" i="4"/>
  <c r="RH33" i="4"/>
  <c r="OZ33" i="4"/>
  <c r="OF33" i="4"/>
  <c r="MN33" i="4"/>
  <c r="KF33" i="4"/>
  <c r="JL33" i="4"/>
  <c r="GZ33" i="4"/>
  <c r="GF33" i="4"/>
  <c r="FL33" i="4"/>
  <c r="BL33" i="4"/>
  <c r="AR33" i="4"/>
  <c r="PT32" i="4"/>
  <c r="OZ32" i="4"/>
  <c r="KF32" i="4"/>
  <c r="JL32" i="4"/>
  <c r="HT32" i="4"/>
  <c r="GZ32" i="4"/>
  <c r="GF32" i="4"/>
  <c r="ER32" i="4"/>
  <c r="CF32" i="4"/>
  <c r="RH31" i="4"/>
  <c r="QN31" i="4"/>
  <c r="PT31" i="4"/>
  <c r="OF31" i="4"/>
  <c r="LT31" i="4"/>
  <c r="KZ31" i="4"/>
  <c r="GZ31" i="4"/>
  <c r="GF31" i="4"/>
  <c r="CF31" i="4"/>
  <c r="BL31" i="4"/>
  <c r="LZ10" i="4"/>
  <c r="IT10" i="4"/>
  <c r="FN10" i="4"/>
  <c r="CH10" i="4"/>
  <c r="B10" i="4"/>
  <c r="PF8" i="4"/>
  <c r="LZ8" i="4"/>
  <c r="IT8" i="4"/>
  <c r="FN8" i="4"/>
  <c r="CH8" i="4"/>
  <c r="B8" i="4"/>
  <c r="B5" i="4"/>
  <c r="LT32" i="4" l="1"/>
  <c r="NX79" i="4"/>
  <c r="AR54" i="4"/>
  <c r="KF31" i="4"/>
  <c r="KZ33" i="4"/>
  <c r="OF55" i="4"/>
  <c r="CZ56" i="4"/>
  <c r="HL79" i="4"/>
  <c r="MN32" i="4"/>
  <c r="CF33" i="4"/>
  <c r="LT33" i="4"/>
  <c r="OZ54" i="4"/>
  <c r="GF55" i="4"/>
  <c r="FL56" i="4"/>
  <c r="OF56" i="4"/>
  <c r="HL81" i="4"/>
  <c r="AR32" i="4"/>
  <c r="AR31" i="4"/>
  <c r="OF32" i="4"/>
  <c r="CZ33" i="4"/>
  <c r="FL54" i="4"/>
  <c r="GZ55" i="4"/>
  <c r="PZ80" i="4"/>
  <c r="OZ31" i="4"/>
  <c r="X56" i="4"/>
  <c r="IM80" i="4"/>
  <c r="Y81" i="4"/>
  <c r="FL31" i="4"/>
  <c r="RH32" i="4"/>
  <c r="QN33" i="4"/>
  <c r="KF54" i="4"/>
  <c r="AR55" i="4"/>
  <c r="AZ79" i="4"/>
  <c r="X33" i="4"/>
  <c r="LT55" i="4"/>
  <c r="OY81" i="4"/>
  <c r="ER33" i="4"/>
  <c r="HT54" i="4"/>
  <c r="KO79" i="4"/>
  <c r="V10" i="5"/>
  <c r="AF10" i="5"/>
  <c r="AJ10" i="5"/>
  <c r="AT10" i="5"/>
  <c r="BD10" i="5"/>
  <c r="BN10" i="5"/>
  <c r="BX10" i="5"/>
  <c r="CB10" i="5"/>
  <c r="CL10" i="5"/>
  <c r="CV10" i="5"/>
  <c r="DF10" i="5"/>
  <c r="DP10" i="5"/>
  <c r="DT10" i="5"/>
  <c r="ED10" i="5"/>
  <c r="W11" i="5"/>
  <c r="AG11" i="5"/>
  <c r="BE11" i="5"/>
  <c r="BY11" i="5"/>
  <c r="CW11" i="5"/>
  <c r="DQ11" i="5"/>
  <c r="DH12" i="5"/>
  <c r="EB12" i="5"/>
  <c r="ER31" i="4"/>
  <c r="HT31" i="4"/>
  <c r="HT33" i="4"/>
  <c r="PT33" i="4"/>
  <c r="ER54" i="4"/>
  <c r="ER56" i="4"/>
  <c r="HT56" i="4"/>
  <c r="PT56" i="4"/>
  <c r="GK79" i="4"/>
  <c r="JL31" i="4"/>
  <c r="MN31" i="4"/>
  <c r="JL54" i="4"/>
  <c r="MN54" i="4"/>
  <c r="MW79" i="4"/>
  <c r="RA79"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S11" i="5"/>
  <c r="BM11" i="5"/>
  <c r="BQ11" i="5"/>
  <c r="CK11" i="5"/>
  <c r="X31" i="4"/>
  <c r="CZ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<sst xmlns="http://schemas.openxmlformats.org/spreadsheetml/2006/main" count="262" uniqueCount="107">
  <si>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</si>
  <si>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</si>
  <si>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</si>
  <si>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</si>
  <si>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</si>
  <si>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</si>
  <si>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</si>
  <si>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</si>
  <si>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</si>
  <si>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</si>
  <si>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</si>
  <si>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</si>
  <si>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</si>
  <si>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</si>
  <si>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</si>
  <si>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</si>
  <si>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</si>
  <si>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</si>
  <si>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</si>
  <si>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</si>
  <si>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</si>
  <si>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</si>
  <si>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</si>
  <si>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</si>
  <si>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</si>
  <si>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</si>
  <si>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</si>
  <si>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</si>
  <si>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</si>
  <si>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</si>
  <si>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</si>
  <si>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</si>
  <si>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</si>
  <si>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</si>
  <si>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</si>
  <si>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</si>
  <si>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</si>
  <si>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</si>
  <si>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</si>
  <si>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</si>
  <si>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</si>
  <si>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</si>
  <si>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</si>
  <si>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</si>
  <si>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</si>
  <si>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</si>
  <si>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</si>
  <si>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</si>
  <si>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</si>
  <si>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</si>
  <si>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</si>
  <si>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</si>
  <si>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</si>
  <si>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</si>
  <si>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</si>
  <si>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</si>
  <si>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</si>
  <si>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</si>
  <si>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</si>
  <si>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</si>
  <si>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</si>
  <si>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</si>
  <si>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</si>
  <si>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</si>
  <si>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</si>
  <si>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</si>
  <si>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</si>
  <si>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</si>
  <si>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</si>
  <si>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</si>
  <si>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</si>
  <si>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</si>
  <si>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</si>
  <si>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</si>
  <si>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</si>
  <si>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</si>
  <si>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</si>
  <si>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</si>
  <si>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</si>
  <si>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</si>
  <si>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</si>
  <si>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</si>
  <si>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</si>
  <si>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</si>
  <si>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</si>
  <si>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</si>
  <si>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</si>
  <si>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</si>
  <si>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350001</t>
  </si>
  <si>
    <t>46</t>
  </si>
  <si>
    <t>02</t>
  </si>
  <si>
    <t>0</t>
  </si>
  <si>
    <t>000</t>
  </si>
  <si>
    <t>山口県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</si>
  <si>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</si>
  <si>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</si>
  <si>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</si>
  <si>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</si>
  <si>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</si>
  <si>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</si>
  <si>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</si>
  <si>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</si>
  <si>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</si>
  <si>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</si>
  <si>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○指標の分析からは、これまでのところ、経営は堅調に推移している。　　　　　　　　　　　　　　　　　　　　　　　　　　　　　　　　　　　○「第４次経営計画(2019～2028）」に基づき、安定供給体制の強化や老朽化・耐震化対策を計画的かつ効率的に行っていく。　　　　　　　　　　　　　　　　　　　　　　　　　　　　　　　　　　　　　　　　　　　　　　　　　　　○企業債については、老朽化・耐震化対策による支出の増加が見込まれるが、新規企業債発行の抑制と着実な償還により、計画的な企業債残高の増嵩の抑制を図っていく。　　　　　　　　　　　　　　　　　　　　　　　　　　　　　　　　　　　　　　　　　　　　　　　　　　　　　　　　　　　　　　　　　　　　　　　　　　　　　　　　　　　　　　　　　　　　　　　　　　　　　　　　　　　　　　　　　　　○「工業用水道事業施設整備１０か年計画(2019～2028）」に基づき、計画的かつ効果的な投資を行うとともに、新技術、新工法の導入や効率的な施工方法の採用等で工事コストを削減し、経費支出の抑制に努めていく。　　　　　　　　　　　　　　　　　</t>
    <phoneticPr fontId="5"/>
  </si>
  <si>
    <t>○経常収支比率は、動力費や資産減耗費等の費用の増加により減少しているが、１００％以上であり、給水収益以外の収入への依存度も低く、経営の健全性は確保されている。　　　　　　　　　　　　　　　　　　　　　　　　　　　　　　　　　　　　　　　　　　　　　　　　　　　　　　　　　　　　　　○累積欠損金比率は、０％であり、経営の健全性は確保されている。　　　　　　　　　　　　　　　　　　　　　　　　　　　　　　　　　　　　　　　　　　　　　　　　　　　　　　　○流動比率は、前年度に比べ未払金の増加に伴う流動負債の増加等により減少しているが、１００％以上であり、経営の健全性は確保されている。
○企業債残高対給水収益比率は、減少しているが、全国平均より高い。これは、老朽化・耐震化対策の推進に合わせ企業債を発行しているためである。
○料金回収率は、給水原価の増加により減少しているが、１００％以上であり、経営の健全性は確保されている。
○給水原価は、動力費や資産減耗費の増加により増加しているが、全国平均より低く、効率的な経営が行われている。　　　　　　　　　　　　　　　　　　　　　　　　　　　　　　　　　　　　　　　　　　　　　　　　○施設利用率は、前年度に比べ配水量の減により減少しているが、全国平均より高く、施設規模は適正である。
○契約率は、１００％に近く、また全国平均と比較しても高い水準であり、適切な規模の投資ができている。</t>
    <rPh sb="9" eb="12">
      <t>ドウリョクヒ</t>
    </rPh>
    <phoneticPr fontId="5"/>
  </si>
  <si>
    <t>○有形固定資産減価償却率は、全国平均より低いが、上昇傾向にあり、施設の老朽化に伴い、保有資産が法定耐用年数に近づきつつある。これについては、「工業用水道事業施設整備１０か年計画（2019～2028）」に基づき、計画的かつ効率的に施設の更新を行っていく。　　　　　　　　　　　　　　　　　　　　　　　　　　　　　　　　　　　　　　　　　　　　　　　　　　　　　　　　　　　　　　　　　　　　　　　　　　　　　　　　　　○管路経年化率（隧道を含む）は、全国平均を下回っているが、上昇傾向にある。これについては、「工業用水道事業施設整備１０か年計画（2019～2028)」に基づき、計画的かつ効率的に更新を行っていく。
○管路更新率（隧道を含む）は、全国平均を下回っている。既設管路については、引き続き「工業用水道事業施設整備１０か年計画（2019～2028)」に基づき、計画的かつ効率的に更新を行っていく。　※Ｒ２から、二条化等により新たに布設した管路延長についても計上している。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</si>
</sst>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54.61</c:v>
                </c:pt>
                <c:pt idx="1">
                  <c:v>55.25</c:v>
                </c:pt>
                <c:pt idx="2">
                  <c:v>54.09</c:v>
                </c:pt>
                <c:pt idx="3">
                  <c:v>55.25</c:v>
                </c:pt>
                <c:pt idx="4">
                  <c:v>55.94</c:v>
                </c:pt>
              </c:numCache>
            </c:numRef>
          </c:val>
          <c:extLst>
            <c:ext xmlns:c16="http://schemas.microsoft.com/office/drawing/2014/chart" uri="{C3380CC4-5D6E-409C-BE32-E72D297353CC}">
              <c16:uniqueId val="{00000000-1ED8-46C5-9D9C-1DCA476286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1ED8-46C5-9D9C-1DCA476286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28.12</c:v>
                </c:pt>
                <c:pt idx="1">
                  <c:v>29.03</c:v>
                </c:pt>
                <c:pt idx="2">
                  <c:v>42.64</c:v>
                </c:pt>
                <c:pt idx="3">
                  <c:v>45.02</c:v>
                </c:pt>
                <c:pt idx="4">
                  <c:v>45.13</c:v>
                </c:pt>
              </c:numCache>
            </c:numRef>
          </c:val>
          <c:extLst>
            <c:ext xmlns:c16="http://schemas.microsoft.com/office/drawing/2014/chart" uri="{C3380CC4-5D6E-409C-BE32-E72D297353CC}">
              <c16:uniqueId val="{00000000-A7C1-4778-A950-8581DAD618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A7C1-4778-A950-8581DAD618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4.0599999999999996</c:v>
                </c:pt>
                <c:pt idx="3">
                  <c:v>0.1</c:v>
                </c:pt>
                <c:pt idx="4">
                  <c:v>0.1</c:v>
                </c:pt>
              </c:numCache>
            </c:numRef>
          </c:val>
          <c:extLst>
            <c:ext xmlns:c16="http://schemas.microsoft.com/office/drawing/2014/chart" uri="{C3380CC4-5D6E-409C-BE32-E72D297353CC}">
              <c16:uniqueId val="{00000000-F377-48A2-AA49-ED75921E9C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F377-48A2-AA49-ED75921E9C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339.42</c:v>
                </c:pt>
                <c:pt idx="1">
                  <c:v>190.7</c:v>
                </c:pt>
                <c:pt idx="2">
                  <c:v>271.23</c:v>
                </c:pt>
                <c:pt idx="3">
                  <c:v>400.3</c:v>
                </c:pt>
                <c:pt idx="4">
                  <c:v>349.49</c:v>
                </c:pt>
              </c:numCache>
            </c:numRef>
          </c:val>
          <c:extLst>
            <c:ext xmlns:c16="http://schemas.microsoft.com/office/drawing/2014/chart" uri="{C3380CC4-5D6E-409C-BE32-E72D297353CC}">
              <c16:uniqueId val="{00000000-C223-4688-9B76-7A9DAD485A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C223-4688-9B76-7A9DAD485A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317.56</c:v>
                </c:pt>
                <c:pt idx="1">
                  <c:v>294.14999999999998</c:v>
                </c:pt>
                <c:pt idx="2">
                  <c:v>286.16000000000003</c:v>
                </c:pt>
                <c:pt idx="3">
                  <c:v>278.11</c:v>
                </c:pt>
                <c:pt idx="4">
                  <c:v>263.56</c:v>
                </c:pt>
              </c:numCache>
            </c:numRef>
          </c:val>
          <c:extLst>
            <c:ext xmlns:c16="http://schemas.microsoft.com/office/drawing/2014/chart" uri="{C3380CC4-5D6E-409C-BE32-E72D297353CC}">
              <c16:uniqueId val="{00000000-F9FD-4F8F-B02D-9B9E933E0C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F9FD-4F8F-B02D-9B9E933E0C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109.98</c:v>
                </c:pt>
                <c:pt idx="1">
                  <c:v>114.47</c:v>
                </c:pt>
                <c:pt idx="2">
                  <c:v>112.33</c:v>
                </c:pt>
                <c:pt idx="3">
                  <c:v>110.63</c:v>
                </c:pt>
                <c:pt idx="4">
                  <c:v>108.19</c:v>
                </c:pt>
              </c:numCache>
            </c:numRef>
          </c:val>
          <c:extLst>
            <c:ext xmlns:c16="http://schemas.microsoft.com/office/drawing/2014/chart" uri="{C3380CC4-5D6E-409C-BE32-E72D297353CC}">
              <c16:uniqueId val="{00000000-ED7D-482B-BA43-3903C6396F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ED7D-482B-BA43-3903C6396F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8.51</c:v>
                </c:pt>
                <c:pt idx="1">
                  <c:v>8.6300000000000008</c:v>
                </c:pt>
                <c:pt idx="2">
                  <c:v>9.0299999999999994</c:v>
                </c:pt>
                <c:pt idx="3">
                  <c:v>9.31</c:v>
                </c:pt>
                <c:pt idx="4">
                  <c:v>9.4700000000000006</c:v>
                </c:pt>
              </c:numCache>
            </c:numRef>
          </c:val>
          <c:extLst>
            <c:ext xmlns:c16="http://schemas.microsoft.com/office/drawing/2014/chart" uri="{C3380CC4-5D6E-409C-BE32-E72D297353CC}">
              <c16:uniqueId val="{00000000-E70A-4EA7-BBC7-6FD1493242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E70A-4EA7-BBC7-6FD1493242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61.04</c:v>
                </c:pt>
                <c:pt idx="1">
                  <c:v>61.49</c:v>
                </c:pt>
                <c:pt idx="2">
                  <c:v>59.56</c:v>
                </c:pt>
                <c:pt idx="3">
                  <c:v>59.35</c:v>
                </c:pt>
                <c:pt idx="4">
                  <c:v>58.27</c:v>
                </c:pt>
              </c:numCache>
            </c:numRef>
          </c:val>
          <c:extLst>
            <c:ext xmlns:c16="http://schemas.microsoft.com/office/drawing/2014/chart" uri="{C3380CC4-5D6E-409C-BE32-E72D297353CC}">
              <c16:uniqueId val="{00000000-7BB9-49C8-8E0E-10364AE772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7BB9-49C8-8E0E-10364AE772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92.41</c:v>
                </c:pt>
                <c:pt idx="1">
                  <c:v>91</c:v>
                </c:pt>
                <c:pt idx="2">
                  <c:v>90.78</c:v>
                </c:pt>
                <c:pt idx="3">
                  <c:v>91.13</c:v>
                </c:pt>
                <c:pt idx="4">
                  <c:v>90.6</c:v>
                </c:pt>
              </c:numCache>
            </c:numRef>
          </c:val>
          <c:extLst>
            <c:ext xmlns:c16="http://schemas.microsoft.com/office/drawing/2014/chart" uri="{C3380CC4-5D6E-409C-BE32-E72D297353CC}">
              <c16:uniqueId val="{00000000-B3C2-4601-8A71-D397A1E1F2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B3C2-4601-8A71-D397A1E1F2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F2-44D3-B33D-A0A53F4BA7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B1F2-44D3-B33D-A0A53F4BA7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113.43</c:v>
                </c:pt>
                <c:pt idx="1">
                  <c:v>117.76</c:v>
                </c:pt>
                <c:pt idx="2">
                  <c:v>115.49</c:v>
                </c:pt>
                <c:pt idx="3">
                  <c:v>113.94</c:v>
                </c:pt>
                <c:pt idx="4">
                  <c:v>111.5</c:v>
                </c:pt>
              </c:numCache>
            </c:numRef>
          </c:val>
          <c:extLst>
            <c:ext xmlns:c16="http://schemas.microsoft.com/office/drawing/2014/chart" uri="{C3380CC4-5D6E-409C-BE32-E72D297353CC}">
              <c16:uniqueId val="{00000000-A9E2-41D0-BAA5-4EFC6EEFD4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A9E2-41D0-BAA5-4EFC6EEFD4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J30" zoomScaleNormal="100"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山口県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15">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1726150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15</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1005760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15">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15">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74.2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133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1563860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113.43</v>
      </c>
      <c r="Y32" s="121"/>
      <c r="Z32" s="121"/>
      <c r="AA32" s="121"/>
      <c r="AB32" s="121"/>
      <c r="AC32" s="121"/>
      <c r="AD32" s="121"/>
      <c r="AE32" s="121"/>
      <c r="AF32" s="121"/>
      <c r="AG32" s="121"/>
      <c r="AH32" s="121"/>
      <c r="AI32" s="121"/>
      <c r="AJ32" s="121"/>
      <c r="AK32" s="121"/>
      <c r="AL32" s="121"/>
      <c r="AM32" s="121"/>
      <c r="AN32" s="121"/>
      <c r="AO32" s="121"/>
      <c r="AP32" s="121"/>
      <c r="AQ32" s="122"/>
      <c r="AR32" s="120">
        <f>データ!U6</f>
        <v>117.76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115.49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113.94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111.5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339.42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190.7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271.23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400.3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349.49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317.56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294.14999999999998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286.16000000000003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278.11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263.56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109.98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114.47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112.33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110.63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108.19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8.51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8.6300000000000008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9.0299999999999994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9.31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9.4700000000000006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61.04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61.49</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59.56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59.35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58.27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92.41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90.78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91.13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54.61</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55.25</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54.09</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55.25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55.94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28.12</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29.03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42.64</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45.02</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45.13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4.0599999999999996</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0.1</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0.1</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59.48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60.09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60.35</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61.07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61.99</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48.09</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50.93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52.07</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50.36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51.48</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0.5</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P31RENPsCU+vsqnee4Kg7Y88exUkXUxH6RR/mlaTV3GLjhWXtsSCq8q7060Hw51Nl4644f7u5LVmGo1EPNhTg==" saltValue="9o7pPTXQAkq/0/yLJU6ZF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113.43</v>
      </c>
      <c r="U6" s="35">
        <f>U7</f>
        <v>117.76</v>
      </c>
      <c r="V6" s="35">
        <f>V7</f>
        <v>115.49</v>
      </c>
      <c r="W6" s="35">
        <f>W7</f>
        <v>113.94</v>
      </c>
      <c r="X6" s="35">
        <f t="shared" si="3"/>
        <v>111.5</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339.42</v>
      </c>
      <c r="AQ6" s="35">
        <f>AQ7</f>
        <v>190.7</v>
      </c>
      <c r="AR6" s="35">
        <f>AR7</f>
        <v>271.23</v>
      </c>
      <c r="AS6" s="35">
        <f>AS7</f>
        <v>400.3</v>
      </c>
      <c r="AT6" s="35">
        <f t="shared" si="3"/>
        <v>349.49</v>
      </c>
      <c r="AU6" s="35">
        <f t="shared" si="3"/>
        <v>394.58</v>
      </c>
      <c r="AV6" s="35">
        <f t="shared" si="3"/>
        <v>368.36</v>
      </c>
      <c r="AW6" s="35">
        <f t="shared" si="3"/>
        <v>380.84</v>
      </c>
      <c r="AX6" s="35">
        <f t="shared" si="3"/>
        <v>424.64</v>
      </c>
      <c r="AY6" s="35">
        <f t="shared" si="3"/>
        <v>427.23</v>
      </c>
      <c r="AZ6" s="33" t="str">
        <f>IF(AZ7="-","【-】","【"&amp;SUBSTITUTE(TEXT(AZ7,"#,##0.00"),"-","△")&amp;"】")</f>
        <v>【473.00】</v>
      </c>
      <c r="BA6" s="35">
        <f t="shared" si="3"/>
        <v>317.56</v>
      </c>
      <c r="BB6" s="35">
        <f>BB7</f>
        <v>294.14999999999998</v>
      </c>
      <c r="BC6" s="35">
        <f>BC7</f>
        <v>286.16000000000003</v>
      </c>
      <c r="BD6" s="35">
        <f>BD7</f>
        <v>278.11</v>
      </c>
      <c r="BE6" s="35">
        <f t="shared" si="3"/>
        <v>263.56</v>
      </c>
      <c r="BF6" s="35">
        <f t="shared" si="3"/>
        <v>235.79</v>
      </c>
      <c r="BG6" s="35">
        <f t="shared" si="3"/>
        <v>227.51</v>
      </c>
      <c r="BH6" s="35">
        <f t="shared" si="3"/>
        <v>225.72</v>
      </c>
      <c r="BI6" s="35">
        <f t="shared" si="3"/>
        <v>217.8</v>
      </c>
      <c r="BJ6" s="35">
        <f t="shared" si="3"/>
        <v>216.05</v>
      </c>
      <c r="BK6" s="33" t="str">
        <f>IF(BK7="-","【-】","【"&amp;SUBSTITUTE(TEXT(BK7,"#,##0.00"),"-","△")&amp;"】")</f>
        <v>【233.74】</v>
      </c>
      <c r="BL6" s="35">
        <f t="shared" si="3"/>
        <v>109.98</v>
      </c>
      <c r="BM6" s="35">
        <f>BM7</f>
        <v>114.47</v>
      </c>
      <c r="BN6" s="35">
        <f>BN7</f>
        <v>112.33</v>
      </c>
      <c r="BO6" s="35">
        <f>BO7</f>
        <v>110.63</v>
      </c>
      <c r="BP6" s="35">
        <f t="shared" si="3"/>
        <v>108.19</v>
      </c>
      <c r="BQ6" s="35">
        <f t="shared" si="3"/>
        <v>117.72</v>
      </c>
      <c r="BR6" s="35">
        <f t="shared" si="3"/>
        <v>117.69</v>
      </c>
      <c r="BS6" s="35">
        <f t="shared" si="3"/>
        <v>116.75</v>
      </c>
      <c r="BT6" s="35">
        <f t="shared" si="3"/>
        <v>115.48</v>
      </c>
      <c r="BU6" s="35">
        <f t="shared" si="3"/>
        <v>109.91</v>
      </c>
      <c r="BV6" s="33" t="str">
        <f>IF(BV7="-","【-】","【"&amp;SUBSTITUTE(TEXT(BV7,"#,##0.00"),"-","△")&amp;"】")</f>
        <v>【106.87】</v>
      </c>
      <c r="BW6" s="35">
        <f t="shared" si="3"/>
        <v>8.51</v>
      </c>
      <c r="BX6" s="35">
        <f>BX7</f>
        <v>8.6300000000000008</v>
      </c>
      <c r="BY6" s="35">
        <f>BY7</f>
        <v>9.0299999999999994</v>
      </c>
      <c r="BZ6" s="35">
        <f>BZ7</f>
        <v>9.31</v>
      </c>
      <c r="CA6" s="35">
        <f t="shared" si="3"/>
        <v>9.4700000000000006</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61.04</v>
      </c>
      <c r="CI6" s="35">
        <f>CI7</f>
        <v>61.49</v>
      </c>
      <c r="CJ6" s="35">
        <f>CJ7</f>
        <v>59.56</v>
      </c>
      <c r="CK6" s="35">
        <f>CK7</f>
        <v>59.35</v>
      </c>
      <c r="CL6" s="35">
        <f t="shared" si="5"/>
        <v>58.27</v>
      </c>
      <c r="CM6" s="35">
        <f t="shared" si="5"/>
        <v>58.56</v>
      </c>
      <c r="CN6" s="35">
        <f t="shared" si="5"/>
        <v>57.96</v>
      </c>
      <c r="CO6" s="35">
        <f t="shared" si="5"/>
        <v>56</v>
      </c>
      <c r="CP6" s="35">
        <f t="shared" si="5"/>
        <v>56.81</v>
      </c>
      <c r="CQ6" s="35">
        <f t="shared" si="5"/>
        <v>55.65</v>
      </c>
      <c r="CR6" s="33" t="str">
        <f>IF(CR7="-","【-】","【"&amp;SUBSTITUTE(TEXT(CR7,"#,##0.00"),"-","△")&amp;"】")</f>
        <v>【53.19】</v>
      </c>
      <c r="CS6" s="35">
        <f t="shared" ref="CS6:DB6" si="6">CS7</f>
        <v>92.41</v>
      </c>
      <c r="CT6" s="35">
        <f>CT7</f>
        <v>91</v>
      </c>
      <c r="CU6" s="35">
        <f>CU7</f>
        <v>90.78</v>
      </c>
      <c r="CV6" s="35">
        <f>CV7</f>
        <v>91.13</v>
      </c>
      <c r="CW6" s="35">
        <f t="shared" si="6"/>
        <v>90.6</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54.61</v>
      </c>
      <c r="DE6" s="35">
        <f>DE7</f>
        <v>55.25</v>
      </c>
      <c r="DF6" s="35">
        <f>DF7</f>
        <v>54.09</v>
      </c>
      <c r="DG6" s="35">
        <f>DG7</f>
        <v>55.25</v>
      </c>
      <c r="DH6" s="35">
        <f t="shared" si="7"/>
        <v>55.94</v>
      </c>
      <c r="DI6" s="35">
        <f t="shared" si="7"/>
        <v>59.48</v>
      </c>
      <c r="DJ6" s="35">
        <f t="shared" si="7"/>
        <v>60.09</v>
      </c>
      <c r="DK6" s="35">
        <f t="shared" si="7"/>
        <v>60.35</v>
      </c>
      <c r="DL6" s="35">
        <f t="shared" si="7"/>
        <v>61.07</v>
      </c>
      <c r="DM6" s="35">
        <f t="shared" si="7"/>
        <v>61.99</v>
      </c>
      <c r="DN6" s="33" t="str">
        <f>IF(DN7="-","【-】","【"&amp;SUBSTITUTE(TEXT(DN7,"#,##0.00"),"-","△")&amp;"】")</f>
        <v>【61.17】</v>
      </c>
      <c r="DO6" s="35">
        <f t="shared" ref="DO6:DX6" si="8">DO7</f>
        <v>28.12</v>
      </c>
      <c r="DP6" s="35">
        <f>DP7</f>
        <v>29.03</v>
      </c>
      <c r="DQ6" s="35">
        <f>DQ7</f>
        <v>42.64</v>
      </c>
      <c r="DR6" s="35">
        <f>DR7</f>
        <v>45.02</v>
      </c>
      <c r="DS6" s="35">
        <f t="shared" si="8"/>
        <v>45.13</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4.0599999999999996</v>
      </c>
      <c r="EC6" s="35">
        <f>EC7</f>
        <v>0.1</v>
      </c>
      <c r="ED6" s="35">
        <f t="shared" si="9"/>
        <v>0.1</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1726150</v>
      </c>
      <c r="L7" s="37" t="s">
        <v>96</v>
      </c>
      <c r="M7" s="38">
        <v>15</v>
      </c>
      <c r="N7" s="38">
        <v>1005760</v>
      </c>
      <c r="O7" s="39" t="s">
        <v>97</v>
      </c>
      <c r="P7" s="39">
        <v>74.2</v>
      </c>
      <c r="Q7" s="38">
        <v>133</v>
      </c>
      <c r="R7" s="38">
        <v>1563860</v>
      </c>
      <c r="S7" s="37" t="s">
        <v>98</v>
      </c>
      <c r="T7" s="40">
        <v>113.43</v>
      </c>
      <c r="U7" s="40">
        <v>117.76</v>
      </c>
      <c r="V7" s="40">
        <v>115.49</v>
      </c>
      <c r="W7" s="40">
        <v>113.94</v>
      </c>
      <c r="X7" s="40">
        <v>111.5</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339.42</v>
      </c>
      <c r="AQ7" s="40">
        <v>190.7</v>
      </c>
      <c r="AR7" s="40">
        <v>271.23</v>
      </c>
      <c r="AS7" s="40">
        <v>400.3</v>
      </c>
      <c r="AT7" s="40">
        <v>349.49</v>
      </c>
      <c r="AU7" s="40">
        <v>394.58</v>
      </c>
      <c r="AV7" s="40">
        <v>368.36</v>
      </c>
      <c r="AW7" s="40">
        <v>380.84</v>
      </c>
      <c r="AX7" s="40">
        <v>424.64</v>
      </c>
      <c r="AY7" s="40">
        <v>427.23</v>
      </c>
      <c r="AZ7" s="40">
        <v>473</v>
      </c>
      <c r="BA7" s="40">
        <v>317.56</v>
      </c>
      <c r="BB7" s="40">
        <v>294.14999999999998</v>
      </c>
      <c r="BC7" s="40">
        <v>286.16000000000003</v>
      </c>
      <c r="BD7" s="40">
        <v>278.11</v>
      </c>
      <c r="BE7" s="40">
        <v>263.56</v>
      </c>
      <c r="BF7" s="40">
        <v>235.79</v>
      </c>
      <c r="BG7" s="40">
        <v>227.51</v>
      </c>
      <c r="BH7" s="40">
        <v>225.72</v>
      </c>
      <c r="BI7" s="40">
        <v>217.8</v>
      </c>
      <c r="BJ7" s="40">
        <v>216.05</v>
      </c>
      <c r="BK7" s="40">
        <v>233.74</v>
      </c>
      <c r="BL7" s="40">
        <v>109.98</v>
      </c>
      <c r="BM7" s="40">
        <v>114.47</v>
      </c>
      <c r="BN7" s="40">
        <v>112.33</v>
      </c>
      <c r="BO7" s="40">
        <v>110.63</v>
      </c>
      <c r="BP7" s="40">
        <v>108.19</v>
      </c>
      <c r="BQ7" s="40">
        <v>117.72</v>
      </c>
      <c r="BR7" s="40">
        <v>117.69</v>
      </c>
      <c r="BS7" s="40">
        <v>116.75</v>
      </c>
      <c r="BT7" s="40">
        <v>115.48</v>
      </c>
      <c r="BU7" s="40">
        <v>109.91</v>
      </c>
      <c r="BV7" s="40">
        <v>106.87</v>
      </c>
      <c r="BW7" s="40">
        <v>8.51</v>
      </c>
      <c r="BX7" s="40">
        <v>8.6300000000000008</v>
      </c>
      <c r="BY7" s="40">
        <v>9.0299999999999994</v>
      </c>
      <c r="BZ7" s="40">
        <v>9.31</v>
      </c>
      <c r="CA7" s="40">
        <v>9.4700000000000006</v>
      </c>
      <c r="CB7" s="40">
        <v>17.03</v>
      </c>
      <c r="CC7" s="40">
        <v>17.07</v>
      </c>
      <c r="CD7" s="40">
        <v>17.22</v>
      </c>
      <c r="CE7" s="40">
        <v>17.440000000000001</v>
      </c>
      <c r="CF7" s="40">
        <v>18.62</v>
      </c>
      <c r="CG7" s="40">
        <v>20.260000000000002</v>
      </c>
      <c r="CH7" s="40">
        <v>61.04</v>
      </c>
      <c r="CI7" s="40">
        <v>61.49</v>
      </c>
      <c r="CJ7" s="40">
        <v>59.56</v>
      </c>
      <c r="CK7" s="40">
        <v>59.35</v>
      </c>
      <c r="CL7" s="40">
        <v>58.27</v>
      </c>
      <c r="CM7" s="40">
        <v>58.56</v>
      </c>
      <c r="CN7" s="40">
        <v>57.96</v>
      </c>
      <c r="CO7" s="40">
        <v>56</v>
      </c>
      <c r="CP7" s="40">
        <v>56.81</v>
      </c>
      <c r="CQ7" s="40">
        <v>55.65</v>
      </c>
      <c r="CR7" s="40">
        <v>53.19</v>
      </c>
      <c r="CS7" s="40">
        <v>92.41</v>
      </c>
      <c r="CT7" s="40">
        <v>91</v>
      </c>
      <c r="CU7" s="40">
        <v>90.78</v>
      </c>
      <c r="CV7" s="40">
        <v>91.13</v>
      </c>
      <c r="CW7" s="40">
        <v>90.6</v>
      </c>
      <c r="CX7" s="40">
        <v>80.5</v>
      </c>
      <c r="CY7" s="40">
        <v>80.540000000000006</v>
      </c>
      <c r="CZ7" s="40">
        <v>80.08</v>
      </c>
      <c r="DA7" s="40">
        <v>79.69</v>
      </c>
      <c r="DB7" s="40">
        <v>78.66</v>
      </c>
      <c r="DC7" s="40">
        <v>75.849999999999994</v>
      </c>
      <c r="DD7" s="40">
        <v>54.61</v>
      </c>
      <c r="DE7" s="40">
        <v>55.25</v>
      </c>
      <c r="DF7" s="40">
        <v>54.09</v>
      </c>
      <c r="DG7" s="40">
        <v>55.25</v>
      </c>
      <c r="DH7" s="40">
        <v>55.94</v>
      </c>
      <c r="DI7" s="40">
        <v>59.48</v>
      </c>
      <c r="DJ7" s="40">
        <v>60.09</v>
      </c>
      <c r="DK7" s="40">
        <v>60.35</v>
      </c>
      <c r="DL7" s="40">
        <v>61.07</v>
      </c>
      <c r="DM7" s="40">
        <v>61.99</v>
      </c>
      <c r="DN7" s="40">
        <v>61.17</v>
      </c>
      <c r="DO7" s="40">
        <v>28.12</v>
      </c>
      <c r="DP7" s="40">
        <v>29.03</v>
      </c>
      <c r="DQ7" s="40">
        <v>42.64</v>
      </c>
      <c r="DR7" s="40">
        <v>45.02</v>
      </c>
      <c r="DS7" s="40">
        <v>45.13</v>
      </c>
      <c r="DT7" s="40">
        <v>48.09</v>
      </c>
      <c r="DU7" s="40">
        <v>50.93</v>
      </c>
      <c r="DV7" s="40">
        <v>52.07</v>
      </c>
      <c r="DW7" s="40">
        <v>50.36</v>
      </c>
      <c r="DX7" s="40">
        <v>51.48</v>
      </c>
      <c r="DY7" s="40">
        <v>49.58</v>
      </c>
      <c r="DZ7" s="40">
        <v>0</v>
      </c>
      <c r="EA7" s="40">
        <v>0</v>
      </c>
      <c r="EB7" s="40">
        <v>4.0599999999999996</v>
      </c>
      <c r="EC7" s="40">
        <v>0.1</v>
      </c>
      <c r="ED7" s="40">
        <v>0.1</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113.43</v>
      </c>
      <c r="V11" s="48">
        <f>IF(U6="-",NA(),U6)</f>
        <v>117.76</v>
      </c>
      <c r="W11" s="48">
        <f>IF(V6="-",NA(),V6)</f>
        <v>115.49</v>
      </c>
      <c r="X11" s="48">
        <f>IF(W6="-",NA(),W6)</f>
        <v>113.94</v>
      </c>
      <c r="Y11" s="48">
        <f>IF(X6="-",NA(),X6)</f>
        <v>111.5</v>
      </c>
      <c r="AE11" s="47" t="s">
        <v>23</v>
      </c>
      <c r="AF11" s="48">
        <f>IF(AE6="-",NA(),AE6)</f>
        <v>0</v>
      </c>
      <c r="AG11" s="48">
        <f>IF(AF6="-",NA(),AF6)</f>
        <v>0</v>
      </c>
      <c r="AH11" s="48">
        <f>IF(AG6="-",NA(),AG6)</f>
        <v>0</v>
      </c>
      <c r="AI11" s="48">
        <f>IF(AH6="-",NA(),AH6)</f>
        <v>0</v>
      </c>
      <c r="AJ11" s="48">
        <f>IF(AI6="-",NA(),AI6)</f>
        <v>0</v>
      </c>
      <c r="AP11" s="47" t="s">
        <v>23</v>
      </c>
      <c r="AQ11" s="48">
        <f>IF(AP6="-",NA(),AP6)</f>
        <v>339.42</v>
      </c>
      <c r="AR11" s="48">
        <f>IF(AQ6="-",NA(),AQ6)</f>
        <v>190.7</v>
      </c>
      <c r="AS11" s="48">
        <f>IF(AR6="-",NA(),AR6)</f>
        <v>271.23</v>
      </c>
      <c r="AT11" s="48">
        <f>IF(AS6="-",NA(),AS6)</f>
        <v>400.3</v>
      </c>
      <c r="AU11" s="48">
        <f>IF(AT6="-",NA(),AT6)</f>
        <v>349.49</v>
      </c>
      <c r="BA11" s="47" t="s">
        <v>23</v>
      </c>
      <c r="BB11" s="48">
        <f>IF(BA6="-",NA(),BA6)</f>
        <v>317.56</v>
      </c>
      <c r="BC11" s="48">
        <f>IF(BB6="-",NA(),BB6)</f>
        <v>294.14999999999998</v>
      </c>
      <c r="BD11" s="48">
        <f>IF(BC6="-",NA(),BC6)</f>
        <v>286.16000000000003</v>
      </c>
      <c r="BE11" s="48">
        <f>IF(BD6="-",NA(),BD6)</f>
        <v>278.11</v>
      </c>
      <c r="BF11" s="48">
        <f>IF(BE6="-",NA(),BE6)</f>
        <v>263.56</v>
      </c>
      <c r="BL11" s="47" t="s">
        <v>23</v>
      </c>
      <c r="BM11" s="48">
        <f>IF(BL6="-",NA(),BL6)</f>
        <v>109.98</v>
      </c>
      <c r="BN11" s="48">
        <f>IF(BM6="-",NA(),BM6)</f>
        <v>114.47</v>
      </c>
      <c r="BO11" s="48">
        <f>IF(BN6="-",NA(),BN6)</f>
        <v>112.33</v>
      </c>
      <c r="BP11" s="48">
        <f>IF(BO6="-",NA(),BO6)</f>
        <v>110.63</v>
      </c>
      <c r="BQ11" s="48">
        <f>IF(BP6="-",NA(),BP6)</f>
        <v>108.19</v>
      </c>
      <c r="BW11" s="47" t="s">
        <v>23</v>
      </c>
      <c r="BX11" s="48">
        <f>IF(BW6="-",NA(),BW6)</f>
        <v>8.51</v>
      </c>
      <c r="BY11" s="48">
        <f>IF(BX6="-",NA(),BX6)</f>
        <v>8.6300000000000008</v>
      </c>
      <c r="BZ11" s="48">
        <f>IF(BY6="-",NA(),BY6)</f>
        <v>9.0299999999999994</v>
      </c>
      <c r="CA11" s="48">
        <f>IF(BZ6="-",NA(),BZ6)</f>
        <v>9.31</v>
      </c>
      <c r="CB11" s="48">
        <f>IF(CA6="-",NA(),CA6)</f>
        <v>9.4700000000000006</v>
      </c>
      <c r="CH11" s="47" t="s">
        <v>23</v>
      </c>
      <c r="CI11" s="48">
        <f>IF(CH6="-",NA(),CH6)</f>
        <v>61.04</v>
      </c>
      <c r="CJ11" s="48">
        <f>IF(CI6="-",NA(),CI6)</f>
        <v>61.49</v>
      </c>
      <c r="CK11" s="48">
        <f>IF(CJ6="-",NA(),CJ6)</f>
        <v>59.56</v>
      </c>
      <c r="CL11" s="48">
        <f>IF(CK6="-",NA(),CK6)</f>
        <v>59.35</v>
      </c>
      <c r="CM11" s="48">
        <f>IF(CL6="-",NA(),CL6)</f>
        <v>58.27</v>
      </c>
      <c r="CS11" s="47" t="s">
        <v>23</v>
      </c>
      <c r="CT11" s="48">
        <f>IF(CS6="-",NA(),CS6)</f>
        <v>92.41</v>
      </c>
      <c r="CU11" s="48">
        <f>IF(CT6="-",NA(),CT6)</f>
        <v>91</v>
      </c>
      <c r="CV11" s="48">
        <f>IF(CU6="-",NA(),CU6)</f>
        <v>90.78</v>
      </c>
      <c r="CW11" s="48">
        <f>IF(CV6="-",NA(),CV6)</f>
        <v>91.13</v>
      </c>
      <c r="CX11" s="48">
        <f>IF(CW6="-",NA(),CW6)</f>
        <v>90.6</v>
      </c>
      <c r="DD11" s="47" t="s">
        <v>23</v>
      </c>
      <c r="DE11" s="48">
        <f>IF(DD6="-",NA(),DD6)</f>
        <v>54.61</v>
      </c>
      <c r="DF11" s="48">
        <f>IF(DE6="-",NA(),DE6)</f>
        <v>55.25</v>
      </c>
      <c r="DG11" s="48">
        <f>IF(DF6="-",NA(),DF6)</f>
        <v>54.09</v>
      </c>
      <c r="DH11" s="48">
        <f>IF(DG6="-",NA(),DG6)</f>
        <v>55.25</v>
      </c>
      <c r="DI11" s="48">
        <f>IF(DH6="-",NA(),DH6)</f>
        <v>55.94</v>
      </c>
      <c r="DO11" s="47" t="s">
        <v>23</v>
      </c>
      <c r="DP11" s="48">
        <f>IF(DO6="-",NA(),DO6)</f>
        <v>28.12</v>
      </c>
      <c r="DQ11" s="48">
        <f>IF(DP6="-",NA(),DP6)</f>
        <v>29.03</v>
      </c>
      <c r="DR11" s="48">
        <f>IF(DQ6="-",NA(),DQ6)</f>
        <v>42.64</v>
      </c>
      <c r="DS11" s="48">
        <f>IF(DR6="-",NA(),DR6)</f>
        <v>45.02</v>
      </c>
      <c r="DT11" s="48">
        <f>IF(DS6="-",NA(),DS6)</f>
        <v>45.13</v>
      </c>
      <c r="DZ11" s="47" t="s">
        <v>23</v>
      </c>
      <c r="EA11" s="48">
        <f>IF(DZ6="-",NA(),DZ6)</f>
        <v>0</v>
      </c>
      <c r="EB11" s="48">
        <f>IF(EA6="-",NA(),EA6)</f>
        <v>0</v>
      </c>
      <c r="EC11" s="48">
        <f>IF(EB6="-",NA(),EB6)</f>
        <v>4.0599999999999996</v>
      </c>
      <c r="ED11" s="48">
        <f>IF(EC6="-",NA(),EC6)</f>
        <v>0.1</v>
      </c>
      <c r="EE11" s="48">
        <f>IF(ED6="-",NA(),ED6)</f>
        <v>0.1</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末永　聡子</cp:lastModifiedBy>
  <cp:lastPrinted>2024-02-01T05:33:13Z</cp:lastPrinted>
  <dcterms:created xsi:type="dcterms:W3CDTF">2023-12-05T01:32:24Z</dcterms:created>
  <dcterms:modified xsi:type="dcterms:W3CDTF">2024-02-01T05:33:20Z</dcterms:modified>
  <cp:category/>
</cp:coreProperties>
</file>