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359AD641-BBBA-4512-A850-DCDAAA25A367}" xr6:coauthVersionLast="36" xr6:coauthVersionMax="36" xr10:uidLastSave="{00000000-0000-0000-0000-000000000000}"/>
  <bookViews>
    <workbookView xWindow="0" yWindow="0" windowWidth="19200" windowHeight="6500" xr2:uid="{00000000-000D-0000-FFFF-FFFF00000000}"/>
  </bookViews>
  <sheets>
    <sheet name="総括表" sheetId="10" r:id="rId1"/>
    <sheet name="普通会計の状況" sheetId="11" r:id="rId2"/>
    <sheet name="各会計、関係団体の財政状況及び健全化判断比率" sheetId="12" r:id="rId3"/>
    <sheet name="財政比較分析"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Q23" i="12"/>
  <c r="DL102" i="12" l="1"/>
  <c r="DQ102" i="12" l="1"/>
  <c r="DG102" i="12"/>
  <c r="DB102" i="12"/>
  <c r="CW102" i="12"/>
  <c r="CR102" i="12"/>
  <c r="AU88" i="12"/>
  <c r="AP88" i="12"/>
  <c r="AF88" i="12"/>
  <c r="AA39" i="12"/>
  <c r="AA38" i="12"/>
  <c r="AA37" i="12"/>
  <c r="AA36" i="12"/>
  <c r="V35" i="12"/>
  <c r="AA35" i="12" s="1"/>
  <c r="V34" i="12"/>
  <c r="AA34" i="12" s="1"/>
  <c r="AA33" i="12"/>
  <c r="AA32" i="12"/>
  <c r="V31" i="12"/>
  <c r="AA31" i="12" s="1"/>
  <c r="Q30" i="12"/>
  <c r="AA30" i="12" s="1"/>
  <c r="AA29" i="12"/>
  <c r="AA28" i="12"/>
  <c r="Q28" i="12"/>
  <c r="AP9" i="12"/>
  <c r="AP23" i="12" s="1"/>
  <c r="AA12" i="12"/>
  <c r="AA11" i="12"/>
  <c r="AA10" i="12"/>
  <c r="AA9" i="12"/>
  <c r="AA8" i="12"/>
  <c r="AA7" i="12"/>
  <c r="AA23" i="12" s="1"/>
  <c r="V7" i="12"/>
  <c r="V23" i="12" s="1"/>
  <c r="BG37" i="10" l="1"/>
  <c r="BG36" i="10"/>
  <c r="BG35" i="10"/>
  <c r="BG34"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BE38" i="10"/>
  <c r="U38" i="10"/>
  <c r="U37" i="10"/>
  <c r="C34" i="10"/>
  <c r="C35" i="10" s="1"/>
  <c r="C36" i="10" s="1"/>
  <c r="C37" i="10" s="1"/>
  <c r="C38" i="10" s="1"/>
  <c r="C39"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AM38" i="10" s="1"/>
  <c r="BE34" i="10"/>
  <c r="BE35" i="10" s="1"/>
  <c r="BE36" i="10" s="1"/>
  <c r="BE37" i="10" s="1"/>
  <c r="BW34" i="10" l="1"/>
  <c r="BW35" i="10" l="1"/>
  <c r="BW36" i="10" s="1"/>
  <c r="BW37" i="10" s="1"/>
  <c r="BW38" i="10" s="1"/>
  <c r="BW39" i="10" s="1"/>
  <c r="BW40" i="10" s="1"/>
  <c r="BW41" i="10" s="1"/>
  <c r="BW42"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<sst xmlns="http://schemas.openxmlformats.org/spreadsheetml/2006/main" count="1098" uniqueCount="634">
  <si>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</si>
  <si>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</si>
  <si>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</si>
  <si>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</si>
  <si>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</si>
  <si>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</si>
  <si>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</si>
  <si>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</si>
  <si>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</si>
  <si>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</si>
  <si>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</si>
  <si>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</si>
  <si>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</si>
  <si>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</si>
  <si>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</si>
  <si>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</si>
  <si>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</si>
  <si>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</si>
  <si>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</si>
  <si>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</si>
  <si>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</si>
  <si>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</si>
  <si>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</si>
  <si>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</si>
  <si>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</si>
  <si>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</si>
  <si>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</si>
  <si>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</si>
  <si>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</si>
  <si>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</si>
  <si>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</si>
  <si>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</si>
  <si>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</si>
  <si>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</si>
  <si>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</si>
  <si>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</si>
  <si>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</si>
  <si>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</si>
  <si>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</si>
  <si>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</si>
  <si>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</si>
  <si>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</si>
  <si>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</si>
  <si>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</si>
  <si>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</si>
  <si>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</si>
  <si>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</si>
  <si>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</si>
  <si>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</si>
  <si>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</si>
  <si>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</si>
  <si>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</si>
  <si>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</si>
  <si>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</si>
  <si>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</si>
  <si>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</si>
  <si>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</si>
  <si>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</si>
  <si>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</si>
  <si>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</si>
  <si>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</si>
  <si>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</si>
  <si>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</si>
  <si>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</si>
  <si>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</si>
  <si>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</si>
  <si>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</si>
  <si>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</si>
  <si>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</si>
  <si>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</si>
  <si>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</si>
  <si>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</si>
  <si>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</si>
  <si>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</si>
  <si>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</si>
  <si>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</si>
  <si>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</si>
  <si>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</si>
  <si>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</si>
  <si>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</si>
  <si>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</si>
  <si>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</si>
  <si>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</si>
  <si>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</si>
  <si>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</si>
  <si>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</si>
  <si>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</si>
  <si>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</si>
  <si>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</si>
  <si>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</si>
  <si>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</si>
  <si>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</si>
  <si>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</si>
  <si>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</si>
  <si>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</si>
  <si>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</si>
  <si>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</si>
  <si>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</si>
  <si>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</si>
  <si>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</si>
  <si>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福岡市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</si>
  <si>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</si>
  <si>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</si>
  <si>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</si>
  <si>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</si>
  <si>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</si>
  <si>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</si>
  <si>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</si>
  <si>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</si>
  <si>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</si>
  <si>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</si>
  <si>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</si>
  <si>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</si>
  <si>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</si>
  <si>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</si>
  <si>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</si>
  <si>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</si>
  <si>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</si>
  <si>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</si>
  <si>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</si>
  <si>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</si>
  <si>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</si>
  <si>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</si>
  <si>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</si>
  <si>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</si>
  <si>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</si>
  <si>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</si>
  <si>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</si>
  <si>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</si>
  <si>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</si>
  <si>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</si>
  <si>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</si>
  <si>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</si>
  <si>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</si>
  <si>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</si>
  <si>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</si>
  <si>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</si>
  <si>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</si>
  <si>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</si>
  <si>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</si>
  <si>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</si>
  <si>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</si>
  <si>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</si>
  <si>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</si>
  <si>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</si>
  <si>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</si>
  <si>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</si>
  <si>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</si>
  <si>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</si>
  <si>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</si>
  <si>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</si>
  <si>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</si>
  <si>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</si>
  <si>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</si>
  <si>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</si>
  <si>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</si>
  <si>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</si>
  <si>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</si>
  <si>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</si>
  <si>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</si>
  <si>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</si>
  <si>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</si>
  <si>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</si>
  <si>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</si>
  <si>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</si>
  <si>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</si>
  <si>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</si>
  <si>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</si>
  <si>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</si>
  <si>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</si>
  <si>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</si>
  <si>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</si>
  <si>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</si>
  <si>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</si>
  <si>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</si>
  <si>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</si>
  <si>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</si>
  <si>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</si>
  <si>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</si>
  <si>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</si>
  <si>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</si>
  <si>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</si>
  <si>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</si>
  <si>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</si>
  <si>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</si>
  <si>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</si>
  <si>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</si>
  <si>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</si>
  <si>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</si>
  <si>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</si>
  <si>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</si>
  <si>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</si>
  <si>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</si>
  <si>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</si>
  <si>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</si>
  <si>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</si>
  <si>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</si>
  <si>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</si>
  <si>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</si>
  <si>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</si>
  <si>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</si>
  <si>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</si>
  <si>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</si>
  <si>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</si>
  <si>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</si>
  <si>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</si>
  <si>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</si>
  <si>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</si>
  <si>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</si>
  <si>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</si>
  <si>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</si>
  <si>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</si>
  <si>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</si>
  <si>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</si>
  <si>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</si>
  <si>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</si>
  <si>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福岡県福岡市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</si>
  <si>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</si>
  <si>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</si>
  <si>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</si>
  <si>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</si>
  <si>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</si>
  <si>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</si>
  <si>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</si>
  <si>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</si>
  <si>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</si>
  <si>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</si>
  <si>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</si>
  <si>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</si>
  <si>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</si>
  <si>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</si>
  <si>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</si>
  <si>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</si>
  <si>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</si>
  <si>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</si>
  <si>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</si>
  <si>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</si>
  <si>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</si>
  <si>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</si>
  <si>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</si>
  <si>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</si>
  <si>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</si>
  <si>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</si>
  <si>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</si>
  <si>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</si>
  <si>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</si>
  <si>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</si>
  <si>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</si>
  <si>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</si>
  <si>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</si>
  <si>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</si>
  <si>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</si>
  <si>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</si>
  <si>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</si>
  <si>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</si>
  <si>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</si>
  <si>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</si>
  <si>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</si>
  <si>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</si>
  <si>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</si>
  <si>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</si>
  <si>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</si>
  <si>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</si>
  <si>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</si>
  <si>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</si>
  <si>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</si>
  <si>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</si>
  <si>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</si>
  <si>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</si>
  <si>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</si>
  <si>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</si>
  <si>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</si>
  <si>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</si>
  <si>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</si>
  <si>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</si>
  <si>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</si>
  <si>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</si>
  <si>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</si>
  <si>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</si>
  <si>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</si>
  <si>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</si>
  <si>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</si>
  <si>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</si>
  <si>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</si>
  <si>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</si>
  <si>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</si>
  <si>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</si>
  <si>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</si>
  <si>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</si>
  <si>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</si>
  <si>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</si>
  <si>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</si>
  <si>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</si>
  <si>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</si>
  <si>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</si>
  <si>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</si>
  <si>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</si>
  <si>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</si>
  <si>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</si>
  <si>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</si>
  <si>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</si>
  <si>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</si>
  <si>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</si>
  <si>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</si>
  <si>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</si>
  <si>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</si>
  <si>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</si>
  <si>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</si>
  <si>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</si>
  <si>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</si>
  <si>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</si>
  <si>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</si>
  <si>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</si>
  <si>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</si>
  <si>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</si>
  <si>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</si>
  <si>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</si>
  <si>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</si>
  <si>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</si>
  <si>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</si>
  <si>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</si>
  <si>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</si>
  <si>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</si>
  <si>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</si>
  <si>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</si>
  <si>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</si>
  <si>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</si>
  <si>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</si>
  <si>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</si>
  <si>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</si>
  <si>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</si>
  <si>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</si>
  <si>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</si>
  <si>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</si>
  <si>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</si>
  <si>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</si>
  <si>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</si>
  <si>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</si>
  <si>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</si>
  <si>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</si>
  <si>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</si>
  <si>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</si>
  <si>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</si>
  <si>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</si>
  <si>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</si>
  <si>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</si>
  <si>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</si>
  <si>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</si>
  <si>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</si>
  <si>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</si>
  <si>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</si>
  <si>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</si>
  <si>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</si>
  <si>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</si>
  <si>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</si>
  <si>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</si>
  <si>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</si>
  <si>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</si>
  <si>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</si>
  <si>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</si>
  <si>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</si>
  <si>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</si>
  <si>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</si>
  <si>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</si>
  <si>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</si>
  <si>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</si>
  <si>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</si>
  <si>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</si>
  <si>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</si>
  <si>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福岡県福岡市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</si>
  <si>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</si>
  <si>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</si>
  <si>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</si>
  <si>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</si>
  <si>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</si>
  <si>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</si>
  <si>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</si>
  <si>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</si>
  <si>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</si>
  <si>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</si>
  <si>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</si>
  <si>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</si>
  <si>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</si>
  <si>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</si>
  <si>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</si>
  <si>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</si>
  <si>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</si>
  <si>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</si>
  <si>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</si>
  <si>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</si>
  <si>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</si>
  <si>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</si>
  <si>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香椎駅周辺土地区画整理事業特別会計</t>
    <phoneticPr fontId="5"/>
  </si>
  <si>
    <t>貝塚駅周辺土地区画整理事業特別会計</t>
    <phoneticPr fontId="5"/>
  </si>
  <si>
    <t>市立病院機構病院事業債管理特別会計</t>
    <phoneticPr fontId="5"/>
  </si>
  <si>
    <t>市債管理特別会計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</si>
  <si>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</si>
  <si>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</si>
  <si>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</si>
  <si>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</si>
  <si>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</si>
  <si>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</si>
  <si>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</si>
  <si>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</si>
  <si>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</si>
  <si>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</si>
  <si>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</si>
  <si>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</si>
  <si>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</si>
  <si>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</si>
  <si>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</si>
  <si>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</si>
  <si>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モーターボート競走事業会計</t>
    <phoneticPr fontId="5"/>
  </si>
  <si>
    <t>法適用企業</t>
    <phoneticPr fontId="5"/>
  </si>
  <si>
    <t>下水道事業会計</t>
    <phoneticPr fontId="5"/>
  </si>
  <si>
    <t>法適用企業</t>
    <phoneticPr fontId="5"/>
  </si>
  <si>
    <t>水道事業会計</t>
    <phoneticPr fontId="5"/>
  </si>
  <si>
    <t>工業用水道事業会計</t>
    <phoneticPr fontId="5"/>
  </si>
  <si>
    <t>高速鉄道事業会計</t>
    <phoneticPr fontId="5"/>
  </si>
  <si>
    <t>-</t>
    <phoneticPr fontId="5"/>
  </si>
  <si>
    <t>集落排水事業特別会計</t>
    <phoneticPr fontId="5"/>
  </si>
  <si>
    <t>法非適用企業</t>
    <phoneticPr fontId="5"/>
  </si>
  <si>
    <t>中央卸売市場特別会計</t>
    <phoneticPr fontId="5"/>
  </si>
  <si>
    <t>法非適用企業</t>
    <phoneticPr fontId="5"/>
  </si>
  <si>
    <t>市営渡船事業特別会計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</si>
  <si>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</si>
  <si>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</si>
  <si>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</si>
  <si>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</si>
  <si>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</si>
  <si>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</si>
  <si>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</si>
  <si>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</si>
  <si>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</si>
  <si>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</si>
  <si>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</si>
  <si>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</si>
  <si>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</si>
  <si>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</si>
  <si>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</si>
  <si>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</si>
  <si>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</si>
  <si>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</si>
  <si>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</si>
  <si>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</si>
  <si>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</si>
  <si>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</si>
  <si>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</si>
  <si>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</si>
  <si>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</si>
  <si>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</si>
  <si>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</si>
  <si>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</si>
  <si>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</si>
  <si>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</si>
  <si>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</si>
  <si>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</si>
  <si>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</si>
  <si>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</si>
  <si>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</si>
  <si>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</si>
  <si>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</si>
  <si>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</si>
  <si>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</si>
  <si>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</si>
  <si>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</si>
  <si>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</si>
  <si>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</si>
  <si>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</si>
  <si>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</si>
  <si>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</si>
  <si>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</si>
  <si>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</si>
  <si>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</si>
  <si>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</si>
  <si>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</si>
  <si>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</si>
  <si>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</si>
  <si>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</si>
  <si>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</si>
  <si>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</si>
  <si>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</si>
  <si>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</si>
  <si>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</si>
  <si>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</si>
  <si>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中央卸売市場特別会計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</si>
  <si>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</si>
  <si>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</si>
  <si>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</si>
  <si>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</si>
  <si>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</si>
  <si>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</si>
  <si>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</si>
  <si>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</si>
  <si>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</si>
  <si>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</si>
  <si>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</si>
  <si>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</si>
  <si>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</si>
  <si>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</si>
  <si>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</si>
  <si>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</si>
  <si>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</si>
  <si>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</si>
  <si>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</si>
  <si>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</si>
  <si>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</si>
  <si>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</si>
  <si>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</si>
  <si>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</si>
  <si>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</si>
  <si>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</si>
  <si>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</si>
  <si>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</si>
  <si>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</si>
  <si>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</si>
  <si>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</si>
  <si>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</si>
  <si>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</si>
  <si>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</si>
  <si>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</si>
  <si>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</si>
  <si>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</si>
  <si>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</si>
  <si>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</si>
  <si>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</si>
  <si>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</si>
  <si>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</si>
  <si>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</si>
  <si>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</si>
  <si>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</si>
  <si>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</si>
  <si>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</si>
  <si>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</si>
  <si>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</si>
  <si>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</si>
  <si>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</si>
  <si>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</si>
  <si>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</si>
  <si>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</si>
  <si>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</si>
  <si>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</si>
  <si>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</si>
  <si>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</si>
  <si>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</si>
  <si>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</si>
  <si>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</si>
  <si>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</si>
  <si>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</si>
  <si>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</si>
  <si>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</si>
  <si>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</si>
  <si>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</si>
  <si>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</si>
  <si>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</si>
  <si>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</si>
  <si>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</si>
  <si>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</si>
  <si>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</si>
  <si>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</si>
  <si>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</si>
  <si>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</si>
  <si>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</si>
  <si>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</si>
  <si>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</si>
  <si>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</si>
  <si>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</si>
  <si>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</si>
  <si>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</si>
  <si>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</si>
  <si>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</si>
  <si>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モーターボート競走事業会計</t>
  </si>
  <si>
    <t>下水道事業会計</t>
  </si>
  <si>
    <t>水道事業会計</t>
  </si>
  <si>
    <t>一般会計</t>
  </si>
  <si>
    <t>国民健康保険事業特別会計</t>
  </si>
  <si>
    <t>介護保険事業特別会計</t>
  </si>
  <si>
    <t>工業用水道事業会計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</si>
  <si>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</si>
  <si>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</si>
  <si>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</si>
  <si>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</si>
  <si>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</si>
  <si>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</si>
  <si>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</si>
  <si>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</si>
  <si>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</si>
  <si>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（公財）福岡市緑のまちづくり協会</t>
  </si>
  <si>
    <t>○</t>
  </si>
  <si>
    <t>（一財）福岡コンベンションセンター</t>
  </si>
  <si>
    <t>（公財）福岡市中小企業従業員福祉協会</t>
  </si>
  <si>
    <t>（公財）福岡観光コンベンションビューロー</t>
  </si>
  <si>
    <t>（公財）福岡市水道サービス公社</t>
  </si>
  <si>
    <t>（公財）福岡市教育振興会</t>
  </si>
  <si>
    <t>福岡市教育振興会</t>
  </si>
  <si>
    <t>（公財）福岡市スポーツ協会</t>
  </si>
  <si>
    <t>（公財）福岡市文化芸術振興財団</t>
  </si>
  <si>
    <t>（公財）福岡市学校給食公社</t>
  </si>
  <si>
    <t>（公財）九州先端科学技術研究所</t>
  </si>
  <si>
    <t>（公財）福岡よかトピア国際交流財団</t>
  </si>
  <si>
    <t>（公財）福岡アジア都市研究所</t>
  </si>
  <si>
    <t>（公財）博多駅地区土地区画整理記念会館</t>
  </si>
  <si>
    <t>（公財）福岡市施設整備公社</t>
  </si>
  <si>
    <t>博多港開発（株）</t>
  </si>
  <si>
    <t>福岡タワー（株）</t>
  </si>
  <si>
    <t>（株）福岡ソフトリサーチパーク</t>
  </si>
  <si>
    <t>（株）福岡クリーンエナジー</t>
  </si>
  <si>
    <t>博多港ふ頭（株）</t>
  </si>
  <si>
    <t>（株）博多座</t>
  </si>
  <si>
    <t>サンセルコビル管理（株）</t>
  </si>
  <si>
    <t>福岡地下街開発（株）</t>
  </si>
  <si>
    <t>福岡市住宅供給公社</t>
  </si>
  <si>
    <t>（公財）ふくおか環境財団</t>
  </si>
  <si>
    <t>（一財）博多海員会館</t>
  </si>
  <si>
    <t>（地独）福岡市立病院機構</t>
  </si>
  <si>
    <t>福岡北九州高速道路公社</t>
  </si>
  <si>
    <t>福岡県道路公社</t>
  </si>
  <si>
    <t>福岡市社会福祉事業団</t>
  </si>
  <si>
    <t>アクロス福岡</t>
  </si>
  <si>
    <t>福岡都市圏広域行政事業組合（普通会計）</t>
  </si>
  <si>
    <t>福岡都市圏広域行政事業組合（事業会計）</t>
  </si>
  <si>
    <t>福岡県自治振興組合</t>
  </si>
  <si>
    <t>糟屋郡篠栗町外一市五町財産組合</t>
  </si>
  <si>
    <t>北筑昇華苑組合</t>
  </si>
  <si>
    <t>福岡都市圏南部環境事業組合</t>
  </si>
  <si>
    <t>粕屋郡粕屋町外1市水利組合</t>
  </si>
  <si>
    <t>福岡県後期高齢者医療広域連合</t>
  </si>
  <si>
    <t>福岡地区水道企業団</t>
  </si>
  <si>
    <t>法適用企業</t>
  </si>
  <si>
    <t>庁舎建設等資金積立金</t>
    <phoneticPr fontId="5"/>
  </si>
  <si>
    <t>こども未来基金</t>
    <phoneticPr fontId="5"/>
  </si>
  <si>
    <t>高速鉄道建設基金</t>
    <phoneticPr fontId="5"/>
  </si>
  <si>
    <t>ユニバーシアード福岡大会記念スポーツ振興基金</t>
    <phoneticPr fontId="5"/>
  </si>
  <si>
    <t>市営住宅修繕基金</t>
    <rPh sb="4" eb="6">
      <t>シュウゼン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</si>
</sst>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BACF-413E-BB3B-E359E9108E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52788</c:v>
                </c:pt>
                <c:pt idx="1">
                  <c:v>55470</c:v>
                </c:pt>
                <c:pt idx="2">
                  <c:v>60226</c:v>
                </c:pt>
                <c:pt idx="3">
                  <c:v>61693</c:v>
                </c:pt>
                <c:pt idx="4">
                  <c:v>55436</c:v>
                </c:pt>
              </c:numCache>
            </c:numRef>
          </c:val>
          <c:smooth val="0"/>
          <c:extLst>
            <c:ext xmlns:c16="http://schemas.microsoft.com/office/drawing/2014/chart" uri="{C3380CC4-5D6E-409C-BE32-E72D297353CC}">
              <c16:uniqueId val="{00000001-BACF-413E-BB3B-E359E9108E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6000"/>
          <c:min val="46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2.38</c:v>
                </c:pt>
                <c:pt idx="1">
                  <c:v>2.2200000000000002</c:v>
                </c:pt>
                <c:pt idx="2">
                  <c:v>2.02</c:v>
                </c:pt>
                <c:pt idx="3">
                  <c:v>2.42</c:v>
                </c:pt>
                <c:pt idx="4">
                  <c:v>2.23</c:v>
                </c:pt>
              </c:numCache>
            </c:numRef>
          </c:val>
          <c:extLst>
            <c:ext xmlns:c16="http://schemas.microsoft.com/office/drawing/2014/chart" uri="{C3380CC4-5D6E-409C-BE32-E72D297353CC}">
              <c16:uniqueId val="{00000000-BA15-4CBF-A2EF-C34B373968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7.59</c:v>
                </c:pt>
                <c:pt idx="1">
                  <c:v>8.08</c:v>
                </c:pt>
                <c:pt idx="2">
                  <c:v>8.6199999999999992</c:v>
                </c:pt>
                <c:pt idx="3">
                  <c:v>7.88</c:v>
                </c:pt>
                <c:pt idx="4">
                  <c:v>8.33</c:v>
                </c:pt>
              </c:numCache>
            </c:numRef>
          </c:val>
          <c:extLst>
            <c:ext xmlns:c16="http://schemas.microsoft.com/office/drawing/2014/chart" uri="{C3380CC4-5D6E-409C-BE32-E72D297353CC}">
              <c16:uniqueId val="{00000001-BA15-4CBF-A2EF-C34B373968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1.17</c:v>
                </c:pt>
                <c:pt idx="1">
                  <c:v>0.39</c:v>
                </c:pt>
                <c:pt idx="2">
                  <c:v>0.49</c:v>
                </c:pt>
                <c:pt idx="3">
                  <c:v>0.22</c:v>
                </c:pt>
                <c:pt idx="4">
                  <c:v>0.04</c:v>
                </c:pt>
              </c:numCache>
            </c:numRef>
          </c:val>
          <c:smooth val="0"/>
          <c:extLst>
            <c:ext xmlns:c16="http://schemas.microsoft.com/office/drawing/2014/chart" uri="{C3380CC4-5D6E-409C-BE32-E72D297353CC}">
              <c16:uniqueId val="{00000002-BA15-4CBF-A2EF-C34B373968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0.34</c:v>
                </c:pt>
                <c:pt idx="8">
                  <c:v>#N/A</c:v>
                </c:pt>
                <c:pt idx="9">
                  <c:v>0</c:v>
                </c:pt>
              </c:numCache>
            </c:numRef>
          </c:val>
          <c:extLst>
            <c:ext xmlns:c16="http://schemas.microsoft.com/office/drawing/2014/chart" uri="{C3380CC4-5D6E-409C-BE32-E72D297353CC}">
              <c16:uniqueId val="{00000000-8EE2-4A13-A19A-547A452D2E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E2-4A13-A19A-547A452D2ED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0.03</c:v>
                </c:pt>
                <c:pt idx="8">
                  <c:v>#N/A</c:v>
                </c:pt>
                <c:pt idx="9">
                  <c:v>0.05</c:v>
                </c:pt>
              </c:numCache>
            </c:numRef>
          </c:val>
          <c:extLst>
            <c:ext xmlns:c16="http://schemas.microsoft.com/office/drawing/2014/chart" uri="{C3380CC4-5D6E-409C-BE32-E72D297353CC}">
              <c16:uniqueId val="{00000002-8EE2-4A13-A19A-547A452D2ED2}"/>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0.08</c:v>
                </c:pt>
                <c:pt idx="4">
                  <c:v>#N/A</c:v>
                </c:pt>
                <c:pt idx="5">
                  <c:v>0.1</c:v>
                </c:pt>
                <c:pt idx="6">
                  <c:v>#N/A</c:v>
                </c:pt>
                <c:pt idx="7">
                  <c:v>0.11</c:v>
                </c:pt>
                <c:pt idx="8">
                  <c:v>#N/A</c:v>
                </c:pt>
                <c:pt idx="9">
                  <c:v>0.13</c:v>
                </c:pt>
              </c:numCache>
            </c:numRef>
          </c:val>
          <c:extLst>
            <c:ext xmlns:c16="http://schemas.microsoft.com/office/drawing/2014/chart" uri="{C3380CC4-5D6E-409C-BE32-E72D297353CC}">
              <c16:uniqueId val="{00000003-8EE2-4A13-A19A-547A452D2ED2}"/>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0.16</c:v>
                </c:pt>
                <c:pt idx="2">
                  <c:v>#N/A</c:v>
                </c:pt>
                <c:pt idx="3">
                  <c:v>0.11</c:v>
                </c:pt>
                <c:pt idx="4">
                  <c:v>#N/A</c:v>
                </c:pt>
                <c:pt idx="5">
                  <c:v>0.35</c:v>
                </c:pt>
                <c:pt idx="6">
                  <c:v>#N/A</c:v>
                </c:pt>
                <c:pt idx="7">
                  <c:v>0.24</c:v>
                </c:pt>
                <c:pt idx="8">
                  <c:v>#N/A</c:v>
                </c:pt>
                <c:pt idx="9">
                  <c:v>0.24</c:v>
                </c:pt>
              </c:numCache>
            </c:numRef>
          </c:val>
          <c:extLst>
            <c:ext xmlns:c16="http://schemas.microsoft.com/office/drawing/2014/chart" uri="{C3380CC4-5D6E-409C-BE32-E72D297353CC}">
              <c16:uniqueId val="{00000004-8EE2-4A13-A19A-547A452D2ED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0.89</c:v>
                </c:pt>
                <c:pt idx="2">
                  <c:v>#N/A</c:v>
                </c:pt>
                <c:pt idx="3">
                  <c:v>0.55000000000000004</c:v>
                </c:pt>
                <c:pt idx="4">
                  <c:v>#N/A</c:v>
                </c:pt>
                <c:pt idx="5">
                  <c:v>0.85</c:v>
                </c:pt>
                <c:pt idx="6">
                  <c:v>#N/A</c:v>
                </c:pt>
                <c:pt idx="7">
                  <c:v>0.73</c:v>
                </c:pt>
                <c:pt idx="8">
                  <c:v>#N/A</c:v>
                </c:pt>
                <c:pt idx="9">
                  <c:v>0.77</c:v>
                </c:pt>
              </c:numCache>
            </c:numRef>
          </c:val>
          <c:extLst>
            <c:ext xmlns:c16="http://schemas.microsoft.com/office/drawing/2014/chart" uri="{C3380CC4-5D6E-409C-BE32-E72D297353CC}">
              <c16:uniqueId val="{00000005-8EE2-4A13-A19A-547A452D2ED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2.37</c:v>
                </c:pt>
                <c:pt idx="2">
                  <c:v>#N/A</c:v>
                </c:pt>
                <c:pt idx="3">
                  <c:v>2.21</c:v>
                </c:pt>
                <c:pt idx="4">
                  <c:v>#N/A</c:v>
                </c:pt>
                <c:pt idx="5">
                  <c:v>2.0099999999999998</c:v>
                </c:pt>
                <c:pt idx="6">
                  <c:v>#N/A</c:v>
                </c:pt>
                <c:pt idx="7">
                  <c:v>2.0699999999999998</c:v>
                </c:pt>
                <c:pt idx="8">
                  <c:v>#N/A</c:v>
                </c:pt>
                <c:pt idx="9">
                  <c:v>2.23</c:v>
                </c:pt>
              </c:numCache>
            </c:numRef>
          </c:val>
          <c:extLst>
            <c:ext xmlns:c16="http://schemas.microsoft.com/office/drawing/2014/chart" uri="{C3380CC4-5D6E-409C-BE32-E72D297353CC}">
              <c16:uniqueId val="{00000006-8EE2-4A13-A19A-547A452D2ED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1.95</c:v>
                </c:pt>
                <c:pt idx="2">
                  <c:v>#N/A</c:v>
                </c:pt>
                <c:pt idx="3">
                  <c:v>2.1800000000000002</c:v>
                </c:pt>
                <c:pt idx="4">
                  <c:v>#N/A</c:v>
                </c:pt>
                <c:pt idx="5">
                  <c:v>2.71</c:v>
                </c:pt>
                <c:pt idx="6">
                  <c:v>#N/A</c:v>
                </c:pt>
                <c:pt idx="7">
                  <c:v>2.4700000000000002</c:v>
                </c:pt>
                <c:pt idx="8">
                  <c:v>#N/A</c:v>
                </c:pt>
                <c:pt idx="9">
                  <c:v>2.85</c:v>
                </c:pt>
              </c:numCache>
            </c:numRef>
          </c:val>
          <c:extLst>
            <c:ext xmlns:c16="http://schemas.microsoft.com/office/drawing/2014/chart" uri="{C3380CC4-5D6E-409C-BE32-E72D297353CC}">
              <c16:uniqueId val="{00000007-8EE2-4A13-A19A-547A452D2ED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3.51</c:v>
                </c:pt>
                <c:pt idx="2">
                  <c:v>#N/A</c:v>
                </c:pt>
                <c:pt idx="3">
                  <c:v>3.76</c:v>
                </c:pt>
                <c:pt idx="4">
                  <c:v>#N/A</c:v>
                </c:pt>
                <c:pt idx="5">
                  <c:v>3.72</c:v>
                </c:pt>
                <c:pt idx="6">
                  <c:v>#N/A</c:v>
                </c:pt>
                <c:pt idx="7">
                  <c:v>3.07</c:v>
                </c:pt>
                <c:pt idx="8">
                  <c:v>#N/A</c:v>
                </c:pt>
                <c:pt idx="9">
                  <c:v>2.85</c:v>
                </c:pt>
              </c:numCache>
            </c:numRef>
          </c:val>
          <c:extLst>
            <c:ext xmlns:c16="http://schemas.microsoft.com/office/drawing/2014/chart" uri="{C3380CC4-5D6E-409C-BE32-E72D297353CC}">
              <c16:uniqueId val="{00000008-8EE2-4A13-A19A-547A452D2ED2}"/>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2.52</c:v>
                </c:pt>
                <c:pt idx="2">
                  <c:v>#N/A</c:v>
                </c:pt>
                <c:pt idx="3">
                  <c:v>2.58</c:v>
                </c:pt>
                <c:pt idx="4">
                  <c:v>#N/A</c:v>
                </c:pt>
                <c:pt idx="5">
                  <c:v>2.88</c:v>
                </c:pt>
                <c:pt idx="6">
                  <c:v>#N/A</c:v>
                </c:pt>
                <c:pt idx="7">
                  <c:v>4.04</c:v>
                </c:pt>
                <c:pt idx="8">
                  <c:v>#N/A</c:v>
                </c:pt>
                <c:pt idx="9">
                  <c:v>4.51</c:v>
                </c:pt>
              </c:numCache>
            </c:numRef>
          </c:val>
          <c:extLst>
            <c:ext xmlns:c16="http://schemas.microsoft.com/office/drawing/2014/chart" uri="{C3380CC4-5D6E-409C-BE32-E72D297353CC}">
              <c16:uniqueId val="{00000009-8EE2-4A13-A19A-547A452D2E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90643</c:v>
                </c:pt>
                <c:pt idx="5">
                  <c:v>96042</c:v>
                </c:pt>
                <c:pt idx="8">
                  <c:v>93445</c:v>
                </c:pt>
                <c:pt idx="11">
                  <c:v>88434</c:v>
                </c:pt>
                <c:pt idx="14">
                  <c:v>92457</c:v>
                </c:pt>
              </c:numCache>
            </c:numRef>
          </c:val>
          <c:extLst>
            <c:ext xmlns:c16="http://schemas.microsoft.com/office/drawing/2014/chart" uri="{C3380CC4-5D6E-409C-BE32-E72D297353CC}">
              <c16:uniqueId val="{00000000-DB9E-44E9-A35C-63AAC02410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8</c:v>
                </c:pt>
                <c:pt idx="3">
                  <c:v>3</c:v>
                </c:pt>
                <c:pt idx="6">
                  <c:v>9</c:v>
                </c:pt>
                <c:pt idx="9">
                  <c:v>9</c:v>
                </c:pt>
                <c:pt idx="12">
                  <c:v>1</c:v>
                </c:pt>
              </c:numCache>
            </c:numRef>
          </c:val>
          <c:extLst>
            <c:ext xmlns:c16="http://schemas.microsoft.com/office/drawing/2014/chart" uri="{C3380CC4-5D6E-409C-BE32-E72D297353CC}">
              <c16:uniqueId val="{00000001-DB9E-44E9-A35C-63AAC02410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4050</c:v>
                </c:pt>
                <c:pt idx="3">
                  <c:v>4202</c:v>
                </c:pt>
                <c:pt idx="6">
                  <c:v>4172</c:v>
                </c:pt>
                <c:pt idx="9">
                  <c:v>4382</c:v>
                </c:pt>
                <c:pt idx="12">
                  <c:v>3911</c:v>
                </c:pt>
              </c:numCache>
            </c:numRef>
          </c:val>
          <c:extLst>
            <c:ext xmlns:c16="http://schemas.microsoft.com/office/drawing/2014/chart" uri="{C3380CC4-5D6E-409C-BE32-E72D297353CC}">
              <c16:uniqueId val="{00000002-DB9E-44E9-A35C-63AAC02410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203</c:v>
                </c:pt>
                <c:pt idx="3">
                  <c:v>348</c:v>
                </c:pt>
                <c:pt idx="6">
                  <c:v>362</c:v>
                </c:pt>
                <c:pt idx="9">
                  <c:v>357</c:v>
                </c:pt>
                <c:pt idx="12">
                  <c:v>350</c:v>
                </c:pt>
              </c:numCache>
            </c:numRef>
          </c:val>
          <c:extLst>
            <c:ext xmlns:c16="http://schemas.microsoft.com/office/drawing/2014/chart" uri="{C3380CC4-5D6E-409C-BE32-E72D297353CC}">
              <c16:uniqueId val="{00000003-DB9E-44E9-A35C-63AAC02410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25284</c:v>
                </c:pt>
                <c:pt idx="3">
                  <c:v>23629</c:v>
                </c:pt>
                <c:pt idx="6">
                  <c:v>22987</c:v>
                </c:pt>
                <c:pt idx="9">
                  <c:v>22883</c:v>
                </c:pt>
                <c:pt idx="12">
                  <c:v>22974</c:v>
                </c:pt>
              </c:numCache>
            </c:numRef>
          </c:val>
          <c:extLst>
            <c:ext xmlns:c16="http://schemas.microsoft.com/office/drawing/2014/chart" uri="{C3380CC4-5D6E-409C-BE32-E72D297353CC}">
              <c16:uniqueId val="{00000004-DB9E-44E9-A35C-63AAC02410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41622</c:v>
                </c:pt>
                <c:pt idx="3">
                  <c:v>41165</c:v>
                </c:pt>
                <c:pt idx="6">
                  <c:v>41895</c:v>
                </c:pt>
                <c:pt idx="9">
                  <c:v>43385</c:v>
                </c:pt>
                <c:pt idx="12">
                  <c:v>44370</c:v>
                </c:pt>
              </c:numCache>
            </c:numRef>
          </c:val>
          <c:extLst>
            <c:ext xmlns:c16="http://schemas.microsoft.com/office/drawing/2014/chart" uri="{C3380CC4-5D6E-409C-BE32-E72D297353CC}">
              <c16:uniqueId val="{00000005-DB9E-44E9-A35C-63AAC02410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2261</c:v>
                </c:pt>
                <c:pt idx="3">
                  <c:v>606</c:v>
                </c:pt>
                <c:pt idx="6">
                  <c:v>299</c:v>
                </c:pt>
                <c:pt idx="9">
                  <c:v>0</c:v>
                </c:pt>
                <c:pt idx="12">
                  <c:v>0</c:v>
                </c:pt>
              </c:numCache>
            </c:numRef>
          </c:val>
          <c:extLst>
            <c:ext xmlns:c16="http://schemas.microsoft.com/office/drawing/2014/chart" uri="{C3380CC4-5D6E-409C-BE32-E72D297353CC}">
              <c16:uniqueId val="{00000006-DB9E-44E9-A35C-63AAC02410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54737</c:v>
                </c:pt>
                <c:pt idx="3">
                  <c:v>60635</c:v>
                </c:pt>
                <c:pt idx="6">
                  <c:v>57519</c:v>
                </c:pt>
                <c:pt idx="9">
                  <c:v>48439</c:v>
                </c:pt>
                <c:pt idx="12">
                  <c:v>52383</c:v>
                </c:pt>
              </c:numCache>
            </c:numRef>
          </c:val>
          <c:extLst>
            <c:ext xmlns:c16="http://schemas.microsoft.com/office/drawing/2014/chart" uri="{C3380CC4-5D6E-409C-BE32-E72D297353CC}">
              <c16:uniqueId val="{00000007-DB9E-44E9-A35C-63AAC02410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37522</c:v>
                </c:pt>
                <c:pt idx="2">
                  <c:v>#N/A</c:v>
                </c:pt>
                <c:pt idx="3">
                  <c:v>#N/A</c:v>
                </c:pt>
                <c:pt idx="4">
                  <c:v>34546</c:v>
                </c:pt>
                <c:pt idx="5">
                  <c:v>#N/A</c:v>
                </c:pt>
                <c:pt idx="6">
                  <c:v>#N/A</c:v>
                </c:pt>
                <c:pt idx="7">
                  <c:v>33798</c:v>
                </c:pt>
                <c:pt idx="8">
                  <c:v>#N/A</c:v>
                </c:pt>
                <c:pt idx="9">
                  <c:v>#N/A</c:v>
                </c:pt>
                <c:pt idx="10">
                  <c:v>31021</c:v>
                </c:pt>
                <c:pt idx="11">
                  <c:v>#N/A</c:v>
                </c:pt>
                <c:pt idx="12">
                  <c:v>#N/A</c:v>
                </c:pt>
                <c:pt idx="13">
                  <c:v>31532</c:v>
                </c:pt>
                <c:pt idx="14">
                  <c:v>#N/A</c:v>
                </c:pt>
              </c:numCache>
            </c:numRef>
          </c:val>
          <c:smooth val="0"/>
          <c:extLst>
            <c:ext xmlns:c16="http://schemas.microsoft.com/office/drawing/2014/chart" uri="{C3380CC4-5D6E-409C-BE32-E72D297353CC}">
              <c16:uniqueId val="{00000008-DB9E-44E9-A35C-63AAC02410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851506</c:v>
                </c:pt>
                <c:pt idx="5">
                  <c:v>845402</c:v>
                </c:pt>
                <c:pt idx="8">
                  <c:v>843488</c:v>
                </c:pt>
                <c:pt idx="11">
                  <c:v>847439</c:v>
                </c:pt>
                <c:pt idx="14">
                  <c:v>832371</c:v>
                </c:pt>
              </c:numCache>
            </c:numRef>
          </c:val>
          <c:extLst>
            <c:ext xmlns:c16="http://schemas.microsoft.com/office/drawing/2014/chart" uri="{C3380CC4-5D6E-409C-BE32-E72D297353CC}">
              <c16:uniqueId val="{00000000-8B19-487C-B071-95C9F63BCD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293342</c:v>
                </c:pt>
                <c:pt idx="5">
                  <c:v>283458</c:v>
                </c:pt>
                <c:pt idx="8">
                  <c:v>266110</c:v>
                </c:pt>
                <c:pt idx="11">
                  <c:v>278154</c:v>
                </c:pt>
                <c:pt idx="14">
                  <c:v>284406</c:v>
                </c:pt>
              </c:numCache>
            </c:numRef>
          </c:val>
          <c:extLst>
            <c:ext xmlns:c16="http://schemas.microsoft.com/office/drawing/2014/chart" uri="{C3380CC4-5D6E-409C-BE32-E72D297353CC}">
              <c16:uniqueId val="{00000001-8B19-487C-B071-95C9F63BCD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256370</c:v>
                </c:pt>
                <c:pt idx="5">
                  <c:v>282212</c:v>
                </c:pt>
                <c:pt idx="8">
                  <c:v>295511</c:v>
                </c:pt>
                <c:pt idx="11">
                  <c:v>336218</c:v>
                </c:pt>
                <c:pt idx="14">
                  <c:v>378563</c:v>
                </c:pt>
              </c:numCache>
            </c:numRef>
          </c:val>
          <c:extLst>
            <c:ext xmlns:c16="http://schemas.microsoft.com/office/drawing/2014/chart" uri="{C3380CC4-5D6E-409C-BE32-E72D297353CC}">
              <c16:uniqueId val="{00000002-8B19-487C-B071-95C9F63BCD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19-487C-B071-95C9F63BCD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19-487C-B071-95C9F63BCD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18602</c:v>
                </c:pt>
                <c:pt idx="3">
                  <c:v>15476</c:v>
                </c:pt>
                <c:pt idx="6">
                  <c:v>19326</c:v>
                </c:pt>
                <c:pt idx="9">
                  <c:v>9955</c:v>
                </c:pt>
                <c:pt idx="12">
                  <c:v>13031</c:v>
                </c:pt>
              </c:numCache>
            </c:numRef>
          </c:val>
          <c:extLst>
            <c:ext xmlns:c16="http://schemas.microsoft.com/office/drawing/2014/chart" uri="{C3380CC4-5D6E-409C-BE32-E72D297353CC}">
              <c16:uniqueId val="{00000005-8B19-487C-B071-95C9F63BCD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92791</c:v>
                </c:pt>
                <c:pt idx="3">
                  <c:v>91931</c:v>
                </c:pt>
                <c:pt idx="6">
                  <c:v>90696</c:v>
                </c:pt>
                <c:pt idx="9">
                  <c:v>88203</c:v>
                </c:pt>
                <c:pt idx="12">
                  <c:v>87241</c:v>
                </c:pt>
              </c:numCache>
            </c:numRef>
          </c:val>
          <c:extLst>
            <c:ext xmlns:c16="http://schemas.microsoft.com/office/drawing/2014/chart" uri="{C3380CC4-5D6E-409C-BE32-E72D297353CC}">
              <c16:uniqueId val="{00000006-8B19-487C-B071-95C9F63BCD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3747</c:v>
                </c:pt>
                <c:pt idx="3">
                  <c:v>3458</c:v>
                </c:pt>
                <c:pt idx="6">
                  <c:v>3162</c:v>
                </c:pt>
                <c:pt idx="9">
                  <c:v>2824</c:v>
                </c:pt>
                <c:pt idx="12">
                  <c:v>2488</c:v>
                </c:pt>
              </c:numCache>
            </c:numRef>
          </c:val>
          <c:extLst>
            <c:ext xmlns:c16="http://schemas.microsoft.com/office/drawing/2014/chart" uri="{C3380CC4-5D6E-409C-BE32-E72D297353CC}">
              <c16:uniqueId val="{00000007-8B19-487C-B071-95C9F63BCD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285198</c:v>
                </c:pt>
                <c:pt idx="3">
                  <c:v>269493</c:v>
                </c:pt>
                <c:pt idx="6">
                  <c:v>256858</c:v>
                </c:pt>
                <c:pt idx="9">
                  <c:v>251685</c:v>
                </c:pt>
                <c:pt idx="12">
                  <c:v>259475</c:v>
                </c:pt>
              </c:numCache>
            </c:numRef>
          </c:val>
          <c:extLst>
            <c:ext xmlns:c16="http://schemas.microsoft.com/office/drawing/2014/chart" uri="{C3380CC4-5D6E-409C-BE32-E72D297353CC}">
              <c16:uniqueId val="{00000008-8B19-487C-B071-95C9F63BCD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32524</c:v>
                </c:pt>
                <c:pt idx="3">
                  <c:v>26964</c:v>
                </c:pt>
                <c:pt idx="6">
                  <c:v>29129</c:v>
                </c:pt>
                <c:pt idx="9">
                  <c:v>33552</c:v>
                </c:pt>
                <c:pt idx="12">
                  <c:v>30889</c:v>
                </c:pt>
              </c:numCache>
            </c:numRef>
          </c:val>
          <c:extLst>
            <c:ext xmlns:c16="http://schemas.microsoft.com/office/drawing/2014/chart" uri="{C3380CC4-5D6E-409C-BE32-E72D297353CC}">
              <c16:uniqueId val="{00000009-8B19-487C-B071-95C9F63BCD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1409307</c:v>
                </c:pt>
                <c:pt idx="3">
                  <c:v>1408879</c:v>
                </c:pt>
                <c:pt idx="6">
                  <c:v>1400373</c:v>
                </c:pt>
                <c:pt idx="9">
                  <c:v>1401546</c:v>
                </c:pt>
                <c:pt idx="12">
                  <c:v>1387606</c:v>
                </c:pt>
              </c:numCache>
            </c:numRef>
          </c:val>
          <c:extLst>
            <c:ext xmlns:c16="http://schemas.microsoft.com/office/drawing/2014/chart" uri="{C3380CC4-5D6E-409C-BE32-E72D297353CC}">
              <c16:uniqueId val="{0000000A-8B19-487C-B071-95C9F63BCD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440952</c:v>
                </c:pt>
                <c:pt idx="2">
                  <c:v>#N/A</c:v>
                </c:pt>
                <c:pt idx="3">
                  <c:v>#N/A</c:v>
                </c:pt>
                <c:pt idx="4">
                  <c:v>405131</c:v>
                </c:pt>
                <c:pt idx="5">
                  <c:v>#N/A</c:v>
                </c:pt>
                <c:pt idx="6">
                  <c:v>#N/A</c:v>
                </c:pt>
                <c:pt idx="7">
                  <c:v>394436</c:v>
                </c:pt>
                <c:pt idx="8">
                  <c:v>#N/A</c:v>
                </c:pt>
                <c:pt idx="9">
                  <c:v>#N/A</c:v>
                </c:pt>
                <c:pt idx="10">
                  <c:v>325955</c:v>
                </c:pt>
                <c:pt idx="11">
                  <c:v>#N/A</c:v>
                </c:pt>
                <c:pt idx="12">
                  <c:v>#N/A</c:v>
                </c:pt>
                <c:pt idx="13">
                  <c:v>285389</c:v>
                </c:pt>
                <c:pt idx="14">
                  <c:v>#N/A</c:v>
                </c:pt>
              </c:numCache>
            </c:numRef>
          </c:val>
          <c:smooth val="0"/>
          <c:extLst>
            <c:ext xmlns:c16="http://schemas.microsoft.com/office/drawing/2014/chart" uri="{C3380CC4-5D6E-409C-BE32-E72D297353CC}">
              <c16:uniqueId val="{0000000B-8B19-487C-B071-95C9F63BCD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36870</c:v>
                </c:pt>
                <c:pt idx="1">
                  <c:v>35597</c:v>
                </c:pt>
                <c:pt idx="2">
                  <c:v>36832</c:v>
                </c:pt>
              </c:numCache>
            </c:numRef>
          </c:val>
          <c:extLst>
            <c:ext xmlns:c16="http://schemas.microsoft.com/office/drawing/2014/chart" uri="{C3380CC4-5D6E-409C-BE32-E72D297353CC}">
              <c16:uniqueId val="{00000000-C4FC-4400-92DC-69E0B8A4DD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5471</c:v>
                </c:pt>
                <c:pt idx="1">
                  <c:v>19035</c:v>
                </c:pt>
                <c:pt idx="2">
                  <c:v>20731</c:v>
                </c:pt>
              </c:numCache>
            </c:numRef>
          </c:val>
          <c:extLst>
            <c:ext xmlns:c16="http://schemas.microsoft.com/office/drawing/2014/chart" uri="{C3380CC4-5D6E-409C-BE32-E72D297353CC}">
              <c16:uniqueId val="{00000001-C4FC-4400-92DC-69E0B8A4DD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31964</c:v>
                </c:pt>
                <c:pt idx="1">
                  <c:v>40261</c:v>
                </c:pt>
                <c:pt idx="2">
                  <c:v>62277</c:v>
                </c:pt>
              </c:numCache>
            </c:numRef>
          </c:val>
          <c:extLst>
            <c:ext xmlns:c16="http://schemas.microsoft.com/office/drawing/2014/chart" uri="{C3380CC4-5D6E-409C-BE32-E72D297353CC}">
              <c16:uniqueId val="{00000002-C4FC-4400-92DC-69E0B8A4DD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前年度との比較において、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(A)-(B)</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が約５億円の増となっている主な要因としては、「元利償還金」が約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億円の増、「満期一括償還地方債に係る年度割相当額」が約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億円の増、「債務負担行為に基づく支出額」が約５億円の減となった一方、「算入公債費等」が約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億円の増（減要因）となったこと等によるもの。</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財政運営プランの取組みを進め、地方債現在高の縮減を図るなど、財政健全化に努めていく。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表数値修正（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・算入公債費等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＝（総括表③の⑧＋⑨＋⑩＋⑪）</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96,040,621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96,041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130,588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96,041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34,547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減債基金積立相当額の積立ルールが、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年償還で毎年度の積立額を発行額の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として設定しているのに対して、本市においては平成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年度まで借入後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年据置いてから積立てるルールを適用していたため、減債基金残高と減債基金積立相当額に乖離が生じていた。</a:t>
          </a:r>
          <a:endParaRPr lang="ja-JP" altLang="ja-JP" sz="7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しかし、平成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年度以降は借入後据置なしで毎年度の積立額を発行額の残年数分の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とした結果、令和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年度末において積立不足が解消されている。</a:t>
          </a:r>
          <a:endParaRPr lang="ja-JP" altLang="ja-JP" sz="7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令和４年度において、減債基金（満期一括償還分）の増等により、充当可能基金が対前年度比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億円の増となったことが、将来負担比率の減少要因となっている。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また、地方債現在高の減等により、将来負担額は対前年度比で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今後も財政運営プランの取り組みを進め、地方債現在高の着実な縮減などにより、将来にわたり持続可能な財政運営に努めていく。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・近年の基金残高の増加要因は主に財政調整基金の増加によるものであるが、令和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年度の前年度増減理由については、主に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こども未来</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基金の増加によるものである。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こども未来基金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港湾整備事業特別会計の収益等を活用し、こども施策の充実を図るため、積み立て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を行ったのが要因である。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・基金については、より適切かつ有効な運用を図ることを目的として、平成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年度より、各基金の状況、今後の見通し等について市のホームページで公表している。引き続き、財政状況等を踏まえ、条例の趣旨に沿った適切な運用を行っていく。</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・庁舎建設等資金積立金：市役所本庁舎及び出先総合庁舎等公共施設の建設等に必要な費用に充てる。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・こども未来基金：子ども施策の推進に資する事業に充てる。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・高速鉄道建設基金：高速鉄道の建設に係る一般会計負担の平準化を図るため、一般会計繰出金及び市債元利償還金の財源に充てる。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・ユニバーシアード福岡大会記念スポーツ振興基金：本市で開催される国際スポーツ大会に必要な費用等に充てる。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・市営住宅</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修繕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市営住宅等の修繕に必要な費用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・庁舎建設等資金積立金：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庁舎等公共施設の建て替えや改修等には、将来的に多額の費用が必要となることから、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その財源として積み立てを行ったもの。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・庁舎建設等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資金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立金：令和３年６月に策定した、福岡市アセットマネジメント推進プランや、市全体の財政状況を踏まえながら、投資規模が大きな案件などで、活用可能な国、県補助金や市債を活用してもなお資金需要が発生する場合などに活用するもの。</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・ユニバーシアード福岡大会記念スポーツ振興基金：世界水泳選手権福岡大会組織委員会への負担金の財源として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充当するため、令和５年度中に全額の取崩しを行う予定としている。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各基金の積立や取崩し額の決定にあたっては、当該基金に係る事業の需要のみではなく、財政状況を的確に踏まえる必要があり、将来に渡る計画を予め作成することは困難であるが、一方で、より適切かつ有効な運用を図ることを目的とし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年度より、各基金の状況、今後の見通し等について市のホームページで公表している。引き続き、財政状況等を踏まえ、条例の趣旨に沿った適切な運用を行っていく。</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年度決算においては、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令和４年度の市税収入が過去最高となる見込みであったことや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地方消費税交付金などその他の一般財源が上振れする見込みであったことなどから、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結果として財政調整基金の取り崩し額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を抑制することで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、残高が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に転じたもの。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適正な残高については、将来の経済情勢や予期し得ない災害等の発生などにより大きく異なってくるものであり、具体的な金額を示すことは困難であるが、将来にわたる貴重な調整財源として、可能な限り確保する必要があると考えている。近年では、新型コロナウイルス感染症の影響に伴う市税収入の大幅減等へ対応するために活用しているが、今後も、決算剰余金を中心とした積み立て、必要最低限の取崩しに努めていく。</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年度に前年比で基金残高が増となっている理由は、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将来の公債費負担に備えるために、土地区画整理事業特別会計の元金等の積み立てを行ったためである。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・市債の償還財源に充てるもの。</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FB81C7F-5A5D-4450-BD75-AE17BFE57489}"/>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1EE995C-25D8-47AB-B54C-71F49FCBA292}"/>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E014407-E740-4AA5-B683-5B65C6C5C4B4}"/>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7D96554-D565-41A7-94E3-D6E0185D221D}"/>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7D3F266-0815-4183-BC76-0DEEAD73872C}"/>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5A82919-E8E3-4004-B5AA-1844DA4CAF09}"/>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3F25EC5-C06C-4D15-970B-7B426DE8D159}"/>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1C558AD-41C1-402A-997B-B85C0509D947}"/>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887810E-23BC-470A-8717-DA5ECA65D8DA}"/>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40C0B15-6214-4F98-9E26-83865F0A9446}"/>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1,581,398
1,540,439
343.47
1,142,879,419
1,124,508,359
9,867,539
442,104,112
1,134,566,282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48CB0AE-F3FE-4865-903F-6F33C4732DED}"/>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1356AED-E626-4A3D-B390-D1C9A864A4ED}"/>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42BDA3F-C698-4447-82AB-FA845941AC86}"/>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289086D-D168-413B-AFC3-DF3C089515D9}"/>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C930EFE-210B-4D78-A453-DF9E3F80D726}"/>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20DF304-30D7-4752-A768-F92622CB3149}"/>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B2CF32D-8A9E-4AFC-B23B-BF143AC019D2}"/>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26AA048-2393-42C1-89F4-B1B397D14C70}"/>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DBECDEC-8113-44DC-9147-98C394A3B16C}"/>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1E02278-8A2F-4733-8752-02AC453BE4BC}"/>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63569B0-60A6-49C7-8969-8AFAEBEB6CBB}"/>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915C2D3-2308-4BC1-B8CC-344066B6BF57}"/>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465F6CD-87C9-4B44-B5DF-D624FA432277}"/>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F781FD0-FB43-4E99-8A16-292B23E5B437}"/>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CAA387E-D7A0-4C17-AB94-82D16ABA86C6}"/>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C5E9136-9DE5-4968-869A-646A1C52AEA2}"/>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E2CF40C-3292-4914-8ED7-BB3CB84D68AF}"/>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D7D830F-F3AB-4F3C-9A9C-6FACD1B5C3F6}"/>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5DA7718-4AA4-461C-8218-0540345D4219}"/>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61080CD-4B5C-45F6-B138-E0B202A22440}"/>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73F7D09-F5ED-45E9-BA2E-C548954F1698}"/>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1168F3A-2324-4D29-B3E6-4D6AD624EE2D}"/>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C4CE752-EF08-489F-9512-3E9AAE047F5C}"/>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522999D-D481-4289-A42C-2E5EB4B4F3B7}"/>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31158D5-C5F9-4FD0-BDAF-5ED656EB66C5}"/>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3286A64-5B96-4CC5-B731-1DE22B0D8FD0}"/>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6BD71A8-F07B-4D5C-908D-89779483018E}"/>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8E56C04-6776-41BB-BD1C-92ABA0D3B6F3}"/>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0888419-EF58-46DC-82CC-F902495838E3}"/>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8ED6828-8483-4481-90C9-D80666431BA9}"/>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0F46BBA-99A6-430A-AA55-3574CE4E47D8}"/>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AC6BE8B-0C24-44D8-8828-5BA00AAAEDA9}"/>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679B6D8-48B6-4735-AFF5-FE51874C8DA8}"/>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3E3650A-4036-4527-83EA-6D9D5B4E999A}"/>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98711FF-48CD-49C7-9FA8-46EE21B729BD}"/>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F29AE05-2894-4E0F-A56B-2802572CD2C1}"/>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7FE24F4-9816-4D07-A532-A462C194366E}"/>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財政力指数の分母となる基準財政需要額が増加したものの、分子となる基準財政収入額市税収入の増等により増加したため、財政力指数は前年度と変わらず「</a:t>
          </a:r>
          <a:r>
            <a:rPr kumimoji="1" lang="en-US" altLang="ja-JP" sz="1200">
              <a:latin typeface="ＭＳ Ｐゴシック" panose="020B0600070205080204" pitchFamily="50" charset="-128"/>
              <a:ea typeface="ＭＳ Ｐゴシック" panose="020B0600070205080204" pitchFamily="50" charset="-128"/>
            </a:rPr>
            <a:t>0.88</a:t>
          </a:r>
          <a:r>
            <a:rPr kumimoji="1" lang="ja-JP" altLang="en-US" sz="1200">
              <a:latin typeface="ＭＳ Ｐゴシック" panose="020B0600070205080204" pitchFamily="50" charset="-128"/>
              <a:ea typeface="ＭＳ Ｐゴシック" panose="020B0600070205080204" pitchFamily="50" charset="-128"/>
            </a:rPr>
            <a:t>」となった。	</a:t>
          </a:r>
        </a:p>
        <a:p>
          <a:r>
            <a:rPr kumimoji="1" lang="ja-JP" altLang="en-US" sz="1200">
              <a:latin typeface="ＭＳ Ｐゴシック" panose="020B0600070205080204" pitchFamily="50" charset="-128"/>
              <a:ea typeface="ＭＳ Ｐゴシック" panose="020B0600070205080204" pitchFamily="50" charset="-128"/>
            </a:rPr>
            <a:t>　今後も財政運営プランの取り組みを進め、財政基盤の強化に努めていく。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2AFBD1F-1C8C-4888-8DF6-30AC971B1CAA}"/>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D791AEE-E777-47CD-B8D8-C4CEBD903B4E}"/>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51815786-1EA3-4C35-80D7-0A06C06C75BE}"/>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34329B8D-65C4-4C81-86C4-7A924F357B5D}"/>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5C3CCF5F-827D-494F-B887-D2D9CDE1423E}"/>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C15E42F3-BDEB-47BD-A112-6129071F6EA5}"/>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64C7F03B-2C42-45BB-AD70-F6FD8AD28BA5}"/>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243EA0F7-0FC0-4E3F-9808-BF871EE972A3}"/>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D38B63B2-241D-4BBF-AE89-3CC46313FDD8}"/>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B098D1E7-9B09-41E1-99E4-1457634F6B69}"/>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C2EB79B9-6492-46C0-8422-6A375879A794}"/>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F37D4FFC-E4D3-433D-9C46-A2F2A72078AF}"/>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61AF07B2-71A3-4037-B19D-1FA506A0485D}"/>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F10A8965-F28C-44C0-8962-A5C5657DCE33}"/>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3D8813C-4DEC-41DE-864A-F45117729E4B}"/>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43CA585B-65B1-4D94-B64F-2D4DDC8BFB76}"/>
            </a:ext>
          </a:extLst>
        </xdr:cNvPr>
        <xdr:cNvCxnSpPr/>
      </xdr:nvCxnSpPr>
      <xdr:spPr>
        <a:xfrm flipV="1">
          <a:off x="4514850" y="5770033"/>
          <a:ext cx="0" cy="1362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935E3EE8-B6AB-4206-83C8-E416906ED7C0}"/>
            </a:ext>
          </a:extLst>
        </xdr:cNvPr>
        <xdr:cNvSpPr txBox="1"/>
      </xdr:nvSpPr>
      <xdr:spPr>
        <a:xfrm>
          <a:off x="4581525"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803AB77A-7511-441C-A53D-BADA1433756E}"/>
            </a:ext>
          </a:extLst>
        </xdr:cNvPr>
        <xdr:cNvCxnSpPr/>
      </xdr:nvCxnSpPr>
      <xdr:spPr>
        <a:xfrm>
          <a:off x="4429125" y="71321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612A4DBA-6B49-4F9E-905B-2B78098EBB00}"/>
            </a:ext>
          </a:extLst>
        </xdr:cNvPr>
        <xdr:cNvSpPr txBox="1"/>
      </xdr:nvSpPr>
      <xdr:spPr>
        <a:xfrm>
          <a:off x="4581525" y="551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8207A7B4-CAAA-4DA6-9AE4-A47510F33F3D}"/>
            </a:ext>
          </a:extLst>
        </xdr:cNvPr>
        <xdr:cNvCxnSpPr/>
      </xdr:nvCxnSpPr>
      <xdr:spPr>
        <a:xfrm>
          <a:off x="4429125" y="577003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148167</xdr:rowOff>
    </xdr:to>
    <xdr:cxnSp macro="">
      <xdr:nvCxnSpPr>
        <xdr:cNvPr id="69" name="直線コネクタ 68">
          <a:extLst>
            <a:ext uri="{FF2B5EF4-FFF2-40B4-BE49-F238E27FC236}">
              <a16:creationId xmlns:a16="http://schemas.microsoft.com/office/drawing/2014/main" id="{0408776A-6E0B-4F67-8E45-08FF10DB9C62}"/>
            </a:ext>
          </a:extLst>
        </xdr:cNvPr>
        <xdr:cNvCxnSpPr/>
      </xdr:nvCxnSpPr>
      <xdr:spPr>
        <a:xfrm>
          <a:off x="3752850" y="629814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8EB7C931-A5DA-4391-B99F-3AD348DD10E1}"/>
            </a:ext>
          </a:extLst>
        </xdr:cNvPr>
        <xdr:cNvSpPr txBox="1"/>
      </xdr:nvSpPr>
      <xdr:spPr>
        <a:xfrm>
          <a:off x="4581525" y="6373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F540910-9464-4095-A468-25D6726257E1}"/>
            </a:ext>
          </a:extLst>
        </xdr:cNvPr>
        <xdr:cNvSpPr/>
      </xdr:nvSpPr>
      <xdr:spPr>
        <a:xfrm>
          <a:off x="4467225" y="63986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148167</xdr:rowOff>
    </xdr:to>
    <xdr:cxnSp macro="">
      <xdr:nvCxnSpPr>
        <xdr:cNvPr id="72" name="直線コネクタ 71">
          <a:extLst>
            <a:ext uri="{FF2B5EF4-FFF2-40B4-BE49-F238E27FC236}">
              <a16:creationId xmlns:a16="http://schemas.microsoft.com/office/drawing/2014/main" id="{29E97207-DD9A-4365-A8A0-1D1D18FB879C}"/>
            </a:ext>
          </a:extLst>
        </xdr:cNvPr>
        <xdr:cNvCxnSpPr/>
      </xdr:nvCxnSpPr>
      <xdr:spPr>
        <a:xfrm>
          <a:off x="2943225" y="6257925"/>
          <a:ext cx="809625"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B61F6894-27C2-4651-B368-CE79EECA5294}"/>
            </a:ext>
          </a:extLst>
        </xdr:cNvPr>
        <xdr:cNvSpPr/>
      </xdr:nvSpPr>
      <xdr:spPr>
        <a:xfrm>
          <a:off x="3705225" y="63986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1710</xdr:rowOff>
    </xdr:from>
    <xdr:ext cx="736600" cy="259045"/>
    <xdr:sp macro="" textlink="">
      <xdr:nvSpPr>
        <xdr:cNvPr id="74" name="テキスト ボックス 73">
          <a:extLst>
            <a:ext uri="{FF2B5EF4-FFF2-40B4-BE49-F238E27FC236}">
              <a16:creationId xmlns:a16="http://schemas.microsoft.com/office/drawing/2014/main" id="{9357E4DE-D403-426B-AFDE-641C23B5F302}"/>
            </a:ext>
          </a:extLst>
        </xdr:cNvPr>
        <xdr:cNvSpPr txBox="1"/>
      </xdr:nvSpPr>
      <xdr:spPr>
        <a:xfrm>
          <a:off x="3409950" y="6478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107950</xdr:rowOff>
    </xdr:to>
    <xdr:cxnSp macro="">
      <xdr:nvCxnSpPr>
        <xdr:cNvPr id="75" name="直線コネクタ 74">
          <a:extLst>
            <a:ext uri="{FF2B5EF4-FFF2-40B4-BE49-F238E27FC236}">
              <a16:creationId xmlns:a16="http://schemas.microsoft.com/office/drawing/2014/main" id="{C9044995-2C02-48F1-A4CB-BF646F56B387}"/>
            </a:ext>
          </a:extLst>
        </xdr:cNvPr>
        <xdr:cNvCxnSpPr/>
      </xdr:nvCxnSpPr>
      <xdr:spPr>
        <a:xfrm>
          <a:off x="2124075" y="6257925"/>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3672D276-255B-46D3-B798-767ACBE36ADB}"/>
            </a:ext>
          </a:extLst>
        </xdr:cNvPr>
        <xdr:cNvSpPr/>
      </xdr:nvSpPr>
      <xdr:spPr>
        <a:xfrm>
          <a:off x="2886075"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3C85F1D4-35A2-474D-90B5-E7565B0A15F7}"/>
            </a:ext>
          </a:extLst>
        </xdr:cNvPr>
        <xdr:cNvSpPr txBox="1"/>
      </xdr:nvSpPr>
      <xdr:spPr>
        <a:xfrm>
          <a:off x="2600325"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107950</xdr:rowOff>
    </xdr:to>
    <xdr:cxnSp macro="">
      <xdr:nvCxnSpPr>
        <xdr:cNvPr id="78" name="直線コネクタ 77">
          <a:extLst>
            <a:ext uri="{FF2B5EF4-FFF2-40B4-BE49-F238E27FC236}">
              <a16:creationId xmlns:a16="http://schemas.microsoft.com/office/drawing/2014/main" id="{6A21A464-2B9B-497C-A549-DE4F7AE69E8C}"/>
            </a:ext>
          </a:extLst>
        </xdr:cNvPr>
        <xdr:cNvCxnSpPr/>
      </xdr:nvCxnSpPr>
      <xdr:spPr>
        <a:xfrm>
          <a:off x="1333500" y="62579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3144D407-8384-4C39-85ED-BA24256555EC}"/>
            </a:ext>
          </a:extLst>
        </xdr:cNvPr>
        <xdr:cNvSpPr/>
      </xdr:nvSpPr>
      <xdr:spPr>
        <a:xfrm>
          <a:off x="2095500" y="6324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C13475D4-207B-4E10-80ED-A5A3347873BB}"/>
            </a:ext>
          </a:extLst>
        </xdr:cNvPr>
        <xdr:cNvSpPr txBox="1"/>
      </xdr:nvSpPr>
      <xdr:spPr>
        <a:xfrm>
          <a:off x="1781175"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349C8D23-07D5-4767-90BF-F1A709E43C8B}"/>
            </a:ext>
          </a:extLst>
        </xdr:cNvPr>
        <xdr:cNvSpPr/>
      </xdr:nvSpPr>
      <xdr:spPr>
        <a:xfrm>
          <a:off x="1285875" y="6324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92A6CD47-7319-40F6-BFCA-43AF062FF23D}"/>
            </a:ext>
          </a:extLst>
        </xdr:cNvPr>
        <xdr:cNvSpPr txBox="1"/>
      </xdr:nvSpPr>
      <xdr:spPr>
        <a:xfrm>
          <a:off x="971550" y="640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14910EB-316F-475E-88F7-520D0E7869F1}"/>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2F7E55B-555D-4045-8B0D-95F108034DC3}"/>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42BAF80-4979-4B27-BCF0-E1F3FBB91741}"/>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3100A8E-25FA-4B1C-86C5-867143FE33BA}"/>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2DB7C02-B192-4431-9ED1-7FDF00F1288C}"/>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a:extLst>
            <a:ext uri="{FF2B5EF4-FFF2-40B4-BE49-F238E27FC236}">
              <a16:creationId xmlns:a16="http://schemas.microsoft.com/office/drawing/2014/main" id="{68C21239-B017-4832-908C-CC0A9A9837A7}"/>
            </a:ext>
          </a:extLst>
        </xdr:cNvPr>
        <xdr:cNvSpPr/>
      </xdr:nvSpPr>
      <xdr:spPr>
        <a:xfrm>
          <a:off x="4467225" y="62505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a:extLst>
            <a:ext uri="{FF2B5EF4-FFF2-40B4-BE49-F238E27FC236}">
              <a16:creationId xmlns:a16="http://schemas.microsoft.com/office/drawing/2014/main" id="{B7E014F1-382E-49E6-9875-333877337C8F}"/>
            </a:ext>
          </a:extLst>
        </xdr:cNvPr>
        <xdr:cNvSpPr txBox="1"/>
      </xdr:nvSpPr>
      <xdr:spPr>
        <a:xfrm>
          <a:off x="4581525"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a:extLst>
            <a:ext uri="{FF2B5EF4-FFF2-40B4-BE49-F238E27FC236}">
              <a16:creationId xmlns:a16="http://schemas.microsoft.com/office/drawing/2014/main" id="{04CA95D6-3797-484E-9217-DA523FACC7E3}"/>
            </a:ext>
          </a:extLst>
        </xdr:cNvPr>
        <xdr:cNvSpPr/>
      </xdr:nvSpPr>
      <xdr:spPr>
        <a:xfrm>
          <a:off x="3705225" y="62505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a:extLst>
            <a:ext uri="{FF2B5EF4-FFF2-40B4-BE49-F238E27FC236}">
              <a16:creationId xmlns:a16="http://schemas.microsoft.com/office/drawing/2014/main" id="{4B2B88DE-58E9-461F-8584-5349EF9CEDEE}"/>
            </a:ext>
          </a:extLst>
        </xdr:cNvPr>
        <xdr:cNvSpPr txBox="1"/>
      </xdr:nvSpPr>
      <xdr:spPr>
        <a:xfrm>
          <a:off x="3409950" y="602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a:extLst>
            <a:ext uri="{FF2B5EF4-FFF2-40B4-BE49-F238E27FC236}">
              <a16:creationId xmlns:a16="http://schemas.microsoft.com/office/drawing/2014/main" id="{7FD3CFF6-A696-4A58-AF49-8168F56790F4}"/>
            </a:ext>
          </a:extLst>
        </xdr:cNvPr>
        <xdr:cNvSpPr/>
      </xdr:nvSpPr>
      <xdr:spPr>
        <a:xfrm>
          <a:off x="2886075" y="62103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B7A6F2D4-19F6-4ACA-A899-95FD2CC150AE}"/>
            </a:ext>
          </a:extLst>
        </xdr:cNvPr>
        <xdr:cNvSpPr txBox="1"/>
      </xdr:nvSpPr>
      <xdr:spPr>
        <a:xfrm>
          <a:off x="2600325"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a:extLst>
            <a:ext uri="{FF2B5EF4-FFF2-40B4-BE49-F238E27FC236}">
              <a16:creationId xmlns:a16="http://schemas.microsoft.com/office/drawing/2014/main" id="{EE9CD689-3443-40C8-8150-A49C63404DD7}"/>
            </a:ext>
          </a:extLst>
        </xdr:cNvPr>
        <xdr:cNvSpPr/>
      </xdr:nvSpPr>
      <xdr:spPr>
        <a:xfrm>
          <a:off x="2095500" y="62103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a:extLst>
            <a:ext uri="{FF2B5EF4-FFF2-40B4-BE49-F238E27FC236}">
              <a16:creationId xmlns:a16="http://schemas.microsoft.com/office/drawing/2014/main" id="{14F149C0-AEB4-424C-9DAD-6257A1B104D5}"/>
            </a:ext>
          </a:extLst>
        </xdr:cNvPr>
        <xdr:cNvSpPr txBox="1"/>
      </xdr:nvSpPr>
      <xdr:spPr>
        <a:xfrm>
          <a:off x="1781175"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a:extLst>
            <a:ext uri="{FF2B5EF4-FFF2-40B4-BE49-F238E27FC236}">
              <a16:creationId xmlns:a16="http://schemas.microsoft.com/office/drawing/2014/main" id="{944773EC-E3E2-4D72-A460-EE0EF48DB990}"/>
            </a:ext>
          </a:extLst>
        </xdr:cNvPr>
        <xdr:cNvSpPr/>
      </xdr:nvSpPr>
      <xdr:spPr>
        <a:xfrm>
          <a:off x="1285875" y="621030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a:extLst>
            <a:ext uri="{FF2B5EF4-FFF2-40B4-BE49-F238E27FC236}">
              <a16:creationId xmlns:a16="http://schemas.microsoft.com/office/drawing/2014/main" id="{0B514245-1F86-4D05-A8C4-92904A8DBFCE}"/>
            </a:ext>
          </a:extLst>
        </xdr:cNvPr>
        <xdr:cNvSpPr txBox="1"/>
      </xdr:nvSpPr>
      <xdr:spPr>
        <a:xfrm>
          <a:off x="97155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12E02A9E-6339-47E7-9D5F-7307FE3C840C}"/>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C48C3B82-5215-4C70-BCCD-58F063D72188}"/>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AA761348-1AFC-4B34-9E9F-4AABE0214214}"/>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4612819F-2C12-4B13-BAB8-F850E3011EA4}"/>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F939013D-1788-47E5-BD7C-724836EEE0E7}"/>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7F9F4AD6-B1B4-49F4-89E5-ADA798FAA2F7}"/>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A369F367-56A7-4380-B907-9BC7CAFEDD07}"/>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B90BF81-4178-43F4-A53A-EB23658731F6}"/>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3EB1660-4846-44D9-9C80-2F3BEF707A4C}"/>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8B546455-7D85-43A0-B8F4-897085B1FEBA}"/>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24DDD243-C8CB-4C71-981A-CC2DA88902DD}"/>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980C882-41DF-413F-9185-BF71B1342508}"/>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2FAEB983-B069-46EE-9CD0-900CCED24FCF}"/>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経常収支比率は、令和３年度決算額と比較して、</a:t>
          </a:r>
          <a:r>
            <a:rPr kumimoji="1" lang="en-US" altLang="ja-JP" sz="1050">
              <a:latin typeface="ＭＳ Ｐゴシック" panose="020B0600070205080204" pitchFamily="50" charset="-128"/>
              <a:ea typeface="ＭＳ Ｐゴシック" panose="020B0600070205080204" pitchFamily="50" charset="-128"/>
            </a:rPr>
            <a:t>3.3</a:t>
          </a:r>
          <a:r>
            <a:rPr kumimoji="1" lang="ja-JP" altLang="en-US" sz="1050">
              <a:latin typeface="ＭＳ Ｐゴシック" panose="020B0600070205080204" pitchFamily="50" charset="-128"/>
              <a:ea typeface="ＭＳ Ｐゴシック" panose="020B0600070205080204" pitchFamily="50" charset="-128"/>
            </a:rPr>
            <a:t>ポイント増加の</a:t>
          </a:r>
          <a:r>
            <a:rPr kumimoji="1" lang="en-US" altLang="ja-JP" sz="1050">
              <a:latin typeface="ＭＳ Ｐゴシック" panose="020B0600070205080204" pitchFamily="50" charset="-128"/>
              <a:ea typeface="ＭＳ Ｐゴシック" panose="020B0600070205080204" pitchFamily="50" charset="-128"/>
            </a:rPr>
            <a:t>93.6</a:t>
          </a:r>
          <a:r>
            <a:rPr kumimoji="1" lang="ja-JP" altLang="en-US" sz="1050">
              <a:latin typeface="ＭＳ Ｐゴシック" panose="020B0600070205080204" pitchFamily="50" charset="-128"/>
              <a:ea typeface="ＭＳ Ｐゴシック" panose="020B0600070205080204" pitchFamily="50" charset="-128"/>
            </a:rPr>
            <a:t>％となっているが、引き続き類似団体の平均を下回っている。</a:t>
          </a:r>
        </a:p>
        <a:p>
          <a:r>
            <a:rPr kumimoji="1" lang="ja-JP" altLang="en-US" sz="1050">
              <a:latin typeface="ＭＳ Ｐゴシック" panose="020B0600070205080204" pitchFamily="50" charset="-128"/>
              <a:ea typeface="ＭＳ Ｐゴシック" panose="020B0600070205080204" pitchFamily="50" charset="-128"/>
            </a:rPr>
            <a:t>　学校施設等の光熱費の高騰等による物件費などの経常経費に充当する一般財源が</a:t>
          </a:r>
          <a:r>
            <a:rPr kumimoji="1" lang="en-US" altLang="ja-JP" sz="1050">
              <a:latin typeface="ＭＳ Ｐゴシック" panose="020B0600070205080204" pitchFamily="50" charset="-128"/>
              <a:ea typeface="ＭＳ Ｐゴシック" panose="020B0600070205080204" pitchFamily="50" charset="-128"/>
            </a:rPr>
            <a:t>131</a:t>
          </a:r>
          <a:r>
            <a:rPr kumimoji="1" lang="ja-JP" altLang="en-US" sz="1050">
              <a:latin typeface="ＭＳ Ｐゴシック" panose="020B0600070205080204" pitchFamily="50" charset="-128"/>
              <a:ea typeface="ＭＳ Ｐゴシック" panose="020B0600070205080204" pitchFamily="50" charset="-128"/>
            </a:rPr>
            <a:t>億円増加したが、経常一般財源（臨時財政対策債を含む）が</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億円減少したことにより、経常収支比率は増加している。</a:t>
          </a:r>
        </a:p>
        <a:p>
          <a:r>
            <a:rPr kumimoji="1" lang="ja-JP" altLang="en-US" sz="1050">
              <a:latin typeface="ＭＳ Ｐゴシック" panose="020B0600070205080204" pitchFamily="50" charset="-128"/>
              <a:ea typeface="ＭＳ Ｐゴシック" panose="020B0600070205080204" pitchFamily="50" charset="-128"/>
            </a:rPr>
            <a:t>　政令市の中では、</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都市中低い方から６番目であり、相対的に財政の弾力性、健全性は保たれていると考えているが、この指標の比率は低いほど財政構造が弾力性に富んでいることを示すため、財政構造の弾力性の拡大に向けて、引き続き健全な財政運営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CF1323AB-1CA7-41D8-BA2A-6ABD375AF0F7}"/>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FD4BA782-B12B-4BA5-BAA6-07FF4D3D737C}"/>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4F67896F-EF96-4477-A5D8-F5D6A0788926}"/>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9249C876-4318-4795-8FB7-053FF715A57B}"/>
            </a:ext>
          </a:extLst>
        </xdr:cNvPr>
        <xdr:cNvCxnSpPr/>
      </xdr:nvCxnSpPr>
      <xdr:spPr>
        <a:xfrm>
          <a:off x="704850"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E3548F21-A59E-4C13-80C7-79BF7902197D}"/>
            </a:ext>
          </a:extLst>
        </xdr:cNvPr>
        <xdr:cNvSpPr txBox="1"/>
      </xdr:nvSpPr>
      <xdr:spPr>
        <a:xfrm>
          <a:off x="0"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40BC5372-DEFA-47A5-AA13-6AFB6D6CA643}"/>
            </a:ext>
          </a:extLst>
        </xdr:cNvPr>
        <xdr:cNvCxnSpPr/>
      </xdr:nvCxnSpPr>
      <xdr:spPr>
        <a:xfrm>
          <a:off x="704850"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6016F2F0-AD7C-412B-81D6-49C3A0A1DC35}"/>
            </a:ext>
          </a:extLst>
        </xdr:cNvPr>
        <xdr:cNvSpPr txBox="1"/>
      </xdr:nvSpPr>
      <xdr:spPr>
        <a:xfrm>
          <a:off x="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AC0B2553-7DD1-4A20-9594-9B4A03B432E2}"/>
            </a:ext>
          </a:extLst>
        </xdr:cNvPr>
        <xdr:cNvCxnSpPr/>
      </xdr:nvCxnSpPr>
      <xdr:spPr>
        <a:xfrm>
          <a:off x="704850"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BCA80A52-5717-422C-91FF-1BBB58EF1FA7}"/>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98D91950-53F8-4367-8C2A-E360B959B8E3}"/>
            </a:ext>
          </a:extLst>
        </xdr:cNvPr>
        <xdr:cNvCxnSpPr/>
      </xdr:nvCxnSpPr>
      <xdr:spPr>
        <a:xfrm>
          <a:off x="704850"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AB9B8C53-BB62-4DC8-8E5A-D0335B1EF892}"/>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F85F6D37-53E0-4F6F-8795-7E3216EE5CB9}"/>
            </a:ext>
          </a:extLst>
        </xdr:cNvPr>
        <xdr:cNvCxnSpPr/>
      </xdr:nvCxnSpPr>
      <xdr:spPr>
        <a:xfrm>
          <a:off x="704850"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4585A744-6764-4318-ACF8-746D2AFFF816}"/>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254599C1-7301-4AC8-9E48-86316B3BA72D}"/>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4D8B618E-08DE-42CD-90BD-3842B8DFB11D}"/>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D815A692-282F-40FF-8560-3D2E3B2EB079}"/>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B9F77B52-4981-432F-BCB0-7F65154C2AAC}"/>
            </a:ext>
          </a:extLst>
        </xdr:cNvPr>
        <xdr:cNvCxnSpPr/>
      </xdr:nvCxnSpPr>
      <xdr:spPr>
        <a:xfrm flipV="1">
          <a:off x="4514850" y="9350728"/>
          <a:ext cx="0" cy="1660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0E02EB53-D6AE-450B-B8BA-F0B0526FE6F1}"/>
            </a:ext>
          </a:extLst>
        </xdr:cNvPr>
        <xdr:cNvSpPr txBox="1"/>
      </xdr:nvSpPr>
      <xdr:spPr>
        <a:xfrm>
          <a:off x="4581525" y="1099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1C364553-751D-419E-8543-E1B40DC8F920}"/>
            </a:ext>
          </a:extLst>
        </xdr:cNvPr>
        <xdr:cNvCxnSpPr/>
      </xdr:nvCxnSpPr>
      <xdr:spPr>
        <a:xfrm>
          <a:off x="4429125" y="1101160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81B88ECB-7D26-4806-86E0-55DA8061A06E}"/>
            </a:ext>
          </a:extLst>
        </xdr:cNvPr>
        <xdr:cNvSpPr txBox="1"/>
      </xdr:nvSpPr>
      <xdr:spPr>
        <a:xfrm>
          <a:off x="4581525" y="91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C99AE2BE-B888-4533-A996-D7EB7E750E37}"/>
            </a:ext>
          </a:extLst>
        </xdr:cNvPr>
        <xdr:cNvCxnSpPr/>
      </xdr:nvCxnSpPr>
      <xdr:spPr>
        <a:xfrm>
          <a:off x="4429125" y="93507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86783</xdr:rowOff>
    </xdr:from>
    <xdr:to>
      <xdr:col>23</xdr:col>
      <xdr:colOff>133350</xdr:colOff>
      <xdr:row>61</xdr:row>
      <xdr:rowOff>14817</xdr:rowOff>
    </xdr:to>
    <xdr:cxnSp macro="">
      <xdr:nvCxnSpPr>
        <xdr:cNvPr id="132" name="直線コネクタ 131">
          <a:extLst>
            <a:ext uri="{FF2B5EF4-FFF2-40B4-BE49-F238E27FC236}">
              <a16:creationId xmlns:a16="http://schemas.microsoft.com/office/drawing/2014/main" id="{F3BF0342-87A0-4FCF-8A11-A0A62D185122}"/>
            </a:ext>
          </a:extLst>
        </xdr:cNvPr>
        <xdr:cNvCxnSpPr/>
      </xdr:nvCxnSpPr>
      <xdr:spPr>
        <a:xfrm>
          <a:off x="3752850" y="9475258"/>
          <a:ext cx="762000" cy="4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99782</xdr:rowOff>
    </xdr:from>
    <xdr:ext cx="762000" cy="259045"/>
    <xdr:sp macro="" textlink="">
      <xdr:nvSpPr>
        <xdr:cNvPr id="133" name="財政構造の弾力性平均値テキスト">
          <a:extLst>
            <a:ext uri="{FF2B5EF4-FFF2-40B4-BE49-F238E27FC236}">
              <a16:creationId xmlns:a16="http://schemas.microsoft.com/office/drawing/2014/main" id="{3E2403B5-8057-47A6-A267-D0D63461C41A}"/>
            </a:ext>
          </a:extLst>
        </xdr:cNvPr>
        <xdr:cNvSpPr txBox="1"/>
      </xdr:nvSpPr>
      <xdr:spPr>
        <a:xfrm>
          <a:off x="4581525" y="1014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713EDDCE-6784-4FA0-8E02-B899E4C61D24}"/>
            </a:ext>
          </a:extLst>
        </xdr:cNvPr>
        <xdr:cNvSpPr/>
      </xdr:nvSpPr>
      <xdr:spPr>
        <a:xfrm>
          <a:off x="4467225" y="10163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86783</xdr:rowOff>
    </xdr:from>
    <xdr:to>
      <xdr:col>19</xdr:col>
      <xdr:colOff>133350</xdr:colOff>
      <xdr:row>61</xdr:row>
      <xdr:rowOff>41628</xdr:rowOff>
    </xdr:to>
    <xdr:cxnSp macro="">
      <xdr:nvCxnSpPr>
        <xdr:cNvPr id="135" name="直線コネクタ 134">
          <a:extLst>
            <a:ext uri="{FF2B5EF4-FFF2-40B4-BE49-F238E27FC236}">
              <a16:creationId xmlns:a16="http://schemas.microsoft.com/office/drawing/2014/main" id="{CE12707F-BC31-43B6-A38F-A16DBC63CF85}"/>
            </a:ext>
          </a:extLst>
        </xdr:cNvPr>
        <xdr:cNvCxnSpPr/>
      </xdr:nvCxnSpPr>
      <xdr:spPr>
        <a:xfrm flipV="1">
          <a:off x="2943225" y="9475258"/>
          <a:ext cx="809625" cy="44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4CA83B54-647B-43AD-9F09-694C75A499BC}"/>
            </a:ext>
          </a:extLst>
        </xdr:cNvPr>
        <xdr:cNvSpPr/>
      </xdr:nvSpPr>
      <xdr:spPr>
        <a:xfrm>
          <a:off x="3705225" y="972714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101194</xdr:rowOff>
    </xdr:from>
    <xdr:ext cx="736600" cy="259045"/>
    <xdr:sp macro="" textlink="">
      <xdr:nvSpPr>
        <xdr:cNvPr id="137" name="テキスト ボックス 136">
          <a:extLst>
            <a:ext uri="{FF2B5EF4-FFF2-40B4-BE49-F238E27FC236}">
              <a16:creationId xmlns:a16="http://schemas.microsoft.com/office/drawing/2014/main" id="{D4CACBCC-B00D-41B5-BD75-342163C94535}"/>
            </a:ext>
          </a:extLst>
        </xdr:cNvPr>
        <xdr:cNvSpPr txBox="1"/>
      </xdr:nvSpPr>
      <xdr:spPr>
        <a:xfrm>
          <a:off x="3409950" y="981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92428</xdr:rowOff>
    </xdr:from>
    <xdr:to>
      <xdr:col>15</xdr:col>
      <xdr:colOff>82550</xdr:colOff>
      <xdr:row>61</xdr:row>
      <xdr:rowOff>41628</xdr:rowOff>
    </xdr:to>
    <xdr:cxnSp macro="">
      <xdr:nvCxnSpPr>
        <xdr:cNvPr id="138" name="直線コネクタ 137">
          <a:extLst>
            <a:ext uri="{FF2B5EF4-FFF2-40B4-BE49-F238E27FC236}">
              <a16:creationId xmlns:a16="http://schemas.microsoft.com/office/drawing/2014/main" id="{EAA9B248-276A-4780-9AB5-4C6475613E2C}"/>
            </a:ext>
          </a:extLst>
        </xdr:cNvPr>
        <xdr:cNvCxnSpPr/>
      </xdr:nvCxnSpPr>
      <xdr:spPr>
        <a:xfrm>
          <a:off x="2124075" y="9807928"/>
          <a:ext cx="8191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473855A4-1C34-4950-873A-BC546B5B7098}"/>
            </a:ext>
          </a:extLst>
        </xdr:cNvPr>
        <xdr:cNvSpPr/>
      </xdr:nvSpPr>
      <xdr:spPr>
        <a:xfrm>
          <a:off x="2886075" y="1031839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32049</xdr:rowOff>
    </xdr:from>
    <xdr:ext cx="762000" cy="259045"/>
    <xdr:sp macro="" textlink="">
      <xdr:nvSpPr>
        <xdr:cNvPr id="140" name="テキスト ボックス 139">
          <a:extLst>
            <a:ext uri="{FF2B5EF4-FFF2-40B4-BE49-F238E27FC236}">
              <a16:creationId xmlns:a16="http://schemas.microsoft.com/office/drawing/2014/main" id="{77DE5493-4025-43EE-AA9F-166137E6F39F}"/>
            </a:ext>
          </a:extLst>
        </xdr:cNvPr>
        <xdr:cNvSpPr txBox="1"/>
      </xdr:nvSpPr>
      <xdr:spPr>
        <a:xfrm>
          <a:off x="2600325" y="1039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129822</xdr:rowOff>
    </xdr:from>
    <xdr:to>
      <xdr:col>11</xdr:col>
      <xdr:colOff>31750</xdr:colOff>
      <xdr:row>60</xdr:row>
      <xdr:rowOff>92428</xdr:rowOff>
    </xdr:to>
    <xdr:cxnSp macro="">
      <xdr:nvCxnSpPr>
        <xdr:cNvPr id="141" name="直線コネクタ 140">
          <a:extLst>
            <a:ext uri="{FF2B5EF4-FFF2-40B4-BE49-F238E27FC236}">
              <a16:creationId xmlns:a16="http://schemas.microsoft.com/office/drawing/2014/main" id="{DDDB3964-9301-414D-986E-87B9DDEE3DCE}"/>
            </a:ext>
          </a:extLst>
        </xdr:cNvPr>
        <xdr:cNvCxnSpPr/>
      </xdr:nvCxnSpPr>
      <xdr:spPr>
        <a:xfrm>
          <a:off x="1333500" y="9680222"/>
          <a:ext cx="790575" cy="1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4B10A7BA-0275-4DF3-9AB0-BFF924C09650}"/>
            </a:ext>
          </a:extLst>
        </xdr:cNvPr>
        <xdr:cNvSpPr/>
      </xdr:nvSpPr>
      <xdr:spPr>
        <a:xfrm>
          <a:off x="2095500" y="1031839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32049</xdr:rowOff>
    </xdr:from>
    <xdr:ext cx="762000" cy="259045"/>
    <xdr:sp macro="" textlink="">
      <xdr:nvSpPr>
        <xdr:cNvPr id="143" name="テキスト ボックス 142">
          <a:extLst>
            <a:ext uri="{FF2B5EF4-FFF2-40B4-BE49-F238E27FC236}">
              <a16:creationId xmlns:a16="http://schemas.microsoft.com/office/drawing/2014/main" id="{2A4F14C7-3525-4194-A83F-278907C2E530}"/>
            </a:ext>
          </a:extLst>
        </xdr:cNvPr>
        <xdr:cNvSpPr txBox="1"/>
      </xdr:nvSpPr>
      <xdr:spPr>
        <a:xfrm>
          <a:off x="1781175" y="1039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B429693C-EC61-46E9-A7C8-82CADA427C40}"/>
            </a:ext>
          </a:extLst>
        </xdr:cNvPr>
        <xdr:cNvSpPr/>
      </xdr:nvSpPr>
      <xdr:spPr>
        <a:xfrm>
          <a:off x="1285875" y="10237964"/>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123066</xdr:rowOff>
    </xdr:from>
    <xdr:ext cx="762000" cy="259045"/>
    <xdr:sp macro="" textlink="">
      <xdr:nvSpPr>
        <xdr:cNvPr id="145" name="テキスト ボックス 144">
          <a:extLst>
            <a:ext uri="{FF2B5EF4-FFF2-40B4-BE49-F238E27FC236}">
              <a16:creationId xmlns:a16="http://schemas.microsoft.com/office/drawing/2014/main" id="{975BE2A2-EFE6-4D0E-A80B-EECB9B2E69E7}"/>
            </a:ext>
          </a:extLst>
        </xdr:cNvPr>
        <xdr:cNvSpPr txBox="1"/>
      </xdr:nvSpPr>
      <xdr:spPr>
        <a:xfrm>
          <a:off x="971550" y="1032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6B282AB-0613-492F-A2FB-D32DDB490E70}"/>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AE50C9E-0649-4148-9923-7D3D4EAD411C}"/>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D70050B-C685-4835-AAE1-C5AE345C7CB2}"/>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56D0FE5-1726-4904-8023-128D968C6375}"/>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2DD15D1B-65C5-4F7A-A69E-15566621C038}"/>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135467</xdr:rowOff>
    </xdr:from>
    <xdr:to>
      <xdr:col>23</xdr:col>
      <xdr:colOff>184150</xdr:colOff>
      <xdr:row>61</xdr:row>
      <xdr:rowOff>65617</xdr:rowOff>
    </xdr:to>
    <xdr:sp macro="" textlink="">
      <xdr:nvSpPr>
        <xdr:cNvPr id="151" name="楕円 150">
          <a:extLst>
            <a:ext uri="{FF2B5EF4-FFF2-40B4-BE49-F238E27FC236}">
              <a16:creationId xmlns:a16="http://schemas.microsoft.com/office/drawing/2014/main" id="{C1782996-87F8-42EB-92F5-ADF194043C04}"/>
            </a:ext>
          </a:extLst>
        </xdr:cNvPr>
        <xdr:cNvSpPr/>
      </xdr:nvSpPr>
      <xdr:spPr>
        <a:xfrm>
          <a:off x="4467225" y="98509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151994</xdr:rowOff>
    </xdr:from>
    <xdr:ext cx="762000" cy="259045"/>
    <xdr:sp macro="" textlink="">
      <xdr:nvSpPr>
        <xdr:cNvPr id="152" name="財政構造の弾力性該当値テキスト">
          <a:extLst>
            <a:ext uri="{FF2B5EF4-FFF2-40B4-BE49-F238E27FC236}">
              <a16:creationId xmlns:a16="http://schemas.microsoft.com/office/drawing/2014/main" id="{8A2324EC-CC97-48C1-838C-8384702A0660}"/>
            </a:ext>
          </a:extLst>
        </xdr:cNvPr>
        <xdr:cNvSpPr txBox="1"/>
      </xdr:nvSpPr>
      <xdr:spPr>
        <a:xfrm>
          <a:off x="4581525" y="970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35983</xdr:rowOff>
    </xdr:from>
    <xdr:to>
      <xdr:col>19</xdr:col>
      <xdr:colOff>184150</xdr:colOff>
      <xdr:row>58</xdr:row>
      <xdr:rowOff>137583</xdr:rowOff>
    </xdr:to>
    <xdr:sp macro="" textlink="">
      <xdr:nvSpPr>
        <xdr:cNvPr id="153" name="楕円 152">
          <a:extLst>
            <a:ext uri="{FF2B5EF4-FFF2-40B4-BE49-F238E27FC236}">
              <a16:creationId xmlns:a16="http://schemas.microsoft.com/office/drawing/2014/main" id="{63509725-49CD-4E55-973E-F53454C446A1}"/>
            </a:ext>
          </a:extLst>
        </xdr:cNvPr>
        <xdr:cNvSpPr/>
      </xdr:nvSpPr>
      <xdr:spPr>
        <a:xfrm>
          <a:off x="3705225" y="942763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147760</xdr:rowOff>
    </xdr:from>
    <xdr:ext cx="736600" cy="259045"/>
    <xdr:sp macro="" textlink="">
      <xdr:nvSpPr>
        <xdr:cNvPr id="154" name="テキスト ボックス 153">
          <a:extLst>
            <a:ext uri="{FF2B5EF4-FFF2-40B4-BE49-F238E27FC236}">
              <a16:creationId xmlns:a16="http://schemas.microsoft.com/office/drawing/2014/main" id="{157A1361-3C2A-48BA-865C-04A1153AE267}"/>
            </a:ext>
          </a:extLst>
        </xdr:cNvPr>
        <xdr:cNvSpPr txBox="1"/>
      </xdr:nvSpPr>
      <xdr:spPr>
        <a:xfrm>
          <a:off x="3409950" y="9212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162278</xdr:rowOff>
    </xdr:from>
    <xdr:to>
      <xdr:col>15</xdr:col>
      <xdr:colOff>133350</xdr:colOff>
      <xdr:row>61</xdr:row>
      <xdr:rowOff>92428</xdr:rowOff>
    </xdr:to>
    <xdr:sp macro="" textlink="">
      <xdr:nvSpPr>
        <xdr:cNvPr id="155" name="楕円 154">
          <a:extLst>
            <a:ext uri="{FF2B5EF4-FFF2-40B4-BE49-F238E27FC236}">
              <a16:creationId xmlns:a16="http://schemas.microsoft.com/office/drawing/2014/main" id="{6C560AEF-385D-4975-A6C1-A69503417249}"/>
            </a:ext>
          </a:extLst>
        </xdr:cNvPr>
        <xdr:cNvSpPr/>
      </xdr:nvSpPr>
      <xdr:spPr>
        <a:xfrm>
          <a:off x="2886075" y="98746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102605</xdr:rowOff>
    </xdr:from>
    <xdr:ext cx="762000" cy="259045"/>
    <xdr:sp macro="" textlink="">
      <xdr:nvSpPr>
        <xdr:cNvPr id="156" name="テキスト ボックス 155">
          <a:extLst>
            <a:ext uri="{FF2B5EF4-FFF2-40B4-BE49-F238E27FC236}">
              <a16:creationId xmlns:a16="http://schemas.microsoft.com/office/drawing/2014/main" id="{0116D669-20CC-4DF6-9F9C-5824AEDF1F80}"/>
            </a:ext>
          </a:extLst>
        </xdr:cNvPr>
        <xdr:cNvSpPr txBox="1"/>
      </xdr:nvSpPr>
      <xdr:spPr>
        <a:xfrm>
          <a:off x="2600325" y="965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41628</xdr:rowOff>
    </xdr:from>
    <xdr:to>
      <xdr:col>11</xdr:col>
      <xdr:colOff>82550</xdr:colOff>
      <xdr:row>60</xdr:row>
      <xdr:rowOff>143228</xdr:rowOff>
    </xdr:to>
    <xdr:sp macro="" textlink="">
      <xdr:nvSpPr>
        <xdr:cNvPr id="157" name="楕円 156">
          <a:extLst>
            <a:ext uri="{FF2B5EF4-FFF2-40B4-BE49-F238E27FC236}">
              <a16:creationId xmlns:a16="http://schemas.microsoft.com/office/drawing/2014/main" id="{9BA5F651-EE9F-465E-86D1-191A92589D87}"/>
            </a:ext>
          </a:extLst>
        </xdr:cNvPr>
        <xdr:cNvSpPr/>
      </xdr:nvSpPr>
      <xdr:spPr>
        <a:xfrm>
          <a:off x="2095500" y="97603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153405</xdr:rowOff>
    </xdr:from>
    <xdr:ext cx="762000" cy="259045"/>
    <xdr:sp macro="" textlink="">
      <xdr:nvSpPr>
        <xdr:cNvPr id="158" name="テキスト ボックス 157">
          <a:extLst>
            <a:ext uri="{FF2B5EF4-FFF2-40B4-BE49-F238E27FC236}">
              <a16:creationId xmlns:a16="http://schemas.microsoft.com/office/drawing/2014/main" id="{2B9987D4-BFE2-4C70-94D8-EBB6561924CA}"/>
            </a:ext>
          </a:extLst>
        </xdr:cNvPr>
        <xdr:cNvSpPr txBox="1"/>
      </xdr:nvSpPr>
      <xdr:spPr>
        <a:xfrm>
          <a:off x="1781175" y="95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79022</xdr:rowOff>
    </xdr:from>
    <xdr:to>
      <xdr:col>7</xdr:col>
      <xdr:colOff>31750</xdr:colOff>
      <xdr:row>60</xdr:row>
      <xdr:rowOff>9172</xdr:rowOff>
    </xdr:to>
    <xdr:sp macro="" textlink="">
      <xdr:nvSpPr>
        <xdr:cNvPr id="159" name="楕円 158">
          <a:extLst>
            <a:ext uri="{FF2B5EF4-FFF2-40B4-BE49-F238E27FC236}">
              <a16:creationId xmlns:a16="http://schemas.microsoft.com/office/drawing/2014/main" id="{9871EAB7-B3DF-4A06-9D83-17BC4250BB6E}"/>
            </a:ext>
          </a:extLst>
        </xdr:cNvPr>
        <xdr:cNvSpPr/>
      </xdr:nvSpPr>
      <xdr:spPr>
        <a:xfrm>
          <a:off x="1285875" y="963259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19349</xdr:rowOff>
    </xdr:from>
    <xdr:ext cx="762000" cy="259045"/>
    <xdr:sp macro="" textlink="">
      <xdr:nvSpPr>
        <xdr:cNvPr id="160" name="テキスト ボックス 159">
          <a:extLst>
            <a:ext uri="{FF2B5EF4-FFF2-40B4-BE49-F238E27FC236}">
              <a16:creationId xmlns:a16="http://schemas.microsoft.com/office/drawing/2014/main" id="{D6A1F863-0EB3-4AE1-AD74-9A609684E21B}"/>
            </a:ext>
          </a:extLst>
        </xdr:cNvPr>
        <xdr:cNvSpPr txBox="1"/>
      </xdr:nvSpPr>
      <xdr:spPr>
        <a:xfrm>
          <a:off x="971550" y="9410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58152C3-164C-45E5-AA99-9DEE264DA2B6}"/>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1F29349A-7AF3-4EF3-884A-49035C72341B}"/>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688D0900-3FAA-44A8-831A-13110981B151}"/>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C0964FB6-96EA-4A53-A8B1-FA85BE1F334A}"/>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DF3F97D2-BE2D-4AA1-B627-55DC06C681AB}"/>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AE9C415-0B3A-490E-B6FA-A8B920B645EE}"/>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EEB51CAB-E106-48CE-ABF9-1C9ECDE79ED8}"/>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4B009242-A291-4D9A-BF46-3479C13BA3D7}"/>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22A88FCA-0A70-4C4B-A08B-452A238D5C7F}"/>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7140769D-4F71-4E7C-98A5-85BA1CD6D46D}"/>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7807228C-5499-47E5-928A-2F7EC39990D8}"/>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50E50F13-D837-4800-A546-C619D9FE0E93}"/>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49A7607C-198B-45DD-9537-9F2D9DE7D6C7}"/>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人件費、物件費及び維持補修費の合計額の人口１人あたりの決算額は、令和３年度決算額と比較して増加しているが、類似団体の平均を下回っている。</a:t>
          </a:r>
        </a:p>
        <a:p>
          <a:r>
            <a:rPr kumimoji="1" lang="ja-JP" altLang="en-US" sz="1200">
              <a:latin typeface="ＭＳ Ｐゴシック" panose="020B0600070205080204" pitchFamily="50" charset="-128"/>
              <a:ea typeface="ＭＳ Ｐゴシック" panose="020B0600070205080204" pitchFamily="50" charset="-128"/>
            </a:rPr>
            <a:t>　人件費については、職員給の増等により</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億円の増となっている。</a:t>
          </a:r>
        </a:p>
        <a:p>
          <a:r>
            <a:rPr kumimoji="1" lang="ja-JP" altLang="en-US" sz="1200">
              <a:latin typeface="ＭＳ Ｐゴシック" panose="020B0600070205080204" pitchFamily="50" charset="-128"/>
              <a:ea typeface="ＭＳ Ｐゴシック" panose="020B0600070205080204" pitchFamily="50" charset="-128"/>
            </a:rPr>
            <a:t>　物件費については、小・中学校管理費の増や情報化推進費委託料の増等により</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億円の増となっている。</a:t>
          </a:r>
        </a:p>
        <a:p>
          <a:r>
            <a:rPr kumimoji="1" lang="ja-JP" altLang="en-US" sz="1200">
              <a:latin typeface="ＭＳ Ｐゴシック" panose="020B0600070205080204" pitchFamily="50" charset="-128"/>
              <a:ea typeface="ＭＳ Ｐゴシック" panose="020B0600070205080204" pitchFamily="50" charset="-128"/>
            </a:rPr>
            <a:t>　今後とも、適切な定数管理による人件費の抑制を図ることなどにより、柔軟な財政構造の維持に努める。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71863DFD-A162-4D2E-903C-B5D17B13313D}"/>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56DEEFCF-98C3-451E-A9AF-D6E2E5CF61A4}"/>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9DE0175F-C8BA-4DB3-9705-88AC51933F56}"/>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C2B0E724-8F8A-4B32-8FFD-94754049CE4E}"/>
            </a:ext>
          </a:extLst>
        </xdr:cNvPr>
        <xdr:cNvCxnSpPr/>
      </xdr:nvCxnSpPr>
      <xdr:spPr>
        <a:xfrm>
          <a:off x="704850" y="14478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CE9EE27C-1B02-4C3B-84BD-15C3FEDF1721}"/>
            </a:ext>
          </a:extLst>
        </xdr:cNvPr>
        <xdr:cNvSpPr txBox="1"/>
      </xdr:nvSpPr>
      <xdr:spPr>
        <a:xfrm>
          <a:off x="0" y="143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A315EE2F-2493-4B00-B648-0F281C294B5D}"/>
            </a:ext>
          </a:extLst>
        </xdr:cNvPr>
        <xdr:cNvCxnSpPr/>
      </xdr:nvCxnSpPr>
      <xdr:spPr>
        <a:xfrm>
          <a:off x="704850" y="1403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4A51BAB6-A4D5-4EA0-933C-858B933060F4}"/>
            </a:ext>
          </a:extLst>
        </xdr:cNvPr>
        <xdr:cNvSpPr txBox="1"/>
      </xdr:nvSpPr>
      <xdr:spPr>
        <a:xfrm>
          <a:off x="0"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21626946-C2DE-4D86-82FE-D2AFF01D3E29}"/>
            </a:ext>
          </a:extLst>
        </xdr:cNvPr>
        <xdr:cNvCxnSpPr/>
      </xdr:nvCxnSpPr>
      <xdr:spPr>
        <a:xfrm>
          <a:off x="704850" y="13573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2838CA89-F868-4997-87FA-4EBCB26B0834}"/>
            </a:ext>
          </a:extLst>
        </xdr:cNvPr>
        <xdr:cNvSpPr txBox="1"/>
      </xdr:nvSpPr>
      <xdr:spPr>
        <a:xfrm>
          <a:off x="0" y="134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60FC11F7-A341-4F6D-8ECA-C3D9D6D916D0}"/>
            </a:ext>
          </a:extLst>
        </xdr:cNvPr>
        <xdr:cNvCxnSpPr/>
      </xdr:nvCxnSpPr>
      <xdr:spPr>
        <a:xfrm>
          <a:off x="704850" y="13115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95EBC395-5A5E-41AD-B64C-1B1F784D4F4B}"/>
            </a:ext>
          </a:extLst>
        </xdr:cNvPr>
        <xdr:cNvSpPr txBox="1"/>
      </xdr:nvSpPr>
      <xdr:spPr>
        <a:xfrm>
          <a:off x="0"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89F11153-FE2E-4126-81FA-2BE3A1151219}"/>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291C2210-02A9-48E1-81EF-5A2D17089A5B}"/>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D2CB02DC-64A5-4D33-9CE1-1E7A7806DD49}"/>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3D6F8508-1E3E-4E08-BF59-77EBF3C85E74}"/>
            </a:ext>
          </a:extLst>
        </xdr:cNvPr>
        <xdr:cNvCxnSpPr/>
      </xdr:nvCxnSpPr>
      <xdr:spPr>
        <a:xfrm flipV="1">
          <a:off x="4514850" y="13585132"/>
          <a:ext cx="0" cy="95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59D7B86B-6DCD-4C83-B9AE-CA054D7FF58B}"/>
            </a:ext>
          </a:extLst>
        </xdr:cNvPr>
        <xdr:cNvSpPr txBox="1"/>
      </xdr:nvSpPr>
      <xdr:spPr>
        <a:xfrm>
          <a:off x="4581525" y="145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EEC5DD61-55A5-412B-9552-58710B4B6B26}"/>
            </a:ext>
          </a:extLst>
        </xdr:cNvPr>
        <xdr:cNvCxnSpPr/>
      </xdr:nvCxnSpPr>
      <xdr:spPr>
        <a:xfrm>
          <a:off x="4429125" y="1454299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D606CF89-FE40-4264-BE8E-4F57FD25C357}"/>
            </a:ext>
          </a:extLst>
        </xdr:cNvPr>
        <xdr:cNvSpPr txBox="1"/>
      </xdr:nvSpPr>
      <xdr:spPr>
        <a:xfrm>
          <a:off x="4581525" y="1333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18191137-1FBE-44BD-B007-FA3FF916BED4}"/>
            </a:ext>
          </a:extLst>
        </xdr:cNvPr>
        <xdr:cNvCxnSpPr/>
      </xdr:nvCxnSpPr>
      <xdr:spPr>
        <a:xfrm>
          <a:off x="4429125" y="1358513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117683</xdr:rowOff>
    </xdr:from>
    <xdr:to>
      <xdr:col>23</xdr:col>
      <xdr:colOff>133350</xdr:colOff>
      <xdr:row>85</xdr:row>
      <xdr:rowOff>52139</xdr:rowOff>
    </xdr:to>
    <xdr:cxnSp macro="">
      <xdr:nvCxnSpPr>
        <xdr:cNvPr id="193" name="直線コネクタ 192">
          <a:extLst>
            <a:ext uri="{FF2B5EF4-FFF2-40B4-BE49-F238E27FC236}">
              <a16:creationId xmlns:a16="http://schemas.microsoft.com/office/drawing/2014/main" id="{3C6093E9-9E87-4F1F-B1C5-86FA244A5AEC}"/>
            </a:ext>
          </a:extLst>
        </xdr:cNvPr>
        <xdr:cNvCxnSpPr/>
      </xdr:nvCxnSpPr>
      <xdr:spPr>
        <a:xfrm>
          <a:off x="3752850" y="13722558"/>
          <a:ext cx="762000" cy="9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142882</xdr:rowOff>
    </xdr:from>
    <xdr:ext cx="762000" cy="259045"/>
    <xdr:sp macro="" textlink="">
      <xdr:nvSpPr>
        <xdr:cNvPr id="194" name="人件費・物件費等の状況平均値テキスト">
          <a:extLst>
            <a:ext uri="{FF2B5EF4-FFF2-40B4-BE49-F238E27FC236}">
              <a16:creationId xmlns:a16="http://schemas.microsoft.com/office/drawing/2014/main" id="{D0614BB6-9AFD-46AE-B101-561607374975}"/>
            </a:ext>
          </a:extLst>
        </xdr:cNvPr>
        <xdr:cNvSpPr txBox="1"/>
      </xdr:nvSpPr>
      <xdr:spPr>
        <a:xfrm>
          <a:off x="4581525" y="1390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32214839-0C70-42FD-8375-79DFA6A15729}"/>
            </a:ext>
          </a:extLst>
        </xdr:cNvPr>
        <xdr:cNvSpPr/>
      </xdr:nvSpPr>
      <xdr:spPr>
        <a:xfrm>
          <a:off x="4467225" y="1392490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142501</xdr:rowOff>
    </xdr:from>
    <xdr:to>
      <xdr:col>19</xdr:col>
      <xdr:colOff>133350</xdr:colOff>
      <xdr:row>84</xdr:row>
      <xdr:rowOff>117683</xdr:rowOff>
    </xdr:to>
    <xdr:cxnSp macro="">
      <xdr:nvCxnSpPr>
        <xdr:cNvPr id="196" name="直線コネクタ 195">
          <a:extLst>
            <a:ext uri="{FF2B5EF4-FFF2-40B4-BE49-F238E27FC236}">
              <a16:creationId xmlns:a16="http://schemas.microsoft.com/office/drawing/2014/main" id="{FFC239C8-1CD8-4318-A42E-B8A832A22A53}"/>
            </a:ext>
          </a:extLst>
        </xdr:cNvPr>
        <xdr:cNvCxnSpPr/>
      </xdr:nvCxnSpPr>
      <xdr:spPr>
        <a:xfrm>
          <a:off x="2943225" y="13423526"/>
          <a:ext cx="809625" cy="29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C98E4FC3-5ECD-46E6-B9B4-956B9519F2F5}"/>
            </a:ext>
          </a:extLst>
        </xdr:cNvPr>
        <xdr:cNvSpPr/>
      </xdr:nvSpPr>
      <xdr:spPr>
        <a:xfrm>
          <a:off x="3705225" y="138207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143482</xdr:rowOff>
    </xdr:from>
    <xdr:ext cx="736600" cy="259045"/>
    <xdr:sp macro="" textlink="">
      <xdr:nvSpPr>
        <xdr:cNvPr id="198" name="テキスト ボックス 197">
          <a:extLst>
            <a:ext uri="{FF2B5EF4-FFF2-40B4-BE49-F238E27FC236}">
              <a16:creationId xmlns:a16="http://schemas.microsoft.com/office/drawing/2014/main" id="{A83615DE-4014-45EE-B16C-C51B8E78D473}"/>
            </a:ext>
          </a:extLst>
        </xdr:cNvPr>
        <xdr:cNvSpPr txBox="1"/>
      </xdr:nvSpPr>
      <xdr:spPr>
        <a:xfrm>
          <a:off x="3409950" y="1390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26339</xdr:rowOff>
    </xdr:from>
    <xdr:to>
      <xdr:col>15</xdr:col>
      <xdr:colOff>82550</xdr:colOff>
      <xdr:row>82</xdr:row>
      <xdr:rowOff>142501</xdr:rowOff>
    </xdr:to>
    <xdr:cxnSp macro="">
      <xdr:nvCxnSpPr>
        <xdr:cNvPr id="199" name="直線コネクタ 198">
          <a:extLst>
            <a:ext uri="{FF2B5EF4-FFF2-40B4-BE49-F238E27FC236}">
              <a16:creationId xmlns:a16="http://schemas.microsoft.com/office/drawing/2014/main" id="{9AB9AC5A-1DDB-4A8D-9D8E-334EBA73CF53}"/>
            </a:ext>
          </a:extLst>
        </xdr:cNvPr>
        <xdr:cNvCxnSpPr/>
      </xdr:nvCxnSpPr>
      <xdr:spPr>
        <a:xfrm>
          <a:off x="2124075" y="13307364"/>
          <a:ext cx="819150" cy="1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FF096F7D-0FE7-4A08-A8ED-E2D310B4A279}"/>
            </a:ext>
          </a:extLst>
        </xdr:cNvPr>
        <xdr:cNvSpPr/>
      </xdr:nvSpPr>
      <xdr:spPr>
        <a:xfrm>
          <a:off x="2886075" y="1352694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5270</xdr:rowOff>
    </xdr:from>
    <xdr:ext cx="762000" cy="259045"/>
    <xdr:sp macro="" textlink="">
      <xdr:nvSpPr>
        <xdr:cNvPr id="201" name="テキスト ボックス 200">
          <a:extLst>
            <a:ext uri="{FF2B5EF4-FFF2-40B4-BE49-F238E27FC236}">
              <a16:creationId xmlns:a16="http://schemas.microsoft.com/office/drawing/2014/main" id="{C3148982-F128-4898-93A4-A513CD12E85D}"/>
            </a:ext>
          </a:extLst>
        </xdr:cNvPr>
        <xdr:cNvSpPr txBox="1"/>
      </xdr:nvSpPr>
      <xdr:spPr>
        <a:xfrm>
          <a:off x="2600325" y="136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156021</xdr:rowOff>
    </xdr:from>
    <xdr:to>
      <xdr:col>11</xdr:col>
      <xdr:colOff>31750</xdr:colOff>
      <xdr:row>82</xdr:row>
      <xdr:rowOff>26339</xdr:rowOff>
    </xdr:to>
    <xdr:cxnSp macro="">
      <xdr:nvCxnSpPr>
        <xdr:cNvPr id="202" name="直線コネクタ 201">
          <a:extLst>
            <a:ext uri="{FF2B5EF4-FFF2-40B4-BE49-F238E27FC236}">
              <a16:creationId xmlns:a16="http://schemas.microsoft.com/office/drawing/2014/main" id="{E90A4950-0B30-452C-8BF0-A1051B3924CA}"/>
            </a:ext>
          </a:extLst>
        </xdr:cNvPr>
        <xdr:cNvCxnSpPr/>
      </xdr:nvCxnSpPr>
      <xdr:spPr>
        <a:xfrm>
          <a:off x="1333500" y="13275121"/>
          <a:ext cx="790575"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9C33FA60-7994-4A7D-AFC2-7DD08EAE48FC}"/>
            </a:ext>
          </a:extLst>
        </xdr:cNvPr>
        <xdr:cNvSpPr/>
      </xdr:nvSpPr>
      <xdr:spPr>
        <a:xfrm>
          <a:off x="2095500" y="1336555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170911</xdr:rowOff>
    </xdr:from>
    <xdr:ext cx="762000" cy="259045"/>
    <xdr:sp macro="" textlink="">
      <xdr:nvSpPr>
        <xdr:cNvPr id="204" name="テキスト ボックス 203">
          <a:extLst>
            <a:ext uri="{FF2B5EF4-FFF2-40B4-BE49-F238E27FC236}">
              <a16:creationId xmlns:a16="http://schemas.microsoft.com/office/drawing/2014/main" id="{EA4037CC-6727-4B97-B94E-5E757DFDDA9D}"/>
            </a:ext>
          </a:extLst>
        </xdr:cNvPr>
        <xdr:cNvSpPr txBox="1"/>
      </xdr:nvSpPr>
      <xdr:spPr>
        <a:xfrm>
          <a:off x="1781175" y="1343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354E2773-494E-460A-8095-FE03A276F3F5}"/>
            </a:ext>
          </a:extLst>
        </xdr:cNvPr>
        <xdr:cNvSpPr/>
      </xdr:nvSpPr>
      <xdr:spPr>
        <a:xfrm>
          <a:off x="1285875" y="13304338"/>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116040</xdr:rowOff>
    </xdr:from>
    <xdr:ext cx="762000" cy="259045"/>
    <xdr:sp macro="" textlink="">
      <xdr:nvSpPr>
        <xdr:cNvPr id="206" name="テキスト ボックス 205">
          <a:extLst>
            <a:ext uri="{FF2B5EF4-FFF2-40B4-BE49-F238E27FC236}">
              <a16:creationId xmlns:a16="http://schemas.microsoft.com/office/drawing/2014/main" id="{6B22DC38-FC34-4896-A326-3837AD71DE5E}"/>
            </a:ext>
          </a:extLst>
        </xdr:cNvPr>
        <xdr:cNvSpPr txBox="1"/>
      </xdr:nvSpPr>
      <xdr:spPr>
        <a:xfrm>
          <a:off x="971550" y="133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318EF8D-D962-4847-B844-16C568E4F601}"/>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DDBD7222-6CEA-4021-9159-4311BD902D9F}"/>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46AEFF5-1A53-4B9F-BE06-9321E0457E93}"/>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BB022B5-A7D8-46BF-A2FE-639FB3EC652C}"/>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71BC35C-1C44-4060-9E80-7118502B0C75}"/>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1339</xdr:rowOff>
    </xdr:from>
    <xdr:to>
      <xdr:col>23</xdr:col>
      <xdr:colOff>184150</xdr:colOff>
      <xdr:row>85</xdr:row>
      <xdr:rowOff>102939</xdr:rowOff>
    </xdr:to>
    <xdr:sp macro="" textlink="">
      <xdr:nvSpPr>
        <xdr:cNvPr id="212" name="楕円 211">
          <a:extLst>
            <a:ext uri="{FF2B5EF4-FFF2-40B4-BE49-F238E27FC236}">
              <a16:creationId xmlns:a16="http://schemas.microsoft.com/office/drawing/2014/main" id="{6FACBABE-C7A3-4D06-864E-9823A72C2A99}"/>
            </a:ext>
          </a:extLst>
        </xdr:cNvPr>
        <xdr:cNvSpPr/>
      </xdr:nvSpPr>
      <xdr:spPr>
        <a:xfrm>
          <a:off x="4467225" y="1376496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17866</xdr:rowOff>
    </xdr:from>
    <xdr:ext cx="762000" cy="259045"/>
    <xdr:sp macro="" textlink="">
      <xdr:nvSpPr>
        <xdr:cNvPr id="213" name="人件費・物件費等の状況該当値テキスト">
          <a:extLst>
            <a:ext uri="{FF2B5EF4-FFF2-40B4-BE49-F238E27FC236}">
              <a16:creationId xmlns:a16="http://schemas.microsoft.com/office/drawing/2014/main" id="{408F6A8C-46DF-4A31-8F73-6BB11AE20BB5}"/>
            </a:ext>
          </a:extLst>
        </xdr:cNvPr>
        <xdr:cNvSpPr txBox="1"/>
      </xdr:nvSpPr>
      <xdr:spPr>
        <a:xfrm>
          <a:off x="4581525" y="1361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66883</xdr:rowOff>
    </xdr:from>
    <xdr:to>
      <xdr:col>19</xdr:col>
      <xdr:colOff>184150</xdr:colOff>
      <xdr:row>84</xdr:row>
      <xdr:rowOff>168483</xdr:rowOff>
    </xdr:to>
    <xdr:sp macro="" textlink="">
      <xdr:nvSpPr>
        <xdr:cNvPr id="214" name="楕円 213">
          <a:extLst>
            <a:ext uri="{FF2B5EF4-FFF2-40B4-BE49-F238E27FC236}">
              <a16:creationId xmlns:a16="http://schemas.microsoft.com/office/drawing/2014/main" id="{FC9B82C0-0C8C-4533-BFFB-993635996DA0}"/>
            </a:ext>
          </a:extLst>
        </xdr:cNvPr>
        <xdr:cNvSpPr/>
      </xdr:nvSpPr>
      <xdr:spPr>
        <a:xfrm>
          <a:off x="3705225" y="136654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7210</xdr:rowOff>
    </xdr:from>
    <xdr:ext cx="736600" cy="259045"/>
    <xdr:sp macro="" textlink="">
      <xdr:nvSpPr>
        <xdr:cNvPr id="215" name="テキスト ボックス 214">
          <a:extLst>
            <a:ext uri="{FF2B5EF4-FFF2-40B4-BE49-F238E27FC236}">
              <a16:creationId xmlns:a16="http://schemas.microsoft.com/office/drawing/2014/main" id="{E79C2339-4B9D-49C0-99A5-E387A87B5AA9}"/>
            </a:ext>
          </a:extLst>
        </xdr:cNvPr>
        <xdr:cNvSpPr txBox="1"/>
      </xdr:nvSpPr>
      <xdr:spPr>
        <a:xfrm>
          <a:off x="3409950" y="13450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91701</xdr:rowOff>
    </xdr:from>
    <xdr:to>
      <xdr:col>15</xdr:col>
      <xdr:colOff>133350</xdr:colOff>
      <xdr:row>83</xdr:row>
      <xdr:rowOff>21851</xdr:rowOff>
    </xdr:to>
    <xdr:sp macro="" textlink="">
      <xdr:nvSpPr>
        <xdr:cNvPr id="216" name="楕円 215">
          <a:extLst>
            <a:ext uri="{FF2B5EF4-FFF2-40B4-BE49-F238E27FC236}">
              <a16:creationId xmlns:a16="http://schemas.microsoft.com/office/drawing/2014/main" id="{9DCE7AF5-2E1C-4491-AB73-6B1C2F4BDA00}"/>
            </a:ext>
          </a:extLst>
        </xdr:cNvPr>
        <xdr:cNvSpPr/>
      </xdr:nvSpPr>
      <xdr:spPr>
        <a:xfrm>
          <a:off x="2886075" y="1336637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32028</xdr:rowOff>
    </xdr:from>
    <xdr:ext cx="762000" cy="259045"/>
    <xdr:sp macro="" textlink="">
      <xdr:nvSpPr>
        <xdr:cNvPr id="217" name="テキスト ボックス 216">
          <a:extLst>
            <a:ext uri="{FF2B5EF4-FFF2-40B4-BE49-F238E27FC236}">
              <a16:creationId xmlns:a16="http://schemas.microsoft.com/office/drawing/2014/main" id="{D34BC841-5278-40D4-876C-6AB8E410FE9D}"/>
            </a:ext>
          </a:extLst>
        </xdr:cNvPr>
        <xdr:cNvSpPr txBox="1"/>
      </xdr:nvSpPr>
      <xdr:spPr>
        <a:xfrm>
          <a:off x="2600325" y="1314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146989</xdr:rowOff>
    </xdr:from>
    <xdr:to>
      <xdr:col>11</xdr:col>
      <xdr:colOff>82550</xdr:colOff>
      <xdr:row>82</xdr:row>
      <xdr:rowOff>77139</xdr:rowOff>
    </xdr:to>
    <xdr:sp macro="" textlink="">
      <xdr:nvSpPr>
        <xdr:cNvPr id="218" name="楕円 217">
          <a:extLst>
            <a:ext uri="{FF2B5EF4-FFF2-40B4-BE49-F238E27FC236}">
              <a16:creationId xmlns:a16="http://schemas.microsoft.com/office/drawing/2014/main" id="{1775728A-29EB-47D7-9D40-47C9DF5C5472}"/>
            </a:ext>
          </a:extLst>
        </xdr:cNvPr>
        <xdr:cNvSpPr/>
      </xdr:nvSpPr>
      <xdr:spPr>
        <a:xfrm>
          <a:off x="2095500" y="132597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87316</xdr:rowOff>
    </xdr:from>
    <xdr:ext cx="762000" cy="259045"/>
    <xdr:sp macro="" textlink="">
      <xdr:nvSpPr>
        <xdr:cNvPr id="219" name="テキスト ボックス 218">
          <a:extLst>
            <a:ext uri="{FF2B5EF4-FFF2-40B4-BE49-F238E27FC236}">
              <a16:creationId xmlns:a16="http://schemas.microsoft.com/office/drawing/2014/main" id="{FDA2D6A1-80AF-4FD4-B89A-9377E449E92B}"/>
            </a:ext>
          </a:extLst>
        </xdr:cNvPr>
        <xdr:cNvSpPr txBox="1"/>
      </xdr:nvSpPr>
      <xdr:spPr>
        <a:xfrm>
          <a:off x="1781175" y="1303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105221</xdr:rowOff>
    </xdr:from>
    <xdr:to>
      <xdr:col>7</xdr:col>
      <xdr:colOff>31750</xdr:colOff>
      <xdr:row>82</xdr:row>
      <xdr:rowOff>35371</xdr:rowOff>
    </xdr:to>
    <xdr:sp macro="" textlink="">
      <xdr:nvSpPr>
        <xdr:cNvPr id="220" name="楕円 219">
          <a:extLst>
            <a:ext uri="{FF2B5EF4-FFF2-40B4-BE49-F238E27FC236}">
              <a16:creationId xmlns:a16="http://schemas.microsoft.com/office/drawing/2014/main" id="{3BD9CF1A-80D2-4345-B28F-C2BD11434056}"/>
            </a:ext>
          </a:extLst>
        </xdr:cNvPr>
        <xdr:cNvSpPr/>
      </xdr:nvSpPr>
      <xdr:spPr>
        <a:xfrm>
          <a:off x="1285875" y="1321797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45548</xdr:rowOff>
    </xdr:from>
    <xdr:ext cx="762000" cy="259045"/>
    <xdr:sp macro="" textlink="">
      <xdr:nvSpPr>
        <xdr:cNvPr id="221" name="テキスト ボックス 220">
          <a:extLst>
            <a:ext uri="{FF2B5EF4-FFF2-40B4-BE49-F238E27FC236}">
              <a16:creationId xmlns:a16="http://schemas.microsoft.com/office/drawing/2014/main" id="{755C302C-7850-4E1A-8780-9230A60805A7}"/>
            </a:ext>
          </a:extLst>
        </xdr:cNvPr>
        <xdr:cNvSpPr txBox="1"/>
      </xdr:nvSpPr>
      <xdr:spPr>
        <a:xfrm>
          <a:off x="971550" y="130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2067506E-033C-4EFC-977B-790685CBB4DE}"/>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CCB1EA78-57D0-4ECB-BAF6-6ABD2F871693}"/>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DB1724E9-A85B-4FB1-B118-04AB4E0CA52F}"/>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3F8856ED-3624-459C-93F6-16E5D9BC7BE3}"/>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47376D7C-1796-4B47-9637-375CD32505E9}"/>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34751E98-4202-4FBA-A926-D4D0DF8910AA}"/>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ADF2D234-3F44-4D57-9189-8897350C2CD7}"/>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5011F86B-733A-483D-B12A-811139816FCA}"/>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BD91F386-15A3-4B97-9040-3691AA46C1C4}"/>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EAA579DF-E582-450E-922A-EDBEE5A55ABB}"/>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EF250D4A-CAC4-44E8-B83A-4F30FC0B5A30}"/>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60E6AE2F-BF68-4C63-9C04-21152B69C297}"/>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F75440E0-8331-495F-B74F-233681F0A900}"/>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本市職員の給与は、人事委員会の勧告に基づく給与改定により、市内民間給与との均衡が図られており、適正な水準となっているが、類似団体内平均値を上回っていることなどを踏まえ、平成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年度から、一部の級において、号給カットを実施するとともに、昇格した場合の給料月額の増加額の縮減について国を上回る見直しを実施、平成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からは、中堅層の給料上昇を抑制するための昇給制度の見直しも実施しており、これらの見直しは中・長期的に効果が表れるものであるため、引き続き、指数に与える効果を分析していく必要があると考えている。</a:t>
          </a:r>
        </a:p>
        <a:p>
          <a:r>
            <a:rPr kumimoji="1" lang="ja-JP" altLang="en-US" sz="900">
              <a:latin typeface="ＭＳ Ｐゴシック" panose="020B0600070205080204" pitchFamily="50" charset="-128"/>
              <a:ea typeface="ＭＳ Ｐゴシック" panose="020B0600070205080204" pitchFamily="50" charset="-128"/>
            </a:rPr>
            <a:t>　また、令和５年度の給与改定では、国や多くの自治体が</a:t>
          </a:r>
          <a:r>
            <a:rPr kumimoji="1" lang="en-US" altLang="ja-JP" sz="900">
              <a:latin typeface="ＭＳ Ｐゴシック" panose="020B0600070205080204" pitchFamily="50" charset="-128"/>
              <a:ea typeface="ＭＳ Ｐゴシック" panose="020B0600070205080204" pitchFamily="50" charset="-128"/>
            </a:rPr>
            <a:t>1,000</a:t>
          </a:r>
          <a:r>
            <a:rPr kumimoji="1" lang="ja-JP" altLang="en-US" sz="900">
              <a:latin typeface="ＭＳ Ｐゴシック" panose="020B0600070205080204" pitchFamily="50" charset="-128"/>
              <a:ea typeface="ＭＳ Ｐゴシック" panose="020B0600070205080204" pitchFamily="50" charset="-128"/>
            </a:rPr>
            <a:t>円以上の引上げ改定を行う中、国の対応級の最高俸給月額を超える号給の引上げ額を、最小幅である</a:t>
          </a:r>
          <a:r>
            <a:rPr kumimoji="1" lang="en-US" altLang="ja-JP" sz="900">
              <a:latin typeface="ＭＳ Ｐゴシック" panose="020B0600070205080204" pitchFamily="50" charset="-128"/>
              <a:ea typeface="ＭＳ Ｐゴシック" panose="020B0600070205080204" pitchFamily="50" charset="-128"/>
            </a:rPr>
            <a:t>100</a:t>
          </a:r>
          <a:r>
            <a:rPr kumimoji="1" lang="ja-JP" altLang="en-US" sz="900">
              <a:latin typeface="ＭＳ Ｐゴシック" panose="020B0600070205080204" pitchFamily="50" charset="-128"/>
              <a:ea typeface="ＭＳ Ｐゴシック" panose="020B0600070205080204" pitchFamily="50" charset="-128"/>
            </a:rPr>
            <a:t>円に留めるなど、フラット化を実施した。</a:t>
          </a:r>
        </a:p>
        <a:p>
          <a:r>
            <a:rPr kumimoji="1" lang="ja-JP" altLang="en-US" sz="900">
              <a:latin typeface="ＭＳ Ｐゴシック" panose="020B0600070205080204" pitchFamily="50" charset="-128"/>
              <a:ea typeface="ＭＳ Ｐゴシック" panose="020B0600070205080204" pitchFamily="50" charset="-128"/>
            </a:rPr>
            <a:t>　 職員給与については、今後も、人事委員会の勧告を尊重し、市内民間給与との均衡が図られるよう措置するとともに、より一層市民の理解が得られるよう、必要な見直しに努めていく。</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グラフの</a:t>
          </a:r>
          <a:r>
            <a:rPr kumimoji="1" lang="en-US" altLang="ja-JP" sz="900">
              <a:latin typeface="ＭＳ Ｐゴシック" panose="020B0600070205080204" pitchFamily="50" charset="-128"/>
              <a:ea typeface="ＭＳ Ｐゴシック" panose="020B0600070205080204" pitchFamily="50" charset="-128"/>
            </a:rPr>
            <a:t>H30</a:t>
          </a:r>
          <a:r>
            <a:rPr kumimoji="1" lang="ja-JP" altLang="en-US" sz="900">
              <a:latin typeface="ＭＳ Ｐゴシック" panose="020B0600070205080204" pitchFamily="50" charset="-128"/>
              <a:ea typeface="ＭＳ Ｐゴシック" panose="020B0600070205080204" pitchFamily="50" charset="-128"/>
            </a:rPr>
            <a:t>から</a:t>
          </a:r>
          <a:r>
            <a:rPr kumimoji="1" lang="en-US" altLang="ja-JP" sz="900">
              <a:latin typeface="ＭＳ Ｐゴシック" panose="020B0600070205080204" pitchFamily="50" charset="-128"/>
              <a:ea typeface="ＭＳ Ｐゴシック" panose="020B0600070205080204" pitchFamily="50" charset="-128"/>
            </a:rPr>
            <a:t>R03</a:t>
          </a:r>
          <a:r>
            <a:rPr kumimoji="1" lang="ja-JP" altLang="en-US" sz="900">
              <a:latin typeface="ＭＳ Ｐゴシック" panose="020B0600070205080204" pitchFamily="50" charset="-128"/>
              <a:ea typeface="ＭＳ Ｐゴシック" panose="020B0600070205080204" pitchFamily="50" charset="-128"/>
            </a:rPr>
            <a:t>までの数値は、それぞれの年度の翌年のものである。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8443D875-C6F1-4FDF-BE17-D0B30CD6E4AC}"/>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B8EA6A75-26E6-462F-90BB-475C4F4A011E}"/>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AFBA1687-AE0B-49F8-924C-C20772648CC0}"/>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5B392F1C-BFF4-4957-BD66-8689336C1102}"/>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4768F822-CE41-4637-9C0D-0D74D0C86AB2}"/>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B27635B7-1AB3-4C3C-85D3-F2AE48557E5C}"/>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D76A8A9E-03F0-4849-80F3-922DC096E7E1}"/>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548A8F76-B6FE-48B1-8E7A-7635EF435590}"/>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50D80831-4E4C-437E-8DA9-B2367A6EE28F}"/>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F7CF03B-07A0-4E28-9D5A-96ADF578FBB0}"/>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184BF24A-B3E4-420C-9D35-1206E1A564D7}"/>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460D9710-B049-45CB-8531-AA728BA75B99}"/>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E6F98E93-4908-4C3E-AB46-18FF5F7C1CA0}"/>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3F0130B4-9E66-4656-9FE8-A4ACD1B1848E}"/>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3D044DF-DE96-41D4-942A-59359C378F15}"/>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F5B379D4-F4E6-41B6-B3B1-6C348FDEADF1}"/>
            </a:ext>
          </a:extLst>
        </xdr:cNvPr>
        <xdr:cNvCxnSpPr/>
      </xdr:nvCxnSpPr>
      <xdr:spPr>
        <a:xfrm flipV="1">
          <a:off x="15478125" y="13250334"/>
          <a:ext cx="0" cy="1062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75F29EDE-34A2-4BAA-98C6-688FD0A32DA8}"/>
            </a:ext>
          </a:extLst>
        </xdr:cNvPr>
        <xdr:cNvSpPr txBox="1"/>
      </xdr:nvSpPr>
      <xdr:spPr>
        <a:xfrm>
          <a:off x="1556385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2DD9B7DE-369B-4F63-8E7D-420AD1DB3554}"/>
            </a:ext>
          </a:extLst>
        </xdr:cNvPr>
        <xdr:cNvCxnSpPr/>
      </xdr:nvCxnSpPr>
      <xdr:spPr>
        <a:xfrm>
          <a:off x="15401925" y="14312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E1786E05-EA30-4161-B723-A6B9DE19B38D}"/>
            </a:ext>
          </a:extLst>
        </xdr:cNvPr>
        <xdr:cNvSpPr txBox="1"/>
      </xdr:nvSpPr>
      <xdr:spPr>
        <a:xfrm>
          <a:off x="15563850" y="1300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140B829C-5717-47BF-BE75-7024320557FC}"/>
            </a:ext>
          </a:extLst>
        </xdr:cNvPr>
        <xdr:cNvCxnSpPr/>
      </xdr:nvCxnSpPr>
      <xdr:spPr>
        <a:xfrm>
          <a:off x="15401925" y="132503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55" name="直線コネクタ 254">
          <a:extLst>
            <a:ext uri="{FF2B5EF4-FFF2-40B4-BE49-F238E27FC236}">
              <a16:creationId xmlns:a16="http://schemas.microsoft.com/office/drawing/2014/main" id="{AAA4FE8B-B4B5-435C-B43C-090FFEAF9FFD}"/>
            </a:ext>
          </a:extLst>
        </xdr:cNvPr>
        <xdr:cNvCxnSpPr/>
      </xdr:nvCxnSpPr>
      <xdr:spPr>
        <a:xfrm>
          <a:off x="14716125" y="1411499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856A9413-C67E-4CC0-93C7-1528CB201B20}"/>
            </a:ext>
          </a:extLst>
        </xdr:cNvPr>
        <xdr:cNvSpPr txBox="1"/>
      </xdr:nvSpPr>
      <xdr:spPr>
        <a:xfrm>
          <a:off x="15563850" y="13545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E8879A68-D4A6-410B-90AA-10CB389EB83D}"/>
            </a:ext>
          </a:extLst>
        </xdr:cNvPr>
        <xdr:cNvSpPr/>
      </xdr:nvSpPr>
      <xdr:spPr>
        <a:xfrm>
          <a:off x="15430500" y="13693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70909</xdr:rowOff>
    </xdr:to>
    <xdr:cxnSp macro="">
      <xdr:nvCxnSpPr>
        <xdr:cNvPr id="258" name="直線コネクタ 257">
          <a:extLst>
            <a:ext uri="{FF2B5EF4-FFF2-40B4-BE49-F238E27FC236}">
              <a16:creationId xmlns:a16="http://schemas.microsoft.com/office/drawing/2014/main" id="{D4F34DAC-6516-49C2-9F13-751F73287BB4}"/>
            </a:ext>
          </a:extLst>
        </xdr:cNvPr>
        <xdr:cNvCxnSpPr/>
      </xdr:nvCxnSpPr>
      <xdr:spPr>
        <a:xfrm flipV="1">
          <a:off x="13906500" y="14114991"/>
          <a:ext cx="809625"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C773B8EE-49E8-4567-9C9D-C600017C1022}"/>
            </a:ext>
          </a:extLst>
        </xdr:cNvPr>
        <xdr:cNvSpPr/>
      </xdr:nvSpPr>
      <xdr:spPr>
        <a:xfrm>
          <a:off x="14668500" y="13693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5D85DA20-B71D-4BD7-89BB-8D2961EDFED0}"/>
            </a:ext>
          </a:extLst>
        </xdr:cNvPr>
        <xdr:cNvSpPr txBox="1"/>
      </xdr:nvSpPr>
      <xdr:spPr>
        <a:xfrm>
          <a:off x="14373225" y="13469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70909</xdr:rowOff>
    </xdr:to>
    <xdr:cxnSp macro="">
      <xdr:nvCxnSpPr>
        <xdr:cNvPr id="261" name="直線コネクタ 260">
          <a:extLst>
            <a:ext uri="{FF2B5EF4-FFF2-40B4-BE49-F238E27FC236}">
              <a16:creationId xmlns:a16="http://schemas.microsoft.com/office/drawing/2014/main" id="{BBB553F0-DE4B-4FAA-B26F-F95E008A15B9}"/>
            </a:ext>
          </a:extLst>
        </xdr:cNvPr>
        <xdr:cNvCxnSpPr/>
      </xdr:nvCxnSpPr>
      <xdr:spPr>
        <a:xfrm>
          <a:off x="13106400" y="14135100"/>
          <a:ext cx="8001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EAB0DADA-0A17-4432-9484-ABE3C92F48DD}"/>
            </a:ext>
          </a:extLst>
        </xdr:cNvPr>
        <xdr:cNvSpPr/>
      </xdr:nvSpPr>
      <xdr:spPr>
        <a:xfrm>
          <a:off x="13868400" y="137339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97EA85E5-7B1E-49F3-9046-B0A352871B52}"/>
            </a:ext>
          </a:extLst>
        </xdr:cNvPr>
        <xdr:cNvSpPr txBox="1"/>
      </xdr:nvSpPr>
      <xdr:spPr>
        <a:xfrm>
          <a:off x="13554075" y="1350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131234</xdr:rowOff>
    </xdr:to>
    <xdr:cxnSp macro="">
      <xdr:nvCxnSpPr>
        <xdr:cNvPr id="264" name="直線コネクタ 263">
          <a:extLst>
            <a:ext uri="{FF2B5EF4-FFF2-40B4-BE49-F238E27FC236}">
              <a16:creationId xmlns:a16="http://schemas.microsoft.com/office/drawing/2014/main" id="{8C39EA5E-EB3D-4778-A394-620C4780DFBC}"/>
            </a:ext>
          </a:extLst>
        </xdr:cNvPr>
        <xdr:cNvCxnSpPr/>
      </xdr:nvCxnSpPr>
      <xdr:spPr>
        <a:xfrm flipV="1">
          <a:off x="12296775" y="14135100"/>
          <a:ext cx="809625" cy="8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B9B1D656-FAE6-4F47-A85B-E5896EA2D07A}"/>
            </a:ext>
          </a:extLst>
        </xdr:cNvPr>
        <xdr:cNvSpPr/>
      </xdr:nvSpPr>
      <xdr:spPr>
        <a:xfrm>
          <a:off x="13058775" y="137339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B1866C46-51AB-481B-86F5-56D8AD7A7851}"/>
            </a:ext>
          </a:extLst>
        </xdr:cNvPr>
        <xdr:cNvSpPr txBox="1"/>
      </xdr:nvSpPr>
      <xdr:spPr>
        <a:xfrm>
          <a:off x="12763500" y="1350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627318C3-E417-449F-9262-26A2301BE01B}"/>
            </a:ext>
          </a:extLst>
        </xdr:cNvPr>
        <xdr:cNvSpPr/>
      </xdr:nvSpPr>
      <xdr:spPr>
        <a:xfrm>
          <a:off x="12239625" y="13808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a:extLst>
            <a:ext uri="{FF2B5EF4-FFF2-40B4-BE49-F238E27FC236}">
              <a16:creationId xmlns:a16="http://schemas.microsoft.com/office/drawing/2014/main" id="{262FE348-DDC7-462E-BF24-930B445B35A4}"/>
            </a:ext>
          </a:extLst>
        </xdr:cNvPr>
        <xdr:cNvSpPr txBox="1"/>
      </xdr:nvSpPr>
      <xdr:spPr>
        <a:xfrm>
          <a:off x="11953875"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69E3C6F-5651-48AC-A8EA-6E0DE55C93C0}"/>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B0394E2-CC9E-4C1E-95D6-9FE66601FE66}"/>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A1CCF75-698E-4A88-9728-6FA16A8EF379}"/>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0BD7C02-1F67-41F6-8219-907193D7BE07}"/>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37F0926-957D-4651-8F81-BC16B7163A39}"/>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4" name="楕円 273">
          <a:extLst>
            <a:ext uri="{FF2B5EF4-FFF2-40B4-BE49-F238E27FC236}">
              <a16:creationId xmlns:a16="http://schemas.microsoft.com/office/drawing/2014/main" id="{FDD5D4F1-D40C-4A57-A645-AAA7A4A0B500}"/>
            </a:ext>
          </a:extLst>
        </xdr:cNvPr>
        <xdr:cNvSpPr/>
      </xdr:nvSpPr>
      <xdr:spPr>
        <a:xfrm>
          <a:off x="15430500" y="140768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5" name="給与水準   （国との比較）該当値テキスト">
          <a:extLst>
            <a:ext uri="{FF2B5EF4-FFF2-40B4-BE49-F238E27FC236}">
              <a16:creationId xmlns:a16="http://schemas.microsoft.com/office/drawing/2014/main" id="{F9B2C037-9D93-49F5-8784-4D2AFE08A04E}"/>
            </a:ext>
          </a:extLst>
        </xdr:cNvPr>
        <xdr:cNvSpPr txBox="1"/>
      </xdr:nvSpPr>
      <xdr:spPr>
        <a:xfrm>
          <a:off x="15563850" y="1405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6" name="楕円 275">
          <a:extLst>
            <a:ext uri="{FF2B5EF4-FFF2-40B4-BE49-F238E27FC236}">
              <a16:creationId xmlns:a16="http://schemas.microsoft.com/office/drawing/2014/main" id="{D8278DC1-08EC-4667-9B98-F3F86B1CAF25}"/>
            </a:ext>
          </a:extLst>
        </xdr:cNvPr>
        <xdr:cNvSpPr/>
      </xdr:nvSpPr>
      <xdr:spPr>
        <a:xfrm>
          <a:off x="14668500" y="140768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7" name="テキスト ボックス 276">
          <a:extLst>
            <a:ext uri="{FF2B5EF4-FFF2-40B4-BE49-F238E27FC236}">
              <a16:creationId xmlns:a16="http://schemas.microsoft.com/office/drawing/2014/main" id="{33C0BE61-3C54-41E8-B9A2-02B716EFB9DF}"/>
            </a:ext>
          </a:extLst>
        </xdr:cNvPr>
        <xdr:cNvSpPr txBox="1"/>
      </xdr:nvSpPr>
      <xdr:spPr>
        <a:xfrm>
          <a:off x="14373225" y="14156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20109</xdr:rowOff>
    </xdr:from>
    <xdr:to>
      <xdr:col>73</xdr:col>
      <xdr:colOff>44450</xdr:colOff>
      <xdr:row>87</xdr:row>
      <xdr:rowOff>121709</xdr:rowOff>
    </xdr:to>
    <xdr:sp macro="" textlink="">
      <xdr:nvSpPr>
        <xdr:cNvPr id="278" name="楕円 277">
          <a:extLst>
            <a:ext uri="{FF2B5EF4-FFF2-40B4-BE49-F238E27FC236}">
              <a16:creationId xmlns:a16="http://schemas.microsoft.com/office/drawing/2014/main" id="{600B919A-EA77-42E8-B280-1D43DBB57365}"/>
            </a:ext>
          </a:extLst>
        </xdr:cNvPr>
        <xdr:cNvSpPr/>
      </xdr:nvSpPr>
      <xdr:spPr>
        <a:xfrm>
          <a:off x="13868400" y="1410758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79" name="テキスト ボックス 278">
          <a:extLst>
            <a:ext uri="{FF2B5EF4-FFF2-40B4-BE49-F238E27FC236}">
              <a16:creationId xmlns:a16="http://schemas.microsoft.com/office/drawing/2014/main" id="{224927D8-36C0-4421-AB44-FAF0E50AAE76}"/>
            </a:ext>
          </a:extLst>
        </xdr:cNvPr>
        <xdr:cNvSpPr txBox="1"/>
      </xdr:nvSpPr>
      <xdr:spPr>
        <a:xfrm>
          <a:off x="13554075" y="1419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a:extLst>
            <a:ext uri="{FF2B5EF4-FFF2-40B4-BE49-F238E27FC236}">
              <a16:creationId xmlns:a16="http://schemas.microsoft.com/office/drawing/2014/main" id="{08FBE539-707F-4D6A-949B-54047AF60F94}"/>
            </a:ext>
          </a:extLst>
        </xdr:cNvPr>
        <xdr:cNvSpPr/>
      </xdr:nvSpPr>
      <xdr:spPr>
        <a:xfrm>
          <a:off x="13058775" y="140874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A6ABDCEC-0DA7-4B94-99A1-0C63820CB04B}"/>
            </a:ext>
          </a:extLst>
        </xdr:cNvPr>
        <xdr:cNvSpPr txBox="1"/>
      </xdr:nvSpPr>
      <xdr:spPr>
        <a:xfrm>
          <a:off x="12763500" y="1417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2" name="楕円 281">
          <a:extLst>
            <a:ext uri="{FF2B5EF4-FFF2-40B4-BE49-F238E27FC236}">
              <a16:creationId xmlns:a16="http://schemas.microsoft.com/office/drawing/2014/main" id="{20ECF7DB-C81C-4233-B90A-3BE396D89CD4}"/>
            </a:ext>
          </a:extLst>
        </xdr:cNvPr>
        <xdr:cNvSpPr/>
      </xdr:nvSpPr>
      <xdr:spPr>
        <a:xfrm>
          <a:off x="12239625" y="1417108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3" name="テキスト ボックス 282">
          <a:extLst>
            <a:ext uri="{FF2B5EF4-FFF2-40B4-BE49-F238E27FC236}">
              <a16:creationId xmlns:a16="http://schemas.microsoft.com/office/drawing/2014/main" id="{3DE36F65-E49D-479A-BF6F-DF6508F9588F}"/>
            </a:ext>
          </a:extLst>
        </xdr:cNvPr>
        <xdr:cNvSpPr txBox="1"/>
      </xdr:nvSpPr>
      <xdr:spPr>
        <a:xfrm>
          <a:off x="11953875" y="1425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3EABD31F-C675-4EB6-87AE-0E67FEB132DA}"/>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3D5268C3-FD6B-4967-98AA-EF3A37369BDA}"/>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D97DFC9C-15B8-48CF-8A3A-93C7E4AEB647}"/>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F61A9221-C0DF-4A68-87AF-1982C581C556}"/>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E9D381EA-2764-4307-B3AB-F0CD258B424B}"/>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762015E2-A25B-4DA1-A24A-FDCA110F7ECF}"/>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E3D65C10-17B0-44B7-AB61-9AFFD48A8376}"/>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C7C49E1-62CC-4081-93A7-008A8AAE315B}"/>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2B50CD40-7E99-4BCC-96C3-02E100A1BF95}"/>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9B1B58F0-DF6A-4E97-AAC8-6A902AC93879}"/>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906B56D1-E269-496A-A8FE-9B9043A972BD}"/>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F8411CC0-4549-427A-A25A-0C83F15B7952}"/>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EDADE991-F564-47A4-83FE-89B258DC28A9}"/>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定員管理の目標を設定したのは、平成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人削減の目標を掲げた集中改革プランと、平成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年度までに</a:t>
          </a:r>
          <a:r>
            <a:rPr kumimoji="1" lang="en-US" altLang="ja-JP" sz="1100">
              <a:latin typeface="ＭＳ Ｐゴシック" panose="020B0600070205080204" pitchFamily="50" charset="-128"/>
              <a:ea typeface="ＭＳ Ｐゴシック" panose="020B0600070205080204" pitchFamily="50" charset="-128"/>
            </a:rPr>
            <a:t>9,800</a:t>
          </a:r>
          <a:r>
            <a:rPr kumimoji="1" lang="ja-JP" altLang="en-US" sz="1100">
              <a:latin typeface="ＭＳ Ｐゴシック" panose="020B0600070205080204" pitchFamily="50" charset="-128"/>
              <a:ea typeface="ＭＳ Ｐゴシック" panose="020B0600070205080204" pitchFamily="50" charset="-128"/>
            </a:rPr>
            <a:t>人体制とする目標を掲げた行政改革プランがあるが、いずれの目標も達成済み（集中改革プラン：</a:t>
          </a:r>
          <a:r>
            <a:rPr kumimoji="1" lang="en-US" altLang="ja-JP" sz="1100">
              <a:latin typeface="ＭＳ Ｐゴシック" panose="020B0600070205080204" pitchFamily="50" charset="-128"/>
              <a:ea typeface="ＭＳ Ｐゴシック" panose="020B0600070205080204" pitchFamily="50" charset="-128"/>
            </a:rPr>
            <a:t>941</a:t>
          </a:r>
          <a:r>
            <a:rPr kumimoji="1" lang="ja-JP" altLang="en-US" sz="1100">
              <a:latin typeface="ＭＳ Ｐゴシック" panose="020B0600070205080204" pitchFamily="50" charset="-128"/>
              <a:ea typeface="ＭＳ Ｐゴシック" panose="020B0600070205080204" pitchFamily="50" charset="-128"/>
            </a:rPr>
            <a:t>人削減、行政改革プラン：</a:t>
          </a:r>
          <a:r>
            <a:rPr kumimoji="1" lang="en-US" altLang="ja-JP" sz="1100">
              <a:latin typeface="ＭＳ Ｐゴシック" panose="020B0600070205080204" pitchFamily="50" charset="-128"/>
              <a:ea typeface="ＭＳ Ｐゴシック" panose="020B0600070205080204" pitchFamily="50" charset="-128"/>
            </a:rPr>
            <a:t>H23</a:t>
          </a:r>
          <a:r>
            <a:rPr kumimoji="1" lang="ja-JP" altLang="en-US" sz="1100">
              <a:latin typeface="ＭＳ Ｐゴシック" panose="020B0600070205080204" pitchFamily="50" charset="-128"/>
              <a:ea typeface="ＭＳ Ｐゴシック" panose="020B0600070205080204" pitchFamily="50" charset="-128"/>
            </a:rPr>
            <a:t>に達成（</a:t>
          </a:r>
          <a:r>
            <a:rPr kumimoji="1" lang="en-US" altLang="ja-JP" sz="1100">
              <a:latin typeface="ＭＳ Ｐゴシック" panose="020B0600070205080204" pitchFamily="50" charset="-128"/>
              <a:ea typeface="ＭＳ Ｐゴシック" panose="020B0600070205080204" pitchFamily="50" charset="-128"/>
            </a:rPr>
            <a:t>9,784</a:t>
          </a:r>
          <a:r>
            <a:rPr kumimoji="1" lang="ja-JP" altLang="en-US" sz="1100">
              <a:latin typeface="ＭＳ Ｐゴシック" panose="020B0600070205080204" pitchFamily="50" charset="-128"/>
              <a:ea typeface="ＭＳ Ｐゴシック" panose="020B0600070205080204" pitchFamily="50" charset="-128"/>
            </a:rPr>
            <a:t>人））。</a:t>
          </a:r>
        </a:p>
        <a:p>
          <a:r>
            <a:rPr kumimoji="1" lang="ja-JP" altLang="en-US" sz="1100">
              <a:latin typeface="ＭＳ Ｐゴシック" panose="020B0600070205080204" pitchFamily="50" charset="-128"/>
              <a:ea typeface="ＭＳ Ｐゴシック" panose="020B0600070205080204" pitchFamily="50" charset="-128"/>
            </a:rPr>
            <a:t>　令和４年度についても、行政需要の増大に対応しつつ、業務のアウトソーシングや執行体制の見直しを進めた結果、類似団体の中でも特に少ない数字となっている。</a:t>
          </a:r>
        </a:p>
        <a:p>
          <a:r>
            <a:rPr kumimoji="1" lang="ja-JP" altLang="en-US" sz="1100">
              <a:latin typeface="ＭＳ Ｐゴシック" panose="020B0600070205080204" pitchFamily="50" charset="-128"/>
              <a:ea typeface="ＭＳ Ｐゴシック" panose="020B0600070205080204" pitchFamily="50" charset="-128"/>
            </a:rPr>
            <a:t>　今後も市民サービスの低下を招かないよう留意しながら事務事業や執行体制の見直しを行い、簡素で効率的な市役所の構築に努めていく。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EC90836F-FB03-403D-ACC6-BF1F42CBDAC6}"/>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8FB7D3F5-F310-4D7A-B1E6-6C4E8419D31E}"/>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674B24B7-AFD7-4C88-B4D6-78E4AA1BEE1B}"/>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EF1BD1F7-846D-4019-A9E3-F33C6E6314B8}"/>
            </a:ext>
          </a:extLst>
        </xdr:cNvPr>
        <xdr:cNvCxnSpPr/>
      </xdr:nvCxnSpPr>
      <xdr:spPr>
        <a:xfrm>
          <a:off x="11668125"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91BB7643-BCCA-4E62-880E-CD16BD2E6517}"/>
            </a:ext>
          </a:extLst>
        </xdr:cNvPr>
        <xdr:cNvSpPr txBox="1"/>
      </xdr:nvSpPr>
      <xdr:spPr>
        <a:xfrm>
          <a:off x="10982325"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5EF5A3A-ECEE-41C7-865D-7D981D2371CC}"/>
            </a:ext>
          </a:extLst>
        </xdr:cNvPr>
        <xdr:cNvCxnSpPr/>
      </xdr:nvCxnSpPr>
      <xdr:spPr>
        <a:xfrm>
          <a:off x="11668125"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6B76C37F-8401-4073-A5DD-09224CDB5341}"/>
            </a:ext>
          </a:extLst>
        </xdr:cNvPr>
        <xdr:cNvSpPr txBox="1"/>
      </xdr:nvSpPr>
      <xdr:spPr>
        <a:xfrm>
          <a:off x="10982325"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B8F4667-6DA0-4E39-9953-D0C3F6AAA77B}"/>
            </a:ext>
          </a:extLst>
        </xdr:cNvPr>
        <xdr:cNvCxnSpPr/>
      </xdr:nvCxnSpPr>
      <xdr:spPr>
        <a:xfrm>
          <a:off x="11668125"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EA892870-B8BE-453B-B1F7-F800374A8FE4}"/>
            </a:ext>
          </a:extLst>
        </xdr:cNvPr>
        <xdr:cNvSpPr txBox="1"/>
      </xdr:nvSpPr>
      <xdr:spPr>
        <a:xfrm>
          <a:off x="10982325"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5910E50A-F927-4418-89EC-908FEA2285E8}"/>
            </a:ext>
          </a:extLst>
        </xdr:cNvPr>
        <xdr:cNvCxnSpPr/>
      </xdr:nvCxnSpPr>
      <xdr:spPr>
        <a:xfrm>
          <a:off x="11668125"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8BB7991-23FC-4EF1-BF1B-3687865080C7}"/>
            </a:ext>
          </a:extLst>
        </xdr:cNvPr>
        <xdr:cNvSpPr txBox="1"/>
      </xdr:nvSpPr>
      <xdr:spPr>
        <a:xfrm>
          <a:off x="10982325"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A120FACE-2F39-431A-976F-75416CCBC11D}"/>
            </a:ext>
          </a:extLst>
        </xdr:cNvPr>
        <xdr:cNvCxnSpPr/>
      </xdr:nvCxnSpPr>
      <xdr:spPr>
        <a:xfrm>
          <a:off x="11668125"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EDB17CC2-2254-4762-8AF4-0CB4021CDBA7}"/>
            </a:ext>
          </a:extLst>
        </xdr:cNvPr>
        <xdr:cNvSpPr txBox="1"/>
      </xdr:nvSpPr>
      <xdr:spPr>
        <a:xfrm>
          <a:off x="10982325"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4512AD77-2DC7-490E-8673-5CE1E01C40F5}"/>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DB190BD7-3EAB-4E7B-945A-E0B727AF04CF}"/>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3B62D3EB-0AFF-448D-9E8C-FEDBED25B3CB}"/>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73660</xdr:rowOff>
    </xdr:from>
    <xdr:to>
      <xdr:col>81</xdr:col>
      <xdr:colOff>44450</xdr:colOff>
      <xdr:row>66</xdr:row>
      <xdr:rowOff>90594</xdr:rowOff>
    </xdr:to>
    <xdr:cxnSp macro="">
      <xdr:nvCxnSpPr>
        <xdr:cNvPr id="313" name="直線コネクタ 312">
          <a:extLst>
            <a:ext uri="{FF2B5EF4-FFF2-40B4-BE49-F238E27FC236}">
              <a16:creationId xmlns:a16="http://schemas.microsoft.com/office/drawing/2014/main" id="{8649AE67-FFE8-4C9D-9545-C05AD2ECB818}"/>
            </a:ext>
          </a:extLst>
        </xdr:cNvPr>
        <xdr:cNvCxnSpPr/>
      </xdr:nvCxnSpPr>
      <xdr:spPr>
        <a:xfrm flipV="1">
          <a:off x="15478125" y="9789160"/>
          <a:ext cx="0" cy="985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62671</xdr:rowOff>
    </xdr:from>
    <xdr:ext cx="762000" cy="259045"/>
    <xdr:sp macro="" textlink="">
      <xdr:nvSpPr>
        <xdr:cNvPr id="314" name="定員管理の状況最小値テキスト">
          <a:extLst>
            <a:ext uri="{FF2B5EF4-FFF2-40B4-BE49-F238E27FC236}">
              <a16:creationId xmlns:a16="http://schemas.microsoft.com/office/drawing/2014/main" id="{CF77D94E-7383-4670-B50C-1B7724350B42}"/>
            </a:ext>
          </a:extLst>
        </xdr:cNvPr>
        <xdr:cNvSpPr txBox="1"/>
      </xdr:nvSpPr>
      <xdr:spPr>
        <a:xfrm>
          <a:off x="15563850" y="1075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90594</xdr:rowOff>
    </xdr:from>
    <xdr:to>
      <xdr:col>81</xdr:col>
      <xdr:colOff>133350</xdr:colOff>
      <xdr:row>66</xdr:row>
      <xdr:rowOff>90594</xdr:rowOff>
    </xdr:to>
    <xdr:cxnSp macro="">
      <xdr:nvCxnSpPr>
        <xdr:cNvPr id="315" name="直線コネクタ 314">
          <a:extLst>
            <a:ext uri="{FF2B5EF4-FFF2-40B4-BE49-F238E27FC236}">
              <a16:creationId xmlns:a16="http://schemas.microsoft.com/office/drawing/2014/main" id="{10F7AEB3-6E7E-4D18-84DE-9EFBB6A34A18}"/>
            </a:ext>
          </a:extLst>
        </xdr:cNvPr>
        <xdr:cNvCxnSpPr/>
      </xdr:nvCxnSpPr>
      <xdr:spPr>
        <a:xfrm>
          <a:off x="15401925" y="1077446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160037</xdr:rowOff>
    </xdr:from>
    <xdr:ext cx="762000" cy="259045"/>
    <xdr:sp macro="" textlink="">
      <xdr:nvSpPr>
        <xdr:cNvPr id="316" name="定員管理の状況最大値テキスト">
          <a:extLst>
            <a:ext uri="{FF2B5EF4-FFF2-40B4-BE49-F238E27FC236}">
              <a16:creationId xmlns:a16="http://schemas.microsoft.com/office/drawing/2014/main" id="{3865C610-296A-41C7-88C3-95047E6F14D2}"/>
            </a:ext>
          </a:extLst>
        </xdr:cNvPr>
        <xdr:cNvSpPr txBox="1"/>
      </xdr:nvSpPr>
      <xdr:spPr>
        <a:xfrm>
          <a:off x="15563850" y="95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73660</xdr:rowOff>
    </xdr:from>
    <xdr:to>
      <xdr:col>81</xdr:col>
      <xdr:colOff>133350</xdr:colOff>
      <xdr:row>60</xdr:row>
      <xdr:rowOff>73660</xdr:rowOff>
    </xdr:to>
    <xdr:cxnSp macro="">
      <xdr:nvCxnSpPr>
        <xdr:cNvPr id="317" name="直線コネクタ 316">
          <a:extLst>
            <a:ext uri="{FF2B5EF4-FFF2-40B4-BE49-F238E27FC236}">
              <a16:creationId xmlns:a16="http://schemas.microsoft.com/office/drawing/2014/main" id="{7BB44029-B4C7-48E3-8C28-72B75E2F6453}"/>
            </a:ext>
          </a:extLst>
        </xdr:cNvPr>
        <xdr:cNvCxnSpPr/>
      </xdr:nvCxnSpPr>
      <xdr:spPr>
        <a:xfrm>
          <a:off x="15401925" y="97891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101812</xdr:rowOff>
    </xdr:from>
    <xdr:to>
      <xdr:col>81</xdr:col>
      <xdr:colOff>44450</xdr:colOff>
      <xdr:row>60</xdr:row>
      <xdr:rowOff>129963</xdr:rowOff>
    </xdr:to>
    <xdr:cxnSp macro="">
      <xdr:nvCxnSpPr>
        <xdr:cNvPr id="318" name="直線コネクタ 317">
          <a:extLst>
            <a:ext uri="{FF2B5EF4-FFF2-40B4-BE49-F238E27FC236}">
              <a16:creationId xmlns:a16="http://schemas.microsoft.com/office/drawing/2014/main" id="{18EF99AA-7B31-4FF0-B9B5-30306CE74874}"/>
            </a:ext>
          </a:extLst>
        </xdr:cNvPr>
        <xdr:cNvCxnSpPr/>
      </xdr:nvCxnSpPr>
      <xdr:spPr>
        <a:xfrm>
          <a:off x="14716125" y="9820487"/>
          <a:ext cx="762000" cy="2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47642</xdr:rowOff>
    </xdr:from>
    <xdr:ext cx="762000" cy="259045"/>
    <xdr:sp macro="" textlink="">
      <xdr:nvSpPr>
        <xdr:cNvPr id="319" name="定員管理の状況平均値テキスト">
          <a:extLst>
            <a:ext uri="{FF2B5EF4-FFF2-40B4-BE49-F238E27FC236}">
              <a16:creationId xmlns:a16="http://schemas.microsoft.com/office/drawing/2014/main" id="{7BAD2FBB-D05C-49F5-AD5D-FCF93B69F9FC}"/>
            </a:ext>
          </a:extLst>
        </xdr:cNvPr>
        <xdr:cNvSpPr txBox="1"/>
      </xdr:nvSpPr>
      <xdr:spPr>
        <a:xfrm>
          <a:off x="1556385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75565</xdr:rowOff>
    </xdr:from>
    <xdr:to>
      <xdr:col>81</xdr:col>
      <xdr:colOff>95250</xdr:colOff>
      <xdr:row>64</xdr:row>
      <xdr:rowOff>5715</xdr:rowOff>
    </xdr:to>
    <xdr:sp macro="" textlink="">
      <xdr:nvSpPr>
        <xdr:cNvPr id="320" name="フローチャート: 判断 319">
          <a:extLst>
            <a:ext uri="{FF2B5EF4-FFF2-40B4-BE49-F238E27FC236}">
              <a16:creationId xmlns:a16="http://schemas.microsoft.com/office/drawing/2014/main" id="{84E58ADF-143D-40D5-8C27-D8F0481DE65D}"/>
            </a:ext>
          </a:extLst>
        </xdr:cNvPr>
        <xdr:cNvSpPr/>
      </xdr:nvSpPr>
      <xdr:spPr>
        <a:xfrm>
          <a:off x="15430500" y="102768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101812</xdr:rowOff>
    </xdr:from>
    <xdr:to>
      <xdr:col>77</xdr:col>
      <xdr:colOff>44450</xdr:colOff>
      <xdr:row>60</xdr:row>
      <xdr:rowOff>113877</xdr:rowOff>
    </xdr:to>
    <xdr:cxnSp macro="">
      <xdr:nvCxnSpPr>
        <xdr:cNvPr id="321" name="直線コネクタ 320">
          <a:extLst>
            <a:ext uri="{FF2B5EF4-FFF2-40B4-BE49-F238E27FC236}">
              <a16:creationId xmlns:a16="http://schemas.microsoft.com/office/drawing/2014/main" id="{01E68F9B-7540-4C5F-8796-29BDB2214E81}"/>
            </a:ext>
          </a:extLst>
        </xdr:cNvPr>
        <xdr:cNvCxnSpPr/>
      </xdr:nvCxnSpPr>
      <xdr:spPr>
        <a:xfrm flipV="1">
          <a:off x="13906500" y="9820487"/>
          <a:ext cx="80962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67521</xdr:rowOff>
    </xdr:from>
    <xdr:to>
      <xdr:col>77</xdr:col>
      <xdr:colOff>95250</xdr:colOff>
      <xdr:row>63</xdr:row>
      <xdr:rowOff>169121</xdr:rowOff>
    </xdr:to>
    <xdr:sp macro="" textlink="">
      <xdr:nvSpPr>
        <xdr:cNvPr id="322" name="フローチャート: 判断 321">
          <a:extLst>
            <a:ext uri="{FF2B5EF4-FFF2-40B4-BE49-F238E27FC236}">
              <a16:creationId xmlns:a16="http://schemas.microsoft.com/office/drawing/2014/main" id="{1AA70B89-DCCA-456C-8E21-5B70F2754FFD}"/>
            </a:ext>
          </a:extLst>
        </xdr:cNvPr>
        <xdr:cNvSpPr/>
      </xdr:nvSpPr>
      <xdr:spPr>
        <a:xfrm>
          <a:off x="14668500" y="102656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153898</xdr:rowOff>
    </xdr:from>
    <xdr:ext cx="736600" cy="259045"/>
    <xdr:sp macro="" textlink="">
      <xdr:nvSpPr>
        <xdr:cNvPr id="323" name="テキスト ボックス 322">
          <a:extLst>
            <a:ext uri="{FF2B5EF4-FFF2-40B4-BE49-F238E27FC236}">
              <a16:creationId xmlns:a16="http://schemas.microsoft.com/office/drawing/2014/main" id="{AAECF48A-A8F2-4D4E-987C-FD5D9AB20957}"/>
            </a:ext>
          </a:extLst>
        </xdr:cNvPr>
        <xdr:cNvSpPr txBox="1"/>
      </xdr:nvSpPr>
      <xdr:spPr>
        <a:xfrm>
          <a:off x="14373225" y="1035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112395</xdr:rowOff>
    </xdr:from>
    <xdr:to>
      <xdr:col>72</xdr:col>
      <xdr:colOff>203200</xdr:colOff>
      <xdr:row>60</xdr:row>
      <xdr:rowOff>113877</xdr:rowOff>
    </xdr:to>
    <xdr:cxnSp macro="">
      <xdr:nvCxnSpPr>
        <xdr:cNvPr id="324" name="直線コネクタ 323">
          <a:extLst>
            <a:ext uri="{FF2B5EF4-FFF2-40B4-BE49-F238E27FC236}">
              <a16:creationId xmlns:a16="http://schemas.microsoft.com/office/drawing/2014/main" id="{0C219084-BF03-434D-B122-7547840AB5A7}"/>
            </a:ext>
          </a:extLst>
        </xdr:cNvPr>
        <xdr:cNvCxnSpPr/>
      </xdr:nvCxnSpPr>
      <xdr:spPr>
        <a:xfrm>
          <a:off x="13106400" y="9665970"/>
          <a:ext cx="800100" cy="16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55456</xdr:rowOff>
    </xdr:from>
    <xdr:to>
      <xdr:col>73</xdr:col>
      <xdr:colOff>44450</xdr:colOff>
      <xdr:row>63</xdr:row>
      <xdr:rowOff>157056</xdr:rowOff>
    </xdr:to>
    <xdr:sp macro="" textlink="">
      <xdr:nvSpPr>
        <xdr:cNvPr id="325" name="フローチャート: 判断 324">
          <a:extLst>
            <a:ext uri="{FF2B5EF4-FFF2-40B4-BE49-F238E27FC236}">
              <a16:creationId xmlns:a16="http://schemas.microsoft.com/office/drawing/2014/main" id="{47107238-D322-4394-8CD4-FAFB3A85D710}"/>
            </a:ext>
          </a:extLst>
        </xdr:cNvPr>
        <xdr:cNvSpPr/>
      </xdr:nvSpPr>
      <xdr:spPr>
        <a:xfrm>
          <a:off x="13868400" y="1025673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141833</xdr:rowOff>
    </xdr:from>
    <xdr:ext cx="762000" cy="259045"/>
    <xdr:sp macro="" textlink="">
      <xdr:nvSpPr>
        <xdr:cNvPr id="326" name="テキスト ボックス 325">
          <a:extLst>
            <a:ext uri="{FF2B5EF4-FFF2-40B4-BE49-F238E27FC236}">
              <a16:creationId xmlns:a16="http://schemas.microsoft.com/office/drawing/2014/main" id="{16BF6431-7D7F-498E-8C41-E142B22225BA}"/>
            </a:ext>
          </a:extLst>
        </xdr:cNvPr>
        <xdr:cNvSpPr txBox="1"/>
      </xdr:nvSpPr>
      <xdr:spPr>
        <a:xfrm>
          <a:off x="13554075" y="1034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104352</xdr:rowOff>
    </xdr:from>
    <xdr:to>
      <xdr:col>68</xdr:col>
      <xdr:colOff>152400</xdr:colOff>
      <xdr:row>59</xdr:row>
      <xdr:rowOff>112395</xdr:rowOff>
    </xdr:to>
    <xdr:cxnSp macro="">
      <xdr:nvCxnSpPr>
        <xdr:cNvPr id="327" name="直線コネクタ 326">
          <a:extLst>
            <a:ext uri="{FF2B5EF4-FFF2-40B4-BE49-F238E27FC236}">
              <a16:creationId xmlns:a16="http://schemas.microsoft.com/office/drawing/2014/main" id="{288FAD9C-DBE8-4E27-9F35-83D32AC0EF7A}"/>
            </a:ext>
          </a:extLst>
        </xdr:cNvPr>
        <xdr:cNvCxnSpPr/>
      </xdr:nvCxnSpPr>
      <xdr:spPr>
        <a:xfrm>
          <a:off x="12296775" y="9661102"/>
          <a:ext cx="809625"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70062</xdr:rowOff>
    </xdr:from>
    <xdr:to>
      <xdr:col>68</xdr:col>
      <xdr:colOff>203200</xdr:colOff>
      <xdr:row>63</xdr:row>
      <xdr:rowOff>212</xdr:rowOff>
    </xdr:to>
    <xdr:sp macro="" textlink="">
      <xdr:nvSpPr>
        <xdr:cNvPr id="328" name="フローチャート: 判断 327">
          <a:extLst>
            <a:ext uri="{FF2B5EF4-FFF2-40B4-BE49-F238E27FC236}">
              <a16:creationId xmlns:a16="http://schemas.microsoft.com/office/drawing/2014/main" id="{E22482B4-C1DA-467E-9BC9-F100FD32D5AD}"/>
            </a:ext>
          </a:extLst>
        </xdr:cNvPr>
        <xdr:cNvSpPr/>
      </xdr:nvSpPr>
      <xdr:spPr>
        <a:xfrm>
          <a:off x="13058775" y="101062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156439</xdr:rowOff>
    </xdr:from>
    <xdr:ext cx="762000" cy="259045"/>
    <xdr:sp macro="" textlink="">
      <xdr:nvSpPr>
        <xdr:cNvPr id="329" name="テキスト ボックス 328">
          <a:extLst>
            <a:ext uri="{FF2B5EF4-FFF2-40B4-BE49-F238E27FC236}">
              <a16:creationId xmlns:a16="http://schemas.microsoft.com/office/drawing/2014/main" id="{827FD122-DA60-4A97-BB29-06322D5D4421}"/>
            </a:ext>
          </a:extLst>
        </xdr:cNvPr>
        <xdr:cNvSpPr txBox="1"/>
      </xdr:nvSpPr>
      <xdr:spPr>
        <a:xfrm>
          <a:off x="12763500" y="1019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9737</xdr:rowOff>
    </xdr:from>
    <xdr:to>
      <xdr:col>64</xdr:col>
      <xdr:colOff>152400</xdr:colOff>
      <xdr:row>62</xdr:row>
      <xdr:rowOff>111337</xdr:rowOff>
    </xdr:to>
    <xdr:sp macro="" textlink="">
      <xdr:nvSpPr>
        <xdr:cNvPr id="330" name="フローチャート: 判断 329">
          <a:extLst>
            <a:ext uri="{FF2B5EF4-FFF2-40B4-BE49-F238E27FC236}">
              <a16:creationId xmlns:a16="http://schemas.microsoft.com/office/drawing/2014/main" id="{695B67FD-90B7-4436-869B-DA6295BD1A97}"/>
            </a:ext>
          </a:extLst>
        </xdr:cNvPr>
        <xdr:cNvSpPr/>
      </xdr:nvSpPr>
      <xdr:spPr>
        <a:xfrm>
          <a:off x="12239625" y="1004591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96114</xdr:rowOff>
    </xdr:from>
    <xdr:ext cx="762000" cy="259045"/>
    <xdr:sp macro="" textlink="">
      <xdr:nvSpPr>
        <xdr:cNvPr id="331" name="テキスト ボックス 330">
          <a:extLst>
            <a:ext uri="{FF2B5EF4-FFF2-40B4-BE49-F238E27FC236}">
              <a16:creationId xmlns:a16="http://schemas.microsoft.com/office/drawing/2014/main" id="{7CFE5FC0-F938-4A25-8CA4-FB070AEDB16C}"/>
            </a:ext>
          </a:extLst>
        </xdr:cNvPr>
        <xdr:cNvSpPr txBox="1"/>
      </xdr:nvSpPr>
      <xdr:spPr>
        <a:xfrm>
          <a:off x="11953875" y="1013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BA2A9EE9-491B-47C9-8AF9-FC8558DDFDF8}"/>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EBAEBC23-E14A-41A8-A644-CFA13F7537A3}"/>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998DC30-3785-4953-8F64-FCFF1FCE2FB6}"/>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F6C0CDFB-ED9E-4E38-BAA5-CB02EA1BEAD9}"/>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EEC18FF-9B1E-43E9-9CA2-5B8C839DC4BB}"/>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79163</xdr:rowOff>
    </xdr:from>
    <xdr:to>
      <xdr:col>81</xdr:col>
      <xdr:colOff>95250</xdr:colOff>
      <xdr:row>61</xdr:row>
      <xdr:rowOff>9313</xdr:rowOff>
    </xdr:to>
    <xdr:sp macro="" textlink="">
      <xdr:nvSpPr>
        <xdr:cNvPr id="337" name="楕円 336">
          <a:extLst>
            <a:ext uri="{FF2B5EF4-FFF2-40B4-BE49-F238E27FC236}">
              <a16:creationId xmlns:a16="http://schemas.microsoft.com/office/drawing/2014/main" id="{9085917D-1D99-4A9C-84F8-F904F8DE1E8C}"/>
            </a:ext>
          </a:extLst>
        </xdr:cNvPr>
        <xdr:cNvSpPr/>
      </xdr:nvSpPr>
      <xdr:spPr>
        <a:xfrm>
          <a:off x="15430500" y="97946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440</xdr:rowOff>
    </xdr:from>
    <xdr:ext cx="762000" cy="259045"/>
    <xdr:sp macro="" textlink="">
      <xdr:nvSpPr>
        <xdr:cNvPr id="338" name="定員管理の状況該当値テキスト">
          <a:extLst>
            <a:ext uri="{FF2B5EF4-FFF2-40B4-BE49-F238E27FC236}">
              <a16:creationId xmlns:a16="http://schemas.microsoft.com/office/drawing/2014/main" id="{7767251D-6CAE-4732-B8C8-85692203BC0F}"/>
            </a:ext>
          </a:extLst>
        </xdr:cNvPr>
        <xdr:cNvSpPr txBox="1"/>
      </xdr:nvSpPr>
      <xdr:spPr>
        <a:xfrm>
          <a:off x="15563850" y="971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51012</xdr:rowOff>
    </xdr:from>
    <xdr:to>
      <xdr:col>77</xdr:col>
      <xdr:colOff>95250</xdr:colOff>
      <xdr:row>60</xdr:row>
      <xdr:rowOff>152612</xdr:rowOff>
    </xdr:to>
    <xdr:sp macro="" textlink="">
      <xdr:nvSpPr>
        <xdr:cNvPr id="339" name="楕円 338">
          <a:extLst>
            <a:ext uri="{FF2B5EF4-FFF2-40B4-BE49-F238E27FC236}">
              <a16:creationId xmlns:a16="http://schemas.microsoft.com/office/drawing/2014/main" id="{831243C2-52D1-476D-B0BF-29AFAC42D124}"/>
            </a:ext>
          </a:extLst>
        </xdr:cNvPr>
        <xdr:cNvSpPr/>
      </xdr:nvSpPr>
      <xdr:spPr>
        <a:xfrm>
          <a:off x="14668500" y="976333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162789</xdr:rowOff>
    </xdr:from>
    <xdr:ext cx="736600" cy="259045"/>
    <xdr:sp macro="" textlink="">
      <xdr:nvSpPr>
        <xdr:cNvPr id="340" name="テキスト ボックス 339">
          <a:extLst>
            <a:ext uri="{FF2B5EF4-FFF2-40B4-BE49-F238E27FC236}">
              <a16:creationId xmlns:a16="http://schemas.microsoft.com/office/drawing/2014/main" id="{8F6CB550-BB2F-4359-B256-7C684D1D6ED0}"/>
            </a:ext>
          </a:extLst>
        </xdr:cNvPr>
        <xdr:cNvSpPr txBox="1"/>
      </xdr:nvSpPr>
      <xdr:spPr>
        <a:xfrm>
          <a:off x="14373225" y="9551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63077</xdr:rowOff>
    </xdr:from>
    <xdr:to>
      <xdr:col>73</xdr:col>
      <xdr:colOff>44450</xdr:colOff>
      <xdr:row>60</xdr:row>
      <xdr:rowOff>164677</xdr:rowOff>
    </xdr:to>
    <xdr:sp macro="" textlink="">
      <xdr:nvSpPr>
        <xdr:cNvPr id="341" name="楕円 340">
          <a:extLst>
            <a:ext uri="{FF2B5EF4-FFF2-40B4-BE49-F238E27FC236}">
              <a16:creationId xmlns:a16="http://schemas.microsoft.com/office/drawing/2014/main" id="{5ADC380D-806A-4E77-B9C5-A598D081EDE6}"/>
            </a:ext>
          </a:extLst>
        </xdr:cNvPr>
        <xdr:cNvSpPr/>
      </xdr:nvSpPr>
      <xdr:spPr>
        <a:xfrm>
          <a:off x="13868400" y="978175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3404</xdr:rowOff>
    </xdr:from>
    <xdr:ext cx="762000" cy="259045"/>
    <xdr:sp macro="" textlink="">
      <xdr:nvSpPr>
        <xdr:cNvPr id="342" name="テキスト ボックス 341">
          <a:extLst>
            <a:ext uri="{FF2B5EF4-FFF2-40B4-BE49-F238E27FC236}">
              <a16:creationId xmlns:a16="http://schemas.microsoft.com/office/drawing/2014/main" id="{7B33DA55-52C5-4D58-9C53-6DF740ADAD4B}"/>
            </a:ext>
          </a:extLst>
        </xdr:cNvPr>
        <xdr:cNvSpPr txBox="1"/>
      </xdr:nvSpPr>
      <xdr:spPr>
        <a:xfrm>
          <a:off x="13554075" y="956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61595</xdr:rowOff>
    </xdr:from>
    <xdr:to>
      <xdr:col>68</xdr:col>
      <xdr:colOff>203200</xdr:colOff>
      <xdr:row>59</xdr:row>
      <xdr:rowOff>163195</xdr:rowOff>
    </xdr:to>
    <xdr:sp macro="" textlink="">
      <xdr:nvSpPr>
        <xdr:cNvPr id="343" name="楕円 342">
          <a:extLst>
            <a:ext uri="{FF2B5EF4-FFF2-40B4-BE49-F238E27FC236}">
              <a16:creationId xmlns:a16="http://schemas.microsoft.com/office/drawing/2014/main" id="{A57CC636-C6CE-4454-8688-43057FF07FDE}"/>
            </a:ext>
          </a:extLst>
        </xdr:cNvPr>
        <xdr:cNvSpPr/>
      </xdr:nvSpPr>
      <xdr:spPr>
        <a:xfrm>
          <a:off x="13058775" y="96183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1922</xdr:rowOff>
    </xdr:from>
    <xdr:ext cx="762000" cy="259045"/>
    <xdr:sp macro="" textlink="">
      <xdr:nvSpPr>
        <xdr:cNvPr id="344" name="テキスト ボックス 343">
          <a:extLst>
            <a:ext uri="{FF2B5EF4-FFF2-40B4-BE49-F238E27FC236}">
              <a16:creationId xmlns:a16="http://schemas.microsoft.com/office/drawing/2014/main" id="{CB298F32-0973-4938-A116-816486BFEE4E}"/>
            </a:ext>
          </a:extLst>
        </xdr:cNvPr>
        <xdr:cNvSpPr txBox="1"/>
      </xdr:nvSpPr>
      <xdr:spPr>
        <a:xfrm>
          <a:off x="12763500" y="939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53552</xdr:rowOff>
    </xdr:from>
    <xdr:to>
      <xdr:col>64</xdr:col>
      <xdr:colOff>152400</xdr:colOff>
      <xdr:row>59</xdr:row>
      <xdr:rowOff>155152</xdr:rowOff>
    </xdr:to>
    <xdr:sp macro="" textlink="">
      <xdr:nvSpPr>
        <xdr:cNvPr id="345" name="楕円 344">
          <a:extLst>
            <a:ext uri="{FF2B5EF4-FFF2-40B4-BE49-F238E27FC236}">
              <a16:creationId xmlns:a16="http://schemas.microsoft.com/office/drawing/2014/main" id="{DCDBD19C-4DC3-4284-B57A-376A4952F3FE}"/>
            </a:ext>
          </a:extLst>
        </xdr:cNvPr>
        <xdr:cNvSpPr/>
      </xdr:nvSpPr>
      <xdr:spPr>
        <a:xfrm>
          <a:off x="12239625" y="960395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165329</xdr:rowOff>
    </xdr:from>
    <xdr:ext cx="762000" cy="259045"/>
    <xdr:sp macro="" textlink="">
      <xdr:nvSpPr>
        <xdr:cNvPr id="346" name="テキスト ボックス 345">
          <a:extLst>
            <a:ext uri="{FF2B5EF4-FFF2-40B4-BE49-F238E27FC236}">
              <a16:creationId xmlns:a16="http://schemas.microsoft.com/office/drawing/2014/main" id="{72F8B396-8AF2-47A9-B65D-32158E4B11A4}"/>
            </a:ext>
          </a:extLst>
        </xdr:cNvPr>
        <xdr:cNvSpPr txBox="1"/>
      </xdr:nvSpPr>
      <xdr:spPr>
        <a:xfrm>
          <a:off x="11953875" y="939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D6A880E9-045D-4671-BBCD-5E329BF4B624}"/>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5E786CC5-FB84-493D-90FD-AB43964E348A}"/>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2CE8C38E-B034-4CE3-83E3-12ADB62FEFDE}"/>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E23DFD6-7440-4E7D-9F22-5856448B25B5}"/>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B2F07711-8F9E-41BA-A593-5D51E15421D7}"/>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B57B074D-8416-4433-AC79-755FB7A35730}"/>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29DFA6AF-8BA2-42D3-8088-A1C49FF4F6AD}"/>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AFAF9EA1-4056-4893-A56F-38F3054F4419}"/>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11FB2AD0-898E-44A1-B12A-234F61518249}"/>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80DB4289-7375-450B-9FCD-4EB4FF0BC32D}"/>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C0ABB1D0-23A4-4724-8556-742ABC502648}"/>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1DE49766-A73C-4DC7-B039-7CEB0CCF4D54}"/>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B3F990DA-A1E3-4AB1-9F21-E19E5783225F}"/>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a:t>
          </a:r>
          <a:r>
            <a:rPr kumimoji="1" lang="en-US" altLang="ja-JP" sz="1200">
              <a:latin typeface="ＭＳ Ｐゴシック" panose="020B0600070205080204" pitchFamily="50" charset="-128"/>
              <a:ea typeface="ＭＳ Ｐゴシック" panose="020B0600070205080204" pitchFamily="50" charset="-128"/>
            </a:rPr>
            <a:t>8.4</a:t>
          </a:r>
          <a:r>
            <a:rPr kumimoji="1" lang="ja-JP" altLang="en-US" sz="1200">
              <a:latin typeface="ＭＳ Ｐゴシック" panose="020B0600070205080204" pitchFamily="50" charset="-128"/>
              <a:ea typeface="ＭＳ Ｐゴシック" panose="020B0600070205080204" pitchFamily="50" charset="-128"/>
            </a:rPr>
            <a:t>％となり、対前年度比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ポイント改善している。</a:t>
          </a:r>
        </a:p>
        <a:p>
          <a:r>
            <a:rPr kumimoji="1" lang="ja-JP" altLang="en-US" sz="1200">
              <a:latin typeface="ＭＳ Ｐゴシック" panose="020B0600070205080204" pitchFamily="50" charset="-128"/>
              <a:ea typeface="ＭＳ Ｐゴシック" panose="020B0600070205080204" pitchFamily="50" charset="-128"/>
            </a:rPr>
            <a:t>　類似団体内順位は、依然として低位ではあるが、市債発行額の抑制等による市債残高の着実な減少等により、今後とも起債に許可が不要となる</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％未満の基準を下回り、トレンドとして比率は改善していく見込みである。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666ACA52-49C5-4404-8603-75B041C16ED9}"/>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A332BC61-CEE8-4EAD-AA69-5FF22C3C0083}"/>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3AF749B4-5433-4F8B-B90A-7810E378F198}"/>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3DD30F7A-8185-4E89-BAC0-9D3E6CAFD514}"/>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EDBA8CA0-C6AA-4220-8E6B-FF1880DC1ADC}"/>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297DA0BE-11BB-4EE9-8119-EE31DEE9EB5F}"/>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3E52C27-8728-4616-97E0-7FA9B17DA47C}"/>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32E17150-726B-4EDB-ABC3-737839755BA9}"/>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EBF6490B-6B82-4819-AF16-3862C35BCBC2}"/>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5E4F776-B4C6-49DC-A86E-465DB62DFCA5}"/>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4C455E98-8D49-4A5C-9B1F-E90EE4A3CBE0}"/>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B186968E-2CAE-4850-9340-30BDBB76D2FA}"/>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28CD5946-F76C-4456-89AB-69500D786D6F}"/>
            </a:ext>
          </a:extLst>
        </xdr:cNvPr>
        <xdr:cNvSpPr txBox="1"/>
      </xdr:nvSpPr>
      <xdr:spPr>
        <a:xfrm>
          <a:off x="10982325"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AFBD71E0-913F-466E-A757-27E646767CD2}"/>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99234F1E-AE91-407C-8328-180594357953}"/>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5" name="直線コネクタ 374">
          <a:extLst>
            <a:ext uri="{FF2B5EF4-FFF2-40B4-BE49-F238E27FC236}">
              <a16:creationId xmlns:a16="http://schemas.microsoft.com/office/drawing/2014/main" id="{B9C4BB53-A0BF-4125-BB1F-765287567FF1}"/>
            </a:ext>
          </a:extLst>
        </xdr:cNvPr>
        <xdr:cNvCxnSpPr/>
      </xdr:nvCxnSpPr>
      <xdr:spPr>
        <a:xfrm flipV="1">
          <a:off x="15478125" y="5999339"/>
          <a:ext cx="0" cy="1351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6" name="公債費負担の状況最小値テキスト">
          <a:extLst>
            <a:ext uri="{FF2B5EF4-FFF2-40B4-BE49-F238E27FC236}">
              <a16:creationId xmlns:a16="http://schemas.microsoft.com/office/drawing/2014/main" id="{A84BC346-BDD9-4CE3-BF68-2D3BFE907578}"/>
            </a:ext>
          </a:extLst>
        </xdr:cNvPr>
        <xdr:cNvSpPr txBox="1"/>
      </xdr:nvSpPr>
      <xdr:spPr>
        <a:xfrm>
          <a:off x="15563850" y="731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7" name="直線コネクタ 376">
          <a:extLst>
            <a:ext uri="{FF2B5EF4-FFF2-40B4-BE49-F238E27FC236}">
              <a16:creationId xmlns:a16="http://schemas.microsoft.com/office/drawing/2014/main" id="{A81A81BA-6E7A-4FBF-BB81-A0A338720999}"/>
            </a:ext>
          </a:extLst>
        </xdr:cNvPr>
        <xdr:cNvCxnSpPr/>
      </xdr:nvCxnSpPr>
      <xdr:spPr>
        <a:xfrm>
          <a:off x="15401925" y="73504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8" name="公債費負担の状況最大値テキスト">
          <a:extLst>
            <a:ext uri="{FF2B5EF4-FFF2-40B4-BE49-F238E27FC236}">
              <a16:creationId xmlns:a16="http://schemas.microsoft.com/office/drawing/2014/main" id="{505C8BE8-AC4E-4A86-8EBB-306522F97397}"/>
            </a:ext>
          </a:extLst>
        </xdr:cNvPr>
        <xdr:cNvSpPr txBox="1"/>
      </xdr:nvSpPr>
      <xdr:spPr>
        <a:xfrm>
          <a:off x="15563850" y="57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9" name="直線コネクタ 378">
          <a:extLst>
            <a:ext uri="{FF2B5EF4-FFF2-40B4-BE49-F238E27FC236}">
              <a16:creationId xmlns:a16="http://schemas.microsoft.com/office/drawing/2014/main" id="{532648D3-7D7C-4C5F-BA18-42CB10B30CE4}"/>
            </a:ext>
          </a:extLst>
        </xdr:cNvPr>
        <xdr:cNvCxnSpPr/>
      </xdr:nvCxnSpPr>
      <xdr:spPr>
        <a:xfrm>
          <a:off x="15401925" y="59993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159455</xdr:rowOff>
    </xdr:to>
    <xdr:cxnSp macro="">
      <xdr:nvCxnSpPr>
        <xdr:cNvPr id="380" name="直線コネクタ 379">
          <a:extLst>
            <a:ext uri="{FF2B5EF4-FFF2-40B4-BE49-F238E27FC236}">
              <a16:creationId xmlns:a16="http://schemas.microsoft.com/office/drawing/2014/main" id="{8DB53EF2-D9C0-4CE6-8B5D-B89DA22712FC}"/>
            </a:ext>
          </a:extLst>
        </xdr:cNvPr>
        <xdr:cNvCxnSpPr/>
      </xdr:nvCxnSpPr>
      <xdr:spPr>
        <a:xfrm flipV="1">
          <a:off x="14716125" y="6903508"/>
          <a:ext cx="762000" cy="5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28522</xdr:rowOff>
    </xdr:from>
    <xdr:ext cx="762000" cy="259045"/>
    <xdr:sp macro="" textlink="">
      <xdr:nvSpPr>
        <xdr:cNvPr id="381" name="公債費負担の状況平均値テキスト">
          <a:extLst>
            <a:ext uri="{FF2B5EF4-FFF2-40B4-BE49-F238E27FC236}">
              <a16:creationId xmlns:a16="http://schemas.microsoft.com/office/drawing/2014/main" id="{B1D62486-0923-44D1-826D-288FA466E07C}"/>
            </a:ext>
          </a:extLst>
        </xdr:cNvPr>
        <xdr:cNvSpPr txBox="1"/>
      </xdr:nvSpPr>
      <xdr:spPr>
        <a:xfrm>
          <a:off x="15563850" y="650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2" name="フローチャート: 判断 381">
          <a:extLst>
            <a:ext uri="{FF2B5EF4-FFF2-40B4-BE49-F238E27FC236}">
              <a16:creationId xmlns:a16="http://schemas.microsoft.com/office/drawing/2014/main" id="{9B5B9344-8649-4547-95D5-18C52692434B}"/>
            </a:ext>
          </a:extLst>
        </xdr:cNvPr>
        <xdr:cNvSpPr/>
      </xdr:nvSpPr>
      <xdr:spPr>
        <a:xfrm>
          <a:off x="15430500" y="664774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159455</xdr:rowOff>
    </xdr:from>
    <xdr:to>
      <xdr:col>77</xdr:col>
      <xdr:colOff>44450</xdr:colOff>
      <xdr:row>43</xdr:row>
      <xdr:rowOff>108655</xdr:rowOff>
    </xdr:to>
    <xdr:cxnSp macro="">
      <xdr:nvCxnSpPr>
        <xdr:cNvPr id="383" name="直線コネクタ 382">
          <a:extLst>
            <a:ext uri="{FF2B5EF4-FFF2-40B4-BE49-F238E27FC236}">
              <a16:creationId xmlns:a16="http://schemas.microsoft.com/office/drawing/2014/main" id="{757A13E6-D5DA-4398-8DB0-8D6C0AD3C444}"/>
            </a:ext>
          </a:extLst>
        </xdr:cNvPr>
        <xdr:cNvCxnSpPr/>
      </xdr:nvCxnSpPr>
      <xdr:spPr>
        <a:xfrm flipV="1">
          <a:off x="13906500" y="6963480"/>
          <a:ext cx="8096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4" name="フローチャート: 判断 383">
          <a:extLst>
            <a:ext uri="{FF2B5EF4-FFF2-40B4-BE49-F238E27FC236}">
              <a16:creationId xmlns:a16="http://schemas.microsoft.com/office/drawing/2014/main" id="{5D022978-7280-4C2C-ACDB-921370842193}"/>
            </a:ext>
          </a:extLst>
        </xdr:cNvPr>
        <xdr:cNvSpPr/>
      </xdr:nvSpPr>
      <xdr:spPr>
        <a:xfrm>
          <a:off x="14668500" y="66879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163988</xdr:rowOff>
    </xdr:from>
    <xdr:ext cx="736600" cy="259045"/>
    <xdr:sp macro="" textlink="">
      <xdr:nvSpPr>
        <xdr:cNvPr id="385" name="テキスト ボックス 384">
          <a:extLst>
            <a:ext uri="{FF2B5EF4-FFF2-40B4-BE49-F238E27FC236}">
              <a16:creationId xmlns:a16="http://schemas.microsoft.com/office/drawing/2014/main" id="{2719BE38-196B-44BE-801A-731B1D230E42}"/>
            </a:ext>
          </a:extLst>
        </xdr:cNvPr>
        <xdr:cNvSpPr txBox="1"/>
      </xdr:nvSpPr>
      <xdr:spPr>
        <a:xfrm>
          <a:off x="14373225" y="6475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108655</xdr:rowOff>
    </xdr:from>
    <xdr:to>
      <xdr:col>72</xdr:col>
      <xdr:colOff>203200</xdr:colOff>
      <xdr:row>44</xdr:row>
      <xdr:rowOff>4233</xdr:rowOff>
    </xdr:to>
    <xdr:cxnSp macro="">
      <xdr:nvCxnSpPr>
        <xdr:cNvPr id="386" name="直線コネクタ 385">
          <a:extLst>
            <a:ext uri="{FF2B5EF4-FFF2-40B4-BE49-F238E27FC236}">
              <a16:creationId xmlns:a16="http://schemas.microsoft.com/office/drawing/2014/main" id="{0FA8AAF4-7BE8-41B9-A210-E372E0B002D7}"/>
            </a:ext>
          </a:extLst>
        </xdr:cNvPr>
        <xdr:cNvCxnSpPr/>
      </xdr:nvCxnSpPr>
      <xdr:spPr>
        <a:xfrm flipV="1">
          <a:off x="13106400" y="7068255"/>
          <a:ext cx="800100" cy="6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7" name="フローチャート: 判断 386">
          <a:extLst>
            <a:ext uri="{FF2B5EF4-FFF2-40B4-BE49-F238E27FC236}">
              <a16:creationId xmlns:a16="http://schemas.microsoft.com/office/drawing/2014/main" id="{F10585D8-80CF-4077-986A-95F75BD46475}"/>
            </a:ext>
          </a:extLst>
        </xdr:cNvPr>
        <xdr:cNvSpPr/>
      </xdr:nvSpPr>
      <xdr:spPr>
        <a:xfrm>
          <a:off x="13868400" y="67179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8" name="テキスト ボックス 387">
          <a:extLst>
            <a:ext uri="{FF2B5EF4-FFF2-40B4-BE49-F238E27FC236}">
              <a16:creationId xmlns:a16="http://schemas.microsoft.com/office/drawing/2014/main" id="{23E28D84-EFDC-44D6-A8C8-3D43256DD249}"/>
            </a:ext>
          </a:extLst>
        </xdr:cNvPr>
        <xdr:cNvSpPr txBox="1"/>
      </xdr:nvSpPr>
      <xdr:spPr>
        <a:xfrm>
          <a:off x="13554075" y="64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111478</xdr:rowOff>
    </xdr:to>
    <xdr:cxnSp macro="">
      <xdr:nvCxnSpPr>
        <xdr:cNvPr id="389" name="直線コネクタ 388">
          <a:extLst>
            <a:ext uri="{FF2B5EF4-FFF2-40B4-BE49-F238E27FC236}">
              <a16:creationId xmlns:a16="http://schemas.microsoft.com/office/drawing/2014/main" id="{4BB1B655-7761-4009-9105-54EE20845123}"/>
            </a:ext>
          </a:extLst>
        </xdr:cNvPr>
        <xdr:cNvCxnSpPr/>
      </xdr:nvCxnSpPr>
      <xdr:spPr>
        <a:xfrm flipV="1">
          <a:off x="12296775" y="7132108"/>
          <a:ext cx="809625" cy="10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90" name="フローチャート: 判断 389">
          <a:extLst>
            <a:ext uri="{FF2B5EF4-FFF2-40B4-BE49-F238E27FC236}">
              <a16:creationId xmlns:a16="http://schemas.microsoft.com/office/drawing/2014/main" id="{5B013A59-D404-4625-BC7F-46D04B1F1FBE}"/>
            </a:ext>
          </a:extLst>
        </xdr:cNvPr>
        <xdr:cNvSpPr/>
      </xdr:nvSpPr>
      <xdr:spPr>
        <a:xfrm>
          <a:off x="13058775" y="67179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91" name="テキスト ボックス 390">
          <a:extLst>
            <a:ext uri="{FF2B5EF4-FFF2-40B4-BE49-F238E27FC236}">
              <a16:creationId xmlns:a16="http://schemas.microsoft.com/office/drawing/2014/main" id="{7259C3CC-94FF-47CA-99D0-EAD8BF1903ED}"/>
            </a:ext>
          </a:extLst>
        </xdr:cNvPr>
        <xdr:cNvSpPr txBox="1"/>
      </xdr:nvSpPr>
      <xdr:spPr>
        <a:xfrm>
          <a:off x="12763500" y="64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2" name="フローチャート: 判断 391">
          <a:extLst>
            <a:ext uri="{FF2B5EF4-FFF2-40B4-BE49-F238E27FC236}">
              <a16:creationId xmlns:a16="http://schemas.microsoft.com/office/drawing/2014/main" id="{0B0CD21F-D12F-4062-91C3-91E4803C6C07}"/>
            </a:ext>
          </a:extLst>
        </xdr:cNvPr>
        <xdr:cNvSpPr/>
      </xdr:nvSpPr>
      <xdr:spPr>
        <a:xfrm>
          <a:off x="12239625" y="68022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3" name="テキスト ボックス 392">
          <a:extLst>
            <a:ext uri="{FF2B5EF4-FFF2-40B4-BE49-F238E27FC236}">
              <a16:creationId xmlns:a16="http://schemas.microsoft.com/office/drawing/2014/main" id="{573FB786-39E2-42EE-B301-4D70EB7B9F1C}"/>
            </a:ext>
          </a:extLst>
        </xdr:cNvPr>
        <xdr:cNvSpPr txBox="1"/>
      </xdr:nvSpPr>
      <xdr:spPr>
        <a:xfrm>
          <a:off x="11953875" y="659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75C571A8-BC85-4E71-8009-FA0851832FE7}"/>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11AD944E-686D-4076-B9C8-F89E93D3CCCF}"/>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5236C3C-FEDD-4E73-889F-0CD8C601DA2A}"/>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87B1869A-E332-4324-BE8A-9CB3D7640A4D}"/>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EC774F2C-3F80-4C07-857F-89CF8465B8A5}"/>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399" name="楕円 398">
          <a:extLst>
            <a:ext uri="{FF2B5EF4-FFF2-40B4-BE49-F238E27FC236}">
              <a16:creationId xmlns:a16="http://schemas.microsoft.com/office/drawing/2014/main" id="{D7C31D7B-FF4A-446A-A3F2-A3ED93164034}"/>
            </a:ext>
          </a:extLst>
        </xdr:cNvPr>
        <xdr:cNvSpPr/>
      </xdr:nvSpPr>
      <xdr:spPr>
        <a:xfrm>
          <a:off x="15430500" y="685588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0" name="公債費負担の状況該当値テキスト">
          <a:extLst>
            <a:ext uri="{FF2B5EF4-FFF2-40B4-BE49-F238E27FC236}">
              <a16:creationId xmlns:a16="http://schemas.microsoft.com/office/drawing/2014/main" id="{17FA293A-F049-46F0-94EE-89EBD2472F42}"/>
            </a:ext>
          </a:extLst>
        </xdr:cNvPr>
        <xdr:cNvSpPr txBox="1"/>
      </xdr:nvSpPr>
      <xdr:spPr>
        <a:xfrm>
          <a:off x="15563850" y="68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108655</xdr:rowOff>
    </xdr:from>
    <xdr:to>
      <xdr:col>77</xdr:col>
      <xdr:colOff>95250</xdr:colOff>
      <xdr:row>43</xdr:row>
      <xdr:rowOff>38805</xdr:rowOff>
    </xdr:to>
    <xdr:sp macro="" textlink="">
      <xdr:nvSpPr>
        <xdr:cNvPr id="401" name="楕円 400">
          <a:extLst>
            <a:ext uri="{FF2B5EF4-FFF2-40B4-BE49-F238E27FC236}">
              <a16:creationId xmlns:a16="http://schemas.microsoft.com/office/drawing/2014/main" id="{EA3ABB70-7756-43E8-84A9-16ED8D772F61}"/>
            </a:ext>
          </a:extLst>
        </xdr:cNvPr>
        <xdr:cNvSpPr/>
      </xdr:nvSpPr>
      <xdr:spPr>
        <a:xfrm>
          <a:off x="14668500" y="69063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23582</xdr:rowOff>
    </xdr:from>
    <xdr:ext cx="736600" cy="259045"/>
    <xdr:sp macro="" textlink="">
      <xdr:nvSpPr>
        <xdr:cNvPr id="402" name="テキスト ボックス 401">
          <a:extLst>
            <a:ext uri="{FF2B5EF4-FFF2-40B4-BE49-F238E27FC236}">
              <a16:creationId xmlns:a16="http://schemas.microsoft.com/office/drawing/2014/main" id="{D295F85D-2C63-4BFB-A8E7-DE8713DF9B5D}"/>
            </a:ext>
          </a:extLst>
        </xdr:cNvPr>
        <xdr:cNvSpPr txBox="1"/>
      </xdr:nvSpPr>
      <xdr:spPr>
        <a:xfrm>
          <a:off x="14373225" y="69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57855</xdr:rowOff>
    </xdr:from>
    <xdr:to>
      <xdr:col>73</xdr:col>
      <xdr:colOff>44450</xdr:colOff>
      <xdr:row>43</xdr:row>
      <xdr:rowOff>159455</xdr:rowOff>
    </xdr:to>
    <xdr:sp macro="" textlink="">
      <xdr:nvSpPr>
        <xdr:cNvPr id="403" name="楕円 402">
          <a:extLst>
            <a:ext uri="{FF2B5EF4-FFF2-40B4-BE49-F238E27FC236}">
              <a16:creationId xmlns:a16="http://schemas.microsoft.com/office/drawing/2014/main" id="{A13CAA98-CE69-420C-95C2-556D1AA60D25}"/>
            </a:ext>
          </a:extLst>
        </xdr:cNvPr>
        <xdr:cNvSpPr/>
      </xdr:nvSpPr>
      <xdr:spPr>
        <a:xfrm>
          <a:off x="13868400" y="70206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144232</xdr:rowOff>
    </xdr:from>
    <xdr:ext cx="762000" cy="259045"/>
    <xdr:sp macro="" textlink="">
      <xdr:nvSpPr>
        <xdr:cNvPr id="404" name="テキスト ボックス 403">
          <a:extLst>
            <a:ext uri="{FF2B5EF4-FFF2-40B4-BE49-F238E27FC236}">
              <a16:creationId xmlns:a16="http://schemas.microsoft.com/office/drawing/2014/main" id="{5857DB37-F2EC-458A-901D-1B3DD0A1ECE3}"/>
            </a:ext>
          </a:extLst>
        </xdr:cNvPr>
        <xdr:cNvSpPr txBox="1"/>
      </xdr:nvSpPr>
      <xdr:spPr>
        <a:xfrm>
          <a:off x="13554075" y="71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5" name="楕円 404">
          <a:extLst>
            <a:ext uri="{FF2B5EF4-FFF2-40B4-BE49-F238E27FC236}">
              <a16:creationId xmlns:a16="http://schemas.microsoft.com/office/drawing/2014/main" id="{E0C831DB-51FB-441E-916E-5FAD63991213}"/>
            </a:ext>
          </a:extLst>
        </xdr:cNvPr>
        <xdr:cNvSpPr/>
      </xdr:nvSpPr>
      <xdr:spPr>
        <a:xfrm>
          <a:off x="13058775" y="708448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6" name="テキスト ボックス 405">
          <a:extLst>
            <a:ext uri="{FF2B5EF4-FFF2-40B4-BE49-F238E27FC236}">
              <a16:creationId xmlns:a16="http://schemas.microsoft.com/office/drawing/2014/main" id="{1AD77C48-BBAA-47B5-A065-566B0111C304}"/>
            </a:ext>
          </a:extLst>
        </xdr:cNvPr>
        <xdr:cNvSpPr txBox="1"/>
      </xdr:nvSpPr>
      <xdr:spPr>
        <a:xfrm>
          <a:off x="12763500" y="716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60678</xdr:rowOff>
    </xdr:from>
    <xdr:to>
      <xdr:col>64</xdr:col>
      <xdr:colOff>152400</xdr:colOff>
      <xdr:row>44</xdr:row>
      <xdr:rowOff>162278</xdr:rowOff>
    </xdr:to>
    <xdr:sp macro="" textlink="">
      <xdr:nvSpPr>
        <xdr:cNvPr id="407" name="楕円 406">
          <a:extLst>
            <a:ext uri="{FF2B5EF4-FFF2-40B4-BE49-F238E27FC236}">
              <a16:creationId xmlns:a16="http://schemas.microsoft.com/office/drawing/2014/main" id="{654164CF-F6F3-4C0D-93AB-74559FDD0CCD}"/>
            </a:ext>
          </a:extLst>
        </xdr:cNvPr>
        <xdr:cNvSpPr/>
      </xdr:nvSpPr>
      <xdr:spPr>
        <a:xfrm>
          <a:off x="12239625" y="718855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147055</xdr:rowOff>
    </xdr:from>
    <xdr:ext cx="762000" cy="259045"/>
    <xdr:sp macro="" textlink="">
      <xdr:nvSpPr>
        <xdr:cNvPr id="408" name="テキスト ボックス 407">
          <a:extLst>
            <a:ext uri="{FF2B5EF4-FFF2-40B4-BE49-F238E27FC236}">
              <a16:creationId xmlns:a16="http://schemas.microsoft.com/office/drawing/2014/main" id="{3C5523DD-09A0-442A-BF61-3CC39FDA1D5C}"/>
            </a:ext>
          </a:extLst>
        </xdr:cNvPr>
        <xdr:cNvSpPr txBox="1"/>
      </xdr:nvSpPr>
      <xdr:spPr>
        <a:xfrm>
          <a:off x="11953875" y="726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5376F5F3-C340-4057-A67F-C4C111FEBBB4}"/>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5C7ADB8D-25ED-4787-9FD1-9F9112C7CD9D}"/>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4B70201C-FB4F-48DF-A20A-40854E3D2DF7}"/>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5B65F7EB-60A9-4344-B382-CD26EFF7E624}"/>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51AF88EE-06DF-45E2-A69C-49C66A409277}"/>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E953223E-3F31-4BA9-A866-23C76BA530B0}"/>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80290FB6-10C5-48D7-B5E8-C1029104302F}"/>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E3851405-3506-4646-A702-78968DA547F4}"/>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18FB20B3-7925-45AD-BC29-2356DC687025}"/>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6894F187-9611-4CE7-9272-042F8D8BD271}"/>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BFD47F8D-6960-4872-BEDA-550D7167C57F}"/>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7333C4C5-0C96-4F0F-8076-21A2D6AFDA3B}"/>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E1BB7194-CCDF-4CF5-BF2A-967A1B2DB0F6}"/>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地方債現在高の減少（対前年度比</a:t>
          </a:r>
          <a:r>
            <a:rPr kumimoji="1" lang="en-US" altLang="ja-JP" sz="1200">
              <a:latin typeface="ＭＳ Ｐゴシック" panose="020B0600070205080204" pitchFamily="50" charset="-128"/>
              <a:ea typeface="ＭＳ Ｐゴシック" panose="020B0600070205080204" pitchFamily="50" charset="-128"/>
            </a:rPr>
            <a:t>139</a:t>
          </a:r>
          <a:r>
            <a:rPr kumimoji="1" lang="ja-JP" altLang="en-US" sz="1200">
              <a:latin typeface="ＭＳ Ｐゴシック" panose="020B0600070205080204" pitchFamily="50" charset="-128"/>
              <a:ea typeface="ＭＳ Ｐゴシック" panose="020B0600070205080204" pitchFamily="50" charset="-128"/>
            </a:rPr>
            <a:t>億円の減）等により年々改善し、類似団体の平均に近付きつつあるが、引き続き改善を図っていく必要がある。	</a:t>
          </a:r>
        </a:p>
        <a:p>
          <a:r>
            <a:rPr kumimoji="1" lang="ja-JP" altLang="en-US" sz="1200">
              <a:latin typeface="ＭＳ Ｐゴシック" panose="020B0600070205080204" pitchFamily="50" charset="-128"/>
              <a:ea typeface="ＭＳ Ｐゴシック" panose="020B0600070205080204" pitchFamily="50" charset="-128"/>
            </a:rPr>
            <a:t>　今後も地方債現在高の着実な縮減などにより、将来にわたり持続可能な財政運営に努めていく。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BE6879F3-1F64-4D1D-B168-C4A60E20304D}"/>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1666877-9DF9-446F-A2A3-1D83068AB351}"/>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8DF0634E-3AC2-4890-9993-43C193ACCF86}"/>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B89A75AF-C8C8-4C06-B171-C6B50A8ACE28}"/>
            </a:ext>
          </a:extLst>
        </xdr:cNvPr>
        <xdr:cNvCxnSpPr/>
      </xdr:nvCxnSpPr>
      <xdr:spPr>
        <a:xfrm>
          <a:off x="11668125" y="3760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1BB8C4D1-D050-48DD-A9DF-B77252CF5AC5}"/>
            </a:ext>
          </a:extLst>
        </xdr:cNvPr>
        <xdr:cNvSpPr txBox="1"/>
      </xdr:nvSpPr>
      <xdr:spPr>
        <a:xfrm>
          <a:off x="10982325" y="363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E7DEBB0B-D93D-4BD6-8110-E8DC4FC95F43}"/>
            </a:ext>
          </a:extLst>
        </xdr:cNvPr>
        <xdr:cNvCxnSpPr/>
      </xdr:nvCxnSpPr>
      <xdr:spPr>
        <a:xfrm>
          <a:off x="11668125" y="33834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D6C2A643-92E0-42F5-8EDA-994A545BC8F7}"/>
            </a:ext>
          </a:extLst>
        </xdr:cNvPr>
        <xdr:cNvSpPr txBox="1"/>
      </xdr:nvSpPr>
      <xdr:spPr>
        <a:xfrm>
          <a:off x="10982325" y="32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B1BC4F07-C40F-4729-8633-3BBCE67A2E9E}"/>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37E8B690-A062-40BF-A538-CCA628C3C8DE}"/>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B91F8452-A5FB-4AC9-81EC-07B294F21CC5}"/>
            </a:ext>
          </a:extLst>
        </xdr:cNvPr>
        <xdr:cNvCxnSpPr/>
      </xdr:nvCxnSpPr>
      <xdr:spPr>
        <a:xfrm>
          <a:off x="11668125" y="2617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587B45E1-53BF-4BF2-A8E2-59E496D36F70}"/>
            </a:ext>
          </a:extLst>
        </xdr:cNvPr>
        <xdr:cNvSpPr txBox="1"/>
      </xdr:nvSpPr>
      <xdr:spPr>
        <a:xfrm>
          <a:off x="10982325" y="24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76D2E864-A5B7-4B58-96EF-4EB427776A4C}"/>
            </a:ext>
          </a:extLst>
        </xdr:cNvPr>
        <xdr:cNvCxnSpPr/>
      </xdr:nvCxnSpPr>
      <xdr:spPr>
        <a:xfrm>
          <a:off x="11668125" y="22500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B851766A-B7C9-44AC-AC1B-85910844B4DD}"/>
            </a:ext>
          </a:extLst>
        </xdr:cNvPr>
        <xdr:cNvSpPr txBox="1"/>
      </xdr:nvSpPr>
      <xdr:spPr>
        <a:xfrm>
          <a:off x="10982325" y="21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8ECF79D0-0FE5-41F8-9657-DB82561FE58E}"/>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EA0DFE36-ED88-4314-AF30-7D69826E3FF1}"/>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7" name="直線コネクタ 436">
          <a:extLst>
            <a:ext uri="{FF2B5EF4-FFF2-40B4-BE49-F238E27FC236}">
              <a16:creationId xmlns:a16="http://schemas.microsoft.com/office/drawing/2014/main" id="{4A42FBCA-67B8-44DA-9B44-D18363B19461}"/>
            </a:ext>
          </a:extLst>
        </xdr:cNvPr>
        <xdr:cNvCxnSpPr/>
      </xdr:nvCxnSpPr>
      <xdr:spPr>
        <a:xfrm flipV="1">
          <a:off x="15478125" y="2250017"/>
          <a:ext cx="0" cy="1246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8" name="将来負担の状況最小値テキスト">
          <a:extLst>
            <a:ext uri="{FF2B5EF4-FFF2-40B4-BE49-F238E27FC236}">
              <a16:creationId xmlns:a16="http://schemas.microsoft.com/office/drawing/2014/main" id="{CDC8D621-8F92-4D87-8054-B7D01CB10F4C}"/>
            </a:ext>
          </a:extLst>
        </xdr:cNvPr>
        <xdr:cNvSpPr txBox="1"/>
      </xdr:nvSpPr>
      <xdr:spPr>
        <a:xfrm>
          <a:off x="15563850" y="346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9" name="直線コネクタ 438">
          <a:extLst>
            <a:ext uri="{FF2B5EF4-FFF2-40B4-BE49-F238E27FC236}">
              <a16:creationId xmlns:a16="http://schemas.microsoft.com/office/drawing/2014/main" id="{72D438F9-799B-4767-923B-D8933767BC72}"/>
            </a:ext>
          </a:extLst>
        </xdr:cNvPr>
        <xdr:cNvCxnSpPr/>
      </xdr:nvCxnSpPr>
      <xdr:spPr>
        <a:xfrm>
          <a:off x="15401925" y="34961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82155CC4-5FDD-49D8-968C-06920C12B789}"/>
            </a:ext>
          </a:extLst>
        </xdr:cNvPr>
        <xdr:cNvSpPr txBox="1"/>
      </xdr:nvSpPr>
      <xdr:spPr>
        <a:xfrm>
          <a:off x="15563850" y="199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11176D17-9EAE-4DD3-B17A-E72BABA99848}"/>
            </a:ext>
          </a:extLst>
        </xdr:cNvPr>
        <xdr:cNvCxnSpPr/>
      </xdr:nvCxnSpPr>
      <xdr:spPr>
        <a:xfrm>
          <a:off x="15401925" y="22500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53636</xdr:rowOff>
    </xdr:from>
    <xdr:to>
      <xdr:col>81</xdr:col>
      <xdr:colOff>44450</xdr:colOff>
      <xdr:row>17</xdr:row>
      <xdr:rowOff>122809</xdr:rowOff>
    </xdr:to>
    <xdr:cxnSp macro="">
      <xdr:nvCxnSpPr>
        <xdr:cNvPr id="442" name="直線コネクタ 441">
          <a:extLst>
            <a:ext uri="{FF2B5EF4-FFF2-40B4-BE49-F238E27FC236}">
              <a16:creationId xmlns:a16="http://schemas.microsoft.com/office/drawing/2014/main" id="{F1B1A774-F637-49EC-A6A1-C9DCCDCA7F4F}"/>
            </a:ext>
          </a:extLst>
        </xdr:cNvPr>
        <xdr:cNvCxnSpPr/>
      </xdr:nvCxnSpPr>
      <xdr:spPr>
        <a:xfrm flipV="1">
          <a:off x="14716125" y="2803186"/>
          <a:ext cx="762000" cy="7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136923</xdr:rowOff>
    </xdr:from>
    <xdr:ext cx="762000" cy="259045"/>
    <xdr:sp macro="" textlink="">
      <xdr:nvSpPr>
        <xdr:cNvPr id="443" name="将来負担の状況平均値テキスト">
          <a:extLst>
            <a:ext uri="{FF2B5EF4-FFF2-40B4-BE49-F238E27FC236}">
              <a16:creationId xmlns:a16="http://schemas.microsoft.com/office/drawing/2014/main" id="{903F1797-0BED-44BD-A213-3BA6120E3364}"/>
            </a:ext>
          </a:extLst>
        </xdr:cNvPr>
        <xdr:cNvSpPr txBox="1"/>
      </xdr:nvSpPr>
      <xdr:spPr>
        <a:xfrm>
          <a:off x="15563850" y="2568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4" name="フローチャート: 判断 443">
          <a:extLst>
            <a:ext uri="{FF2B5EF4-FFF2-40B4-BE49-F238E27FC236}">
              <a16:creationId xmlns:a16="http://schemas.microsoft.com/office/drawing/2014/main" id="{A7D7B6D0-A3B7-4B44-A862-E436EE37BB1E}"/>
            </a:ext>
          </a:extLst>
        </xdr:cNvPr>
        <xdr:cNvSpPr/>
      </xdr:nvSpPr>
      <xdr:spPr>
        <a:xfrm>
          <a:off x="15430500" y="271437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122809</xdr:rowOff>
    </xdr:from>
    <xdr:to>
      <xdr:col>77</xdr:col>
      <xdr:colOff>44450</xdr:colOff>
      <xdr:row>18</xdr:row>
      <xdr:rowOff>146008</xdr:rowOff>
    </xdr:to>
    <xdr:cxnSp macro="">
      <xdr:nvCxnSpPr>
        <xdr:cNvPr id="445" name="直線コネクタ 444">
          <a:extLst>
            <a:ext uri="{FF2B5EF4-FFF2-40B4-BE49-F238E27FC236}">
              <a16:creationId xmlns:a16="http://schemas.microsoft.com/office/drawing/2014/main" id="{6842DAC1-6A07-4FB6-ABC9-492674EE2D01}"/>
            </a:ext>
          </a:extLst>
        </xdr:cNvPr>
        <xdr:cNvCxnSpPr/>
      </xdr:nvCxnSpPr>
      <xdr:spPr>
        <a:xfrm flipV="1">
          <a:off x="13906500" y="2878709"/>
          <a:ext cx="809625" cy="17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6" name="フローチャート: 判断 445">
          <a:extLst>
            <a:ext uri="{FF2B5EF4-FFF2-40B4-BE49-F238E27FC236}">
              <a16:creationId xmlns:a16="http://schemas.microsoft.com/office/drawing/2014/main" id="{522D5546-A59C-4C78-98B2-B1FB65D55CFE}"/>
            </a:ext>
          </a:extLst>
        </xdr:cNvPr>
        <xdr:cNvSpPr/>
      </xdr:nvSpPr>
      <xdr:spPr>
        <a:xfrm>
          <a:off x="14668500" y="27498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102548</xdr:rowOff>
    </xdr:from>
    <xdr:ext cx="736600" cy="259045"/>
    <xdr:sp macro="" textlink="">
      <xdr:nvSpPr>
        <xdr:cNvPr id="447" name="テキスト ボックス 446">
          <a:extLst>
            <a:ext uri="{FF2B5EF4-FFF2-40B4-BE49-F238E27FC236}">
              <a16:creationId xmlns:a16="http://schemas.microsoft.com/office/drawing/2014/main" id="{B2A0F856-C409-4196-B9FE-59ADD2BCB6A7}"/>
            </a:ext>
          </a:extLst>
        </xdr:cNvPr>
        <xdr:cNvSpPr txBox="1"/>
      </xdr:nvSpPr>
      <xdr:spPr>
        <a:xfrm>
          <a:off x="14373225" y="25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146008</xdr:rowOff>
    </xdr:from>
    <xdr:to>
      <xdr:col>72</xdr:col>
      <xdr:colOff>203200</xdr:colOff>
      <xdr:row>19</xdr:row>
      <xdr:rowOff>16383</xdr:rowOff>
    </xdr:to>
    <xdr:cxnSp macro="">
      <xdr:nvCxnSpPr>
        <xdr:cNvPr id="448" name="直線コネクタ 447">
          <a:extLst>
            <a:ext uri="{FF2B5EF4-FFF2-40B4-BE49-F238E27FC236}">
              <a16:creationId xmlns:a16="http://schemas.microsoft.com/office/drawing/2014/main" id="{618CDEEF-191E-4E2E-88B5-C1B3A5AE450F}"/>
            </a:ext>
          </a:extLst>
        </xdr:cNvPr>
        <xdr:cNvCxnSpPr/>
      </xdr:nvCxnSpPr>
      <xdr:spPr>
        <a:xfrm flipV="1">
          <a:off x="13106400" y="3057483"/>
          <a:ext cx="800100" cy="3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9" name="フローチャート: 判断 448">
          <a:extLst>
            <a:ext uri="{FF2B5EF4-FFF2-40B4-BE49-F238E27FC236}">
              <a16:creationId xmlns:a16="http://schemas.microsoft.com/office/drawing/2014/main" id="{D2E2072A-E429-4CB7-841F-2E272EF9E524}"/>
            </a:ext>
          </a:extLst>
        </xdr:cNvPr>
        <xdr:cNvSpPr/>
      </xdr:nvSpPr>
      <xdr:spPr>
        <a:xfrm>
          <a:off x="13868400" y="285047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38075</xdr:rowOff>
    </xdr:from>
    <xdr:ext cx="762000" cy="259045"/>
    <xdr:sp macro="" textlink="">
      <xdr:nvSpPr>
        <xdr:cNvPr id="450" name="テキスト ボックス 449">
          <a:extLst>
            <a:ext uri="{FF2B5EF4-FFF2-40B4-BE49-F238E27FC236}">
              <a16:creationId xmlns:a16="http://schemas.microsoft.com/office/drawing/2014/main" id="{FC4C745B-F33C-4B97-BAEF-12BEC066E8E9}"/>
            </a:ext>
          </a:extLst>
        </xdr:cNvPr>
        <xdr:cNvSpPr txBox="1"/>
      </xdr:nvSpPr>
      <xdr:spPr>
        <a:xfrm>
          <a:off x="13554075" y="262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16383</xdr:rowOff>
    </xdr:from>
    <xdr:to>
      <xdr:col>68</xdr:col>
      <xdr:colOff>152400</xdr:colOff>
      <xdr:row>19</xdr:row>
      <xdr:rowOff>104055</xdr:rowOff>
    </xdr:to>
    <xdr:cxnSp macro="">
      <xdr:nvCxnSpPr>
        <xdr:cNvPr id="451" name="直線コネクタ 450">
          <a:extLst>
            <a:ext uri="{FF2B5EF4-FFF2-40B4-BE49-F238E27FC236}">
              <a16:creationId xmlns:a16="http://schemas.microsoft.com/office/drawing/2014/main" id="{0CB1B86F-7C11-4925-94D6-E5ECD2E6B694}"/>
            </a:ext>
          </a:extLst>
        </xdr:cNvPr>
        <xdr:cNvCxnSpPr/>
      </xdr:nvCxnSpPr>
      <xdr:spPr>
        <a:xfrm flipV="1">
          <a:off x="12296775" y="3092958"/>
          <a:ext cx="809625" cy="9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2" name="フローチャート: 判断 451">
          <a:extLst>
            <a:ext uri="{FF2B5EF4-FFF2-40B4-BE49-F238E27FC236}">
              <a16:creationId xmlns:a16="http://schemas.microsoft.com/office/drawing/2014/main" id="{A5079E60-D59E-49A8-B560-C8000EA98A25}"/>
            </a:ext>
          </a:extLst>
        </xdr:cNvPr>
        <xdr:cNvSpPr/>
      </xdr:nvSpPr>
      <xdr:spPr>
        <a:xfrm>
          <a:off x="13058775" y="289394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84726</xdr:rowOff>
    </xdr:from>
    <xdr:ext cx="762000" cy="259045"/>
    <xdr:sp macro="" textlink="">
      <xdr:nvSpPr>
        <xdr:cNvPr id="453" name="テキスト ボックス 452">
          <a:extLst>
            <a:ext uri="{FF2B5EF4-FFF2-40B4-BE49-F238E27FC236}">
              <a16:creationId xmlns:a16="http://schemas.microsoft.com/office/drawing/2014/main" id="{43118D58-9825-4FF1-AC6D-0206E8A3A9F1}"/>
            </a:ext>
          </a:extLst>
        </xdr:cNvPr>
        <xdr:cNvSpPr txBox="1"/>
      </xdr:nvSpPr>
      <xdr:spPr>
        <a:xfrm>
          <a:off x="12763500" y="267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4" name="フローチャート: 判断 453">
          <a:extLst>
            <a:ext uri="{FF2B5EF4-FFF2-40B4-BE49-F238E27FC236}">
              <a16:creationId xmlns:a16="http://schemas.microsoft.com/office/drawing/2014/main" id="{F194FB6C-F408-4031-B7D1-F5B6DF899995}"/>
            </a:ext>
          </a:extLst>
        </xdr:cNvPr>
        <xdr:cNvSpPr/>
      </xdr:nvSpPr>
      <xdr:spPr>
        <a:xfrm>
          <a:off x="12239625" y="29334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130573</xdr:rowOff>
    </xdr:from>
    <xdr:ext cx="762000" cy="259045"/>
    <xdr:sp macro="" textlink="">
      <xdr:nvSpPr>
        <xdr:cNvPr id="455" name="テキスト ボックス 454">
          <a:extLst>
            <a:ext uri="{FF2B5EF4-FFF2-40B4-BE49-F238E27FC236}">
              <a16:creationId xmlns:a16="http://schemas.microsoft.com/office/drawing/2014/main" id="{88D39787-3A60-424E-961F-833A68306CBE}"/>
            </a:ext>
          </a:extLst>
        </xdr:cNvPr>
        <xdr:cNvSpPr txBox="1"/>
      </xdr:nvSpPr>
      <xdr:spPr>
        <a:xfrm>
          <a:off x="11953875" y="272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435BE838-F64C-42C7-AC5E-7B4CB362894A}"/>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4EBAFB27-66A2-470F-B03D-79684E6E1ACA}"/>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6B790A5-BA02-49D0-BE93-3E170F3A70B7}"/>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7EB1457-326F-49FB-AB9D-CC0A924F497C}"/>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A05DAB5C-3ADF-4588-B035-3295F33AFBE9}"/>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2836</xdr:rowOff>
    </xdr:from>
    <xdr:to>
      <xdr:col>81</xdr:col>
      <xdr:colOff>95250</xdr:colOff>
      <xdr:row>17</xdr:row>
      <xdr:rowOff>104436</xdr:rowOff>
    </xdr:to>
    <xdr:sp macro="" textlink="">
      <xdr:nvSpPr>
        <xdr:cNvPr id="461" name="楕円 460">
          <a:extLst>
            <a:ext uri="{FF2B5EF4-FFF2-40B4-BE49-F238E27FC236}">
              <a16:creationId xmlns:a16="http://schemas.microsoft.com/office/drawing/2014/main" id="{79EA2032-5C8C-4FC0-B91C-AAA5AD696158}"/>
            </a:ext>
          </a:extLst>
        </xdr:cNvPr>
        <xdr:cNvSpPr/>
      </xdr:nvSpPr>
      <xdr:spPr>
        <a:xfrm>
          <a:off x="15430500" y="275556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146363</xdr:rowOff>
    </xdr:from>
    <xdr:ext cx="762000" cy="259045"/>
    <xdr:sp macro="" textlink="">
      <xdr:nvSpPr>
        <xdr:cNvPr id="462" name="将来負担の状況該当値テキスト">
          <a:extLst>
            <a:ext uri="{FF2B5EF4-FFF2-40B4-BE49-F238E27FC236}">
              <a16:creationId xmlns:a16="http://schemas.microsoft.com/office/drawing/2014/main" id="{FD5BA477-ED45-4CE6-90CC-BAB679BC0700}"/>
            </a:ext>
          </a:extLst>
        </xdr:cNvPr>
        <xdr:cNvSpPr txBox="1"/>
      </xdr:nvSpPr>
      <xdr:spPr>
        <a:xfrm>
          <a:off x="15563850" y="273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72009</xdr:rowOff>
    </xdr:from>
    <xdr:to>
      <xdr:col>77</xdr:col>
      <xdr:colOff>95250</xdr:colOff>
      <xdr:row>18</xdr:row>
      <xdr:rowOff>2159</xdr:rowOff>
    </xdr:to>
    <xdr:sp macro="" textlink="">
      <xdr:nvSpPr>
        <xdr:cNvPr id="463" name="楕円 462">
          <a:extLst>
            <a:ext uri="{FF2B5EF4-FFF2-40B4-BE49-F238E27FC236}">
              <a16:creationId xmlns:a16="http://schemas.microsoft.com/office/drawing/2014/main" id="{EC80A47D-A81F-47E4-AF49-736921745B29}"/>
            </a:ext>
          </a:extLst>
        </xdr:cNvPr>
        <xdr:cNvSpPr/>
      </xdr:nvSpPr>
      <xdr:spPr>
        <a:xfrm>
          <a:off x="14668500" y="282155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158386</xdr:rowOff>
    </xdr:from>
    <xdr:ext cx="736600" cy="259045"/>
    <xdr:sp macro="" textlink="">
      <xdr:nvSpPr>
        <xdr:cNvPr id="464" name="テキスト ボックス 463">
          <a:extLst>
            <a:ext uri="{FF2B5EF4-FFF2-40B4-BE49-F238E27FC236}">
              <a16:creationId xmlns:a16="http://schemas.microsoft.com/office/drawing/2014/main" id="{A33AA7D2-F16A-42D9-A34E-760C7FAEBB62}"/>
            </a:ext>
          </a:extLst>
        </xdr:cNvPr>
        <xdr:cNvSpPr txBox="1"/>
      </xdr:nvSpPr>
      <xdr:spPr>
        <a:xfrm>
          <a:off x="14373225" y="2914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95208</xdr:rowOff>
    </xdr:from>
    <xdr:to>
      <xdr:col>73</xdr:col>
      <xdr:colOff>44450</xdr:colOff>
      <xdr:row>19</xdr:row>
      <xdr:rowOff>25358</xdr:rowOff>
    </xdr:to>
    <xdr:sp macro="" textlink="">
      <xdr:nvSpPr>
        <xdr:cNvPr id="465" name="楕円 464">
          <a:extLst>
            <a:ext uri="{FF2B5EF4-FFF2-40B4-BE49-F238E27FC236}">
              <a16:creationId xmlns:a16="http://schemas.microsoft.com/office/drawing/2014/main" id="{52A6AD79-2C10-453D-8C85-56B35F623980}"/>
            </a:ext>
          </a:extLst>
        </xdr:cNvPr>
        <xdr:cNvSpPr/>
      </xdr:nvSpPr>
      <xdr:spPr>
        <a:xfrm>
          <a:off x="13868400" y="300985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10135</xdr:rowOff>
    </xdr:from>
    <xdr:ext cx="762000" cy="259045"/>
    <xdr:sp macro="" textlink="">
      <xdr:nvSpPr>
        <xdr:cNvPr id="466" name="テキスト ボックス 465">
          <a:extLst>
            <a:ext uri="{FF2B5EF4-FFF2-40B4-BE49-F238E27FC236}">
              <a16:creationId xmlns:a16="http://schemas.microsoft.com/office/drawing/2014/main" id="{77A913C5-FA09-4282-92DF-AB694901CAA2}"/>
            </a:ext>
          </a:extLst>
        </xdr:cNvPr>
        <xdr:cNvSpPr txBox="1"/>
      </xdr:nvSpPr>
      <xdr:spPr>
        <a:xfrm>
          <a:off x="13554075" y="308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137033</xdr:rowOff>
    </xdr:from>
    <xdr:to>
      <xdr:col>68</xdr:col>
      <xdr:colOff>203200</xdr:colOff>
      <xdr:row>19</xdr:row>
      <xdr:rowOff>67183</xdr:rowOff>
    </xdr:to>
    <xdr:sp macro="" textlink="">
      <xdr:nvSpPr>
        <xdr:cNvPr id="467" name="楕円 466">
          <a:extLst>
            <a:ext uri="{FF2B5EF4-FFF2-40B4-BE49-F238E27FC236}">
              <a16:creationId xmlns:a16="http://schemas.microsoft.com/office/drawing/2014/main" id="{3EF62EC8-E926-4D6A-B644-1525233A4EA1}"/>
            </a:ext>
          </a:extLst>
        </xdr:cNvPr>
        <xdr:cNvSpPr/>
      </xdr:nvSpPr>
      <xdr:spPr>
        <a:xfrm>
          <a:off x="13058775" y="305485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51960</xdr:rowOff>
    </xdr:from>
    <xdr:ext cx="762000" cy="259045"/>
    <xdr:sp macro="" textlink="">
      <xdr:nvSpPr>
        <xdr:cNvPr id="468" name="テキスト ボックス 467">
          <a:extLst>
            <a:ext uri="{FF2B5EF4-FFF2-40B4-BE49-F238E27FC236}">
              <a16:creationId xmlns:a16="http://schemas.microsoft.com/office/drawing/2014/main" id="{6ED49231-EFB1-4943-BA7B-8F00629B1444}"/>
            </a:ext>
          </a:extLst>
        </xdr:cNvPr>
        <xdr:cNvSpPr txBox="1"/>
      </xdr:nvSpPr>
      <xdr:spPr>
        <a:xfrm>
          <a:off x="12763500" y="312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53255</xdr:rowOff>
    </xdr:from>
    <xdr:to>
      <xdr:col>64</xdr:col>
      <xdr:colOff>152400</xdr:colOff>
      <xdr:row>19</xdr:row>
      <xdr:rowOff>154855</xdr:rowOff>
    </xdr:to>
    <xdr:sp macro="" textlink="">
      <xdr:nvSpPr>
        <xdr:cNvPr id="469" name="楕円 468">
          <a:extLst>
            <a:ext uri="{FF2B5EF4-FFF2-40B4-BE49-F238E27FC236}">
              <a16:creationId xmlns:a16="http://schemas.microsoft.com/office/drawing/2014/main" id="{E95576E3-ED93-4D6E-BC14-326CE56C40BD}"/>
            </a:ext>
          </a:extLst>
        </xdr:cNvPr>
        <xdr:cNvSpPr/>
      </xdr:nvSpPr>
      <xdr:spPr>
        <a:xfrm>
          <a:off x="12239625" y="31266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139632</xdr:rowOff>
    </xdr:from>
    <xdr:ext cx="762000" cy="259045"/>
    <xdr:sp macro="" textlink="">
      <xdr:nvSpPr>
        <xdr:cNvPr id="470" name="テキスト ボックス 469">
          <a:extLst>
            <a:ext uri="{FF2B5EF4-FFF2-40B4-BE49-F238E27FC236}">
              <a16:creationId xmlns:a16="http://schemas.microsoft.com/office/drawing/2014/main" id="{80342A59-140E-44E6-A21A-ACFCC9832929}"/>
            </a:ext>
          </a:extLst>
        </xdr:cNvPr>
        <xdr:cNvSpPr txBox="1"/>
      </xdr:nvSpPr>
      <xdr:spPr>
        <a:xfrm>
          <a:off x="11953875" y="321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1,581,398
1,540,439
343.47
1,142,879,419
1,124,508,359
9,867,539
442,104,112
1,134,566,282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業務のアウトソーシングや業務の実施体制の見直しなどに早くから取り組んできた結果、類似団体と比較して人口</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人当たり職員数が少ないことや、退職手当の段階的引き下げ（平成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年度で段階的に実施し、平均で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％の水準引き下げ）、平成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年度からの給料水準の平均</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％の引き下げ等により、人件費に係る経常収支比率は類似団体内で２番目に低くなっている。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従来の手法や仕組みにとらわれることなく、</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の活用や業務の見直しなどにより業務の効率性と生産性を高めるとともに、最適な組織体制の構築を図っていく。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41275</xdr:rowOff>
    </xdr:from>
    <xdr:to>
      <xdr:col>24</xdr:col>
      <xdr:colOff>25400</xdr:colOff>
      <xdr:row>33</xdr:row>
      <xdr:rowOff>98425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56991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105427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41275</xdr:rowOff>
    </xdr:from>
    <xdr:to>
      <xdr:col>19</xdr:col>
      <xdr:colOff>187325</xdr:colOff>
      <xdr:row>34</xdr:row>
      <xdr:rowOff>12700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56991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76852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42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112713</xdr:rowOff>
    </xdr:from>
    <xdr:to>
      <xdr:col>15</xdr:col>
      <xdr:colOff>98425</xdr:colOff>
      <xdr:row>34</xdr:row>
      <xdr:rowOff>12700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577056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19702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112713</xdr:rowOff>
    </xdr:from>
    <xdr:to>
      <xdr:col>11</xdr:col>
      <xdr:colOff>9525</xdr:colOff>
      <xdr:row>33</xdr:row>
      <xdr:rowOff>155575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577056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134002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134002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47625</xdr:rowOff>
    </xdr:from>
    <xdr:to>
      <xdr:col>24</xdr:col>
      <xdr:colOff>76200</xdr:colOff>
      <xdr:row>33</xdr:row>
      <xdr:rowOff>149225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127652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61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161925</xdr:rowOff>
    </xdr:from>
    <xdr:to>
      <xdr:col>20</xdr:col>
      <xdr:colOff>38100</xdr:colOff>
      <xdr:row>33</xdr:row>
      <xdr:rowOff>92075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102252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41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61913</xdr:rowOff>
    </xdr:from>
    <xdr:to>
      <xdr:col>11</xdr:col>
      <xdr:colOff>60325</xdr:colOff>
      <xdr:row>33</xdr:row>
      <xdr:rowOff>163513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71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2240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4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104775</xdr:rowOff>
    </xdr:from>
    <xdr:to>
      <xdr:col>6</xdr:col>
      <xdr:colOff>171450</xdr:colOff>
      <xdr:row>34</xdr:row>
      <xdr:rowOff>34925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45102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53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令和３年度決算と比較して、学校施設等の光熱費の高騰等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経常的経費充当一般財源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が増となったことに加え</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、経常一般財源等歳入合計が減となったことで、経常収支比率は増加している。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今後も指定管理者制度の活用などにより、施設の維持管理コストの縮減に努めていく。</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15</xdr:row>
      <xdr:rowOff>151493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4946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141713</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370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15</xdr:row>
      <xdr:rowOff>4536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4946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143329</xdr:rowOff>
    </xdr:from>
    <xdr:to>
      <xdr:col>73</xdr:col>
      <xdr:colOff>180975</xdr:colOff>
      <xdr:row>15</xdr:row>
      <xdr:rowOff>4536</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2543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110671</xdr:rowOff>
    </xdr:from>
    <xdr:to>
      <xdr:col>69</xdr:col>
      <xdr:colOff>92075</xdr:colOff>
      <xdr:row>14</xdr:row>
      <xdr:rowOff>143329</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510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72770</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64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129920</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53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125186</xdr:rowOff>
    </xdr:from>
    <xdr:to>
      <xdr:col>74</xdr:col>
      <xdr:colOff>31750</xdr:colOff>
      <xdr:row>15</xdr:row>
      <xdr:rowOff>55336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40113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61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92529</xdr:rowOff>
    </xdr:from>
    <xdr:to>
      <xdr:col>69</xdr:col>
      <xdr:colOff>142875</xdr:colOff>
      <xdr:row>15</xdr:row>
      <xdr:rowOff>22679</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7456</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59871</xdr:rowOff>
    </xdr:from>
    <xdr:to>
      <xdr:col>65</xdr:col>
      <xdr:colOff>53975</xdr:colOff>
      <xdr:row>14</xdr:row>
      <xdr:rowOff>161471</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146248</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54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令和３年度決算と比較して、障がい者福祉サービス関係給付費等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の増により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経常的経費充当一般財源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が増となったことに加え</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、経常一般財源等歳入合計が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となったことで、経常収支比率は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増加している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高齢化の進行や障がい福祉サービスの利用増等により、扶助費については今後も増加が見込まれる。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9956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110672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3098800" y="99568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57349</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110672</xdr:rowOff>
    </xdr:from>
    <xdr:to>
      <xdr:col>15</xdr:col>
      <xdr:colOff>98425</xdr:colOff>
      <xdr:row>58</xdr:row>
      <xdr:rowOff>110672</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2209800" y="1005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122662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58</xdr:row>
      <xdr:rowOff>110672</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98751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59872</xdr:rowOff>
    </xdr:from>
    <xdr:to>
      <xdr:col>15</xdr:col>
      <xdr:colOff>149225</xdr:colOff>
      <xdr:row>58</xdr:row>
      <xdr:rowOff>161472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146249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59872</xdr:rowOff>
    </xdr:from>
    <xdr:to>
      <xdr:col>11</xdr:col>
      <xdr:colOff>60325</xdr:colOff>
      <xdr:row>58</xdr:row>
      <xdr:rowOff>161472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令和３年度決算と比較して、老年人口の増加等に伴う介護保険事業及び後期高齢者医療事業への繰出金の増</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や、維持補修費の増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経常的経費充当一般財源が増となったことに加え、経常一般財源等歳入合計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が減となったことで、</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経常収支比率が増加している。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住民基本台帳に基づく</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歳以上の高齢者が総人口に占める割合について、令和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日現在は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％であったのに対し、令和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日現在では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％と増加している。今後も高齢化に伴い、介護保険事業や後期高齢者医療事業への繰出金は増加するものと考えられる。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575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69850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107950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67327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が類似団体平均を下回っているのは、補助金に関して、毎年度の予算編成において、事業目的、事業内容、補助金の使途等を精査するとともに、補助対象範囲、補助対象経費について不断の見直しを行っていること等が考えられる。また、長期にわたる補助金への対応や補助金の公募化に係る全市的なルールを定めた「補助金ガイドライン」を策定（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月）し、それに伴い補助金交付規則も改正（平成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日施行）し、更なる適正化を図っている。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344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46990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115570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161290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35577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5097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50817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令和３年度決算と比較して、経常的経費充当一般財源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、経常一般財源等歳入合計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以上に減</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となったことで、経常収支比率はやや減少となっている。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その中でも、利子の償還は経常的経費充当一般財源が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減となっており、高利率での利子償還が完了したために、平均利率が下がっていることが影響していると考えられる。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今後の公債費は、市債発行額の抑制により中長期的には減少していく見込みであるが、当面は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億円程度で高止まりとなる見込みである。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127000</xdr:rowOff>
    </xdr:from>
    <xdr:to>
      <xdr:col>24</xdr:col>
      <xdr:colOff>25400</xdr:colOff>
      <xdr:row>79</xdr:row>
      <xdr:rowOff>165100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671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149877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165100</xdr:rowOff>
    </xdr:from>
    <xdr:to>
      <xdr:col>19</xdr:col>
      <xdr:colOff>187325</xdr:colOff>
      <xdr:row>80</xdr:row>
      <xdr:rowOff>127000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709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127000</xdr:rowOff>
    </xdr:from>
    <xdr:to>
      <xdr:col>15</xdr:col>
      <xdr:colOff>98425</xdr:colOff>
      <xdr:row>80</xdr:row>
      <xdr:rowOff>165100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84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16527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165100</xdr:rowOff>
    </xdr:from>
    <xdr:to>
      <xdr:col>11</xdr:col>
      <xdr:colOff>9525</xdr:colOff>
      <xdr:row>80</xdr:row>
      <xdr:rowOff>165100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88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76200</xdr:rowOff>
    </xdr:from>
    <xdr:to>
      <xdr:col>24</xdr:col>
      <xdr:colOff>76200</xdr:colOff>
      <xdr:row>80</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48277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114300</xdr:rowOff>
    </xdr:from>
    <xdr:to>
      <xdr:col>20</xdr:col>
      <xdr:colOff>38100</xdr:colOff>
      <xdr:row>80</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29227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74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76200</xdr:rowOff>
    </xdr:from>
    <xdr:to>
      <xdr:col>15</xdr:col>
      <xdr:colOff>149225</xdr:colOff>
      <xdr:row>81</xdr:row>
      <xdr:rowOff>6350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162577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114300</xdr:rowOff>
    </xdr:from>
    <xdr:to>
      <xdr:col>11</xdr:col>
      <xdr:colOff>60325</xdr:colOff>
      <xdr:row>81</xdr:row>
      <xdr:rowOff>44450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29227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令和３年度決算と比較して、人件費や扶助費、繰出金等の増</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経常的経費充当一般財源</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が増となったことに加え、</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経常一般財源等歳入合計が減となった</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ことで、</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経常収支比率が</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今後も福祉サービスの利用者の増に伴う扶助費の増や、老年人口の増加に伴う後期高齢者医療、介護保険事業への公費負担の大幅な増加が見込まれる。</a:t>
          </a:r>
          <a:endParaRPr lang="ja-JP" altLang="ja-JP" sz="950">
            <a:effectLst/>
            <a:latin typeface="ＭＳ ゴシック" panose="020B0609070205080204" pitchFamily="49" charset="-128"/>
            <a:ea typeface="ＭＳ ゴシック" panose="020B0609070205080204" pitchFamily="49" charset="-128"/>
          </a:endParaRPr>
        </a:p>
        <a:p>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　本市では、令和</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月に策定した「財政運営プラン」に基づき、市民生活に必要な行政サービスを安定的に提供しつつ、重要施策の推進や新たな課題に対応するために必要な財源を確保できるよう、投資の選択と集中を図るとともに、歳入の積極的な確保や行政運営の効率化、既存事業の見直しなどの不断の改善に取り組んでいく。</a:t>
          </a:r>
          <a:endParaRPr lang="ja-JP" altLang="ja-JP" sz="9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37846</xdr:rowOff>
    </xdr:from>
    <xdr:to>
      <xdr:col>82</xdr:col>
      <xdr:colOff>107950</xdr:colOff>
      <xdr:row>81</xdr:row>
      <xdr:rowOff>133858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89659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124223</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37846</xdr:rowOff>
    </xdr:from>
    <xdr:to>
      <xdr:col>82</xdr:col>
      <xdr:colOff>196850</xdr:colOff>
      <xdr:row>75</xdr:row>
      <xdr:rowOff>37846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69850</xdr:rowOff>
    </xdr:from>
    <xdr:to>
      <xdr:col>82</xdr:col>
      <xdr:colOff>107950</xdr:colOff>
      <xdr:row>75</xdr:row>
      <xdr:rowOff>46990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258570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69850</xdr:rowOff>
    </xdr:from>
    <xdr:to>
      <xdr:col>78</xdr:col>
      <xdr:colOff>69850</xdr:colOff>
      <xdr:row>74</xdr:row>
      <xdr:rowOff>154432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258570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142494</xdr:rowOff>
    </xdr:from>
    <xdr:to>
      <xdr:col>78</xdr:col>
      <xdr:colOff>120650</xdr:colOff>
      <xdr:row>76</xdr:row>
      <xdr:rowOff>72644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57421</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8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53848</xdr:rowOff>
    </xdr:from>
    <xdr:to>
      <xdr:col>73</xdr:col>
      <xdr:colOff>180975</xdr:colOff>
      <xdr:row>74</xdr:row>
      <xdr:rowOff>154432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27411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133858</xdr:rowOff>
    </xdr:from>
    <xdr:to>
      <xdr:col>69</xdr:col>
      <xdr:colOff>92075</xdr:colOff>
      <xdr:row>74</xdr:row>
      <xdr:rowOff>53848</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6497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137922</xdr:rowOff>
    </xdr:from>
    <xdr:to>
      <xdr:col>69</xdr:col>
      <xdr:colOff>142875</xdr:colOff>
      <xdr:row>78</xdr:row>
      <xdr:rowOff>68072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76217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7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19050</xdr:rowOff>
    </xdr:from>
    <xdr:to>
      <xdr:col>78</xdr:col>
      <xdr:colOff>120650</xdr:colOff>
      <xdr:row>73</xdr:row>
      <xdr:rowOff>120650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130827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103632</xdr:rowOff>
    </xdr:from>
    <xdr:to>
      <xdr:col>74</xdr:col>
      <xdr:colOff>31750</xdr:colOff>
      <xdr:row>75</xdr:row>
      <xdr:rowOff>33782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43959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xdr:rowOff>
    </xdr:from>
    <xdr:to>
      <xdr:col>69</xdr:col>
      <xdr:colOff>142875</xdr:colOff>
      <xdr:row>74</xdr:row>
      <xdr:rowOff>104648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83058</xdr:rowOff>
    </xdr:from>
    <xdr:to>
      <xdr:col>65</xdr:col>
      <xdr:colOff>53975</xdr:colOff>
      <xdr:row>74</xdr:row>
      <xdr:rowOff>13208</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23385</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78384</xdr:rowOff>
    </xdr:from>
    <xdr:to>
      <xdr:col>29</xdr:col>
      <xdr:colOff>127000</xdr:colOff>
      <xdr:row>18</xdr:row>
      <xdr:rowOff>95644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12109"/>
          <a:ext cx="647700" cy="17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95644</xdr:rowOff>
    </xdr:from>
    <xdr:to>
      <xdr:col>26</xdr:col>
      <xdr:colOff>50800</xdr:colOff>
      <xdr:row>18</xdr:row>
      <xdr:rowOff>123457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29369"/>
          <a:ext cx="698500" cy="27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142714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19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123457</xdr:rowOff>
    </xdr:from>
    <xdr:to>
      <xdr:col>22</xdr:col>
      <xdr:colOff>114300</xdr:colOff>
      <xdr:row>18</xdr:row>
      <xdr:rowOff>158814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57182"/>
          <a:ext cx="698500" cy="3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149915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2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134620</xdr:rowOff>
    </xdr:from>
    <xdr:to>
      <xdr:col>18</xdr:col>
      <xdr:colOff>177800</xdr:colOff>
      <xdr:row>18</xdr:row>
      <xdr:rowOff>158814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68345"/>
          <a:ext cx="698500" cy="2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18013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27584</xdr:rowOff>
    </xdr:from>
    <xdr:to>
      <xdr:col>29</xdr:col>
      <xdr:colOff>177800</xdr:colOff>
      <xdr:row>18</xdr:row>
      <xdr:rowOff>129184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61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171111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44844</xdr:rowOff>
    </xdr:from>
    <xdr:to>
      <xdr:col>26</xdr:col>
      <xdr:colOff>101600</xdr:colOff>
      <xdr:row>18</xdr:row>
      <xdr:rowOff>146444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7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131221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6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72657</xdr:rowOff>
    </xdr:from>
    <xdr:to>
      <xdr:col>22</xdr:col>
      <xdr:colOff>165100</xdr:colOff>
      <xdr:row>19</xdr:row>
      <xdr:rowOff>2807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6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159034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108014</xdr:rowOff>
    </xdr:from>
    <xdr:to>
      <xdr:col>19</xdr:col>
      <xdr:colOff>38100</xdr:colOff>
      <xdr:row>19</xdr:row>
      <xdr:rowOff>38164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41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22941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2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83820</xdr:rowOff>
    </xdr:from>
    <xdr:to>
      <xdr:col>15</xdr:col>
      <xdr:colOff>101600</xdr:colOff>
      <xdr:row>19</xdr:row>
      <xdr:rowOff>13970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7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170197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186436</xdr:rowOff>
    </xdr:from>
    <xdr:to>
      <xdr:col>29</xdr:col>
      <xdr:colOff>127000</xdr:colOff>
      <xdr:row>35</xdr:row>
      <xdr:rowOff>192532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96786"/>
          <a:ext cx="6477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6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122162</xdr:rowOff>
    </xdr:from>
    <xdr:to>
      <xdr:col>26</xdr:col>
      <xdr:colOff>50800</xdr:colOff>
      <xdr:row>35</xdr:row>
      <xdr:rowOff>192532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32512"/>
          <a:ext cx="698500" cy="70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316616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2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99263</xdr:rowOff>
    </xdr:from>
    <xdr:to>
      <xdr:col>22</xdr:col>
      <xdr:colOff>114300</xdr:colOff>
      <xdr:row>35</xdr:row>
      <xdr:rowOff>122162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09613"/>
          <a:ext cx="698500" cy="2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1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18415</xdr:rowOff>
    </xdr:from>
    <xdr:to>
      <xdr:col>18</xdr:col>
      <xdr:colOff>177800</xdr:colOff>
      <xdr:row>35</xdr:row>
      <xdr:rowOff>99263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28765"/>
          <a:ext cx="698500" cy="80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324045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312882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135636</xdr:rowOff>
    </xdr:from>
    <xdr:to>
      <xdr:col>29</xdr:col>
      <xdr:colOff>177800</xdr:colOff>
      <xdr:row>35</xdr:row>
      <xdr:rowOff>237236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4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323613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9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141732</xdr:rowOff>
    </xdr:from>
    <xdr:to>
      <xdr:col>26</xdr:col>
      <xdr:colOff>101600</xdr:colOff>
      <xdr:row>35</xdr:row>
      <xdr:rowOff>243332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5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253509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20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71362</xdr:rowOff>
    </xdr:from>
    <xdr:to>
      <xdr:col>22</xdr:col>
      <xdr:colOff>165100</xdr:colOff>
      <xdr:row>35</xdr:row>
      <xdr:rowOff>172962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8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183139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5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48463</xdr:rowOff>
    </xdr:from>
    <xdr:to>
      <xdr:col>19</xdr:col>
      <xdr:colOff>38100</xdr:colOff>
      <xdr:row>35</xdr:row>
      <xdr:rowOff>150063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58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160240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2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310515</xdr:rowOff>
    </xdr:from>
    <xdr:to>
      <xdr:col>15</xdr:col>
      <xdr:colOff>101600</xdr:colOff>
      <xdr:row>35</xdr:row>
      <xdr:rowOff>69215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77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79392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4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1,581,398
1,540,439
343.47
1,142,879,419
1,124,508,359
9,867,539
442,104,112
1,134,566,282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95123</xdr:rowOff>
    </xdr:from>
    <xdr:to>
      <xdr:col>24</xdr:col>
      <xdr:colOff>63500</xdr:colOff>
      <xdr:row>36</xdr:row>
      <xdr:rowOff>101867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7323"/>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46397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32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101867</xdr:rowOff>
    </xdr:from>
    <xdr:to>
      <xdr:col>19</xdr:col>
      <xdr:colOff>177800</xdr:colOff>
      <xdr:row>36</xdr:row>
      <xdr:rowOff>130594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4067"/>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220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8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130594</xdr:rowOff>
    </xdr:from>
    <xdr:to>
      <xdr:col>15</xdr:col>
      <xdr:colOff>50800</xdr:colOff>
      <xdr:row>37</xdr:row>
      <xdr:rowOff>19571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2794"/>
          <a:ext cx="8890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11269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137033</xdr:rowOff>
    </xdr:from>
    <xdr:to>
      <xdr:col>10</xdr:col>
      <xdr:colOff>114300</xdr:colOff>
      <xdr:row>37</xdr:row>
      <xdr:rowOff>19571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09233"/>
          <a:ext cx="8890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82707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88041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44323</xdr:rowOff>
    </xdr:from>
    <xdr:to>
      <xdr:col>24</xdr:col>
      <xdr:colOff>114300</xdr:colOff>
      <xdr:row>36</xdr:row>
      <xdr:rowOff>145923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22750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51067</xdr:rowOff>
    </xdr:from>
    <xdr:to>
      <xdr:col>20</xdr:col>
      <xdr:colOff>38100</xdr:colOff>
      <xdr:row>36</xdr:row>
      <xdr:rowOff>152667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143794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79794</xdr:rowOff>
    </xdr:from>
    <xdr:to>
      <xdr:col>15</xdr:col>
      <xdr:colOff>101600</xdr:colOff>
      <xdr:row>37</xdr:row>
      <xdr:rowOff>9944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140221</xdr:rowOff>
    </xdr:from>
    <xdr:to>
      <xdr:col>10</xdr:col>
      <xdr:colOff>165100</xdr:colOff>
      <xdr:row>37</xdr:row>
      <xdr:rowOff>70371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61498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0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86233</xdr:rowOff>
    </xdr:from>
    <xdr:to>
      <xdr:col>6</xdr:col>
      <xdr:colOff>38100</xdr:colOff>
      <xdr:row>37</xdr:row>
      <xdr:rowOff>16383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7510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138785</xdr:rowOff>
    </xdr:from>
    <xdr:to>
      <xdr:col>24</xdr:col>
      <xdr:colOff>63500</xdr:colOff>
      <xdr:row>53</xdr:row>
      <xdr:rowOff>58678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054185"/>
          <a:ext cx="838200" cy="9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75230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62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58678</xdr:rowOff>
    </xdr:from>
    <xdr:to>
      <xdr:col>19</xdr:col>
      <xdr:colOff>177800</xdr:colOff>
      <xdr:row>55</xdr:row>
      <xdr:rowOff>127650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145528"/>
          <a:ext cx="889000" cy="4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136070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127650</xdr:rowOff>
    </xdr:from>
    <xdr:to>
      <xdr:col>15</xdr:col>
      <xdr:colOff>50800</xdr:colOff>
      <xdr:row>56</xdr:row>
      <xdr:rowOff>54040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57400"/>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54040</xdr:rowOff>
    </xdr:from>
    <xdr:to>
      <xdr:col>10</xdr:col>
      <xdr:colOff>114300</xdr:colOff>
      <xdr:row>56</xdr:row>
      <xdr:rowOff>122588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55240"/>
          <a:ext cx="889000" cy="6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79345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87985</xdr:rowOff>
    </xdr:from>
    <xdr:to>
      <xdr:col>24</xdr:col>
      <xdr:colOff>114300</xdr:colOff>
      <xdr:row>53</xdr:row>
      <xdr:rowOff>18135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110862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5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7878</xdr:rowOff>
    </xdr:from>
    <xdr:to>
      <xdr:col>20</xdr:col>
      <xdr:colOff>38100</xdr:colOff>
      <xdr:row>53</xdr:row>
      <xdr:rowOff>109478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0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126005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8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76850</xdr:rowOff>
    </xdr:from>
    <xdr:to>
      <xdr:col>15</xdr:col>
      <xdr:colOff>101600</xdr:colOff>
      <xdr:row>56</xdr:row>
      <xdr:rowOff>7000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23527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8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3240</xdr:rowOff>
    </xdr:from>
    <xdr:to>
      <xdr:col>10</xdr:col>
      <xdr:colOff>165100</xdr:colOff>
      <xdr:row>56</xdr:row>
      <xdr:rowOff>104840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0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121367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71788</xdr:rowOff>
    </xdr:from>
    <xdr:to>
      <xdr:col>6</xdr:col>
      <xdr:colOff>38100</xdr:colOff>
      <xdr:row>57</xdr:row>
      <xdr:rowOff>1938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18465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4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17997</xdr:rowOff>
    </xdr:from>
    <xdr:to>
      <xdr:col>24</xdr:col>
      <xdr:colOff>63500</xdr:colOff>
      <xdr:row>77</xdr:row>
      <xdr:rowOff>107152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219647"/>
          <a:ext cx="8382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90605</xdr:rowOff>
    </xdr:from>
    <xdr:to>
      <xdr:col>19</xdr:col>
      <xdr:colOff>177800</xdr:colOff>
      <xdr:row>77</xdr:row>
      <xdr:rowOff>107152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908300" y="13292255"/>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35523</xdr:rowOff>
    </xdr:from>
    <xdr:to>
      <xdr:col>15</xdr:col>
      <xdr:colOff>50800</xdr:colOff>
      <xdr:row>77</xdr:row>
      <xdr:rowOff>90605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2019300" y="13237173"/>
          <a:ext cx="889000" cy="5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35523</xdr:rowOff>
    </xdr:from>
    <xdr:to>
      <xdr:col>10</xdr:col>
      <xdr:colOff>114300</xdr:colOff>
      <xdr:row>77</xdr:row>
      <xdr:rowOff>77760</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flipV="1">
          <a:off x="1130300" y="13237173"/>
          <a:ext cx="889000" cy="4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76725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64533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138647</xdr:rowOff>
    </xdr:from>
    <xdr:to>
      <xdr:col>24</xdr:col>
      <xdr:colOff>114300</xdr:colOff>
      <xdr:row>77</xdr:row>
      <xdr:rowOff>68797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1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117074</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14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56352</xdr:rowOff>
    </xdr:from>
    <xdr:to>
      <xdr:col>20</xdr:col>
      <xdr:colOff>38100</xdr:colOff>
      <xdr:row>77</xdr:row>
      <xdr:rowOff>157952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2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149079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35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39805</xdr:rowOff>
    </xdr:from>
    <xdr:to>
      <xdr:col>15</xdr:col>
      <xdr:colOff>101600</xdr:colOff>
      <xdr:row>77</xdr:row>
      <xdr:rowOff>141405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2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132532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33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156173</xdr:rowOff>
    </xdr:from>
    <xdr:to>
      <xdr:col>10</xdr:col>
      <xdr:colOff>165100</xdr:colOff>
      <xdr:row>77</xdr:row>
      <xdr:rowOff>86323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1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77450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327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26960</xdr:rowOff>
    </xdr:from>
    <xdr:to>
      <xdr:col>6</xdr:col>
      <xdr:colOff>38100</xdr:colOff>
      <xdr:row>77</xdr:row>
      <xdr:rowOff>128560</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22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119687</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332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40607</xdr:rowOff>
    </xdr:from>
    <xdr:to>
      <xdr:col>24</xdr:col>
      <xdr:colOff>63500</xdr:colOff>
      <xdr:row>94</xdr:row>
      <xdr:rowOff>64229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3797300" y="16156907"/>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81718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198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64229</xdr:rowOff>
    </xdr:from>
    <xdr:to>
      <xdr:col>19</xdr:col>
      <xdr:colOff>177800</xdr:colOff>
      <xdr:row>95</xdr:row>
      <xdr:rowOff>134159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180529"/>
          <a:ext cx="889000" cy="24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118849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623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134159</xdr:rowOff>
    </xdr:from>
    <xdr:to>
      <xdr:col>15</xdr:col>
      <xdr:colOff>50800</xdr:colOff>
      <xdr:row>96</xdr:row>
      <xdr:rowOff>3204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421909"/>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68001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52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3204</xdr:rowOff>
    </xdr:from>
    <xdr:to>
      <xdr:col>10</xdr:col>
      <xdr:colOff>114300</xdr:colOff>
      <xdr:row>96</xdr:row>
      <xdr:rowOff>60441</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462404"/>
          <a:ext cx="889000" cy="5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124804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5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16752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64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161257</xdr:rowOff>
    </xdr:from>
    <xdr:to>
      <xdr:col>24</xdr:col>
      <xdr:colOff>114300</xdr:colOff>
      <xdr:row>94</xdr:row>
      <xdr:rowOff>91407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1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12684</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595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13429</xdr:rowOff>
    </xdr:from>
    <xdr:to>
      <xdr:col>20</xdr:col>
      <xdr:colOff>38100</xdr:colOff>
      <xdr:row>94</xdr:row>
      <xdr:rowOff>115029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1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131556</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590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83359</xdr:rowOff>
    </xdr:from>
    <xdr:to>
      <xdr:col>15</xdr:col>
      <xdr:colOff>101600</xdr:colOff>
      <xdr:row>96</xdr:row>
      <xdr:rowOff>13509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37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30036</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14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123854</xdr:rowOff>
    </xdr:from>
    <xdr:to>
      <xdr:col>10</xdr:col>
      <xdr:colOff>165100</xdr:colOff>
      <xdr:row>96</xdr:row>
      <xdr:rowOff>54004</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4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70531</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18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9641</xdr:rowOff>
    </xdr:from>
    <xdr:to>
      <xdr:col>6</xdr:col>
      <xdr:colOff>38100</xdr:colOff>
      <xdr:row>96</xdr:row>
      <xdr:rowOff>111241</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46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127768</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624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20854</xdr:rowOff>
    </xdr:from>
    <xdr:to>
      <xdr:col>55</xdr:col>
      <xdr:colOff>0</xdr:colOff>
      <xdr:row>38</xdr:row>
      <xdr:rowOff>45186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6535954"/>
          <a:ext cx="838200" cy="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5313</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348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143802</xdr:rowOff>
    </xdr:from>
    <xdr:to>
      <xdr:col>50</xdr:col>
      <xdr:colOff>114300</xdr:colOff>
      <xdr:row>38</xdr:row>
      <xdr:rowOff>20854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287302"/>
          <a:ext cx="889000" cy="12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143802</xdr:rowOff>
    </xdr:from>
    <xdr:to>
      <xdr:col>45</xdr:col>
      <xdr:colOff>177800</xdr:colOff>
      <xdr:row>38</xdr:row>
      <xdr:rowOff>118414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287302"/>
          <a:ext cx="889000" cy="134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34523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118414</xdr:rowOff>
    </xdr:from>
    <xdr:to>
      <xdr:col>41</xdr:col>
      <xdr:colOff>50800</xdr:colOff>
      <xdr:row>38</xdr:row>
      <xdr:rowOff>151816</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633514"/>
          <a:ext cx="889000" cy="3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43692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165836</xdr:rowOff>
    </xdr:from>
    <xdr:to>
      <xdr:col>55</xdr:col>
      <xdr:colOff>50800</xdr:colOff>
      <xdr:row>38</xdr:row>
      <xdr:rowOff>95986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5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144263</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48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141503</xdr:rowOff>
    </xdr:from>
    <xdr:to>
      <xdr:col>50</xdr:col>
      <xdr:colOff>165100</xdr:colOff>
      <xdr:row>38</xdr:row>
      <xdr:rowOff>71653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4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62781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5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93002</xdr:rowOff>
    </xdr:from>
    <xdr:to>
      <xdr:col>46</xdr:col>
      <xdr:colOff>38100</xdr:colOff>
      <xdr:row>31</xdr:row>
      <xdr:rowOff>23152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2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39679</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01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67614</xdr:rowOff>
    </xdr:from>
    <xdr:to>
      <xdr:col>41</xdr:col>
      <xdr:colOff>101600</xdr:colOff>
      <xdr:row>38</xdr:row>
      <xdr:rowOff>169214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58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14292</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3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101016</xdr:rowOff>
    </xdr:from>
    <xdr:to>
      <xdr:col>36</xdr:col>
      <xdr:colOff>165100</xdr:colOff>
      <xdr:row>39</xdr:row>
      <xdr:rowOff>31166</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22293</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7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43848</xdr:rowOff>
    </xdr:from>
    <xdr:to>
      <xdr:col>55</xdr:col>
      <xdr:colOff>0</xdr:colOff>
      <xdr:row>54</xdr:row>
      <xdr:rowOff>15433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130698"/>
          <a:ext cx="838200" cy="14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70904</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898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43848</xdr:rowOff>
    </xdr:from>
    <xdr:to>
      <xdr:col>50</xdr:col>
      <xdr:colOff>114300</xdr:colOff>
      <xdr:row>53</xdr:row>
      <xdr:rowOff>77384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130698"/>
          <a:ext cx="889000" cy="3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93139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88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77384</xdr:rowOff>
    </xdr:from>
    <xdr:to>
      <xdr:col>45</xdr:col>
      <xdr:colOff>177800</xdr:colOff>
      <xdr:row>54</xdr:row>
      <xdr:rowOff>14656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164234"/>
          <a:ext cx="889000" cy="10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152686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14656</xdr:rowOff>
    </xdr:from>
    <xdr:to>
      <xdr:col>41</xdr:col>
      <xdr:colOff>50800</xdr:colOff>
      <xdr:row>54</xdr:row>
      <xdr:rowOff>75967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272956"/>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43990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93984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136083</xdr:rowOff>
    </xdr:from>
    <xdr:to>
      <xdr:col>55</xdr:col>
      <xdr:colOff>50800</xdr:colOff>
      <xdr:row>54</xdr:row>
      <xdr:rowOff>66233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2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114510</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2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164498</xdr:rowOff>
    </xdr:from>
    <xdr:to>
      <xdr:col>50</xdr:col>
      <xdr:colOff>165100</xdr:colOff>
      <xdr:row>53</xdr:row>
      <xdr:rowOff>94648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0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85775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17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26584</xdr:rowOff>
    </xdr:from>
    <xdr:to>
      <xdr:col>46</xdr:col>
      <xdr:colOff>38100</xdr:colOff>
      <xdr:row>53</xdr:row>
      <xdr:rowOff>128184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11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144711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88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135306</xdr:rowOff>
    </xdr:from>
    <xdr:to>
      <xdr:col>41</xdr:col>
      <xdr:colOff>101600</xdr:colOff>
      <xdr:row>54</xdr:row>
      <xdr:rowOff>65456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2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56583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3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25167</xdr:rowOff>
    </xdr:from>
    <xdr:to>
      <xdr:col>36</xdr:col>
      <xdr:colOff>165100</xdr:colOff>
      <xdr:row>54</xdr:row>
      <xdr:rowOff>126767</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28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117894</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3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120634</xdr:rowOff>
    </xdr:from>
    <xdr:to>
      <xdr:col>55</xdr:col>
      <xdr:colOff>0</xdr:colOff>
      <xdr:row>76</xdr:row>
      <xdr:rowOff>5649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636484"/>
          <a:ext cx="838200" cy="3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2643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68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120634</xdr:rowOff>
    </xdr:from>
    <xdr:to>
      <xdr:col>50</xdr:col>
      <xdr:colOff>114300</xdr:colOff>
      <xdr:row>75</xdr:row>
      <xdr:rowOff>63210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2636484"/>
          <a:ext cx="889000" cy="28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146240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8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166994</xdr:rowOff>
    </xdr:from>
    <xdr:to>
      <xdr:col>45</xdr:col>
      <xdr:colOff>177800</xdr:colOff>
      <xdr:row>75</xdr:row>
      <xdr:rowOff>63210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2854294"/>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160164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166994</xdr:rowOff>
    </xdr:from>
    <xdr:to>
      <xdr:col>41</xdr:col>
      <xdr:colOff>50800</xdr:colOff>
      <xdr:row>75</xdr:row>
      <xdr:rowOff>98872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2854294"/>
          <a:ext cx="8890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102694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56425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126299</xdr:rowOff>
    </xdr:from>
    <xdr:to>
      <xdr:col>55</xdr:col>
      <xdr:colOff>50800</xdr:colOff>
      <xdr:row>76</xdr:row>
      <xdr:rowOff>56449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9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104726</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96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69834</xdr:rowOff>
    </xdr:from>
    <xdr:to>
      <xdr:col>50</xdr:col>
      <xdr:colOff>165100</xdr:colOff>
      <xdr:row>73</xdr:row>
      <xdr:rowOff>171434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5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16511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36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12410</xdr:rowOff>
    </xdr:from>
    <xdr:to>
      <xdr:col>46</xdr:col>
      <xdr:colOff>38100</xdr:colOff>
      <xdr:row>75</xdr:row>
      <xdr:rowOff>114010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8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105137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9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116194</xdr:rowOff>
    </xdr:from>
    <xdr:to>
      <xdr:col>41</xdr:col>
      <xdr:colOff>101600</xdr:colOff>
      <xdr:row>75</xdr:row>
      <xdr:rowOff>46344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8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37471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89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48072</xdr:rowOff>
    </xdr:from>
    <xdr:to>
      <xdr:col>36</xdr:col>
      <xdr:colOff>165100</xdr:colOff>
      <xdr:row>75</xdr:row>
      <xdr:rowOff>149671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906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140798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99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32748</xdr:rowOff>
    </xdr:from>
    <xdr:to>
      <xdr:col>55</xdr:col>
      <xdr:colOff>0</xdr:colOff>
      <xdr:row>95</xdr:row>
      <xdr:rowOff>54270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149048"/>
          <a:ext cx="838200" cy="19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76503</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192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41925</xdr:rowOff>
    </xdr:from>
    <xdr:to>
      <xdr:col>50</xdr:col>
      <xdr:colOff>114300</xdr:colOff>
      <xdr:row>95</xdr:row>
      <xdr:rowOff>54270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32967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41925</xdr:rowOff>
    </xdr:from>
    <xdr:to>
      <xdr:col>45</xdr:col>
      <xdr:colOff>177800</xdr:colOff>
      <xdr:row>95</xdr:row>
      <xdr:rowOff>119681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329675"/>
          <a:ext cx="889000" cy="7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156579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107043</xdr:rowOff>
    </xdr:from>
    <xdr:to>
      <xdr:col>41</xdr:col>
      <xdr:colOff>50800</xdr:colOff>
      <xdr:row>95</xdr:row>
      <xdr:rowOff>119681</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394793"/>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59881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157721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153398</xdr:rowOff>
    </xdr:from>
    <xdr:to>
      <xdr:col>55</xdr:col>
      <xdr:colOff>50800</xdr:colOff>
      <xdr:row>94</xdr:row>
      <xdr:rowOff>83548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09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4825</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9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3470</xdr:rowOff>
    </xdr:from>
    <xdr:to>
      <xdr:col>50</xdr:col>
      <xdr:colOff>165100</xdr:colOff>
      <xdr:row>95</xdr:row>
      <xdr:rowOff>105070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29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121597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06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162575</xdr:rowOff>
    </xdr:from>
    <xdr:to>
      <xdr:col>46</xdr:col>
      <xdr:colOff>38100</xdr:colOff>
      <xdr:row>95</xdr:row>
      <xdr:rowOff>92725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2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109252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05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68881</xdr:rowOff>
    </xdr:from>
    <xdr:to>
      <xdr:col>41</xdr:col>
      <xdr:colOff>101600</xdr:colOff>
      <xdr:row>95</xdr:row>
      <xdr:rowOff>170481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3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15558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1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56243</xdr:rowOff>
    </xdr:from>
    <xdr:to>
      <xdr:col>36</xdr:col>
      <xdr:colOff>165100</xdr:colOff>
      <xdr:row>95</xdr:row>
      <xdr:rowOff>157843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34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2920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11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21808</xdr:rowOff>
    </xdr:from>
    <xdr:to>
      <xdr:col>85</xdr:col>
      <xdr:colOff>127000</xdr:colOff>
      <xdr:row>39</xdr:row>
      <xdr:rowOff>31278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08358"/>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31278</xdr:rowOff>
    </xdr:from>
    <xdr:to>
      <xdr:col>81</xdr:col>
      <xdr:colOff>50800</xdr:colOff>
      <xdr:row>39</xdr:row>
      <xdr:rowOff>75365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71782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17452</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36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12664</xdr:rowOff>
    </xdr:from>
    <xdr:to>
      <xdr:col>76</xdr:col>
      <xdr:colOff>114300</xdr:colOff>
      <xdr:row>39</xdr:row>
      <xdr:rowOff>75365</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699214"/>
          <a:ext cx="8890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118689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12664</xdr:rowOff>
    </xdr:from>
    <xdr:to>
      <xdr:col>71</xdr:col>
      <xdr:colOff>177800</xdr:colOff>
      <xdr:row>39</xdr:row>
      <xdr:rowOff>52342</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699214"/>
          <a:ext cx="8890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65132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101218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2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142458</xdr:rowOff>
    </xdr:from>
    <xdr:to>
      <xdr:col>85</xdr:col>
      <xdr:colOff>177800</xdr:colOff>
      <xdr:row>39</xdr:row>
      <xdr:rowOff>72608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6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57385</xdr:rowOff>
    </xdr:from>
    <xdr:ext cx="378565"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57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151928</xdr:rowOff>
    </xdr:from>
    <xdr:to>
      <xdr:col>81</xdr:col>
      <xdr:colOff>101600</xdr:colOff>
      <xdr:row>39</xdr:row>
      <xdr:rowOff>82078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73205</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92017" y="675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24565</xdr:rowOff>
    </xdr:from>
    <xdr:to>
      <xdr:col>76</xdr:col>
      <xdr:colOff>165100</xdr:colOff>
      <xdr:row>39</xdr:row>
      <xdr:rowOff>126165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117292</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80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133314</xdr:rowOff>
    </xdr:from>
    <xdr:to>
      <xdr:col>72</xdr:col>
      <xdr:colOff>38100</xdr:colOff>
      <xdr:row>39</xdr:row>
      <xdr:rowOff>63464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54591</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1542</xdr:rowOff>
    </xdr:from>
    <xdr:to>
      <xdr:col>67</xdr:col>
      <xdr:colOff>101600</xdr:colOff>
      <xdr:row>39</xdr:row>
      <xdr:rowOff>103142</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68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94269</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5017" y="678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97066</xdr:rowOff>
    </xdr:from>
    <xdr:to>
      <xdr:col>85</xdr:col>
      <xdr:colOff>127000</xdr:colOff>
      <xdr:row>73</xdr:row>
      <xdr:rowOff>168961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612916"/>
          <a:ext cx="8382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1376</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60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70396</xdr:rowOff>
    </xdr:from>
    <xdr:to>
      <xdr:col>81</xdr:col>
      <xdr:colOff>50800</xdr:colOff>
      <xdr:row>73</xdr:row>
      <xdr:rowOff>168961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2586246"/>
          <a:ext cx="889000" cy="9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89730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167704</xdr:rowOff>
    </xdr:from>
    <xdr:to>
      <xdr:col>76</xdr:col>
      <xdr:colOff>114300</xdr:colOff>
      <xdr:row>73</xdr:row>
      <xdr:rowOff>70396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512104"/>
          <a:ext cx="889000" cy="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167704</xdr:rowOff>
    </xdr:from>
    <xdr:to>
      <xdr:col>71</xdr:col>
      <xdr:colOff>177800</xdr:colOff>
      <xdr:row>73</xdr:row>
      <xdr:rowOff>114744</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512104"/>
          <a:ext cx="889000" cy="1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120857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64888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46266</xdr:rowOff>
    </xdr:from>
    <xdr:to>
      <xdr:col>85</xdr:col>
      <xdr:colOff>177800</xdr:colOff>
      <xdr:row>73</xdr:row>
      <xdr:rowOff>147866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5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69143</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41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118161</xdr:rowOff>
    </xdr:from>
    <xdr:to>
      <xdr:col>81</xdr:col>
      <xdr:colOff>101600</xdr:colOff>
      <xdr:row>74</xdr:row>
      <xdr:rowOff>48311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6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64838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40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19596</xdr:rowOff>
    </xdr:from>
    <xdr:to>
      <xdr:col>76</xdr:col>
      <xdr:colOff>165100</xdr:colOff>
      <xdr:row>73</xdr:row>
      <xdr:rowOff>121196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5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137723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31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116904</xdr:rowOff>
    </xdr:from>
    <xdr:to>
      <xdr:col>72</xdr:col>
      <xdr:colOff>38100</xdr:colOff>
      <xdr:row>73</xdr:row>
      <xdr:rowOff>47054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4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63581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2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63944</xdr:rowOff>
    </xdr:from>
    <xdr:to>
      <xdr:col>67</xdr:col>
      <xdr:colOff>101600</xdr:colOff>
      <xdr:row>73</xdr:row>
      <xdr:rowOff>165544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5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10621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3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3626</xdr:rowOff>
    </xdr:from>
    <xdr:to>
      <xdr:col>85</xdr:col>
      <xdr:colOff>126364</xdr:colOff>
      <xdr:row>97</xdr:row>
      <xdr:rowOff>100267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05576"/>
          <a:ext cx="1269" cy="1125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104094</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73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100267</xdr:rowOff>
    </xdr:from>
    <xdr:to>
      <xdr:col>86</xdr:col>
      <xdr:colOff>25400</xdr:colOff>
      <xdr:row>97</xdr:row>
      <xdr:rowOff>100267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73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121753</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3626</xdr:rowOff>
    </xdr:from>
    <xdr:to>
      <xdr:col>86</xdr:col>
      <xdr:colOff>25400</xdr:colOff>
      <xdr:row>91</xdr:row>
      <xdr:rowOff>3626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05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89522</xdr:rowOff>
    </xdr:from>
    <xdr:to>
      <xdr:col>85</xdr:col>
      <xdr:colOff>127000</xdr:colOff>
      <xdr:row>91</xdr:row>
      <xdr:rowOff>3626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5520022"/>
          <a:ext cx="838200" cy="8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82072</xdr:rowOff>
    </xdr:from>
    <xdr:ext cx="469744"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198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103645</xdr:rowOff>
    </xdr:from>
    <xdr:to>
      <xdr:col>85</xdr:col>
      <xdr:colOff>177800</xdr:colOff>
      <xdr:row>95</xdr:row>
      <xdr:rowOff>33795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2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89522</xdr:rowOff>
    </xdr:from>
    <xdr:to>
      <xdr:col>81</xdr:col>
      <xdr:colOff>50800</xdr:colOff>
      <xdr:row>95</xdr:row>
      <xdr:rowOff>134156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5520022"/>
          <a:ext cx="889000" cy="90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162680</xdr:rowOff>
    </xdr:from>
    <xdr:to>
      <xdr:col>81</xdr:col>
      <xdr:colOff>101600</xdr:colOff>
      <xdr:row>94</xdr:row>
      <xdr:rowOff>92830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10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83957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2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24085</xdr:rowOff>
    </xdr:from>
    <xdr:to>
      <xdr:col>76</xdr:col>
      <xdr:colOff>114300</xdr:colOff>
      <xdr:row>95</xdr:row>
      <xdr:rowOff>134156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311835"/>
          <a:ext cx="8890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91242</xdr:rowOff>
    </xdr:from>
    <xdr:to>
      <xdr:col>76</xdr:col>
      <xdr:colOff>165100</xdr:colOff>
      <xdr:row>97</xdr:row>
      <xdr:rowOff>21392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5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12519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6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24085</xdr:rowOff>
    </xdr:from>
    <xdr:to>
      <xdr:col>71</xdr:col>
      <xdr:colOff>177800</xdr:colOff>
      <xdr:row>95</xdr:row>
      <xdr:rowOff>72834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311835"/>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23864</xdr:rowOff>
    </xdr:from>
    <xdr:to>
      <xdr:col>72</xdr:col>
      <xdr:colOff>38100</xdr:colOff>
      <xdr:row>96</xdr:row>
      <xdr:rowOff>125464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116591</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57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67926</xdr:rowOff>
    </xdr:from>
    <xdr:to>
      <xdr:col>67</xdr:col>
      <xdr:colOff>101600</xdr:colOff>
      <xdr:row>96</xdr:row>
      <xdr:rowOff>169526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160653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6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124276</xdr:rowOff>
    </xdr:from>
    <xdr:to>
      <xdr:col>85</xdr:col>
      <xdr:colOff>177800</xdr:colOff>
      <xdr:row>91</xdr:row>
      <xdr:rowOff>54426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55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77303</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55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38722</xdr:rowOff>
    </xdr:from>
    <xdr:to>
      <xdr:col>81</xdr:col>
      <xdr:colOff>101600</xdr:colOff>
      <xdr:row>90</xdr:row>
      <xdr:rowOff>140322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546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156849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524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83356</xdr:rowOff>
    </xdr:from>
    <xdr:to>
      <xdr:col>76</xdr:col>
      <xdr:colOff>165100</xdr:colOff>
      <xdr:row>96</xdr:row>
      <xdr:rowOff>13506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3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30033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14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144735</xdr:rowOff>
    </xdr:from>
    <xdr:to>
      <xdr:col>72</xdr:col>
      <xdr:colOff>38100</xdr:colOff>
      <xdr:row>95</xdr:row>
      <xdr:rowOff>74885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2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91412</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03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22034</xdr:rowOff>
    </xdr:from>
    <xdr:to>
      <xdr:col>67</xdr:col>
      <xdr:colOff>101600</xdr:colOff>
      <xdr:row>95</xdr:row>
      <xdr:rowOff>123634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3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140161</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08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163866</xdr:rowOff>
    </xdr:from>
    <xdr:to>
      <xdr:col>116</xdr:col>
      <xdr:colOff>63500</xdr:colOff>
      <xdr:row>33</xdr:row>
      <xdr:rowOff>127290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5478816"/>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105862</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06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127290</xdr:rowOff>
    </xdr:from>
    <xdr:to>
      <xdr:col>111</xdr:col>
      <xdr:colOff>177800</xdr:colOff>
      <xdr:row>34</xdr:row>
      <xdr:rowOff>151130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5785140"/>
          <a:ext cx="889000" cy="19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142438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3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151130</xdr:rowOff>
    </xdr:from>
    <xdr:to>
      <xdr:col>107</xdr:col>
      <xdr:colOff>50800</xdr:colOff>
      <xdr:row>35</xdr:row>
      <xdr:rowOff>73406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598043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52305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2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70140</xdr:rowOff>
    </xdr:from>
    <xdr:to>
      <xdr:col>102</xdr:col>
      <xdr:colOff>114300</xdr:colOff>
      <xdr:row>35</xdr:row>
      <xdr:rowOff>73406</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07089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166605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1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166278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113066</xdr:rowOff>
    </xdr:from>
    <xdr:to>
      <xdr:col>116</xdr:col>
      <xdr:colOff>114300</xdr:colOff>
      <xdr:row>32</xdr:row>
      <xdr:rowOff>43216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54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135943</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27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76490</xdr:rowOff>
    </xdr:from>
    <xdr:to>
      <xdr:col>112</xdr:col>
      <xdr:colOff>38100</xdr:colOff>
      <xdr:row>34</xdr:row>
      <xdr:rowOff>6640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57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23167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50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100330</xdr:rowOff>
    </xdr:from>
    <xdr:to>
      <xdr:col>107</xdr:col>
      <xdr:colOff>101600</xdr:colOff>
      <xdr:row>35</xdr:row>
      <xdr:rowOff>30480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47007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22606</xdr:rowOff>
    </xdr:from>
    <xdr:to>
      <xdr:col>102</xdr:col>
      <xdr:colOff>165100</xdr:colOff>
      <xdr:row>35</xdr:row>
      <xdr:rowOff>124206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140733</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7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19340</xdr:rowOff>
    </xdr:from>
    <xdr:to>
      <xdr:col>98</xdr:col>
      <xdr:colOff>38100</xdr:colOff>
      <xdr:row>35</xdr:row>
      <xdr:rowOff>120940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0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137467</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579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57945</xdr:rowOff>
    </xdr:from>
    <xdr:to>
      <xdr:col>116</xdr:col>
      <xdr:colOff>62864</xdr:colOff>
      <xdr:row>59</xdr:row>
      <xdr:rowOff>42057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9144795"/>
          <a:ext cx="1269" cy="101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45884</xdr:rowOff>
    </xdr:from>
    <xdr:ext cx="378565"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42057</xdr:rowOff>
    </xdr:from>
    <xdr:to>
      <xdr:col>116</xdr:col>
      <xdr:colOff>152400</xdr:colOff>
      <xdr:row>59</xdr:row>
      <xdr:rowOff>42057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4622</xdr:rowOff>
    </xdr:from>
    <xdr:ext cx="599010"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92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57945</xdr:rowOff>
    </xdr:from>
    <xdr:to>
      <xdr:col>116</xdr:col>
      <xdr:colOff>152400</xdr:colOff>
      <xdr:row>53</xdr:row>
      <xdr:rowOff>57945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914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8986</xdr:rowOff>
    </xdr:from>
    <xdr:to>
      <xdr:col>116</xdr:col>
      <xdr:colOff>63500</xdr:colOff>
      <xdr:row>53</xdr:row>
      <xdr:rowOff>57945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8924386"/>
          <a:ext cx="838200" cy="2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64965</xdr:rowOff>
    </xdr:from>
    <xdr:ext cx="534377"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837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86538</xdr:rowOff>
    </xdr:from>
    <xdr:to>
      <xdr:col>116</xdr:col>
      <xdr:colOff>114300</xdr:colOff>
      <xdr:row>58</xdr:row>
      <xdr:rowOff>16688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5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83190</xdr:rowOff>
    </xdr:from>
    <xdr:to>
      <xdr:col>111</xdr:col>
      <xdr:colOff>177800</xdr:colOff>
      <xdr:row>52</xdr:row>
      <xdr:rowOff>8986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8827140"/>
          <a:ext cx="889000" cy="9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37312</xdr:rowOff>
    </xdr:from>
    <xdr:to>
      <xdr:col>112</xdr:col>
      <xdr:colOff>38100</xdr:colOff>
      <xdr:row>57</xdr:row>
      <xdr:rowOff>138912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80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130039</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990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83190</xdr:rowOff>
    </xdr:from>
    <xdr:to>
      <xdr:col>107</xdr:col>
      <xdr:colOff>50800</xdr:colOff>
      <xdr:row>57</xdr:row>
      <xdr:rowOff>14305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8827140"/>
          <a:ext cx="889000" cy="95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39964</xdr:rowOff>
    </xdr:from>
    <xdr:to>
      <xdr:col>107</xdr:col>
      <xdr:colOff>101600</xdr:colOff>
      <xdr:row>57</xdr:row>
      <xdr:rowOff>141564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132691</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90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149027</xdr:rowOff>
    </xdr:from>
    <xdr:to>
      <xdr:col>102</xdr:col>
      <xdr:colOff>114300</xdr:colOff>
      <xdr:row>57</xdr:row>
      <xdr:rowOff>14305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750227"/>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9873</xdr:rowOff>
    </xdr:from>
    <xdr:to>
      <xdr:col>102</xdr:col>
      <xdr:colOff>165100</xdr:colOff>
      <xdr:row>58</xdr:row>
      <xdr:rowOff>111473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102600</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100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5888</xdr:rowOff>
    </xdr:from>
    <xdr:to>
      <xdr:col>98</xdr:col>
      <xdr:colOff>38100</xdr:colOff>
      <xdr:row>58</xdr:row>
      <xdr:rowOff>107488</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98615</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100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7145</xdr:rowOff>
    </xdr:from>
    <xdr:to>
      <xdr:col>116</xdr:col>
      <xdr:colOff>114300</xdr:colOff>
      <xdr:row>53</xdr:row>
      <xdr:rowOff>108745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09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131622</xdr:rowOff>
    </xdr:from>
    <xdr:ext cx="599010"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04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129636</xdr:rowOff>
    </xdr:from>
    <xdr:to>
      <xdr:col>112</xdr:col>
      <xdr:colOff>38100</xdr:colOff>
      <xdr:row>52</xdr:row>
      <xdr:rowOff>59786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88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50</xdr:row>
      <xdr:rowOff>76313</xdr:rowOff>
    </xdr:from>
    <xdr:ext cx="59901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23795" y="864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32390</xdr:rowOff>
    </xdr:from>
    <xdr:to>
      <xdr:col>107</xdr:col>
      <xdr:colOff>101600</xdr:colOff>
      <xdr:row>51</xdr:row>
      <xdr:rowOff>133990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87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49</xdr:row>
      <xdr:rowOff>150517</xdr:rowOff>
    </xdr:from>
    <xdr:ext cx="59901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34795" y="855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134955</xdr:rowOff>
    </xdr:from>
    <xdr:to>
      <xdr:col>102</xdr:col>
      <xdr:colOff>165100</xdr:colOff>
      <xdr:row>57</xdr:row>
      <xdr:rowOff>65105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7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81632</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278111" y="951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98227</xdr:rowOff>
    </xdr:from>
    <xdr:to>
      <xdr:col>98</xdr:col>
      <xdr:colOff>38100</xdr:colOff>
      <xdr:row>57</xdr:row>
      <xdr:rowOff>28377</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69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44904</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389111" y="94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13551</xdr:rowOff>
    </xdr:from>
    <xdr:to>
      <xdr:col>116</xdr:col>
      <xdr:colOff>63500</xdr:colOff>
      <xdr:row>75</xdr:row>
      <xdr:rowOff>32868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872301"/>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153205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840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32868</xdr:rowOff>
    </xdr:from>
    <xdr:to>
      <xdr:col>111</xdr:col>
      <xdr:colOff>177800</xdr:colOff>
      <xdr:row>75</xdr:row>
      <xdr:rowOff>109715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891618"/>
          <a:ext cx="889000" cy="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120553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9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72720</xdr:rowOff>
    </xdr:from>
    <xdr:to>
      <xdr:col>107</xdr:col>
      <xdr:colOff>50800</xdr:colOff>
      <xdr:row>75</xdr:row>
      <xdr:rowOff>109715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931470"/>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161662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72720</xdr:rowOff>
    </xdr:from>
    <xdr:to>
      <xdr:col>102</xdr:col>
      <xdr:colOff>114300</xdr:colOff>
      <xdr:row>75</xdr:row>
      <xdr:rowOff>75502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931470"/>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154461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26216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134201</xdr:rowOff>
    </xdr:from>
    <xdr:to>
      <xdr:col>116</xdr:col>
      <xdr:colOff>114300</xdr:colOff>
      <xdr:row>75</xdr:row>
      <xdr:rowOff>64351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8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157078</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67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153518</xdr:rowOff>
    </xdr:from>
    <xdr:to>
      <xdr:col>112</xdr:col>
      <xdr:colOff>38100</xdr:colOff>
      <xdr:row>75</xdr:row>
      <xdr:rowOff>83668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8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100195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6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58915</xdr:rowOff>
    </xdr:from>
    <xdr:to>
      <xdr:col>107</xdr:col>
      <xdr:colOff>101600</xdr:colOff>
      <xdr:row>75</xdr:row>
      <xdr:rowOff>160514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917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5592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6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21920</xdr:rowOff>
    </xdr:from>
    <xdr:to>
      <xdr:col>102</xdr:col>
      <xdr:colOff>165100</xdr:colOff>
      <xdr:row>75</xdr:row>
      <xdr:rowOff>123520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8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140047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6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24702</xdr:rowOff>
    </xdr:from>
    <xdr:to>
      <xdr:col>98</xdr:col>
      <xdr:colOff>38100</xdr:colOff>
      <xdr:row>75</xdr:row>
      <xdr:rowOff>126302</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8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142829</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6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・住民一人当たりの歳出決算総額は、令和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年度決算額と比較すると、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29,242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円減少の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711,085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円となっている。これには、新型コロナウイルス感染症の影響等による商工金融資金の減等に伴う貸付金の減</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や、博多区役所新庁舎の整備完了等による普通建設事業費の減</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が影響している。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・類似団体平均と比較して特徴的なのは、人件費は低い水準にあり、物件費が高い水準にあることである。これは、退職手当の段階的引き下げ（Ｈ</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で段階的に実施し、平均で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水準引き下げ）の取組みや、業務のアウトソーシングによる民間活用の推進により、職員人件費等から委託料（物件費）へシフトしていること等による影響である。なお、人件費と物件費の合計に係る住民一人当たりのコストは、令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年度決算では類似団体平均より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8,526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円低い。</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その他、類似団体平均と比較して高い水準にある貸付金に関しては、本市において、中小企業者や開業を計画する者を対象に長期・低利の事業資金を利用できる商工金融資金制度を設けていることが要因である。また、積立金に関しては</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、港湾整備事業特別会計の収益等を活用し、こども施策の充実を図るため、こども未来基金への</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積み立てを行ったのが要因である。</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さらに、投資及び出資金に関しては、高速鉄道事業会計における建設事業への出資金や水道事業会計における元金償還等への出資金の増加が主な要因である。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・義務的経費は、住民一人当たりのコストは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331,892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4,767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円、公債費は類似団体平均を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8,388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それぞれ</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上回っている。今後の公債費の見込みとしては、市債発行額の抑制により中長期的には減少していく見込みであるが、当面は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円で高止まりすると見込んでおり、義務的経費全体でも、さらなる増加が見込まれている。義務的経費の増嵩は、財政運営の硬直化を招き、他の必要な施策の推進を阻害する要因にもなるため、引き続き、適切な定員管理による人件費の抑制や市債発行額の抑制による中長期的な公債費の縮減を図ることなどにより、柔軟な財政構造の維持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1,581,398
1,540,439
343.47
1,142,879,419
1,124,508,359
9,867,539
442,104,112
1,134,566,282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121739</xdr:rowOff>
    </xdr:from>
    <xdr:to>
      <xdr:col>24</xdr:col>
      <xdr:colOff>63500</xdr:colOff>
      <xdr:row>36</xdr:row>
      <xdr:rowOff>133169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9393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111942</xdr:rowOff>
    </xdr:from>
    <xdr:to>
      <xdr:col>19</xdr:col>
      <xdr:colOff>177800</xdr:colOff>
      <xdr:row>36</xdr:row>
      <xdr:rowOff>133169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8414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141713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7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51526</xdr:rowOff>
    </xdr:from>
    <xdr:to>
      <xdr:col>15</xdr:col>
      <xdr:colOff>50800</xdr:colOff>
      <xdr:row>36</xdr:row>
      <xdr:rowOff>111942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2372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33564</xdr:rowOff>
    </xdr:from>
    <xdr:to>
      <xdr:col>10</xdr:col>
      <xdr:colOff>114300</xdr:colOff>
      <xdr:row>36</xdr:row>
      <xdr:rowOff>51526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057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109055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87828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70939</xdr:rowOff>
    </xdr:from>
    <xdr:to>
      <xdr:col>24</xdr:col>
      <xdr:colOff>114300</xdr:colOff>
      <xdr:row>37</xdr:row>
      <xdr:rowOff>1089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49366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82369</xdr:rowOff>
    </xdr:from>
    <xdr:to>
      <xdr:col>20</xdr:col>
      <xdr:colOff>38100</xdr:colOff>
      <xdr:row>37</xdr:row>
      <xdr:rowOff>12519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3646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4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61142</xdr:rowOff>
    </xdr:from>
    <xdr:to>
      <xdr:col>15</xdr:col>
      <xdr:colOff>101600</xdr:colOff>
      <xdr:row>36</xdr:row>
      <xdr:rowOff>162742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153869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2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726</xdr:rowOff>
    </xdr:from>
    <xdr:to>
      <xdr:col>10</xdr:col>
      <xdr:colOff>165100</xdr:colOff>
      <xdr:row>36</xdr:row>
      <xdr:rowOff>102326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93453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154214</xdr:rowOff>
    </xdr:from>
    <xdr:to>
      <xdr:col>6</xdr:col>
      <xdr:colOff>38100</xdr:colOff>
      <xdr:row>36</xdr:row>
      <xdr:rowOff>84364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75491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4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155549</xdr:rowOff>
    </xdr:from>
    <xdr:to>
      <xdr:col>24</xdr:col>
      <xdr:colOff>63500</xdr:colOff>
      <xdr:row>58</xdr:row>
      <xdr:rowOff>116001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28199"/>
          <a:ext cx="8382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72927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122021</xdr:rowOff>
    </xdr:from>
    <xdr:to>
      <xdr:col>19</xdr:col>
      <xdr:colOff>177800</xdr:colOff>
      <xdr:row>57</xdr:row>
      <xdr:rowOff>155549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865971"/>
          <a:ext cx="889000" cy="10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119981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0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122021</xdr:rowOff>
    </xdr:from>
    <xdr:to>
      <xdr:col>15</xdr:col>
      <xdr:colOff>50800</xdr:colOff>
      <xdr:row>59</xdr:row>
      <xdr:rowOff>16828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865971"/>
          <a:ext cx="889000" cy="126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10139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16828</xdr:rowOff>
    </xdr:from>
    <xdr:to>
      <xdr:col>10</xdr:col>
      <xdr:colOff>114300</xdr:colOff>
      <xdr:row>59</xdr:row>
      <xdr:rowOff>41948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32378"/>
          <a:ext cx="889000" cy="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56316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71518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65201</xdr:rowOff>
    </xdr:from>
    <xdr:to>
      <xdr:col>24</xdr:col>
      <xdr:colOff>114300</xdr:colOff>
      <xdr:row>58</xdr:row>
      <xdr:rowOff>166801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0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43628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104749</xdr:rowOff>
    </xdr:from>
    <xdr:to>
      <xdr:col>20</xdr:col>
      <xdr:colOff>38100</xdr:colOff>
      <xdr:row>58</xdr:row>
      <xdr:rowOff>34899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51426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6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71221</xdr:rowOff>
    </xdr:from>
    <xdr:to>
      <xdr:col>15</xdr:col>
      <xdr:colOff>101600</xdr:colOff>
      <xdr:row>52</xdr:row>
      <xdr:rowOff>1371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81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163948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90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137478</xdr:rowOff>
    </xdr:from>
    <xdr:to>
      <xdr:col>10</xdr:col>
      <xdr:colOff>165100</xdr:colOff>
      <xdr:row>59</xdr:row>
      <xdr:rowOff>67628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58755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7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162598</xdr:rowOff>
    </xdr:from>
    <xdr:to>
      <xdr:col>6</xdr:col>
      <xdr:colOff>38100</xdr:colOff>
      <xdr:row>59</xdr:row>
      <xdr:rowOff>92748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83875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9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66502</xdr:rowOff>
    </xdr:from>
    <xdr:to>
      <xdr:col>24</xdr:col>
      <xdr:colOff>63500</xdr:colOff>
      <xdr:row>75</xdr:row>
      <xdr:rowOff>25720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53802"/>
          <a:ext cx="838200" cy="1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85341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72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25720</xdr:rowOff>
    </xdr:from>
    <xdr:to>
      <xdr:col>19</xdr:col>
      <xdr:colOff>177800</xdr:colOff>
      <xdr:row>76</xdr:row>
      <xdr:rowOff>60494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84470"/>
          <a:ext cx="889000" cy="20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60494</xdr:rowOff>
    </xdr:from>
    <xdr:to>
      <xdr:col>15</xdr:col>
      <xdr:colOff>50800</xdr:colOff>
      <xdr:row>76</xdr:row>
      <xdr:rowOff>75792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90694"/>
          <a:ext cx="889000" cy="1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75792</xdr:rowOff>
    </xdr:from>
    <xdr:to>
      <xdr:col>10</xdr:col>
      <xdr:colOff>114300</xdr:colOff>
      <xdr:row>76</xdr:row>
      <xdr:rowOff>128152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05992"/>
          <a:ext cx="889000" cy="5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133356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6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1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15702</xdr:rowOff>
    </xdr:from>
    <xdr:to>
      <xdr:col>24</xdr:col>
      <xdr:colOff>114300</xdr:colOff>
      <xdr:row>74</xdr:row>
      <xdr:rowOff>117302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0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38579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5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146370</xdr:rowOff>
    </xdr:from>
    <xdr:to>
      <xdr:col>20</xdr:col>
      <xdr:colOff>38100</xdr:colOff>
      <xdr:row>75</xdr:row>
      <xdr:rowOff>76520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67647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2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9694</xdr:rowOff>
    </xdr:from>
    <xdr:to>
      <xdr:col>15</xdr:col>
      <xdr:colOff>101600</xdr:colOff>
      <xdr:row>76</xdr:row>
      <xdr:rowOff>111294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102421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3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24992</xdr:rowOff>
    </xdr:from>
    <xdr:to>
      <xdr:col>10</xdr:col>
      <xdr:colOff>165100</xdr:colOff>
      <xdr:row>76</xdr:row>
      <xdr:rowOff>126592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143119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3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77352</xdr:rowOff>
    </xdr:from>
    <xdr:to>
      <xdr:col>6</xdr:col>
      <xdr:colOff>38100</xdr:colOff>
      <xdr:row>77</xdr:row>
      <xdr:rowOff>7502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24028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8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53129</xdr:rowOff>
    </xdr:from>
    <xdr:to>
      <xdr:col>24</xdr:col>
      <xdr:colOff>62865</xdr:colOff>
      <xdr:row>95</xdr:row>
      <xdr:rowOff>110759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3629"/>
          <a:ext cx="1270" cy="91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114586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110759</xdr:rowOff>
    </xdr:from>
    <xdr:to>
      <xdr:col>24</xdr:col>
      <xdr:colOff>152400</xdr:colOff>
      <xdr:row>95</xdr:row>
      <xdr:rowOff>110759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39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171256</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53129</xdr:rowOff>
    </xdr:from>
    <xdr:to>
      <xdr:col>24</xdr:col>
      <xdr:colOff>152400</xdr:colOff>
      <xdr:row>90</xdr:row>
      <xdr:rowOff>53129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24188</xdr:rowOff>
    </xdr:from>
    <xdr:to>
      <xdr:col>24</xdr:col>
      <xdr:colOff>63500</xdr:colOff>
      <xdr:row>95</xdr:row>
      <xdr:rowOff>45906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311938"/>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168287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5941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145410</xdr:rowOff>
    </xdr:from>
    <xdr:to>
      <xdr:col>24</xdr:col>
      <xdr:colOff>114300</xdr:colOff>
      <xdr:row>94</xdr:row>
      <xdr:rowOff>75560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0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24188</xdr:rowOff>
    </xdr:from>
    <xdr:to>
      <xdr:col>19</xdr:col>
      <xdr:colOff>177800</xdr:colOff>
      <xdr:row>96</xdr:row>
      <xdr:rowOff>89385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11938"/>
          <a:ext cx="889000" cy="23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7632</xdr:rowOff>
    </xdr:from>
    <xdr:to>
      <xdr:col>20</xdr:col>
      <xdr:colOff>38100</xdr:colOff>
      <xdr:row>94</xdr:row>
      <xdr:rowOff>109232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125759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58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89385</xdr:rowOff>
    </xdr:from>
    <xdr:to>
      <xdr:col>15</xdr:col>
      <xdr:colOff>50800</xdr:colOff>
      <xdr:row>96</xdr:row>
      <xdr:rowOff>160159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48585"/>
          <a:ext cx="889000" cy="7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23064</xdr:rowOff>
    </xdr:from>
    <xdr:to>
      <xdr:col>15</xdr:col>
      <xdr:colOff>101600</xdr:colOff>
      <xdr:row>96</xdr:row>
      <xdr:rowOff>124664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141191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160159</xdr:rowOff>
    </xdr:from>
    <xdr:to>
      <xdr:col>10</xdr:col>
      <xdr:colOff>114300</xdr:colOff>
      <xdr:row>97</xdr:row>
      <xdr:rowOff>7317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19359"/>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76212</xdr:rowOff>
    </xdr:from>
    <xdr:to>
      <xdr:col>10</xdr:col>
      <xdr:colOff>165100</xdr:colOff>
      <xdr:row>97</xdr:row>
      <xdr:rowOff>6362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22889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97656</xdr:rowOff>
    </xdr:from>
    <xdr:to>
      <xdr:col>6</xdr:col>
      <xdr:colOff>38100</xdr:colOff>
      <xdr:row>97</xdr:row>
      <xdr:rowOff>27806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44333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166556</xdr:rowOff>
    </xdr:from>
    <xdr:to>
      <xdr:col>24</xdr:col>
      <xdr:colOff>114300</xdr:colOff>
      <xdr:row>95</xdr:row>
      <xdr:rowOff>96706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81483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144838</xdr:rowOff>
    </xdr:from>
    <xdr:to>
      <xdr:col>20</xdr:col>
      <xdr:colOff>38100</xdr:colOff>
      <xdr:row>95</xdr:row>
      <xdr:rowOff>74988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66115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38585</xdr:rowOff>
    </xdr:from>
    <xdr:to>
      <xdr:col>15</xdr:col>
      <xdr:colOff>101600</xdr:colOff>
      <xdr:row>96</xdr:row>
      <xdr:rowOff>140185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131312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59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109359</xdr:rowOff>
    </xdr:from>
    <xdr:to>
      <xdr:col>10</xdr:col>
      <xdr:colOff>165100</xdr:colOff>
      <xdr:row>97</xdr:row>
      <xdr:rowOff>39509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30636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6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127967</xdr:rowOff>
    </xdr:from>
    <xdr:to>
      <xdr:col>6</xdr:col>
      <xdr:colOff>38100</xdr:colOff>
      <xdr:row>97</xdr:row>
      <xdr:rowOff>58117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49244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109220</xdr:rowOff>
    </xdr:from>
    <xdr:to>
      <xdr:col>55</xdr:col>
      <xdr:colOff>0</xdr:colOff>
      <xdr:row>38</xdr:row>
      <xdr:rowOff>114300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2432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76217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076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50800</xdr:rowOff>
    </xdr:from>
    <xdr:to>
      <xdr:col>50</xdr:col>
      <xdr:colOff>114300</xdr:colOff>
      <xdr:row>38</xdr:row>
      <xdr:rowOff>109220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394450"/>
          <a:ext cx="889000" cy="2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120667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94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50800</xdr:rowOff>
    </xdr:from>
    <xdr:to>
      <xdr:col>45</xdr:col>
      <xdr:colOff>177800</xdr:colOff>
      <xdr:row>38</xdr:row>
      <xdr:rowOff>137160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394450"/>
          <a:ext cx="889000" cy="2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99077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928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124460</xdr:rowOff>
    </xdr:from>
    <xdr:to>
      <xdr:col>41</xdr:col>
      <xdr:colOff>50800</xdr:colOff>
      <xdr:row>38</xdr:row>
      <xdr:rowOff>137160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3956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7637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00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170197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599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149877</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58420</xdr:rowOff>
    </xdr:from>
    <xdr:to>
      <xdr:col>50</xdr:col>
      <xdr:colOff>165100</xdr:colOff>
      <xdr:row>38</xdr:row>
      <xdr:rowOff>160020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151147</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666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0</xdr:rowOff>
    </xdr:from>
    <xdr:to>
      <xdr:col>46</xdr:col>
      <xdr:colOff>38100</xdr:colOff>
      <xdr:row>37</xdr:row>
      <xdr:rowOff>101600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92727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86360</xdr:rowOff>
    </xdr:from>
    <xdr:to>
      <xdr:col>41</xdr:col>
      <xdr:colOff>101600</xdr:colOff>
      <xdr:row>39</xdr:row>
      <xdr:rowOff>16510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7637</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694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73660</xdr:rowOff>
    </xdr:from>
    <xdr:to>
      <xdr:col>36</xdr:col>
      <xdr:colOff>165100</xdr:colOff>
      <xdr:row>39</xdr:row>
      <xdr:rowOff>3810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166387</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681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4191</xdr:rowOff>
    </xdr:from>
    <xdr:to>
      <xdr:col>55</xdr:col>
      <xdr:colOff>0</xdr:colOff>
      <xdr:row>57</xdr:row>
      <xdr:rowOff>70866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76841"/>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29608</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02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70866</xdr:rowOff>
    </xdr:from>
    <xdr:to>
      <xdr:col>50</xdr:col>
      <xdr:colOff>114300</xdr:colOff>
      <xdr:row>57</xdr:row>
      <xdr:rowOff>82296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435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145178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9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58547</xdr:rowOff>
    </xdr:from>
    <xdr:to>
      <xdr:col>45</xdr:col>
      <xdr:colOff>177800</xdr:colOff>
      <xdr:row>57</xdr:row>
      <xdr:rowOff>82296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31197"/>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58547</xdr:rowOff>
    </xdr:from>
    <xdr:to>
      <xdr:col>41</xdr:col>
      <xdr:colOff>50800</xdr:colOff>
      <xdr:row>57</xdr:row>
      <xdr:rowOff>100838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31197"/>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151274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164355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124841</xdr:rowOff>
    </xdr:from>
    <xdr:to>
      <xdr:col>55</xdr:col>
      <xdr:colOff>50800</xdr:colOff>
      <xdr:row>57</xdr:row>
      <xdr:rowOff>54991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147718</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7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20066</xdr:rowOff>
    </xdr:from>
    <xdr:to>
      <xdr:col>50</xdr:col>
      <xdr:colOff>165100</xdr:colOff>
      <xdr:row>57</xdr:row>
      <xdr:rowOff>121666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138193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5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31496</xdr:rowOff>
    </xdr:from>
    <xdr:to>
      <xdr:col>46</xdr:col>
      <xdr:colOff>38100</xdr:colOff>
      <xdr:row>57</xdr:row>
      <xdr:rowOff>133096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149623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57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7747</xdr:rowOff>
    </xdr:from>
    <xdr:to>
      <xdr:col>41</xdr:col>
      <xdr:colOff>101600</xdr:colOff>
      <xdr:row>57</xdr:row>
      <xdr:rowOff>109347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125874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55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50038</xdr:rowOff>
    </xdr:from>
    <xdr:to>
      <xdr:col>36</xdr:col>
      <xdr:colOff>165100</xdr:colOff>
      <xdr:row>57</xdr:row>
      <xdr:rowOff>151638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168165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59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3211</xdr:rowOff>
    </xdr:from>
    <xdr:to>
      <xdr:col>54</xdr:col>
      <xdr:colOff>189865</xdr:colOff>
      <xdr:row>79</xdr:row>
      <xdr:rowOff>17010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519061"/>
          <a:ext cx="1270" cy="1042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20837</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6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17010</xdr:rowOff>
    </xdr:from>
    <xdr:to>
      <xdr:col>55</xdr:col>
      <xdr:colOff>88900</xdr:colOff>
      <xdr:row>79</xdr:row>
      <xdr:rowOff>17010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121338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29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3211</xdr:rowOff>
    </xdr:from>
    <xdr:to>
      <xdr:col>55</xdr:col>
      <xdr:colOff>88900</xdr:colOff>
      <xdr:row>73</xdr:row>
      <xdr:rowOff>3211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51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90315</xdr:rowOff>
    </xdr:from>
    <xdr:to>
      <xdr:col>55</xdr:col>
      <xdr:colOff>0</xdr:colOff>
      <xdr:row>73</xdr:row>
      <xdr:rowOff>3211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263265"/>
          <a:ext cx="838200" cy="25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15397</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7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36970</xdr:rowOff>
    </xdr:from>
    <xdr:to>
      <xdr:col>55</xdr:col>
      <xdr:colOff>50800</xdr:colOff>
      <xdr:row>77</xdr:row>
      <xdr:rowOff>138570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8918</xdr:rowOff>
    </xdr:from>
    <xdr:to>
      <xdr:col>50</xdr:col>
      <xdr:colOff>114300</xdr:colOff>
      <xdr:row>71</xdr:row>
      <xdr:rowOff>90315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181868"/>
          <a:ext cx="889000" cy="8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126146</xdr:rowOff>
    </xdr:from>
    <xdr:to>
      <xdr:col>50</xdr:col>
      <xdr:colOff>165100</xdr:colOff>
      <xdr:row>77</xdr:row>
      <xdr:rowOff>56296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47423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4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8918</xdr:rowOff>
    </xdr:from>
    <xdr:to>
      <xdr:col>45</xdr:col>
      <xdr:colOff>177800</xdr:colOff>
      <xdr:row>76</xdr:row>
      <xdr:rowOff>151771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181868"/>
          <a:ext cx="889000" cy="100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146340</xdr:rowOff>
    </xdr:from>
    <xdr:to>
      <xdr:col>46</xdr:col>
      <xdr:colOff>38100</xdr:colOff>
      <xdr:row>77</xdr:row>
      <xdr:rowOff>76490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67617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151771</xdr:rowOff>
    </xdr:from>
    <xdr:to>
      <xdr:col>41</xdr:col>
      <xdr:colOff>50800</xdr:colOff>
      <xdr:row>76</xdr:row>
      <xdr:rowOff>164815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181971"/>
          <a:ext cx="8890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155910</xdr:rowOff>
    </xdr:from>
    <xdr:to>
      <xdr:col>41</xdr:col>
      <xdr:colOff>101600</xdr:colOff>
      <xdr:row>78</xdr:row>
      <xdr:rowOff>86060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77187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163362</xdr:rowOff>
    </xdr:from>
    <xdr:to>
      <xdr:col>36</xdr:col>
      <xdr:colOff>165100</xdr:colOff>
      <xdr:row>78</xdr:row>
      <xdr:rowOff>93512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84639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123861</xdr:rowOff>
    </xdr:from>
    <xdr:to>
      <xdr:col>55</xdr:col>
      <xdr:colOff>50800</xdr:colOff>
      <xdr:row>73</xdr:row>
      <xdr:rowOff>54011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4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76888</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42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39515</xdr:rowOff>
    </xdr:from>
    <xdr:to>
      <xdr:col>50</xdr:col>
      <xdr:colOff>165100</xdr:colOff>
      <xdr:row>71</xdr:row>
      <xdr:rowOff>141115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2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157642</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198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129568</xdr:rowOff>
    </xdr:from>
    <xdr:to>
      <xdr:col>46</xdr:col>
      <xdr:colOff>38100</xdr:colOff>
      <xdr:row>71</xdr:row>
      <xdr:rowOff>59718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1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76245</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190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100971</xdr:rowOff>
    </xdr:from>
    <xdr:to>
      <xdr:col>41</xdr:col>
      <xdr:colOff>101600</xdr:colOff>
      <xdr:row>77</xdr:row>
      <xdr:rowOff>31121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47647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0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114015</xdr:rowOff>
    </xdr:from>
    <xdr:to>
      <xdr:col>36</xdr:col>
      <xdr:colOff>165100</xdr:colOff>
      <xdr:row>77</xdr:row>
      <xdr:rowOff>44165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60693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1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145780</xdr:rowOff>
    </xdr:from>
    <xdr:to>
      <xdr:col>55</xdr:col>
      <xdr:colOff>0</xdr:colOff>
      <xdr:row>96</xdr:row>
      <xdr:rowOff>53152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433530"/>
          <a:ext cx="838200" cy="7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29847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14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113846</xdr:rowOff>
    </xdr:from>
    <xdr:to>
      <xdr:col>50</xdr:col>
      <xdr:colOff>114300</xdr:colOff>
      <xdr:row>96</xdr:row>
      <xdr:rowOff>53152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401596"/>
          <a:ext cx="889000" cy="1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66507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0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64422</xdr:rowOff>
    </xdr:from>
    <xdr:to>
      <xdr:col>45</xdr:col>
      <xdr:colOff>177800</xdr:colOff>
      <xdr:row>95</xdr:row>
      <xdr:rowOff>113846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352172"/>
          <a:ext cx="889000" cy="4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9425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64422</xdr:rowOff>
    </xdr:from>
    <xdr:to>
      <xdr:col>41</xdr:col>
      <xdr:colOff>50800</xdr:colOff>
      <xdr:row>95</xdr:row>
      <xdr:rowOff>105913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352172"/>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94980</xdr:rowOff>
    </xdr:from>
    <xdr:to>
      <xdr:col>55</xdr:col>
      <xdr:colOff>50800</xdr:colOff>
      <xdr:row>96</xdr:row>
      <xdr:rowOff>25130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38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73407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36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2352</xdr:rowOff>
    </xdr:from>
    <xdr:to>
      <xdr:col>50</xdr:col>
      <xdr:colOff>165100</xdr:colOff>
      <xdr:row>96</xdr:row>
      <xdr:rowOff>103952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95079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55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63046</xdr:rowOff>
    </xdr:from>
    <xdr:to>
      <xdr:col>46</xdr:col>
      <xdr:colOff>38100</xdr:colOff>
      <xdr:row>95</xdr:row>
      <xdr:rowOff>164646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3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155773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4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13622</xdr:rowOff>
    </xdr:from>
    <xdr:to>
      <xdr:col>41</xdr:col>
      <xdr:colOff>101600</xdr:colOff>
      <xdr:row>95</xdr:row>
      <xdr:rowOff>115222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30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131749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07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55113</xdr:rowOff>
    </xdr:from>
    <xdr:to>
      <xdr:col>36</xdr:col>
      <xdr:colOff>165100</xdr:colOff>
      <xdr:row>95</xdr:row>
      <xdr:rowOff>156713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3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1790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11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155539</xdr:rowOff>
    </xdr:from>
    <xdr:to>
      <xdr:col>85</xdr:col>
      <xdr:colOff>127000</xdr:colOff>
      <xdr:row>38</xdr:row>
      <xdr:rowOff>169091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70639"/>
          <a:ext cx="8382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60505</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889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167785</xdr:rowOff>
    </xdr:from>
    <xdr:to>
      <xdr:col>81</xdr:col>
      <xdr:colOff>50800</xdr:colOff>
      <xdr:row>38</xdr:row>
      <xdr:rowOff>169091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68288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117546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7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150967</xdr:rowOff>
    </xdr:from>
    <xdr:to>
      <xdr:col>76</xdr:col>
      <xdr:colOff>114300</xdr:colOff>
      <xdr:row>38</xdr:row>
      <xdr:rowOff>167785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94617"/>
          <a:ext cx="889000" cy="18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147264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150967</xdr:rowOff>
    </xdr:from>
    <xdr:to>
      <xdr:col>71</xdr:col>
      <xdr:colOff>177800</xdr:colOff>
      <xdr:row>38</xdr:row>
      <xdr:rowOff>136924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94617"/>
          <a:ext cx="889000" cy="15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52232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167022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104739</xdr:rowOff>
    </xdr:from>
    <xdr:to>
      <xdr:col>85</xdr:col>
      <xdr:colOff>177800</xdr:colOff>
      <xdr:row>39</xdr:row>
      <xdr:rowOff>34889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61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19666</xdr:rowOff>
    </xdr:from>
    <xdr:ext cx="469744"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118291</xdr:rowOff>
    </xdr:from>
    <xdr:to>
      <xdr:col>81</xdr:col>
      <xdr:colOff>101600</xdr:colOff>
      <xdr:row>39</xdr:row>
      <xdr:rowOff>48441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39568</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46428"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116985</xdr:rowOff>
    </xdr:from>
    <xdr:to>
      <xdr:col>76</xdr:col>
      <xdr:colOff>165100</xdr:colOff>
      <xdr:row>39</xdr:row>
      <xdr:rowOff>47135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6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38262</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57428" y="67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100167</xdr:rowOff>
    </xdr:from>
    <xdr:to>
      <xdr:col>72</xdr:col>
      <xdr:colOff>38100</xdr:colOff>
      <xdr:row>38</xdr:row>
      <xdr:rowOff>30317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4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21444</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68428" y="653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86124</xdr:rowOff>
    </xdr:from>
    <xdr:to>
      <xdr:col>67</xdr:col>
      <xdr:colOff>101600</xdr:colOff>
      <xdr:row>39</xdr:row>
      <xdr:rowOff>16274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6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7401</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79428" y="669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114783</xdr:rowOff>
    </xdr:from>
    <xdr:to>
      <xdr:col>85</xdr:col>
      <xdr:colOff>127000</xdr:colOff>
      <xdr:row>51</xdr:row>
      <xdr:rowOff>149339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8687283"/>
          <a:ext cx="838200" cy="20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13682</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271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114783</xdr:rowOff>
    </xdr:from>
    <xdr:to>
      <xdr:col>81</xdr:col>
      <xdr:colOff>50800</xdr:colOff>
      <xdr:row>52</xdr:row>
      <xdr:rowOff>116725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8687283"/>
          <a:ext cx="889000" cy="34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31208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4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116725</xdr:rowOff>
    </xdr:from>
    <xdr:to>
      <xdr:col>76</xdr:col>
      <xdr:colOff>114300</xdr:colOff>
      <xdr:row>54</xdr:row>
      <xdr:rowOff>140233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032125"/>
          <a:ext cx="889000" cy="3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123562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58624</xdr:rowOff>
    </xdr:from>
    <xdr:to>
      <xdr:col>71</xdr:col>
      <xdr:colOff>177800</xdr:colOff>
      <xdr:row>54</xdr:row>
      <xdr:rowOff>140233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316924"/>
          <a:ext cx="889000" cy="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166616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105884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98539</xdr:rowOff>
    </xdr:from>
    <xdr:to>
      <xdr:col>85</xdr:col>
      <xdr:colOff>177800</xdr:colOff>
      <xdr:row>52</xdr:row>
      <xdr:rowOff>28689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88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51566</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879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63983</xdr:rowOff>
    </xdr:from>
    <xdr:to>
      <xdr:col>81</xdr:col>
      <xdr:colOff>101600</xdr:colOff>
      <xdr:row>50</xdr:row>
      <xdr:rowOff>165583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863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10660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841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65925</xdr:rowOff>
    </xdr:from>
    <xdr:to>
      <xdr:col>76</xdr:col>
      <xdr:colOff>165100</xdr:colOff>
      <xdr:row>52</xdr:row>
      <xdr:rowOff>167525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8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12602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875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89433</xdr:rowOff>
    </xdr:from>
    <xdr:to>
      <xdr:col>72</xdr:col>
      <xdr:colOff>38100</xdr:colOff>
      <xdr:row>55</xdr:row>
      <xdr:rowOff>19583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3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36110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1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7824</xdr:rowOff>
    </xdr:from>
    <xdr:to>
      <xdr:col>67</xdr:col>
      <xdr:colOff>101600</xdr:colOff>
      <xdr:row>54</xdr:row>
      <xdr:rowOff>109424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2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125951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0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21808</xdr:rowOff>
    </xdr:from>
    <xdr:to>
      <xdr:col>85</xdr:col>
      <xdr:colOff>127000</xdr:colOff>
      <xdr:row>79</xdr:row>
      <xdr:rowOff>31279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66358"/>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31279</xdr:rowOff>
    </xdr:from>
    <xdr:to>
      <xdr:col>81</xdr:col>
      <xdr:colOff>50800</xdr:colOff>
      <xdr:row>79</xdr:row>
      <xdr:rowOff>75366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57582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13371</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21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12664</xdr:rowOff>
    </xdr:from>
    <xdr:to>
      <xdr:col>76</xdr:col>
      <xdr:colOff>114300</xdr:colOff>
      <xdr:row>79</xdr:row>
      <xdr:rowOff>75366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57214"/>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118690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1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12664</xdr:rowOff>
    </xdr:from>
    <xdr:to>
      <xdr:col>71</xdr:col>
      <xdr:colOff>177800</xdr:colOff>
      <xdr:row>79</xdr:row>
      <xdr:rowOff>52343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57214"/>
          <a:ext cx="889000" cy="3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65132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09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101218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1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142458</xdr:rowOff>
    </xdr:from>
    <xdr:to>
      <xdr:col>85</xdr:col>
      <xdr:colOff>177800</xdr:colOff>
      <xdr:row>79</xdr:row>
      <xdr:rowOff>72608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57385</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30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151929</xdr:rowOff>
    </xdr:from>
    <xdr:to>
      <xdr:col>81</xdr:col>
      <xdr:colOff>101600</xdr:colOff>
      <xdr:row>79</xdr:row>
      <xdr:rowOff>82079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2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73206</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617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24566</xdr:rowOff>
    </xdr:from>
    <xdr:to>
      <xdr:col>76</xdr:col>
      <xdr:colOff>165100</xdr:colOff>
      <xdr:row>79</xdr:row>
      <xdr:rowOff>126166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6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117293</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3017" y="1366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133314</xdr:rowOff>
    </xdr:from>
    <xdr:to>
      <xdr:col>72</xdr:col>
      <xdr:colOff>38100</xdr:colOff>
      <xdr:row>79</xdr:row>
      <xdr:rowOff>63464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54591</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59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1543</xdr:rowOff>
    </xdr:from>
    <xdr:to>
      <xdr:col>67</xdr:col>
      <xdr:colOff>101600</xdr:colOff>
      <xdr:row>79</xdr:row>
      <xdr:rowOff>103143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94270</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3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88722</xdr:rowOff>
    </xdr:from>
    <xdr:to>
      <xdr:col>85</xdr:col>
      <xdr:colOff>127000</xdr:colOff>
      <xdr:row>93</xdr:row>
      <xdr:rowOff>157950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033572"/>
          <a:ext cx="838200" cy="6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166273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82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57441</xdr:rowOff>
    </xdr:from>
    <xdr:to>
      <xdr:col>81</xdr:col>
      <xdr:colOff>50800</xdr:colOff>
      <xdr:row>93</xdr:row>
      <xdr:rowOff>157950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002291"/>
          <a:ext cx="889000" cy="10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81233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157607</xdr:rowOff>
    </xdr:from>
    <xdr:to>
      <xdr:col>76</xdr:col>
      <xdr:colOff>114300</xdr:colOff>
      <xdr:row>93</xdr:row>
      <xdr:rowOff>57441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5931007"/>
          <a:ext cx="889000" cy="7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1833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157607</xdr:rowOff>
    </xdr:from>
    <xdr:to>
      <xdr:col>71</xdr:col>
      <xdr:colOff>177800</xdr:colOff>
      <xdr:row>93</xdr:row>
      <xdr:rowOff>104420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5931007"/>
          <a:ext cx="889000" cy="1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112589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56659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37922</xdr:rowOff>
    </xdr:from>
    <xdr:to>
      <xdr:col>85</xdr:col>
      <xdr:colOff>177800</xdr:colOff>
      <xdr:row>93</xdr:row>
      <xdr:rowOff>139522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59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60799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83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107150</xdr:rowOff>
    </xdr:from>
    <xdr:to>
      <xdr:col>81</xdr:col>
      <xdr:colOff>101600</xdr:colOff>
      <xdr:row>94</xdr:row>
      <xdr:rowOff>37300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0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53827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82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6641</xdr:rowOff>
    </xdr:from>
    <xdr:to>
      <xdr:col>76</xdr:col>
      <xdr:colOff>165100</xdr:colOff>
      <xdr:row>93</xdr:row>
      <xdr:rowOff>108241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9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124768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7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106807</xdr:rowOff>
    </xdr:from>
    <xdr:to>
      <xdr:col>72</xdr:col>
      <xdr:colOff>38100</xdr:colOff>
      <xdr:row>93</xdr:row>
      <xdr:rowOff>36957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58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53484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65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53620</xdr:rowOff>
    </xdr:from>
    <xdr:to>
      <xdr:col>67</xdr:col>
      <xdr:colOff>101600</xdr:colOff>
      <xdr:row>93</xdr:row>
      <xdr:rowOff>155220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59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297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77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164211</xdr:rowOff>
    </xdr:from>
    <xdr:to>
      <xdr:col>116</xdr:col>
      <xdr:colOff>63500</xdr:colOff>
      <xdr:row>33</xdr:row>
      <xdr:rowOff>100330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5650611"/>
          <a:ext cx="838200" cy="10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71899</xdr:rowOff>
    </xdr:from>
    <xdr:ext cx="469744"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244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100330</xdr:rowOff>
    </xdr:from>
    <xdr:to>
      <xdr:col>111</xdr:col>
      <xdr:colOff>177800</xdr:colOff>
      <xdr:row>34</xdr:row>
      <xdr:rowOff>124841</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0434300" y="5758180"/>
          <a:ext cx="889000" cy="19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39641</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088428" y="63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101092</xdr:rowOff>
    </xdr:from>
    <xdr:to>
      <xdr:col>107</xdr:col>
      <xdr:colOff>50800</xdr:colOff>
      <xdr:row>34</xdr:row>
      <xdr:rowOff>124841</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5930392"/>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23893</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199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7620</xdr:rowOff>
    </xdr:from>
    <xdr:to>
      <xdr:col>102</xdr:col>
      <xdr:colOff>114300</xdr:colOff>
      <xdr:row>34</xdr:row>
      <xdr:rowOff>101092</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5494020"/>
          <a:ext cx="889000" cy="4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18051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10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113411</xdr:rowOff>
    </xdr:from>
    <xdr:to>
      <xdr:col>116</xdr:col>
      <xdr:colOff>114300</xdr:colOff>
      <xdr:row>33</xdr:row>
      <xdr:rowOff>43561</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559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136288</xdr:rowOff>
    </xdr:from>
    <xdr:ext cx="469744"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545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49530</xdr:rowOff>
    </xdr:from>
    <xdr:to>
      <xdr:col>112</xdr:col>
      <xdr:colOff>38100</xdr:colOff>
      <xdr:row>33</xdr:row>
      <xdr:rowOff>151130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167657</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088428" y="54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74041</xdr:rowOff>
    </xdr:from>
    <xdr:to>
      <xdr:col>107</xdr:col>
      <xdr:colOff>101600</xdr:colOff>
      <xdr:row>35</xdr:row>
      <xdr:rowOff>4191</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59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20718</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199428"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50292</xdr:rowOff>
    </xdr:from>
    <xdr:to>
      <xdr:col>102</xdr:col>
      <xdr:colOff>165100</xdr:colOff>
      <xdr:row>34</xdr:row>
      <xdr:rowOff>151892</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58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168419</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10428" y="565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128270</xdr:rowOff>
    </xdr:from>
    <xdr:to>
      <xdr:col>98</xdr:col>
      <xdr:colOff>38100</xdr:colOff>
      <xdr:row>32</xdr:row>
      <xdr:rowOff>58420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54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74947</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21428" y="52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年度決算と比較して、住民一人当たりのコストが大きく減少しているものとして、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商工費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商工金融資金の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減等が挙げられる。一方、</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民生費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電力・ガス・食料品等価格高騰緊急支援給付金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創設等による増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等により増加している。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特徴的なものとして、商工費が高い水準にあるのは、中小企業者や開業を計画する者を対象に長期・低利の事業資金を利用できる商工金融資金制度を設けていることが要因であり、教育費が高い水準にあるのは、小・</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中学校の校舎等整備等が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要因である。また、公債費が高い水準にあるのは、バブル崩壊後の概ね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間、国の大型景気対策とも連動し、立ち遅れていた都市基盤（地下鉄・道路・下水道等）や生活基盤（文化・スポーツ施設等）の整備を市債を活用して行ってきたことから、市民生活向上に寄与する社会資本整備が飛躍的に向上した半面、市債発行額が増加したものである。しかしながら、市債残高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年度をピークに毎年着実に縮減しており、今後も引き続き、市債発行額の抑制による中長期的な公債費の縮減に努める。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年度の標準財政規模については、前年度比で</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年度の財政調整基金残高については、前年度比で３％</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しており、標準財政規模比は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0.45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年度の実質収支額については、前年度比で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しており、標準財政規模比は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0.19</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している。要因としては、歳入の不足額、歳出の不用額ともに</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歳入不足</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額の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が上回っていることが考えられる。歳入面においては、</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国庫支出金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の歳入不足額</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の増や、市税の歳入超過額の減などにより、歳入不足総額が前年度比で増加した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一方で、歳出面において</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社会福祉総務費</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感染症対策費</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などの歳出不用総額が前年度比で</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年度の実質単年度収支については、前年度比で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％の減となっており、標準財政規模比は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0.18</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令和４年度も全会計で黒字となっており、平成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年度以降、全会計黒字化が継続している。</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令和４年度の全会計ベースでの黒字額は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億円となっており、対前年度比では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億円の増となっている。これは、モーターボート競走事業会計において対前年度比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億円の増となったことなどが要因である。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また、標準財政規模比では前年度比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N11" sqref="BN11:BU11"/>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1142879419</v>
      </c>
      <c r="BO4" s="371"/>
      <c r="BP4" s="371"/>
      <c r="BQ4" s="371"/>
      <c r="BR4" s="371"/>
      <c r="BS4" s="371"/>
      <c r="BT4" s="371"/>
      <c r="BU4" s="372"/>
      <c r="BV4" s="370">
        <v>1177937693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2.2000000000000002</v>
      </c>
      <c r="CU4" s="377"/>
      <c r="CV4" s="377"/>
      <c r="CW4" s="377"/>
      <c r="CX4" s="377"/>
      <c r="CY4" s="377"/>
      <c r="CZ4" s="377"/>
      <c r="DA4" s="378"/>
      <c r="DB4" s="376">
        <v>2.4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1124508359</v>
      </c>
      <c r="BO5" s="408"/>
      <c r="BP5" s="408"/>
      <c r="BQ5" s="408"/>
      <c r="BR5" s="408"/>
      <c r="BS5" s="408"/>
      <c r="BT5" s="408"/>
      <c r="BU5" s="409"/>
      <c r="BV5" s="407">
        <v>1161028164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93.6</v>
      </c>
      <c r="CU5" s="405"/>
      <c r="CV5" s="405"/>
      <c r="CW5" s="405"/>
      <c r="CX5" s="405"/>
      <c r="CY5" s="405"/>
      <c r="CZ5" s="405"/>
      <c r="DA5" s="406"/>
      <c r="DB5" s="404">
        <v>90.3</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18371060</v>
      </c>
      <c r="BO6" s="408"/>
      <c r="BP6" s="408"/>
      <c r="BQ6" s="408"/>
      <c r="BR6" s="408"/>
      <c r="BS6" s="408"/>
      <c r="BT6" s="408"/>
      <c r="BU6" s="409"/>
      <c r="BV6" s="407">
        <v>16909529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96.8</v>
      </c>
      <c r="CU6" s="445"/>
      <c r="CV6" s="445"/>
      <c r="CW6" s="445"/>
      <c r="CX6" s="445"/>
      <c r="CY6" s="445"/>
      <c r="CZ6" s="445"/>
      <c r="DA6" s="446"/>
      <c r="DB6" s="444">
        <v>94.5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8503521</v>
      </c>
      <c r="BO7" s="408"/>
      <c r="BP7" s="408"/>
      <c r="BQ7" s="408"/>
      <c r="BR7" s="408"/>
      <c r="BS7" s="408"/>
      <c r="BT7" s="408"/>
      <c r="BU7" s="409"/>
      <c r="BV7" s="407">
        <v>6002679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442104112</v>
      </c>
      <c r="CU7" s="408"/>
      <c r="CV7" s="408"/>
      <c r="CW7" s="408"/>
      <c r="CX7" s="408"/>
      <c r="CY7" s="408"/>
      <c r="CZ7" s="408"/>
      <c r="DA7" s="409"/>
      <c r="DB7" s="407">
        <v>451517796</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9867539</v>
      </c>
      <c r="BO8" s="408"/>
      <c r="BP8" s="408"/>
      <c r="BQ8" s="408"/>
      <c r="BR8" s="408"/>
      <c r="BS8" s="408"/>
      <c r="BT8" s="408"/>
      <c r="BU8" s="409"/>
      <c r="BV8" s="407">
        <v>10906850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0.88</v>
      </c>
      <c r="CU8" s="448"/>
      <c r="CV8" s="448"/>
      <c r="CW8" s="448"/>
      <c r="CX8" s="448"/>
      <c r="CY8" s="448"/>
      <c r="CZ8" s="448"/>
      <c r="DA8" s="449"/>
      <c r="DB8" s="447">
        <v>0.88</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1612392</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-1039311</v>
      </c>
      <c r="BO9" s="408"/>
      <c r="BP9" s="408"/>
      <c r="BQ9" s="408"/>
      <c r="BR9" s="408"/>
      <c r="BS9" s="408"/>
      <c r="BT9" s="408"/>
      <c r="BU9" s="409"/>
      <c r="BV9" s="407">
        <v>2274971</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17</v>
      </c>
      <c r="CU9" s="405"/>
      <c r="CV9" s="405"/>
      <c r="CW9" s="405"/>
      <c r="CX9" s="405"/>
      <c r="CY9" s="405"/>
      <c r="CZ9" s="405"/>
      <c r="DA9" s="406"/>
      <c r="DB9" s="404">
        <v>17.2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1538681</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96</v>
      </c>
      <c r="AV10" s="440"/>
      <c r="AW10" s="440"/>
      <c r="AX10" s="440"/>
      <c r="AY10" s="441" t="s">
        <v>121</v>
      </c>
      <c r="AZ10" s="442"/>
      <c r="BA10" s="442"/>
      <c r="BB10" s="442"/>
      <c r="BC10" s="442"/>
      <c r="BD10" s="442"/>
      <c r="BE10" s="442"/>
      <c r="BF10" s="442"/>
      <c r="BG10" s="442"/>
      <c r="BH10" s="442"/>
      <c r="BI10" s="442"/>
      <c r="BJ10" s="442"/>
      <c r="BK10" s="442"/>
      <c r="BL10" s="442"/>
      <c r="BM10" s="443"/>
      <c r="BN10" s="407">
        <v>4934866</v>
      </c>
      <c r="BO10" s="408"/>
      <c r="BP10" s="408"/>
      <c r="BQ10" s="408"/>
      <c r="BR10" s="408"/>
      <c r="BS10" s="408"/>
      <c r="BT10" s="408"/>
      <c r="BU10" s="409"/>
      <c r="BV10" s="407">
        <v>4426550</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1581398</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96</v>
      </c>
      <c r="AV12" s="440"/>
      <c r="AW12" s="440"/>
      <c r="AX12" s="440"/>
      <c r="AY12" s="441" t="s">
        <v>135</v>
      </c>
      <c r="AZ12" s="442"/>
      <c r="BA12" s="442"/>
      <c r="BB12" s="442"/>
      <c r="BC12" s="442"/>
      <c r="BD12" s="442"/>
      <c r="BE12" s="442"/>
      <c r="BF12" s="442"/>
      <c r="BG12" s="442"/>
      <c r="BH12" s="442"/>
      <c r="BI12" s="442"/>
      <c r="BJ12" s="442"/>
      <c r="BK12" s="442"/>
      <c r="BL12" s="442"/>
      <c r="BM12" s="443"/>
      <c r="BN12" s="407">
        <v>3700000</v>
      </c>
      <c r="BO12" s="408"/>
      <c r="BP12" s="408"/>
      <c r="BQ12" s="408"/>
      <c r="BR12" s="408"/>
      <c r="BS12" s="408"/>
      <c r="BT12" s="408"/>
      <c r="BU12" s="409"/>
      <c r="BV12" s="407">
        <v>5700000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1540439</v>
      </c>
      <c r="S13" s="492"/>
      <c r="T13" s="492"/>
      <c r="U13" s="492"/>
      <c r="V13" s="493"/>
      <c r="W13" s="423" t="s">
        <v>139</v>
      </c>
      <c r="X13" s="424"/>
      <c r="Y13" s="424"/>
      <c r="Z13" s="424"/>
      <c r="AA13" s="424"/>
      <c r="AB13" s="414"/>
      <c r="AC13" s="458">
        <v>3864</v>
      </c>
      <c r="AD13" s="459"/>
      <c r="AE13" s="459"/>
      <c r="AF13" s="459"/>
      <c r="AG13" s="501"/>
      <c r="AH13" s="458">
        <v>4142</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195555</v>
      </c>
      <c r="BO13" s="408"/>
      <c r="BP13" s="408"/>
      <c r="BQ13" s="408"/>
      <c r="BR13" s="408"/>
      <c r="BS13" s="408"/>
      <c r="BT13" s="408"/>
      <c r="BU13" s="409"/>
      <c r="BV13" s="407">
        <v>1001521</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8.4</v>
      </c>
      <c r="CU13" s="405"/>
      <c r="CV13" s="405"/>
      <c r="CW13" s="405"/>
      <c r="CX13" s="405"/>
      <c r="CY13" s="405"/>
      <c r="CZ13" s="405"/>
      <c r="DA13" s="406"/>
      <c r="DB13" s="404">
        <v>8.8000000000000007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1568265</v>
      </c>
      <c r="S14" s="492"/>
      <c r="T14" s="492"/>
      <c r="U14" s="492"/>
      <c r="V14" s="493"/>
      <c r="W14" s="397"/>
      <c r="X14" s="398"/>
      <c r="Y14" s="398"/>
      <c r="Z14" s="398"/>
      <c r="AA14" s="398"/>
      <c r="AB14" s="387"/>
      <c r="AC14" s="494">
        <v>0.6</v>
      </c>
      <c r="AD14" s="495"/>
      <c r="AE14" s="495"/>
      <c r="AF14" s="495"/>
      <c r="AG14" s="496"/>
      <c r="AH14" s="494">
        <v>0.7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74.3</v>
      </c>
      <c r="CU14" s="506"/>
      <c r="CV14" s="506"/>
      <c r="CW14" s="506"/>
      <c r="CX14" s="506"/>
      <c r="CY14" s="506"/>
      <c r="CZ14" s="506"/>
      <c r="DA14" s="507"/>
      <c r="DB14" s="505">
        <v>82.9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146</v>
      </c>
      <c r="N15" s="499"/>
      <c r="O15" s="499"/>
      <c r="P15" s="499"/>
      <c r="Q15" s="500"/>
      <c r="R15" s="491">
        <v>1532866</v>
      </c>
      <c r="S15" s="492"/>
      <c r="T15" s="492"/>
      <c r="U15" s="492"/>
      <c r="V15" s="493"/>
      <c r="W15" s="423" t="s">
        <v>147</v>
      </c>
      <c r="X15" s="424"/>
      <c r="Y15" s="424"/>
      <c r="Z15" s="424"/>
      <c r="AA15" s="424"/>
      <c r="AB15" s="414"/>
      <c r="AC15" s="458">
        <v>92318</v>
      </c>
      <c r="AD15" s="459"/>
      <c r="AE15" s="459"/>
      <c r="AF15" s="459"/>
      <c r="AG15" s="501"/>
      <c r="AH15" s="458">
        <v>92515</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299705457</v>
      </c>
      <c r="BO15" s="371"/>
      <c r="BP15" s="371"/>
      <c r="BQ15" s="371"/>
      <c r="BR15" s="371"/>
      <c r="BS15" s="371"/>
      <c r="BT15" s="371"/>
      <c r="BU15" s="372"/>
      <c r="BV15" s="370">
        <v>280013955</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13.4</v>
      </c>
      <c r="AD16" s="495"/>
      <c r="AE16" s="495"/>
      <c r="AF16" s="495"/>
      <c r="AG16" s="496"/>
      <c r="AH16" s="494">
        <v>15</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341895742</v>
      </c>
      <c r="BO16" s="408"/>
      <c r="BP16" s="408"/>
      <c r="BQ16" s="408"/>
      <c r="BR16" s="408"/>
      <c r="BS16" s="408"/>
      <c r="BT16" s="408"/>
      <c r="BU16" s="409"/>
      <c r="BV16" s="407">
        <v>330643921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591572</v>
      </c>
      <c r="AD17" s="459"/>
      <c r="AE17" s="459"/>
      <c r="AF17" s="459"/>
      <c r="AG17" s="501"/>
      <c r="AH17" s="458">
        <v>519335</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376178953</v>
      </c>
      <c r="BO17" s="408"/>
      <c r="BP17" s="408"/>
      <c r="BQ17" s="408"/>
      <c r="BR17" s="408"/>
      <c r="BS17" s="408"/>
      <c r="BT17" s="408"/>
      <c r="BU17" s="409"/>
      <c r="BV17" s="407">
        <v>351397325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343.47</v>
      </c>
      <c r="M18" s="531"/>
      <c r="N18" s="531"/>
      <c r="O18" s="531"/>
      <c r="P18" s="531"/>
      <c r="Q18" s="531"/>
      <c r="R18" s="532"/>
      <c r="S18" s="532"/>
      <c r="T18" s="532"/>
      <c r="U18" s="532"/>
      <c r="V18" s="533"/>
      <c r="W18" s="425"/>
      <c r="X18" s="426"/>
      <c r="Y18" s="426"/>
      <c r="Z18" s="426"/>
      <c r="AA18" s="426"/>
      <c r="AB18" s="417"/>
      <c r="AC18" s="534">
        <v>86</v>
      </c>
      <c r="AD18" s="535"/>
      <c r="AE18" s="535"/>
      <c r="AF18" s="535"/>
      <c r="AG18" s="536"/>
      <c r="AH18" s="534">
        <v>84.3</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425575516</v>
      </c>
      <c r="BO18" s="408"/>
      <c r="BP18" s="408"/>
      <c r="BQ18" s="408"/>
      <c r="BR18" s="408"/>
      <c r="BS18" s="408"/>
      <c r="BT18" s="408"/>
      <c r="BU18" s="409"/>
      <c r="BV18" s="407">
        <v>412518494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4694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536898333</v>
      </c>
      <c r="BO19" s="408"/>
      <c r="BP19" s="408"/>
      <c r="BQ19" s="408"/>
      <c r="BR19" s="408"/>
      <c r="BS19" s="408"/>
      <c r="BT19" s="408"/>
      <c r="BU19" s="409"/>
      <c r="BV19" s="407">
        <v>539354759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831124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1134566282</v>
      </c>
      <c r="BO22" s="371"/>
      <c r="BP22" s="371"/>
      <c r="BQ22" s="371"/>
      <c r="BR22" s="371"/>
      <c r="BS22" s="371"/>
      <c r="BT22" s="371"/>
      <c r="BU22" s="372"/>
      <c r="BV22" s="370">
        <v>1162080782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205945388</v>
      </c>
      <c r="BO23" s="408"/>
      <c r="BP23" s="408"/>
      <c r="BQ23" s="408"/>
      <c r="BR23" s="408"/>
      <c r="BS23" s="408"/>
      <c r="BT23" s="408"/>
      <c r="BU23" s="409"/>
      <c r="BV23" s="407">
        <v>216238980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13000</v>
      </c>
      <c r="R24" s="459"/>
      <c r="S24" s="459"/>
      <c r="T24" s="459"/>
      <c r="U24" s="459"/>
      <c r="V24" s="501"/>
      <c r="W24" s="553"/>
      <c r="X24" s="554"/>
      <c r="Y24" s="555"/>
      <c r="Z24" s="457" t="s">
        <v>172</v>
      </c>
      <c r="AA24" s="437"/>
      <c r="AB24" s="437"/>
      <c r="AC24" s="437"/>
      <c r="AD24" s="437"/>
      <c r="AE24" s="437"/>
      <c r="AF24" s="437"/>
      <c r="AG24" s="438"/>
      <c r="AH24" s="458">
        <v>7922</v>
      </c>
      <c r="AI24" s="459"/>
      <c r="AJ24" s="459"/>
      <c r="AK24" s="459"/>
      <c r="AL24" s="501"/>
      <c r="AM24" s="458">
        <v>24605732</v>
      </c>
      <c r="AN24" s="459"/>
      <c r="AO24" s="459"/>
      <c r="AP24" s="459"/>
      <c r="AQ24" s="459"/>
      <c r="AR24" s="501"/>
      <c r="AS24" s="458">
        <v>3106</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735001555</v>
      </c>
      <c r="BO24" s="408"/>
      <c r="BP24" s="408"/>
      <c r="BQ24" s="408"/>
      <c r="BR24" s="408"/>
      <c r="BS24" s="408"/>
      <c r="BT24" s="408"/>
      <c r="BU24" s="409"/>
      <c r="BV24" s="407">
        <v>756625512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3</v>
      </c>
      <c r="M25" s="459"/>
      <c r="N25" s="459"/>
      <c r="O25" s="459"/>
      <c r="P25" s="501"/>
      <c r="Q25" s="458">
        <v>10400</v>
      </c>
      <c r="R25" s="459"/>
      <c r="S25" s="459"/>
      <c r="T25" s="459"/>
      <c r="U25" s="459"/>
      <c r="V25" s="501"/>
      <c r="W25" s="553"/>
      <c r="X25" s="554"/>
      <c r="Y25" s="555"/>
      <c r="Z25" s="457" t="s">
        <v>175</v>
      </c>
      <c r="AA25" s="437"/>
      <c r="AB25" s="437"/>
      <c r="AC25" s="437"/>
      <c r="AD25" s="437"/>
      <c r="AE25" s="437"/>
      <c r="AF25" s="437"/>
      <c r="AG25" s="438"/>
      <c r="AH25" s="458">
        <v>1143</v>
      </c>
      <c r="AI25" s="459"/>
      <c r="AJ25" s="459"/>
      <c r="AK25" s="459"/>
      <c r="AL25" s="501"/>
      <c r="AM25" s="458">
        <v>3511296</v>
      </c>
      <c r="AN25" s="459"/>
      <c r="AO25" s="459"/>
      <c r="AP25" s="459"/>
      <c r="AQ25" s="459"/>
      <c r="AR25" s="501"/>
      <c r="AS25" s="458">
        <v>3072</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171794637</v>
      </c>
      <c r="BO25" s="371"/>
      <c r="BP25" s="371"/>
      <c r="BQ25" s="371"/>
      <c r="BR25" s="371"/>
      <c r="BS25" s="371"/>
      <c r="BT25" s="371"/>
      <c r="BU25" s="372"/>
      <c r="BV25" s="370">
        <v>174390419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8500</v>
      </c>
      <c r="R26" s="459"/>
      <c r="S26" s="459"/>
      <c r="T26" s="459"/>
      <c r="U26" s="459"/>
      <c r="V26" s="501"/>
      <c r="W26" s="553"/>
      <c r="X26" s="554"/>
      <c r="Y26" s="555"/>
      <c r="Z26" s="457" t="s">
        <v>178</v>
      </c>
      <c r="AA26" s="559"/>
      <c r="AB26" s="559"/>
      <c r="AC26" s="559"/>
      <c r="AD26" s="559"/>
      <c r="AE26" s="559"/>
      <c r="AF26" s="559"/>
      <c r="AG26" s="560"/>
      <c r="AH26" s="458">
        <v>480</v>
      </c>
      <c r="AI26" s="459"/>
      <c r="AJ26" s="459"/>
      <c r="AK26" s="459"/>
      <c r="AL26" s="501"/>
      <c r="AM26" s="458">
        <v>1480800</v>
      </c>
      <c r="AN26" s="459"/>
      <c r="AO26" s="459"/>
      <c r="AP26" s="459"/>
      <c r="AQ26" s="459"/>
      <c r="AR26" s="501"/>
      <c r="AS26" s="458">
        <v>3085</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v>8400060</v>
      </c>
      <c r="BO26" s="408"/>
      <c r="BP26" s="408"/>
      <c r="BQ26" s="408"/>
      <c r="BR26" s="408"/>
      <c r="BS26" s="408"/>
      <c r="BT26" s="408"/>
      <c r="BU26" s="409"/>
      <c r="BV26" s="407">
        <v>7210285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10600</v>
      </c>
      <c r="R27" s="459"/>
      <c r="S27" s="459"/>
      <c r="T27" s="459"/>
      <c r="U27" s="459"/>
      <c r="V27" s="501"/>
      <c r="W27" s="553"/>
      <c r="X27" s="554"/>
      <c r="Y27" s="555"/>
      <c r="Z27" s="457" t="s">
        <v>181</v>
      </c>
      <c r="AA27" s="437"/>
      <c r="AB27" s="437"/>
      <c r="AC27" s="437"/>
      <c r="AD27" s="437"/>
      <c r="AE27" s="437"/>
      <c r="AF27" s="437"/>
      <c r="AG27" s="438"/>
      <c r="AH27" s="458">
        <v>7542</v>
      </c>
      <c r="AI27" s="459"/>
      <c r="AJ27" s="459"/>
      <c r="AK27" s="459"/>
      <c r="AL27" s="501"/>
      <c r="AM27" s="458">
        <v>25535620</v>
      </c>
      <c r="AN27" s="459"/>
      <c r="AO27" s="459"/>
      <c r="AP27" s="459"/>
      <c r="AQ27" s="459"/>
      <c r="AR27" s="501"/>
      <c r="AS27" s="458">
        <v>3386</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17194870</v>
      </c>
      <c r="BO27" s="527"/>
      <c r="BP27" s="527"/>
      <c r="BQ27" s="527"/>
      <c r="BR27" s="527"/>
      <c r="BS27" s="527"/>
      <c r="BT27" s="527"/>
      <c r="BU27" s="528"/>
      <c r="BV27" s="526">
        <v>17096195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9700</v>
      </c>
      <c r="R28" s="459"/>
      <c r="S28" s="459"/>
      <c r="T28" s="459"/>
      <c r="U28" s="459"/>
      <c r="V28" s="501"/>
      <c r="W28" s="553"/>
      <c r="X28" s="554"/>
      <c r="Y28" s="555"/>
      <c r="Z28" s="457" t="s">
        <v>184</v>
      </c>
      <c r="AA28" s="437"/>
      <c r="AB28" s="437"/>
      <c r="AC28" s="437"/>
      <c r="AD28" s="437"/>
      <c r="AE28" s="437"/>
      <c r="AF28" s="437"/>
      <c r="AG28" s="438"/>
      <c r="AH28" s="458">
        <v>440</v>
      </c>
      <c r="AI28" s="459"/>
      <c r="AJ28" s="459"/>
      <c r="AK28" s="459"/>
      <c r="AL28" s="501"/>
      <c r="AM28" s="458">
        <v>1217480</v>
      </c>
      <c r="AN28" s="459"/>
      <c r="AO28" s="459"/>
      <c r="AP28" s="459"/>
      <c r="AQ28" s="459"/>
      <c r="AR28" s="501"/>
      <c r="AS28" s="458">
        <v>2767</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36831577</v>
      </c>
      <c r="BO28" s="371"/>
      <c r="BP28" s="371"/>
      <c r="BQ28" s="371"/>
      <c r="BR28" s="371"/>
      <c r="BS28" s="371"/>
      <c r="BT28" s="371"/>
      <c r="BU28" s="372"/>
      <c r="BV28" s="370">
        <v>35596711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186</v>
      </c>
      <c r="F29" s="437"/>
      <c r="G29" s="437"/>
      <c r="H29" s="437"/>
      <c r="I29" s="437"/>
      <c r="J29" s="437"/>
      <c r="K29" s="438"/>
      <c r="L29" s="458">
        <v>60</v>
      </c>
      <c r="M29" s="459"/>
      <c r="N29" s="459"/>
      <c r="O29" s="459"/>
      <c r="P29" s="501"/>
      <c r="Q29" s="458">
        <v>8800</v>
      </c>
      <c r="R29" s="459"/>
      <c r="S29" s="459"/>
      <c r="T29" s="459"/>
      <c r="U29" s="459"/>
      <c r="V29" s="501"/>
      <c r="W29" s="556"/>
      <c r="X29" s="557"/>
      <c r="Y29" s="558"/>
      <c r="Z29" s="457" t="s">
        <v>187</v>
      </c>
      <c r="AA29" s="437"/>
      <c r="AB29" s="437"/>
      <c r="AC29" s="437"/>
      <c r="AD29" s="437"/>
      <c r="AE29" s="437"/>
      <c r="AF29" s="437"/>
      <c r="AG29" s="438"/>
      <c r="AH29" s="458">
        <v>15904</v>
      </c>
      <c r="AI29" s="459"/>
      <c r="AJ29" s="459"/>
      <c r="AK29" s="459"/>
      <c r="AL29" s="501"/>
      <c r="AM29" s="458">
        <v>51358832</v>
      </c>
      <c r="AN29" s="459"/>
      <c r="AO29" s="459"/>
      <c r="AP29" s="459"/>
      <c r="AQ29" s="459"/>
      <c r="AR29" s="501"/>
      <c r="AS29" s="458">
        <v>3229</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20731279</v>
      </c>
      <c r="BO29" s="408"/>
      <c r="BP29" s="408"/>
      <c r="BQ29" s="408"/>
      <c r="BR29" s="408"/>
      <c r="BS29" s="408"/>
      <c r="BT29" s="408"/>
      <c r="BU29" s="409"/>
      <c r="BV29" s="407">
        <v>19035489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101.7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62277198</v>
      </c>
      <c r="BO30" s="527"/>
      <c r="BP30" s="527"/>
      <c r="BQ30" s="527"/>
      <c r="BR30" s="527"/>
      <c r="BS30" s="527"/>
      <c r="BT30" s="527"/>
      <c r="BU30" s="528"/>
      <c r="BV30" s="526">
        <v>40260865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197</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7</v>
      </c>
      <c r="V34" s="597"/>
      <c r="W34" s="598" t="str">
        <f>IF('各会計、関係団体の財政状況及び健全化判断比率'!B28="","",'各会計、関係団体の財政状況及び健全化判断比率'!B28)</f>
        <v>後期高齢者医療特別会計</v>
      </c>
      <c r="X34" s="598"/>
      <c r="Y34" s="598"/>
      <c r="Z34" s="598"/>
      <c r="AA34" s="598"/>
      <c r="AB34" s="598"/>
      <c r="AC34" s="598"/>
      <c r="AD34" s="598"/>
      <c r="AE34" s="598"/>
      <c r="AF34" s="598"/>
      <c r="AG34" s="598"/>
      <c r="AH34" s="598"/>
      <c r="AI34" s="598"/>
      <c r="AJ34" s="598"/>
      <c r="AK34" s="598"/>
      <c r="AL34" s="181"/>
      <c r="AM34" s="597">
        <f>IF(AO34="","",MAX(C34:D43,U34:V43)+1)</f>
        <v>10</v>
      </c>
      <c r="AN34" s="597"/>
      <c r="AO34" s="598" t="str">
        <f>IF('各会計、関係団体の財政状況及び健全化判断比率'!B31="","",'各会計、関係団体の財政状況及び健全化判断比率'!B31)</f>
        <v>モーターボート競走事業会計</v>
      </c>
      <c r="AP34" s="598"/>
      <c r="AQ34" s="598"/>
      <c r="AR34" s="598"/>
      <c r="AS34" s="598"/>
      <c r="AT34" s="598"/>
      <c r="AU34" s="598"/>
      <c r="AV34" s="598"/>
      <c r="AW34" s="598"/>
      <c r="AX34" s="598"/>
      <c r="AY34" s="598"/>
      <c r="AZ34" s="598"/>
      <c r="BA34" s="598"/>
      <c r="BB34" s="598"/>
      <c r="BC34" s="598"/>
      <c r="BD34" s="181"/>
      <c r="BE34" s="597">
        <f>IF(BG34="","",MAX(C34:D43,U34:V43,AM34:AN43)+1)</f>
        <v>15</v>
      </c>
      <c r="BF34" s="597"/>
      <c r="BG34" s="598" t="str">
        <f>IF('各会計、関係団体の財政状況及び健全化判断比率'!B36="","",'各会計、関係団体の財政状況及び健全化判断比率'!B36)</f>
        <v>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19</v>
      </c>
      <c r="BX34" s="597"/>
      <c r="BY34" s="598" t="str">
        <f>IF('各会計、関係団体の財政状況及び健全化判断比率'!B68="","",'各会計、関係団体の財政状況及び健全化判断比率'!B68)</f>
        <v>福岡都市圏広域行政事業組合（普通会計）</v>
      </c>
      <c r="BZ34" s="598"/>
      <c r="CA34" s="598"/>
      <c r="CB34" s="598"/>
      <c r="CC34" s="598"/>
      <c r="CD34" s="598"/>
      <c r="CE34" s="598"/>
      <c r="CF34" s="598"/>
      <c r="CG34" s="598"/>
      <c r="CH34" s="598"/>
      <c r="CI34" s="598"/>
      <c r="CJ34" s="598"/>
      <c r="CK34" s="598"/>
      <c r="CL34" s="598"/>
      <c r="CM34" s="598"/>
      <c r="CN34" s="181"/>
      <c r="CO34" s="597">
        <f>IF(CQ34="","",MAX(C34:D43,U34:V43,AM34:AN43,BE34:BF43,BW34:BX43)+1)</f>
        <v>28</v>
      </c>
      <c r="CP34" s="597"/>
      <c r="CQ34" s="598" t="str">
        <f>IF('各会計、関係団体の財政状況及び健全化判断比率'!BS7="","",'各会計、関係団体の財政状況及び健全化判断比率'!BS7)</f>
        <v>（公財）福岡市緑のまちづくり協会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母子父子寡婦福祉資金貸付事業特別会計</v>
      </c>
      <c r="F35" s="598"/>
      <c r="G35" s="598"/>
      <c r="H35" s="598"/>
      <c r="I35" s="598"/>
      <c r="J35" s="598"/>
      <c r="K35" s="598"/>
      <c r="L35" s="598"/>
      <c r="M35" s="598"/>
      <c r="N35" s="598"/>
      <c r="O35" s="598"/>
      <c r="P35" s="598"/>
      <c r="Q35" s="598"/>
      <c r="R35" s="598"/>
      <c r="S35" s="598"/>
      <c r="T35" s="181"/>
      <c r="U35" s="597">
        <f>IF(W35="","",U34+1)</f>
        <v>8</v>
      </c>
      <c r="V35" s="597"/>
      <c r="W35" s="598" t="str">
        <f>IF('各会計、関係団体の財政状況及び健全化判断比率'!B29="","",'各会計、関係団体の財政状況及び健全化判断比率'!B29)</f>
        <v>国民健康保険事業特別会計</v>
      </c>
      <c r="X35" s="598"/>
      <c r="Y35" s="598"/>
      <c r="Z35" s="598"/>
      <c r="AA35" s="598"/>
      <c r="AB35" s="598"/>
      <c r="AC35" s="598"/>
      <c r="AD35" s="598"/>
      <c r="AE35" s="598"/>
      <c r="AF35" s="598"/>
      <c r="AG35" s="598"/>
      <c r="AH35" s="598"/>
      <c r="AI35" s="598"/>
      <c r="AJ35" s="598"/>
      <c r="AK35" s="598"/>
      <c r="AL35" s="181"/>
      <c r="AM35" s="597">
        <f t="shared" ref="AM35:AM43" si="0">IF(AO35="","",AM34+1)</f>
        <v>11</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f t="shared" ref="BE35:BE43" si="1">IF(BG35="","",BE34+1)</f>
        <v>16</v>
      </c>
      <c r="BF35" s="597"/>
      <c r="BG35" s="598" t="str">
        <f>IF('各会計、関係団体の財政状況及び健全化判断比率'!B37="","",'各会計、関係団体の財政状況及び健全化判断比率'!B37)</f>
        <v>中央卸売市場特別会計</v>
      </c>
      <c r="BH35" s="598"/>
      <c r="BI35" s="598"/>
      <c r="BJ35" s="598"/>
      <c r="BK35" s="598"/>
      <c r="BL35" s="598"/>
      <c r="BM35" s="598"/>
      <c r="BN35" s="598"/>
      <c r="BO35" s="598"/>
      <c r="BP35" s="598"/>
      <c r="BQ35" s="598"/>
      <c r="BR35" s="598"/>
      <c r="BS35" s="598"/>
      <c r="BT35" s="598"/>
      <c r="BU35" s="598"/>
      <c r="BV35" s="181"/>
      <c r="BW35" s="597">
        <f t="shared" ref="BW35:BW43" si="2">IF(BY35="","",BW34+1)</f>
        <v>20</v>
      </c>
      <c r="BX35" s="597"/>
      <c r="BY35" s="598" t="str">
        <f>IF('各会計、関係団体の財政状況及び健全化判断比率'!B69="","",'各会計、関係団体の財政状況及び健全化判断比率'!B69)</f>
        <v>福岡都市圏広域行政事業組合（事業会計）</v>
      </c>
      <c r="BZ35" s="598"/>
      <c r="CA35" s="598"/>
      <c r="CB35" s="598"/>
      <c r="CC35" s="598"/>
      <c r="CD35" s="598"/>
      <c r="CE35" s="598"/>
      <c r="CF35" s="598"/>
      <c r="CG35" s="598"/>
      <c r="CH35" s="598"/>
      <c r="CI35" s="598"/>
      <c r="CJ35" s="598"/>
      <c r="CK35" s="598"/>
      <c r="CL35" s="598"/>
      <c r="CM35" s="598"/>
      <c r="CN35" s="181"/>
      <c r="CO35" s="597">
        <f t="shared" ref="CO35:CO43" si="3">IF(CQ35="","",CO34+1)</f>
        <v>29</v>
      </c>
      <c r="CP35" s="597"/>
      <c r="CQ35" s="598" t="str">
        <f>IF('各会計、関係団体の財政状況及び健全化判断比率'!BS8="","",'各会計、関係団体の財政状況及び健全化判断比率'!BS8)</f>
        <v>（一財）福岡コンベンションセンター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香椎駅周辺土地区画整理事業特別会計</v>
      </c>
      <c r="F36" s="598"/>
      <c r="G36" s="598"/>
      <c r="H36" s="598"/>
      <c r="I36" s="598"/>
      <c r="J36" s="598"/>
      <c r="K36" s="598"/>
      <c r="L36" s="598"/>
      <c r="M36" s="598"/>
      <c r="N36" s="598"/>
      <c r="O36" s="598"/>
      <c r="P36" s="598"/>
      <c r="Q36" s="598"/>
      <c r="R36" s="598"/>
      <c r="S36" s="598"/>
      <c r="T36" s="181"/>
      <c r="U36" s="597">
        <f t="shared" ref="U36:U43" si="4">IF(W36="","",U35+1)</f>
        <v>9</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f t="shared" si="0"/>
        <v>12</v>
      </c>
      <c r="AN36" s="597"/>
      <c r="AO36" s="598" t="str">
        <f>IF('各会計、関係団体の財政状況及び健全化判断比率'!B33="","",'各会計、関係団体の財政状況及び健全化判断比率'!B33)</f>
        <v>水道事業会計</v>
      </c>
      <c r="AP36" s="598"/>
      <c r="AQ36" s="598"/>
      <c r="AR36" s="598"/>
      <c r="AS36" s="598"/>
      <c r="AT36" s="598"/>
      <c r="AU36" s="598"/>
      <c r="AV36" s="598"/>
      <c r="AW36" s="598"/>
      <c r="AX36" s="598"/>
      <c r="AY36" s="598"/>
      <c r="AZ36" s="598"/>
      <c r="BA36" s="598"/>
      <c r="BB36" s="598"/>
      <c r="BC36" s="598"/>
      <c r="BD36" s="181"/>
      <c r="BE36" s="597">
        <f t="shared" si="1"/>
        <v>17</v>
      </c>
      <c r="BF36" s="597"/>
      <c r="BG36" s="598" t="str">
        <f>IF('各会計、関係団体の財政状況及び健全化判断比率'!B38="","",'各会計、関係団体の財政状況及び健全化判断比率'!B38)</f>
        <v>市営渡船事業特別会計</v>
      </c>
      <c r="BH36" s="598"/>
      <c r="BI36" s="598"/>
      <c r="BJ36" s="598"/>
      <c r="BK36" s="598"/>
      <c r="BL36" s="598"/>
      <c r="BM36" s="598"/>
      <c r="BN36" s="598"/>
      <c r="BO36" s="598"/>
      <c r="BP36" s="598"/>
      <c r="BQ36" s="598"/>
      <c r="BR36" s="598"/>
      <c r="BS36" s="598"/>
      <c r="BT36" s="598"/>
      <c r="BU36" s="598"/>
      <c r="BV36" s="181"/>
      <c r="BW36" s="597">
        <f t="shared" si="2"/>
        <v>21</v>
      </c>
      <c r="BX36" s="597"/>
      <c r="BY36" s="598" t="str">
        <f>IF('各会計、関係団体の財政状況及び健全化判断比率'!B70="","",'各会計、関係団体の財政状況及び健全化判断比率'!B70)</f>
        <v>福岡県自治振興組合</v>
      </c>
      <c r="BZ36" s="598"/>
      <c r="CA36" s="598"/>
      <c r="CB36" s="598"/>
      <c r="CC36" s="598"/>
      <c r="CD36" s="598"/>
      <c r="CE36" s="598"/>
      <c r="CF36" s="598"/>
      <c r="CG36" s="598"/>
      <c r="CH36" s="598"/>
      <c r="CI36" s="598"/>
      <c r="CJ36" s="598"/>
      <c r="CK36" s="598"/>
      <c r="CL36" s="598"/>
      <c r="CM36" s="598"/>
      <c r="CN36" s="181"/>
      <c r="CO36" s="597">
        <f t="shared" si="3"/>
        <v>30</v>
      </c>
      <c r="CP36" s="597"/>
      <c r="CQ36" s="598" t="str">
        <f>IF('各会計、関係団体の財政状況及び健全化判断比率'!BS9="","",'各会計、関係団体の財政状況及び健全化判断比率'!BS9)</f>
        <v>（公財）福岡市中小企業従業員福祉協会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貝塚駅周辺土地区画整理事業特別会計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13</v>
      </c>
      <c r="AN37" s="597"/>
      <c r="AO37" s="598" t="str">
        <f>IF('各会計、関係団体の財政状況及び健全化判断比率'!B34="","",'各会計、関係団体の財政状況及び健全化判断比率'!B34)</f>
        <v>工業用水道事業会計</v>
      </c>
      <c r="AP37" s="598"/>
      <c r="AQ37" s="598"/>
      <c r="AR37" s="598"/>
      <c r="AS37" s="598"/>
      <c r="AT37" s="598"/>
      <c r="AU37" s="598"/>
      <c r="AV37" s="598"/>
      <c r="AW37" s="598"/>
      <c r="AX37" s="598"/>
      <c r="AY37" s="598"/>
      <c r="AZ37" s="598"/>
      <c r="BA37" s="598"/>
      <c r="BB37" s="598"/>
      <c r="BC37" s="598"/>
      <c r="BD37" s="181"/>
      <c r="BE37" s="597">
        <f t="shared" si="1"/>
        <v>18</v>
      </c>
      <c r="BF37" s="597"/>
      <c r="BG37" s="598" t="str">
        <f>IF('各会計、関係団体の財政状況及び健全化判断比率'!B39="","",'各会計、関係団体の財政状況及び健全化判断比率'!B39)</f>
        <v>港湾整備事業特別会計</v>
      </c>
      <c r="BH37" s="598"/>
      <c r="BI37" s="598"/>
      <c r="BJ37" s="598"/>
      <c r="BK37" s="598"/>
      <c r="BL37" s="598"/>
      <c r="BM37" s="598"/>
      <c r="BN37" s="598"/>
      <c r="BO37" s="598"/>
      <c r="BP37" s="598"/>
      <c r="BQ37" s="598"/>
      <c r="BR37" s="598"/>
      <c r="BS37" s="598"/>
      <c r="BT37" s="598"/>
      <c r="BU37" s="598"/>
      <c r="BV37" s="181"/>
      <c r="BW37" s="597">
        <f t="shared" si="2"/>
        <v>22</v>
      </c>
      <c r="BX37" s="597"/>
      <c r="BY37" s="598" t="str">
        <f>IF('各会計、関係団体の財政状況及び健全化判断比率'!B71="","",'各会計、関係団体の財政状況及び健全化判断比率'!B71)</f>
        <v>糟屋郡篠栗町外一市五町財産組合</v>
      </c>
      <c r="BZ37" s="598"/>
      <c r="CA37" s="598"/>
      <c r="CB37" s="598"/>
      <c r="CC37" s="598"/>
      <c r="CD37" s="598"/>
      <c r="CE37" s="598"/>
      <c r="CF37" s="598"/>
      <c r="CG37" s="598"/>
      <c r="CH37" s="598"/>
      <c r="CI37" s="598"/>
      <c r="CJ37" s="598"/>
      <c r="CK37" s="598"/>
      <c r="CL37" s="598"/>
      <c r="CM37" s="598"/>
      <c r="CN37" s="181"/>
      <c r="CO37" s="597">
        <f t="shared" si="3"/>
        <v>31</v>
      </c>
      <c r="CP37" s="597"/>
      <c r="CQ37" s="598" t="str">
        <f>IF('各会計、関係団体の財政状況及び健全化判断比率'!BS10="","",'各会計、関係団体の財政状況及び健全化判断比率'!BS10)</f>
        <v>（公財）福岡観光コンベンションビューロー</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f t="shared" ref="C38:C43" si="5">IF(E38="","",C37+1)</f>
        <v>5</v>
      </c>
      <c r="D38" s="597"/>
      <c r="E38" s="598" t="str">
        <f>IF('各会計、関係団体の財政状況及び健全化判断比率'!B11="","",'各会計、関係団体の財政状況及び健全化判断比率'!B11)</f>
        <v>市立病院機構病院事業債管理特別会計</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f t="shared" si="0"/>
        <v>14</v>
      </c>
      <c r="AN38" s="597"/>
      <c r="AO38" s="598" t="str">
        <f>IF('各会計、関係団体の財政状況及び健全化判断比率'!B35="","",'各会計、関係団体の財政状況及び健全化判断比率'!B35)</f>
        <v>高速鉄道事業会計</v>
      </c>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23</v>
      </c>
      <c r="BX38" s="597"/>
      <c r="BY38" s="598" t="str">
        <f>IF('各会計、関係団体の財政状況及び健全化判断比率'!B72="","",'各会計、関係団体の財政状況及び健全化判断比率'!B72)</f>
        <v>北筑昇華苑組合</v>
      </c>
      <c r="BZ38" s="598"/>
      <c r="CA38" s="598"/>
      <c r="CB38" s="598"/>
      <c r="CC38" s="598"/>
      <c r="CD38" s="598"/>
      <c r="CE38" s="598"/>
      <c r="CF38" s="598"/>
      <c r="CG38" s="598"/>
      <c r="CH38" s="598"/>
      <c r="CI38" s="598"/>
      <c r="CJ38" s="598"/>
      <c r="CK38" s="598"/>
      <c r="CL38" s="598"/>
      <c r="CM38" s="598"/>
      <c r="CN38" s="181"/>
      <c r="CO38" s="597">
        <f t="shared" si="3"/>
        <v>32</v>
      </c>
      <c r="CP38" s="597"/>
      <c r="CQ38" s="598" t="str">
        <f>IF('各会計、関係団体の財政状況及び健全化判断比率'!BS11="","",'各会計、関係団体の財政状況及び健全化判断比率'!BS11)</f>
        <v>（公財）福岡市水道サービス公社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f t="shared" si="5"/>
        <v>6</v>
      </c>
      <c r="D39" s="597"/>
      <c r="E39" s="598" t="str">
        <f>IF('各会計、関係団体の財政状況及び健全化判断比率'!B12="","",'各会計、関係団体の財政状況及び健全化判断比率'!B12)</f>
        <v>市債管理特別会計</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24</v>
      </c>
      <c r="BX39" s="597"/>
      <c r="BY39" s="598" t="str">
        <f>IF('各会計、関係団体の財政状況及び健全化判断比率'!B73="","",'各会計、関係団体の財政状況及び健全化判断比率'!B73)</f>
        <v>福岡都市圏南部環境事業組合</v>
      </c>
      <c r="BZ39" s="598"/>
      <c r="CA39" s="598"/>
      <c r="CB39" s="598"/>
      <c r="CC39" s="598"/>
      <c r="CD39" s="598"/>
      <c r="CE39" s="598"/>
      <c r="CF39" s="598"/>
      <c r="CG39" s="598"/>
      <c r="CH39" s="598"/>
      <c r="CI39" s="598"/>
      <c r="CJ39" s="598"/>
      <c r="CK39" s="598"/>
      <c r="CL39" s="598"/>
      <c r="CM39" s="598"/>
      <c r="CN39" s="181"/>
      <c r="CO39" s="597">
        <f t="shared" si="3"/>
        <v>33</v>
      </c>
      <c r="CP39" s="597"/>
      <c r="CQ39" s="598" t="str">
        <f>IF('各会計、関係団体の財政状況及び健全化判断比率'!BS12="","",'各会計、関係団体の財政状況及び健全化判断比率'!BS12)</f>
        <v>（公財）福岡市教育振興会</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25</v>
      </c>
      <c r="BX40" s="597"/>
      <c r="BY40" s="598" t="str">
        <f>IF('各会計、関係団体の財政状況及び健全化判断比率'!B74="","",'各会計、関係団体の財政状況及び健全化判断比率'!B74)</f>
        <v>粕屋郡粕屋町外1市水利組合</v>
      </c>
      <c r="BZ40" s="598"/>
      <c r="CA40" s="598"/>
      <c r="CB40" s="598"/>
      <c r="CC40" s="598"/>
      <c r="CD40" s="598"/>
      <c r="CE40" s="598"/>
      <c r="CF40" s="598"/>
      <c r="CG40" s="598"/>
      <c r="CH40" s="598"/>
      <c r="CI40" s="598"/>
      <c r="CJ40" s="598"/>
      <c r="CK40" s="598"/>
      <c r="CL40" s="598"/>
      <c r="CM40" s="598"/>
      <c r="CN40" s="181"/>
      <c r="CO40" s="597">
        <f t="shared" si="3"/>
        <v>34</v>
      </c>
      <c r="CP40" s="597"/>
      <c r="CQ40" s="598" t="str">
        <f>IF('各会計、関係団体の財政状況及び健全化判断比率'!BS13="","",'各会計、関係団体の財政状況及び健全化判断比率'!BS13)</f>
        <v>（公財）福岡市スポーツ協会</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26</v>
      </c>
      <c r="BX41" s="597"/>
      <c r="BY41" s="598" t="str">
        <f>IF('各会計、関係団体の財政状況及び健全化判断比率'!B75="","",'各会計、関係団体の財政状況及び健全化判断比率'!B75)</f>
        <v>福岡県後期高齢者医療広域連合</v>
      </c>
      <c r="BZ41" s="598"/>
      <c r="CA41" s="598"/>
      <c r="CB41" s="598"/>
      <c r="CC41" s="598"/>
      <c r="CD41" s="598"/>
      <c r="CE41" s="598"/>
      <c r="CF41" s="598"/>
      <c r="CG41" s="598"/>
      <c r="CH41" s="598"/>
      <c r="CI41" s="598"/>
      <c r="CJ41" s="598"/>
      <c r="CK41" s="598"/>
      <c r="CL41" s="598"/>
      <c r="CM41" s="598"/>
      <c r="CN41" s="181"/>
      <c r="CO41" s="597">
        <f t="shared" si="3"/>
        <v>35</v>
      </c>
      <c r="CP41" s="597"/>
      <c r="CQ41" s="598" t="str">
        <f>IF('各会計、関係団体の財政状況及び健全化判断比率'!BS14="","",'各会計、関係団体の財政状況及び健全化判断比率'!BS14)</f>
        <v>（公財）福岡市文化芸術振興財団</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27</v>
      </c>
      <c r="BX42" s="597"/>
      <c r="BY42" s="598" t="str">
        <f>IF('各会計、関係団体の財政状況及び健全化判断比率'!B76="","",'各会計、関係団体の財政状況及び健全化判断比率'!B76)</f>
        <v>福岡地区水道企業団</v>
      </c>
      <c r="BZ42" s="598"/>
      <c r="CA42" s="598"/>
      <c r="CB42" s="598"/>
      <c r="CC42" s="598"/>
      <c r="CD42" s="598"/>
      <c r="CE42" s="598"/>
      <c r="CF42" s="598"/>
      <c r="CG42" s="598"/>
      <c r="CH42" s="598"/>
      <c r="CI42" s="598"/>
      <c r="CJ42" s="598"/>
      <c r="CK42" s="598"/>
      <c r="CL42" s="598"/>
      <c r="CM42" s="598"/>
      <c r="CN42" s="181"/>
      <c r="CO42" s="597">
        <f t="shared" si="3"/>
        <v>36</v>
      </c>
      <c r="CP42" s="597"/>
      <c r="CQ42" s="598" t="str">
        <f>IF('各会計、関係団体の財政状況及び健全化判断比率'!BS15="","",'各会計、関係団体の財政状況及び健全化判断比率'!BS15)</f>
        <v>（公財）福岡市学校給食公社</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37</v>
      </c>
      <c r="CP43" s="597"/>
      <c r="CQ43" s="598" t="str">
        <f>IF('各会計、関係団体の財政状況及び健全化判断比率'!BS16="","",'各会計、関係団体の財政状況及び健全化判断比率'!BS16)</f>
        <v>（公財）九州先端科学技術研究所</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5lqg5BZbTA8ww8M2N8NXE/9yMfFiUfNVLRWt4kojPVPVNLQSbnN0Y9nW0flF1PuhPteXe9AtLIv8Fm7Y3BJZmg==" saltValue="pKGMAJQRXQxu9Iaahbu/W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29" zoomScale="85" zoomScaleNormal="85" zoomScaleSheetLayoutView="100" workbookViewId="0">
      <selection activeCell="K39" sqref="K39"/>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571</v>
      </c>
      <c r="D34" s="1151"/>
      <c r="E34" s="1152"/>
      <c r="F34" s="32">
        <v>2.52</v>
      </c>
      <c r="G34" s="33">
        <v>2.58</v>
      </c>
      <c r="H34" s="33">
        <v>2.88</v>
      </c>
      <c r="I34" s="33">
        <v>4.04</v>
      </c>
      <c r="J34" s="34">
        <v>4.51</v>
      </c>
      <c r="K34" s="22"/>
      <c r="L34" s="22"/>
      <c r="M34" s="22"/>
      <c r="N34" s="22"/>
      <c r="O34" s="22"/>
      <c r="P34" s="22"/>
    </row>
    <row r="35" spans="1:16" ht="39" customHeight="1" x14ac:dyDescent="0.2">
      <c r="A35" s="22"/>
      <c r="B35" s="35"/>
      <c r="C35" s="1145" t="s">
        <v>572</v>
      </c>
      <c r="D35" s="1146"/>
      <c r="E35" s="1147"/>
      <c r="F35" s="36">
        <v>3.51</v>
      </c>
      <c r="G35" s="37">
        <v>3.76</v>
      </c>
      <c r="H35" s="37">
        <v>3.72</v>
      </c>
      <c r="I35" s="37">
        <v>3.07</v>
      </c>
      <c r="J35" s="38">
        <v>2.85</v>
      </c>
      <c r="K35" s="22"/>
      <c r="L35" s="22"/>
      <c r="M35" s="22"/>
      <c r="N35" s="22"/>
      <c r="O35" s="22"/>
      <c r="P35" s="22"/>
    </row>
    <row r="36" spans="1:16" ht="39" customHeight="1" x14ac:dyDescent="0.2">
      <c r="A36" s="22"/>
      <c r="B36" s="35"/>
      <c r="C36" s="1145" t="s">
        <v>573</v>
      </c>
      <c r="D36" s="1146"/>
      <c r="E36" s="1147"/>
      <c r="F36" s="36">
        <v>1.95</v>
      </c>
      <c r="G36" s="37">
        <v>2.1800000000000002</v>
      </c>
      <c r="H36" s="37">
        <v>2.71</v>
      </c>
      <c r="I36" s="37">
        <v>2.4700000000000002</v>
      </c>
      <c r="J36" s="38">
        <v>2.85</v>
      </c>
      <c r="K36" s="22"/>
      <c r="L36" s="22"/>
      <c r="M36" s="22"/>
      <c r="N36" s="22"/>
      <c r="O36" s="22"/>
      <c r="P36" s="22"/>
    </row>
    <row r="37" spans="1:16" ht="39" customHeight="1" x14ac:dyDescent="0.2">
      <c r="A37" s="22"/>
      <c r="B37" s="35"/>
      <c r="C37" s="1145" t="s">
        <v>574</v>
      </c>
      <c r="D37" s="1146"/>
      <c r="E37" s="1147"/>
      <c r="F37" s="36">
        <v>2.37</v>
      </c>
      <c r="G37" s="37">
        <v>2.21</v>
      </c>
      <c r="H37" s="37">
        <v>2.0099999999999998</v>
      </c>
      <c r="I37" s="37">
        <v>2.0699999999999998</v>
      </c>
      <c r="J37" s="38">
        <v>2.23</v>
      </c>
      <c r="K37" s="22"/>
      <c r="L37" s="22"/>
      <c r="M37" s="22"/>
      <c r="N37" s="22"/>
      <c r="O37" s="22"/>
      <c r="P37" s="22"/>
    </row>
    <row r="38" spans="1:16" ht="39" customHeight="1" x14ac:dyDescent="0.2">
      <c r="A38" s="22"/>
      <c r="B38" s="35"/>
      <c r="C38" s="1145" t="s">
        <v>575</v>
      </c>
      <c r="D38" s="1146"/>
      <c r="E38" s="1147"/>
      <c r="F38" s="36">
        <v>0.89</v>
      </c>
      <c r="G38" s="37">
        <v>0.55000000000000004</v>
      </c>
      <c r="H38" s="37">
        <v>0.85</v>
      </c>
      <c r="I38" s="37">
        <v>0.73</v>
      </c>
      <c r="J38" s="38">
        <v>0.77</v>
      </c>
      <c r="K38" s="22"/>
      <c r="L38" s="22"/>
      <c r="M38" s="22"/>
      <c r="N38" s="22"/>
      <c r="O38" s="22"/>
      <c r="P38" s="22"/>
    </row>
    <row r="39" spans="1:16" ht="39" customHeight="1" x14ac:dyDescent="0.2">
      <c r="A39" s="22"/>
      <c r="B39" s="35"/>
      <c r="C39" s="1145" t="s">
        <v>576</v>
      </c>
      <c r="D39" s="1146"/>
      <c r="E39" s="1147"/>
      <c r="F39" s="36">
        <v>0.16</v>
      </c>
      <c r="G39" s="37">
        <v>0.11</v>
      </c>
      <c r="H39" s="37">
        <v>0.35</v>
      </c>
      <c r="I39" s="37">
        <v>0.24</v>
      </c>
      <c r="J39" s="38">
        <v>0.24</v>
      </c>
      <c r="K39" s="22"/>
      <c r="L39" s="22"/>
      <c r="M39" s="22"/>
      <c r="N39" s="22"/>
      <c r="O39" s="22"/>
      <c r="P39" s="22"/>
    </row>
    <row r="40" spans="1:16" ht="39" customHeight="1" x14ac:dyDescent="0.2">
      <c r="A40" s="22"/>
      <c r="B40" s="35"/>
      <c r="C40" s="1145" t="s">
        <v>577</v>
      </c>
      <c r="D40" s="1146"/>
      <c r="E40" s="1147"/>
      <c r="F40" s="36">
        <v>7.0000000000000007E-2</v>
      </c>
      <c r="G40" s="37">
        <v>0.08</v>
      </c>
      <c r="H40" s="37">
        <v>0.1</v>
      </c>
      <c r="I40" s="37">
        <v>0.11</v>
      </c>
      <c r="J40" s="38">
        <v>0.13</v>
      </c>
      <c r="K40" s="22"/>
      <c r="L40" s="22"/>
      <c r="M40" s="22"/>
      <c r="N40" s="22"/>
      <c r="O40" s="22"/>
      <c r="P40" s="22"/>
    </row>
    <row r="41" spans="1:16" ht="39" customHeight="1" x14ac:dyDescent="0.2">
      <c r="A41" s="22"/>
      <c r="B41" s="35"/>
      <c r="C41" s="1145" t="s">
        <v>578</v>
      </c>
      <c r="D41" s="1146"/>
      <c r="E41" s="1147"/>
      <c r="F41" s="36">
        <v>0.02</v>
      </c>
      <c r="G41" s="37">
        <v>0.02</v>
      </c>
      <c r="H41" s="37">
        <v>0.01</v>
      </c>
      <c r="I41" s="37">
        <v>0.03</v>
      </c>
      <c r="J41" s="38">
        <v>0.05</v>
      </c>
      <c r="K41" s="22"/>
      <c r="L41" s="22"/>
      <c r="M41" s="22"/>
      <c r="N41" s="22"/>
      <c r="O41" s="22"/>
      <c r="P41" s="22"/>
    </row>
    <row r="42" spans="1:16" ht="39" customHeight="1" x14ac:dyDescent="0.2">
      <c r="A42" s="22"/>
      <c r="B42" s="39"/>
      <c r="C42" s="1145" t="s">
        <v>579</v>
      </c>
      <c r="D42" s="1146"/>
      <c r="E42" s="1147"/>
      <c r="F42" s="36" t="s">
        <v>539</v>
      </c>
      <c r="G42" s="37" t="s">
        <v>539</v>
      </c>
      <c r="H42" s="37" t="s">
        <v>539</v>
      </c>
      <c r="I42" s="37" t="s">
        <v>539</v>
      </c>
      <c r="J42" s="38" t="s">
        <v>539</v>
      </c>
      <c r="K42" s="22"/>
      <c r="L42" s="22"/>
      <c r="M42" s="22"/>
      <c r="N42" s="22"/>
      <c r="O42" s="22"/>
      <c r="P42" s="22"/>
    </row>
    <row r="43" spans="1:16" ht="39" customHeight="1" thickBot="1" x14ac:dyDescent="0.25">
      <c r="A43" s="22"/>
      <c r="B43" s="40"/>
      <c r="C43" s="1148" t="s">
        <v>580</v>
      </c>
      <c r="D43" s="1149"/>
      <c r="E43" s="1150"/>
      <c r="F43" s="41">
        <v>0</v>
      </c>
      <c r="G43" s="42">
        <v>0</v>
      </c>
      <c r="H43" s="42">
        <v>0</v>
      </c>
      <c r="I43" s="42">
        <v>0.34</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iAQ1OJl2daDGNU8UTmH9iaOHn3nHAu5y/ouMAYVlXm/ELO8pptd08fisIkZqyqgc+gPRPUeLWZkN81N5fExyA==" saltValue="oG9C/LIF2dPeII4Wr2iF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3" zoomScale="85" zoomScaleNormal="85" zoomScaleSheetLayoutView="55" workbookViewId="0">
      <selection activeCell="S56" sqref="S56"/>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54737</v>
      </c>
      <c r="L45" s="60">
        <v>60635</v>
      </c>
      <c r="M45" s="60">
        <v>57519</v>
      </c>
      <c r="N45" s="60">
        <v>48439</v>
      </c>
      <c r="O45" s="61">
        <v>52383</v>
      </c>
      <c r="P45" s="48"/>
      <c r="Q45" s="48"/>
      <c r="R45" s="48"/>
      <c r="S45" s="48"/>
      <c r="T45" s="48"/>
      <c r="U45" s="48"/>
    </row>
    <row r="46" spans="1:21" ht="30.75" customHeight="1" x14ac:dyDescent="0.2">
      <c r="A46" s="48"/>
      <c r="B46" s="1155"/>
      <c r="C46" s="1156"/>
      <c r="D46" s="62"/>
      <c r="E46" s="1161" t="s">
        <v>13</v>
      </c>
      <c r="F46" s="1161"/>
      <c r="G46" s="1161"/>
      <c r="H46" s="1161"/>
      <c r="I46" s="1161"/>
      <c r="J46" s="1162"/>
      <c r="K46" s="63">
        <v>2261</v>
      </c>
      <c r="L46" s="64">
        <v>606</v>
      </c>
      <c r="M46" s="64">
        <v>299</v>
      </c>
      <c r="N46" s="64" t="s">
        <v>539</v>
      </c>
      <c r="O46" s="65" t="s">
        <v>539</v>
      </c>
      <c r="P46" s="48"/>
      <c r="Q46" s="48"/>
      <c r="R46" s="48"/>
      <c r="S46" s="48"/>
      <c r="T46" s="48"/>
      <c r="U46" s="48"/>
    </row>
    <row r="47" spans="1:21" ht="30.75" customHeight="1" x14ac:dyDescent="0.2">
      <c r="A47" s="48"/>
      <c r="B47" s="1155"/>
      <c r="C47" s="1156"/>
      <c r="D47" s="62"/>
      <c r="E47" s="1161" t="s">
        <v>14</v>
      </c>
      <c r="F47" s="1161"/>
      <c r="G47" s="1161"/>
      <c r="H47" s="1161"/>
      <c r="I47" s="1161"/>
      <c r="J47" s="1162"/>
      <c r="K47" s="63">
        <v>41622</v>
      </c>
      <c r="L47" s="64">
        <v>41165</v>
      </c>
      <c r="M47" s="64">
        <v>41895</v>
      </c>
      <c r="N47" s="64">
        <v>43385</v>
      </c>
      <c r="O47" s="65">
        <v>44370</v>
      </c>
      <c r="P47" s="48"/>
      <c r="Q47" s="48"/>
      <c r="R47" s="48"/>
      <c r="S47" s="48"/>
      <c r="T47" s="48"/>
      <c r="U47" s="48"/>
    </row>
    <row r="48" spans="1:21" ht="30.75" customHeight="1" x14ac:dyDescent="0.2">
      <c r="A48" s="48"/>
      <c r="B48" s="1155"/>
      <c r="C48" s="1156"/>
      <c r="D48" s="62"/>
      <c r="E48" s="1161" t="s">
        <v>15</v>
      </c>
      <c r="F48" s="1161"/>
      <c r="G48" s="1161"/>
      <c r="H48" s="1161"/>
      <c r="I48" s="1161"/>
      <c r="J48" s="1162"/>
      <c r="K48" s="63">
        <v>25284</v>
      </c>
      <c r="L48" s="64">
        <v>23629</v>
      </c>
      <c r="M48" s="64">
        <v>22987</v>
      </c>
      <c r="N48" s="64">
        <v>22883</v>
      </c>
      <c r="O48" s="65">
        <v>22974</v>
      </c>
      <c r="P48" s="48"/>
      <c r="Q48" s="48"/>
      <c r="R48" s="48"/>
      <c r="S48" s="48"/>
      <c r="T48" s="48"/>
      <c r="U48" s="48"/>
    </row>
    <row r="49" spans="1:21" ht="30.75" customHeight="1" x14ac:dyDescent="0.2">
      <c r="A49" s="48"/>
      <c r="B49" s="1155"/>
      <c r="C49" s="1156"/>
      <c r="D49" s="62"/>
      <c r="E49" s="1161" t="s">
        <v>16</v>
      </c>
      <c r="F49" s="1161"/>
      <c r="G49" s="1161"/>
      <c r="H49" s="1161"/>
      <c r="I49" s="1161"/>
      <c r="J49" s="1162"/>
      <c r="K49" s="63">
        <v>203</v>
      </c>
      <c r="L49" s="64">
        <v>348</v>
      </c>
      <c r="M49" s="64">
        <v>362</v>
      </c>
      <c r="N49" s="64">
        <v>357</v>
      </c>
      <c r="O49" s="65">
        <v>350</v>
      </c>
      <c r="P49" s="48"/>
      <c r="Q49" s="48"/>
      <c r="R49" s="48"/>
      <c r="S49" s="48"/>
      <c r="T49" s="48"/>
      <c r="U49" s="48"/>
    </row>
    <row r="50" spans="1:21" ht="30.75" customHeight="1" x14ac:dyDescent="0.2">
      <c r="A50" s="48"/>
      <c r="B50" s="1155"/>
      <c r="C50" s="1156"/>
      <c r="D50" s="62"/>
      <c r="E50" s="1161" t="s">
        <v>17</v>
      </c>
      <c r="F50" s="1161"/>
      <c r="G50" s="1161"/>
      <c r="H50" s="1161"/>
      <c r="I50" s="1161"/>
      <c r="J50" s="1162"/>
      <c r="K50" s="63">
        <v>4050</v>
      </c>
      <c r="L50" s="64">
        <v>4202</v>
      </c>
      <c r="M50" s="64">
        <v>4172</v>
      </c>
      <c r="N50" s="64">
        <v>4382</v>
      </c>
      <c r="O50" s="65">
        <v>3911</v>
      </c>
      <c r="P50" s="48"/>
      <c r="Q50" s="48"/>
      <c r="R50" s="48"/>
      <c r="S50" s="48"/>
      <c r="T50" s="48"/>
      <c r="U50" s="48"/>
    </row>
    <row r="51" spans="1:21" ht="30.75" customHeight="1" x14ac:dyDescent="0.2">
      <c r="A51" s="48"/>
      <c r="B51" s="1157"/>
      <c r="C51" s="1158"/>
      <c r="D51" s="66"/>
      <c r="E51" s="1161" t="s">
        <v>18</v>
      </c>
      <c r="F51" s="1161"/>
      <c r="G51" s="1161"/>
      <c r="H51" s="1161"/>
      <c r="I51" s="1161"/>
      <c r="J51" s="1162"/>
      <c r="K51" s="63">
        <v>8</v>
      </c>
      <c r="L51" s="64">
        <v>3</v>
      </c>
      <c r="M51" s="64">
        <v>9</v>
      </c>
      <c r="N51" s="64">
        <v>9</v>
      </c>
      <c r="O51" s="65">
        <v>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90643</v>
      </c>
      <c r="L52" s="64">
        <v>96042</v>
      </c>
      <c r="M52" s="64">
        <v>93445</v>
      </c>
      <c r="N52" s="64">
        <v>88434</v>
      </c>
      <c r="O52" s="65">
        <v>92457</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37522</v>
      </c>
      <c r="L53" s="69">
        <v>34546</v>
      </c>
      <c r="M53" s="69">
        <v>33798</v>
      </c>
      <c r="N53" s="69">
        <v>31021</v>
      </c>
      <c r="O53" s="70">
        <v>31532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3">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69" t="s">
        <v>26</v>
      </c>
      <c r="C58" s="1170"/>
      <c r="D58" s="1175" t="s">
        <v>27</v>
      </c>
      <c r="E58" s="1176"/>
      <c r="F58" s="1176"/>
      <c r="G58" s="1176"/>
      <c r="H58" s="1176"/>
      <c r="I58" s="1176"/>
      <c r="J58" s="1177"/>
      <c r="K58" s="83">
        <v>2261</v>
      </c>
      <c r="L58" s="84">
        <v>606</v>
      </c>
      <c r="M58" s="84">
        <v>299</v>
      </c>
      <c r="N58" s="84">
        <v>0</v>
      </c>
      <c r="O58" s="85">
        <v>0</v>
      </c>
    </row>
    <row r="59" spans="1:21" ht="31.5" customHeight="1" x14ac:dyDescent="0.2">
      <c r="B59" s="1171"/>
      <c r="C59" s="1172"/>
      <c r="D59" s="1178" t="s">
        <v>28</v>
      </c>
      <c r="E59" s="1179"/>
      <c r="F59" s="1179"/>
      <c r="G59" s="1179"/>
      <c r="H59" s="1179"/>
      <c r="I59" s="1179"/>
      <c r="J59" s="1180"/>
      <c r="K59" s="86">
        <v>168552</v>
      </c>
      <c r="L59" s="87">
        <v>175908</v>
      </c>
      <c r="M59" s="87">
        <v>197124</v>
      </c>
      <c r="N59" s="87">
        <v>206123</v>
      </c>
      <c r="O59" s="88">
        <v>222835</v>
      </c>
    </row>
    <row r="60" spans="1:21" ht="31.5" customHeight="1" thickBot="1" x14ac:dyDescent="0.25">
      <c r="B60" s="1173"/>
      <c r="C60" s="1174"/>
      <c r="D60" s="1181" t="s">
        <v>29</v>
      </c>
      <c r="E60" s="1182"/>
      <c r="F60" s="1182"/>
      <c r="G60" s="1182"/>
      <c r="H60" s="1182"/>
      <c r="I60" s="1182"/>
      <c r="J60" s="1183"/>
      <c r="K60" s="89">
        <v>181813</v>
      </c>
      <c r="L60" s="90">
        <v>181068</v>
      </c>
      <c r="M60" s="90">
        <v>198788</v>
      </c>
      <c r="N60" s="90">
        <v>202329</v>
      </c>
      <c r="O60" s="91">
        <v>213552</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PGHq3NcZ17zMTMkuRkfE13iMnpd4+c0sDOVVd52hNGFFcZhbaCsda7MxDq2nPsUeAAss8nvDL+kgsH6snCOcQ==" saltValue="HbhFIiwh8DNGBHc3hau8x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C37"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84" t="s">
        <v>32</v>
      </c>
      <c r="C41" s="1185"/>
      <c r="D41" s="105"/>
      <c r="E41" s="1190" t="s">
        <v>33</v>
      </c>
      <c r="F41" s="1190"/>
      <c r="G41" s="1190"/>
      <c r="H41" s="1191"/>
      <c r="I41" s="355">
        <v>1409307</v>
      </c>
      <c r="J41" s="356">
        <v>1408879</v>
      </c>
      <c r="K41" s="356">
        <v>1400373</v>
      </c>
      <c r="L41" s="356">
        <v>1401546</v>
      </c>
      <c r="M41" s="357">
        <v>1387606</v>
      </c>
    </row>
    <row r="42" spans="2:13" ht="27.75" customHeight="1" x14ac:dyDescent="0.2">
      <c r="B42" s="1186"/>
      <c r="C42" s="1187"/>
      <c r="D42" s="106"/>
      <c r="E42" s="1192" t="s">
        <v>34</v>
      </c>
      <c r="F42" s="1192"/>
      <c r="G42" s="1192"/>
      <c r="H42" s="1193"/>
      <c r="I42" s="358">
        <v>32524</v>
      </c>
      <c r="J42" s="359">
        <v>26964</v>
      </c>
      <c r="K42" s="359">
        <v>29129</v>
      </c>
      <c r="L42" s="359">
        <v>33552</v>
      </c>
      <c r="M42" s="360">
        <v>30889</v>
      </c>
    </row>
    <row r="43" spans="2:13" ht="27.75" customHeight="1" x14ac:dyDescent="0.2">
      <c r="B43" s="1186"/>
      <c r="C43" s="1187"/>
      <c r="D43" s="106"/>
      <c r="E43" s="1192" t="s">
        <v>35</v>
      </c>
      <c r="F43" s="1192"/>
      <c r="G43" s="1192"/>
      <c r="H43" s="1193"/>
      <c r="I43" s="358">
        <v>285198</v>
      </c>
      <c r="J43" s="359">
        <v>269493</v>
      </c>
      <c r="K43" s="359">
        <v>256858</v>
      </c>
      <c r="L43" s="359">
        <v>251685</v>
      </c>
      <c r="M43" s="360">
        <v>259475</v>
      </c>
    </row>
    <row r="44" spans="2:13" ht="27.75" customHeight="1" x14ac:dyDescent="0.2">
      <c r="B44" s="1186"/>
      <c r="C44" s="1187"/>
      <c r="D44" s="106"/>
      <c r="E44" s="1192" t="s">
        <v>36</v>
      </c>
      <c r="F44" s="1192"/>
      <c r="G44" s="1192"/>
      <c r="H44" s="1193"/>
      <c r="I44" s="358">
        <v>3747</v>
      </c>
      <c r="J44" s="359">
        <v>3458</v>
      </c>
      <c r="K44" s="359">
        <v>3162</v>
      </c>
      <c r="L44" s="359">
        <v>2824</v>
      </c>
      <c r="M44" s="360">
        <v>2488</v>
      </c>
    </row>
    <row r="45" spans="2:13" ht="27.75" customHeight="1" x14ac:dyDescent="0.2">
      <c r="B45" s="1186"/>
      <c r="C45" s="1187"/>
      <c r="D45" s="106"/>
      <c r="E45" s="1192" t="s">
        <v>37</v>
      </c>
      <c r="F45" s="1192"/>
      <c r="G45" s="1192"/>
      <c r="H45" s="1193"/>
      <c r="I45" s="358">
        <v>92791</v>
      </c>
      <c r="J45" s="359">
        <v>91931</v>
      </c>
      <c r="K45" s="359">
        <v>90696</v>
      </c>
      <c r="L45" s="359">
        <v>88203</v>
      </c>
      <c r="M45" s="360">
        <v>87241</v>
      </c>
    </row>
    <row r="46" spans="2:13" ht="27.75" customHeight="1" x14ac:dyDescent="0.2">
      <c r="B46" s="1186"/>
      <c r="C46" s="1187"/>
      <c r="D46" s="107"/>
      <c r="E46" s="1192" t="s">
        <v>38</v>
      </c>
      <c r="F46" s="1192"/>
      <c r="G46" s="1192"/>
      <c r="H46" s="1193"/>
      <c r="I46" s="358">
        <v>18602</v>
      </c>
      <c r="J46" s="359">
        <v>15476</v>
      </c>
      <c r="K46" s="359">
        <v>19326</v>
      </c>
      <c r="L46" s="359">
        <v>9955</v>
      </c>
      <c r="M46" s="360">
        <v>13031</v>
      </c>
    </row>
    <row r="47" spans="2:13" ht="27.75" customHeight="1" x14ac:dyDescent="0.2">
      <c r="B47" s="1186"/>
      <c r="C47" s="1187"/>
      <c r="D47" s="108"/>
      <c r="E47" s="1194" t="s">
        <v>39</v>
      </c>
      <c r="F47" s="1195"/>
      <c r="G47" s="1195"/>
      <c r="H47" s="1196"/>
      <c r="I47" s="358" t="s">
        <v>539</v>
      </c>
      <c r="J47" s="359" t="s">
        <v>539</v>
      </c>
      <c r="K47" s="359" t="s">
        <v>539</v>
      </c>
      <c r="L47" s="359" t="s">
        <v>539</v>
      </c>
      <c r="M47" s="360" t="s">
        <v>539</v>
      </c>
    </row>
    <row r="48" spans="2:13" ht="27.75" customHeight="1" x14ac:dyDescent="0.2">
      <c r="B48" s="1186"/>
      <c r="C48" s="1187"/>
      <c r="D48" s="106"/>
      <c r="E48" s="1192" t="s">
        <v>40</v>
      </c>
      <c r="F48" s="1192"/>
      <c r="G48" s="1192"/>
      <c r="H48" s="1193"/>
      <c r="I48" s="358" t="s">
        <v>539</v>
      </c>
      <c r="J48" s="359" t="s">
        <v>539</v>
      </c>
      <c r="K48" s="359" t="s">
        <v>539</v>
      </c>
      <c r="L48" s="359" t="s">
        <v>539</v>
      </c>
      <c r="M48" s="360" t="s">
        <v>539</v>
      </c>
    </row>
    <row r="49" spans="2:13" ht="27.75" customHeight="1" x14ac:dyDescent="0.2">
      <c r="B49" s="1188"/>
      <c r="C49" s="1189"/>
      <c r="D49" s="106"/>
      <c r="E49" s="1192" t="s">
        <v>41</v>
      </c>
      <c r="F49" s="1192"/>
      <c r="G49" s="1192"/>
      <c r="H49" s="1193"/>
      <c r="I49" s="358" t="s">
        <v>539</v>
      </c>
      <c r="J49" s="359" t="s">
        <v>539</v>
      </c>
      <c r="K49" s="359" t="s">
        <v>539</v>
      </c>
      <c r="L49" s="359" t="s">
        <v>539</v>
      </c>
      <c r="M49" s="360" t="s">
        <v>539</v>
      </c>
    </row>
    <row r="50" spans="2:13" ht="27.75" customHeight="1" x14ac:dyDescent="0.2">
      <c r="B50" s="1197" t="s">
        <v>42</v>
      </c>
      <c r="C50" s="1198"/>
      <c r="D50" s="109"/>
      <c r="E50" s="1192" t="s">
        <v>43</v>
      </c>
      <c r="F50" s="1192"/>
      <c r="G50" s="1192"/>
      <c r="H50" s="1193"/>
      <c r="I50" s="358">
        <v>256370</v>
      </c>
      <c r="J50" s="359">
        <v>282212</v>
      </c>
      <c r="K50" s="359">
        <v>295511</v>
      </c>
      <c r="L50" s="359">
        <v>336218</v>
      </c>
      <c r="M50" s="360">
        <v>378563</v>
      </c>
    </row>
    <row r="51" spans="2:13" ht="27.75" customHeight="1" x14ac:dyDescent="0.2">
      <c r="B51" s="1186"/>
      <c r="C51" s="1187"/>
      <c r="D51" s="106"/>
      <c r="E51" s="1192" t="s">
        <v>44</v>
      </c>
      <c r="F51" s="1192"/>
      <c r="G51" s="1192"/>
      <c r="H51" s="1193"/>
      <c r="I51" s="358">
        <v>293342</v>
      </c>
      <c r="J51" s="359">
        <v>283458</v>
      </c>
      <c r="K51" s="359">
        <v>266110</v>
      </c>
      <c r="L51" s="359">
        <v>278154</v>
      </c>
      <c r="M51" s="360">
        <v>284406</v>
      </c>
    </row>
    <row r="52" spans="2:13" ht="27.75" customHeight="1" x14ac:dyDescent="0.2">
      <c r="B52" s="1188"/>
      <c r="C52" s="1189"/>
      <c r="D52" s="106"/>
      <c r="E52" s="1192" t="s">
        <v>45</v>
      </c>
      <c r="F52" s="1192"/>
      <c r="G52" s="1192"/>
      <c r="H52" s="1193"/>
      <c r="I52" s="358">
        <v>851506</v>
      </c>
      <c r="J52" s="359">
        <v>845402</v>
      </c>
      <c r="K52" s="359">
        <v>843488</v>
      </c>
      <c r="L52" s="359">
        <v>847439</v>
      </c>
      <c r="M52" s="360">
        <v>832371</v>
      </c>
    </row>
    <row r="53" spans="2:13" ht="27.75" customHeight="1" thickBot="1" x14ac:dyDescent="0.25">
      <c r="B53" s="1199" t="s">
        <v>46</v>
      </c>
      <c r="C53" s="1200"/>
      <c r="D53" s="110"/>
      <c r="E53" s="1201" t="s">
        <v>47</v>
      </c>
      <c r="F53" s="1201"/>
      <c r="G53" s="1201"/>
      <c r="H53" s="1202"/>
      <c r="I53" s="361">
        <v>440952</v>
      </c>
      <c r="J53" s="362">
        <v>405131</v>
      </c>
      <c r="K53" s="362">
        <v>394436</v>
      </c>
      <c r="L53" s="362">
        <v>325955</v>
      </c>
      <c r="M53" s="363">
        <v>285389</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ZhrJRUq6DSJccOBY8+4uApg3CepESleiXizuqZ3io1Gcomg0ye7KcjOlqwKns1uncH6GbQtxjUfIJyS/+1n5OQ==" saltValue="uBTzkjhBb46/HlWZROSH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55" zoomScale="85" zoomScaleNormal="85" zoomScaleSheetLayoutView="100" workbookViewId="0">
      <selection activeCell="G58" sqref="G58"/>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568</v>
      </c>
      <c r="G54" s="119" t="s">
        <v>569</v>
      </c>
      <c r="H54" s="120" t="s">
        <v>570</v>
      </c>
    </row>
    <row r="55" spans="2:8" ht="52.5" customHeight="1" x14ac:dyDescent="0.2">
      <c r="B55" s="121"/>
      <c r="C55" s="1211" t="s">
        <v>50</v>
      </c>
      <c r="D55" s="1211"/>
      <c r="E55" s="1212"/>
      <c r="F55" s="122">
        <v>36870</v>
      </c>
      <c r="G55" s="122">
        <v>35597</v>
      </c>
      <c r="H55" s="123">
        <v>36832</v>
      </c>
    </row>
    <row r="56" spans="2:8" ht="52.5" customHeight="1" x14ac:dyDescent="0.2">
      <c r="B56" s="124"/>
      <c r="C56" s="1213" t="s">
        <v>51</v>
      </c>
      <c r="D56" s="1213"/>
      <c r="E56" s="1214"/>
      <c r="F56" s="125">
        <v>5471</v>
      </c>
      <c r="G56" s="125">
        <v>19035</v>
      </c>
      <c r="H56" s="126">
        <v>20731</v>
      </c>
    </row>
    <row r="57" spans="2:8" ht="53.25" customHeight="1" x14ac:dyDescent="0.2">
      <c r="B57" s="124"/>
      <c r="C57" s="1215" t="s">
        <v>52</v>
      </c>
      <c r="D57" s="1215"/>
      <c r="E57" s="1216"/>
      <c r="F57" s="127">
        <v>31964</v>
      </c>
      <c r="G57" s="127">
        <v>40261</v>
      </c>
      <c r="H57" s="128">
        <v>62277</v>
      </c>
    </row>
    <row r="58" spans="2:8" ht="45.75" customHeight="1" x14ac:dyDescent="0.2">
      <c r="B58" s="129"/>
      <c r="C58" s="1203" t="s">
        <v>629</v>
      </c>
      <c r="D58" s="1204"/>
      <c r="E58" s="1205"/>
      <c r="F58" s="130">
        <v>4602</v>
      </c>
      <c r="G58" s="130">
        <v>12616</v>
      </c>
      <c r="H58" s="131">
        <v>20708</v>
      </c>
    </row>
    <row r="59" spans="2:8" ht="45.75" customHeight="1" x14ac:dyDescent="0.2">
      <c r="B59" s="129"/>
      <c r="C59" s="1203" t="s">
        <v>630</v>
      </c>
      <c r="D59" s="1204"/>
      <c r="E59" s="1205"/>
      <c r="F59" s="130">
        <v>2181</v>
      </c>
      <c r="G59" s="130">
        <v>2215</v>
      </c>
      <c r="H59" s="131">
        <v>12315</v>
      </c>
    </row>
    <row r="60" spans="2:8" ht="45.75" customHeight="1" x14ac:dyDescent="0.2">
      <c r="B60" s="129"/>
      <c r="C60" s="1203" t="s">
        <v>631</v>
      </c>
      <c r="D60" s="1204"/>
      <c r="E60" s="1205"/>
      <c r="F60" s="130">
        <v>10044</v>
      </c>
      <c r="G60" s="130">
        <v>9909</v>
      </c>
      <c r="H60" s="131">
        <v>10380</v>
      </c>
    </row>
    <row r="61" spans="2:8" ht="45.75" customHeight="1" x14ac:dyDescent="0.2">
      <c r="B61" s="129"/>
      <c r="C61" s="1203" t="s">
        <v>632</v>
      </c>
      <c r="D61" s="1204"/>
      <c r="E61" s="1205"/>
      <c r="F61" s="130">
        <v>4155</v>
      </c>
      <c r="G61" s="130">
        <v>4215</v>
      </c>
      <c r="H61" s="131">
        <v>6746</v>
      </c>
    </row>
    <row r="62" spans="2:8" ht="45.75" customHeight="1" thickBot="1" x14ac:dyDescent="0.25">
      <c r="B62" s="132"/>
      <c r="C62" s="1206" t="s">
        <v>633</v>
      </c>
      <c r="D62" s="1207"/>
      <c r="E62" s="1208"/>
      <c r="F62" s="133">
        <v>1548</v>
      </c>
      <c r="G62" s="130">
        <v>2092</v>
      </c>
      <c r="H62" s="134">
        <v>2645</v>
      </c>
    </row>
    <row r="63" spans="2:8" ht="52.5" customHeight="1" thickBot="1" x14ac:dyDescent="0.25">
      <c r="B63" s="135"/>
      <c r="C63" s="1209" t="s">
        <v>53</v>
      </c>
      <c r="D63" s="1209"/>
      <c r="E63" s="1210"/>
      <c r="F63" s="136">
        <v>74305</v>
      </c>
      <c r="G63" s="136">
        <v>94893</v>
      </c>
      <c r="H63" s="137">
        <v>119840</v>
      </c>
    </row>
    <row r="64" spans="2:8" ht="13" x14ac:dyDescent="0.2"/>
  </sheetData>
  <sheetProtection algorithmName="SHA-512" hashValue="VJ1K95v9DSkBjKxVf+xyeRUjP+e15RDIsQhuptptDA+Ju0OA+jLqHEEYuw4yhLpRCsynUeoEyRMhpjcdbsc87A==" saltValue="zHrK3U6RnT46PhrUztM5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52788</v>
      </c>
      <c r="E3" s="156"/>
      <c r="F3" s="157">
        <v>54945</v>
      </c>
      <c r="G3" s="158"/>
      <c r="H3" s="159"/>
    </row>
    <row r="4" spans="1:8" x14ac:dyDescent="0.2">
      <c r="A4" s="160"/>
      <c r="B4" s="161"/>
      <c r="C4" s="162"/>
      <c r="D4" s="163">
        <v>25480</v>
      </c>
      <c r="E4" s="164"/>
      <c r="F4" s="165">
        <v>29293</v>
      </c>
      <c r="G4" s="166"/>
      <c r="H4" s="167"/>
    </row>
    <row r="5" spans="1:8" x14ac:dyDescent="0.2">
      <c r="A5" s="148" t="s">
        <v>558</v>
      </c>
      <c r="B5" s="153"/>
      <c r="C5" s="154"/>
      <c r="D5" s="155">
        <v>55470</v>
      </c>
      <c r="E5" s="156"/>
      <c r="F5" s="157">
        <v>57132</v>
      </c>
      <c r="G5" s="158"/>
      <c r="H5" s="159"/>
    </row>
    <row r="6" spans="1:8" x14ac:dyDescent="0.2">
      <c r="A6" s="160"/>
      <c r="B6" s="161"/>
      <c r="C6" s="162"/>
      <c r="D6" s="163">
        <v>26096</v>
      </c>
      <c r="E6" s="164"/>
      <c r="F6" s="165">
        <v>30126</v>
      </c>
      <c r="G6" s="166"/>
      <c r="H6" s="167"/>
    </row>
    <row r="7" spans="1:8" x14ac:dyDescent="0.2">
      <c r="A7" s="148" t="s">
        <v>559</v>
      </c>
      <c r="B7" s="153"/>
      <c r="C7" s="154"/>
      <c r="D7" s="155">
        <v>60226</v>
      </c>
      <c r="E7" s="156"/>
      <c r="F7" s="157">
        <v>58766</v>
      </c>
      <c r="G7" s="158"/>
      <c r="H7" s="159"/>
    </row>
    <row r="8" spans="1:8" x14ac:dyDescent="0.2">
      <c r="A8" s="160"/>
      <c r="B8" s="161"/>
      <c r="C8" s="162"/>
      <c r="D8" s="163">
        <v>28643</v>
      </c>
      <c r="E8" s="164"/>
      <c r="F8" s="165">
        <v>29363</v>
      </c>
      <c r="G8" s="166"/>
      <c r="H8" s="167"/>
    </row>
    <row r="9" spans="1:8" x14ac:dyDescent="0.2">
      <c r="A9" s="148" t="s">
        <v>560</v>
      </c>
      <c r="B9" s="153"/>
      <c r="C9" s="154"/>
      <c r="D9" s="155">
        <v>61693</v>
      </c>
      <c r="E9" s="156"/>
      <c r="F9" s="157">
        <v>62482</v>
      </c>
      <c r="G9" s="158"/>
      <c r="H9" s="159"/>
    </row>
    <row r="10" spans="1:8" x14ac:dyDescent="0.2">
      <c r="A10" s="160"/>
      <c r="B10" s="161"/>
      <c r="C10" s="162"/>
      <c r="D10" s="163">
        <v>34376</v>
      </c>
      <c r="E10" s="164"/>
      <c r="F10" s="165">
        <v>34626</v>
      </c>
      <c r="G10" s="166"/>
      <c r="H10" s="167"/>
    </row>
    <row r="11" spans="1:8" x14ac:dyDescent="0.2">
      <c r="A11" s="148" t="s">
        <v>561</v>
      </c>
      <c r="B11" s="153"/>
      <c r="C11" s="154"/>
      <c r="D11" s="155">
        <v>55436</v>
      </c>
      <c r="E11" s="156"/>
      <c r="F11" s="157">
        <v>59288</v>
      </c>
      <c r="G11" s="158"/>
      <c r="H11" s="159"/>
    </row>
    <row r="12" spans="1:8" x14ac:dyDescent="0.2">
      <c r="A12" s="160"/>
      <c r="B12" s="161"/>
      <c r="C12" s="168"/>
      <c r="D12" s="163">
        <v>26701</v>
      </c>
      <c r="E12" s="164"/>
      <c r="F12" s="165">
        <v>32670</v>
      </c>
      <c r="G12" s="166"/>
      <c r="H12" s="167"/>
    </row>
    <row r="13" spans="1:8" x14ac:dyDescent="0.2">
      <c r="A13" s="148"/>
      <c r="B13" s="153"/>
      <c r="C13" s="169"/>
      <c r="D13" s="170">
        <v>57123</v>
      </c>
      <c r="E13" s="171"/>
      <c r="F13" s="172">
        <v>58523</v>
      </c>
      <c r="G13" s="173"/>
      <c r="H13" s="159"/>
    </row>
    <row r="14" spans="1:8" x14ac:dyDescent="0.2">
      <c r="A14" s="160"/>
      <c r="B14" s="161"/>
      <c r="C14" s="162"/>
      <c r="D14" s="163">
        <v>28259</v>
      </c>
      <c r="E14" s="164"/>
      <c r="F14" s="165">
        <v>31216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2.38</v>
      </c>
      <c r="C19" s="174">
        <f>ROUND(VALUE(SUBSTITUTE(実質収支比率等に係る経年分析!G$48,"▲","-")),2)</f>
        <v>2.2200000000000002</v>
      </c>
      <c r="D19" s="174">
        <f>ROUND(VALUE(SUBSTITUTE(実質収支比率等に係る経年分析!H$48,"▲","-")),2)</f>
        <v>2.02</v>
      </c>
      <c r="E19" s="174">
        <f>ROUND(VALUE(SUBSTITUTE(実質収支比率等に係る経年分析!I$48,"▲","-")),2)</f>
        <v>2.42</v>
      </c>
      <c r="F19" s="174">
        <f>ROUND(VALUE(SUBSTITUTE(実質収支比率等に係る経年分析!J$48,"▲","-")),2)</f>
        <v>2.23</v>
      </c>
    </row>
    <row r="20" spans="1:11" x14ac:dyDescent="0.2">
      <c r="A20" s="174" t="s">
        <v>57</v>
      </c>
      <c r="B20" s="174">
        <f>ROUND(VALUE(SUBSTITUTE(実質収支比率等に係る経年分析!F$47,"▲","-")),2)</f>
        <v>7.59</v>
      </c>
      <c r="C20" s="174">
        <f>ROUND(VALUE(SUBSTITUTE(実質収支比率等に係る経年分析!G$47,"▲","-")),2)</f>
        <v>8.08</v>
      </c>
      <c r="D20" s="174">
        <f>ROUND(VALUE(SUBSTITUTE(実質収支比率等に係る経年分析!H$47,"▲","-")),2)</f>
        <v>8.6199999999999992</v>
      </c>
      <c r="E20" s="174">
        <f>ROUND(VALUE(SUBSTITUTE(実質収支比率等に係る経年分析!I$47,"▲","-")),2)</f>
        <v>7.88</v>
      </c>
      <c r="F20" s="174">
        <f>ROUND(VALUE(SUBSTITUTE(実質収支比率等に係る経年分析!J$47,"▲","-")),2)</f>
        <v>8.33</v>
      </c>
    </row>
    <row r="21" spans="1:11" x14ac:dyDescent="0.2">
      <c r="A21" s="174" t="s">
        <v>58</v>
      </c>
      <c r="B21" s="174">
        <f>IF(ISNUMBER(VALUE(SUBSTITUTE(実質収支比率等に係る経年分析!F$49,"▲","-"))),ROUND(VALUE(SUBSTITUTE(実質収支比率等に係る経年分析!F$49,"▲","-")),2),NA())</f>
        <v>1.17</v>
      </c>
      <c r="C21" s="174">
        <f>IF(ISNUMBER(VALUE(SUBSTITUTE(実質収支比率等に係る経年分析!G$49,"▲","-"))),ROUND(VALUE(SUBSTITUTE(実質収支比率等に係る経年分析!G$49,"▲","-")),2),NA())</f>
        <v>0.39</v>
      </c>
      <c r="D21" s="174">
        <f>IF(ISNUMBER(VALUE(SUBSTITUTE(実質収支比率等に係る経年分析!H$49,"▲","-"))),ROUND(VALUE(SUBSTITUTE(実質収支比率等に係る経年分析!H$49,"▲","-")),2),NA())</f>
        <v>0.49</v>
      </c>
      <c r="E21" s="174">
        <f>IF(ISNUMBER(VALUE(SUBSTITUTE(実質収支比率等に係る経年分析!I$49,"▲","-"))),ROUND(VALUE(SUBSTITUTE(実質収支比率等に係る経年分析!I$49,"▲","-")),2),NA())</f>
        <v>0.22</v>
      </c>
      <c r="F21" s="174">
        <f>IF(ISNUMBER(VALUE(SUBSTITUTE(実質収支比率等に係る経年分析!J$49,"▲","-"))),ROUND(VALUE(SUBSTITUTE(実質収支比率等に係る経年分析!J$49,"▲","-")),2),NA())</f>
        <v>0.04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0.34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2">
      <c r="A30" s="175" t="str">
        <f>IF(連結実質赤字比率に係る赤字・黒字の構成分析!C$40="",NA(),連結実質赤字比率に係る赤字・黒字の構成分析!C$40)</f>
        <v>工業用水道事業会計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2">
      <c r="A31" s="175" t="str">
        <f>IF(連結実質赤字比率に係る赤字・黒字の構成分析!C$39="",NA(),連結実質赤字比率に係る赤字・黒字の構成分析!C$39)</f>
        <v>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0.24</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0.55000000000000004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0.77</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2.21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2.0099999999999998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2.0699999999999998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2.23</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2.1800000000000002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2.4700000000000002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2.85</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3.51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3.76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3.72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3.07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2.85</v>
      </c>
    </row>
    <row r="36" spans="1:16" x14ac:dyDescent="0.2">
      <c r="A36" s="175" t="str">
        <f>IF(連結実質赤字比率に係る赤字・黒字の構成分析!C$34="",NA(),連結実質赤字比率に係る赤字・黒字の構成分析!C$34)</f>
        <v>モーターボート競走事業会計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2.52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2.88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4.51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90643</v>
      </c>
      <c r="E42" s="176"/>
      <c r="F42" s="176"/>
      <c r="G42" s="176">
        <f>'実質公債費比率（分子）の構造'!L$52</f>
        <v>96042</v>
      </c>
      <c r="H42" s="176"/>
      <c r="I42" s="176"/>
      <c r="J42" s="176">
        <f>'実質公債費比率（分子）の構造'!M$52</f>
        <v>93445</v>
      </c>
      <c r="K42" s="176"/>
      <c r="L42" s="176"/>
      <c r="M42" s="176">
        <f>'実質公債費比率（分子）の構造'!N$52</f>
        <v>88434</v>
      </c>
      <c r="N42" s="176"/>
      <c r="O42" s="176"/>
      <c r="P42" s="176">
        <f>'実質公債費比率（分子）の構造'!O$52</f>
        <v>92457</v>
      </c>
    </row>
    <row r="43" spans="1:16" x14ac:dyDescent="0.2">
      <c r="A43" s="176" t="s">
        <v>66</v>
      </c>
      <c r="B43" s="176">
        <f>'実質公債費比率（分子）の構造'!K$51</f>
        <v>8</v>
      </c>
      <c r="C43" s="176"/>
      <c r="D43" s="176"/>
      <c r="E43" s="176">
        <f>'実質公債費比率（分子）の構造'!L$51</f>
        <v>3</v>
      </c>
      <c r="F43" s="176"/>
      <c r="G43" s="176"/>
      <c r="H43" s="176">
        <f>'実質公債費比率（分子）の構造'!M$51</f>
        <v>9</v>
      </c>
      <c r="I43" s="176"/>
      <c r="J43" s="176"/>
      <c r="K43" s="176">
        <f>'実質公債費比率（分子）の構造'!N$51</f>
        <v>9</v>
      </c>
      <c r="L43" s="176"/>
      <c r="M43" s="176"/>
      <c r="N43" s="176">
        <f>'実質公債費比率（分子）の構造'!O$51</f>
        <v>1</v>
      </c>
      <c r="O43" s="176"/>
      <c r="P43" s="176"/>
    </row>
    <row r="44" spans="1:16" x14ac:dyDescent="0.2">
      <c r="A44" s="176" t="s">
        <v>67</v>
      </c>
      <c r="B44" s="176">
        <f>'実質公債費比率（分子）の構造'!K$50</f>
        <v>4050</v>
      </c>
      <c r="C44" s="176"/>
      <c r="D44" s="176"/>
      <c r="E44" s="176">
        <f>'実質公債費比率（分子）の構造'!L$50</f>
        <v>4202</v>
      </c>
      <c r="F44" s="176"/>
      <c r="G44" s="176"/>
      <c r="H44" s="176">
        <f>'実質公債費比率（分子）の構造'!M$50</f>
        <v>4172</v>
      </c>
      <c r="I44" s="176"/>
      <c r="J44" s="176"/>
      <c r="K44" s="176">
        <f>'実質公債費比率（分子）の構造'!N$50</f>
        <v>4382</v>
      </c>
      <c r="L44" s="176"/>
      <c r="M44" s="176"/>
      <c r="N44" s="176">
        <f>'実質公債費比率（分子）の構造'!O$50</f>
        <v>3911</v>
      </c>
      <c r="O44" s="176"/>
      <c r="P44" s="176"/>
    </row>
    <row r="45" spans="1:16" x14ac:dyDescent="0.2">
      <c r="A45" s="176" t="s">
        <v>68</v>
      </c>
      <c r="B45" s="176">
        <f>'実質公債費比率（分子）の構造'!K$49</f>
        <v>203</v>
      </c>
      <c r="C45" s="176"/>
      <c r="D45" s="176"/>
      <c r="E45" s="176">
        <f>'実質公債費比率（分子）の構造'!L$49</f>
        <v>348</v>
      </c>
      <c r="F45" s="176"/>
      <c r="G45" s="176"/>
      <c r="H45" s="176">
        <f>'実質公債費比率（分子）の構造'!M$49</f>
        <v>362</v>
      </c>
      <c r="I45" s="176"/>
      <c r="J45" s="176"/>
      <c r="K45" s="176">
        <f>'実質公債費比率（分子）の構造'!N$49</f>
        <v>357</v>
      </c>
      <c r="L45" s="176"/>
      <c r="M45" s="176"/>
      <c r="N45" s="176">
        <f>'実質公債費比率（分子）の構造'!O$49</f>
        <v>350</v>
      </c>
      <c r="O45" s="176"/>
      <c r="P45" s="176"/>
    </row>
    <row r="46" spans="1:16" x14ac:dyDescent="0.2">
      <c r="A46" s="176" t="s">
        <v>69</v>
      </c>
      <c r="B46" s="176">
        <f>'実質公債費比率（分子）の構造'!K$48</f>
        <v>25284</v>
      </c>
      <c r="C46" s="176"/>
      <c r="D46" s="176"/>
      <c r="E46" s="176">
        <f>'実質公債費比率（分子）の構造'!L$48</f>
        <v>23629</v>
      </c>
      <c r="F46" s="176"/>
      <c r="G46" s="176"/>
      <c r="H46" s="176">
        <f>'実質公債費比率（分子）の構造'!M$48</f>
        <v>22987</v>
      </c>
      <c r="I46" s="176"/>
      <c r="J46" s="176"/>
      <c r="K46" s="176">
        <f>'実質公債費比率（分子）の構造'!N$48</f>
        <v>22883</v>
      </c>
      <c r="L46" s="176"/>
      <c r="M46" s="176"/>
      <c r="N46" s="176">
        <f>'実質公債費比率（分子）の構造'!O$48</f>
        <v>22974</v>
      </c>
      <c r="O46" s="176"/>
      <c r="P46" s="176"/>
    </row>
    <row r="47" spans="1:16" x14ac:dyDescent="0.2">
      <c r="A47" s="176" t="s">
        <v>70</v>
      </c>
      <c r="B47" s="176">
        <f>'実質公債費比率（分子）の構造'!K$47</f>
        <v>41622</v>
      </c>
      <c r="C47" s="176"/>
      <c r="D47" s="176"/>
      <c r="E47" s="176">
        <f>'実質公債費比率（分子）の構造'!L$47</f>
        <v>41165</v>
      </c>
      <c r="F47" s="176"/>
      <c r="G47" s="176"/>
      <c r="H47" s="176">
        <f>'実質公債費比率（分子）の構造'!M$47</f>
        <v>41895</v>
      </c>
      <c r="I47" s="176"/>
      <c r="J47" s="176"/>
      <c r="K47" s="176">
        <f>'実質公債費比率（分子）の構造'!N$47</f>
        <v>43385</v>
      </c>
      <c r="L47" s="176"/>
      <c r="M47" s="176"/>
      <c r="N47" s="176">
        <f>'実質公債費比率（分子）の構造'!O$47</f>
        <v>44370</v>
      </c>
      <c r="O47" s="176"/>
      <c r="P47" s="176"/>
    </row>
    <row r="48" spans="1:16" x14ac:dyDescent="0.2">
      <c r="A48" s="176" t="s">
        <v>71</v>
      </c>
      <c r="B48" s="176">
        <f>'実質公債費比率（分子）の構造'!K$46</f>
        <v>2261</v>
      </c>
      <c r="C48" s="176"/>
      <c r="D48" s="176"/>
      <c r="E48" s="176">
        <f>'実質公債費比率（分子）の構造'!L$46</f>
        <v>606</v>
      </c>
      <c r="F48" s="176"/>
      <c r="G48" s="176"/>
      <c r="H48" s="176">
        <f>'実質公債費比率（分子）の構造'!M$46</f>
        <v>299</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54737</v>
      </c>
      <c r="C49" s="176"/>
      <c r="D49" s="176"/>
      <c r="E49" s="176">
        <f>'実質公債費比率（分子）の構造'!L$45</f>
        <v>60635</v>
      </c>
      <c r="F49" s="176"/>
      <c r="G49" s="176"/>
      <c r="H49" s="176">
        <f>'実質公債費比率（分子）の構造'!M$45</f>
        <v>57519</v>
      </c>
      <c r="I49" s="176"/>
      <c r="J49" s="176"/>
      <c r="K49" s="176">
        <f>'実質公債費比率（分子）の構造'!N$45</f>
        <v>48439</v>
      </c>
      <c r="L49" s="176"/>
      <c r="M49" s="176"/>
      <c r="N49" s="176">
        <f>'実質公債費比率（分子）の構造'!O$45</f>
        <v>52383</v>
      </c>
      <c r="O49" s="176"/>
      <c r="P49" s="176"/>
    </row>
    <row r="50" spans="1:16" x14ac:dyDescent="0.2">
      <c r="A50" s="176" t="s">
        <v>73</v>
      </c>
      <c r="B50" s="176" t="e">
        <f>NA()</f>
        <v>#N/A</v>
      </c>
      <c r="C50" s="176">
        <f>IF(ISNUMBER('実質公債費比率（分子）の構造'!K$53),'実質公債費比率（分子）の構造'!K$53,NA())</f>
        <v>37522</v>
      </c>
      <c r="D50" s="176" t="e">
        <f>NA()</f>
        <v>#N/A</v>
      </c>
      <c r="E50" s="176" t="e">
        <f>NA()</f>
        <v>#N/A</v>
      </c>
      <c r="F50" s="176">
        <f>IF(ISNUMBER('実質公債費比率（分子）の構造'!L$53),'実質公債費比率（分子）の構造'!L$53,NA())</f>
        <v>34546</v>
      </c>
      <c r="G50" s="176" t="e">
        <f>NA()</f>
        <v>#N/A</v>
      </c>
      <c r="H50" s="176" t="e">
        <f>NA()</f>
        <v>#N/A</v>
      </c>
      <c r="I50" s="176">
        <f>IF(ISNUMBER('実質公債費比率（分子）の構造'!M$53),'実質公債費比率（分子）の構造'!M$53,NA())</f>
        <v>33798</v>
      </c>
      <c r="J50" s="176" t="e">
        <f>NA()</f>
        <v>#N/A</v>
      </c>
      <c r="K50" s="176" t="e">
        <f>NA()</f>
        <v>#N/A</v>
      </c>
      <c r="L50" s="176">
        <f>IF(ISNUMBER('実質公債費比率（分子）の構造'!N$53),'実質公債費比率（分子）の構造'!N$53,NA())</f>
        <v>31021</v>
      </c>
      <c r="M50" s="176" t="e">
        <f>NA()</f>
        <v>#N/A</v>
      </c>
      <c r="N50" s="176" t="e">
        <f>NA()</f>
        <v>#N/A</v>
      </c>
      <c r="O50" s="176">
        <f>IF(ISNUMBER('実質公債費比率（分子）の構造'!O$53),'実質公債費比率（分子）の構造'!O$53,NA())</f>
        <v>31532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851506</v>
      </c>
      <c r="E56" s="175"/>
      <c r="F56" s="175"/>
      <c r="G56" s="175">
        <f>'将来負担比率（分子）の構造'!J$52</f>
        <v>845402</v>
      </c>
      <c r="H56" s="175"/>
      <c r="I56" s="175"/>
      <c r="J56" s="175">
        <f>'将来負担比率（分子）の構造'!K$52</f>
        <v>843488</v>
      </c>
      <c r="K56" s="175"/>
      <c r="L56" s="175"/>
      <c r="M56" s="175">
        <f>'将来負担比率（分子）の構造'!L$52</f>
        <v>847439</v>
      </c>
      <c r="N56" s="175"/>
      <c r="O56" s="175"/>
      <c r="P56" s="175">
        <f>'将来負担比率（分子）の構造'!M$52</f>
        <v>832371</v>
      </c>
    </row>
    <row r="57" spans="1:16" x14ac:dyDescent="0.2">
      <c r="A57" s="175" t="s">
        <v>44</v>
      </c>
      <c r="B57" s="175"/>
      <c r="C57" s="175"/>
      <c r="D57" s="175">
        <f>'将来負担比率（分子）の構造'!I$51</f>
        <v>293342</v>
      </c>
      <c r="E57" s="175"/>
      <c r="F57" s="175"/>
      <c r="G57" s="175">
        <f>'将来負担比率（分子）の構造'!J$51</f>
        <v>283458</v>
      </c>
      <c r="H57" s="175"/>
      <c r="I57" s="175"/>
      <c r="J57" s="175">
        <f>'将来負担比率（分子）の構造'!K$51</f>
        <v>266110</v>
      </c>
      <c r="K57" s="175"/>
      <c r="L57" s="175"/>
      <c r="M57" s="175">
        <f>'将来負担比率（分子）の構造'!L$51</f>
        <v>278154</v>
      </c>
      <c r="N57" s="175"/>
      <c r="O57" s="175"/>
      <c r="P57" s="175">
        <f>'将来負担比率（分子）の構造'!M$51</f>
        <v>284406</v>
      </c>
    </row>
    <row r="58" spans="1:16" x14ac:dyDescent="0.2">
      <c r="A58" s="175" t="s">
        <v>43</v>
      </c>
      <c r="B58" s="175"/>
      <c r="C58" s="175"/>
      <c r="D58" s="175">
        <f>'将来負担比率（分子）の構造'!I$50</f>
        <v>256370</v>
      </c>
      <c r="E58" s="175"/>
      <c r="F58" s="175"/>
      <c r="G58" s="175">
        <f>'将来負担比率（分子）の構造'!J$50</f>
        <v>282212</v>
      </c>
      <c r="H58" s="175"/>
      <c r="I58" s="175"/>
      <c r="J58" s="175">
        <f>'将来負担比率（分子）の構造'!K$50</f>
        <v>295511</v>
      </c>
      <c r="K58" s="175"/>
      <c r="L58" s="175"/>
      <c r="M58" s="175">
        <f>'将来負担比率（分子）の構造'!L$50</f>
        <v>336218</v>
      </c>
      <c r="N58" s="175"/>
      <c r="O58" s="175"/>
      <c r="P58" s="175">
        <f>'将来負担比率（分子）の構造'!M$50</f>
        <v>378563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18602</v>
      </c>
      <c r="C61" s="175"/>
      <c r="D61" s="175"/>
      <c r="E61" s="175">
        <f>'将来負担比率（分子）の構造'!J$46</f>
        <v>15476</v>
      </c>
      <c r="F61" s="175"/>
      <c r="G61" s="175"/>
      <c r="H61" s="175">
        <f>'将来負担比率（分子）の構造'!K$46</f>
        <v>19326</v>
      </c>
      <c r="I61" s="175"/>
      <c r="J61" s="175"/>
      <c r="K61" s="175">
        <f>'将来負担比率（分子）の構造'!L$46</f>
        <v>9955</v>
      </c>
      <c r="L61" s="175"/>
      <c r="M61" s="175"/>
      <c r="N61" s="175">
        <f>'将来負担比率（分子）の構造'!M$46</f>
        <v>13031</v>
      </c>
      <c r="O61" s="175"/>
      <c r="P61" s="175"/>
    </row>
    <row r="62" spans="1:16" x14ac:dyDescent="0.2">
      <c r="A62" s="175" t="s">
        <v>37</v>
      </c>
      <c r="B62" s="175">
        <f>'将来負担比率（分子）の構造'!I$45</f>
        <v>92791</v>
      </c>
      <c r="C62" s="175"/>
      <c r="D62" s="175"/>
      <c r="E62" s="175">
        <f>'将来負担比率（分子）の構造'!J$45</f>
        <v>91931</v>
      </c>
      <c r="F62" s="175"/>
      <c r="G62" s="175"/>
      <c r="H62" s="175">
        <f>'将来負担比率（分子）の構造'!K$45</f>
        <v>90696</v>
      </c>
      <c r="I62" s="175"/>
      <c r="J62" s="175"/>
      <c r="K62" s="175">
        <f>'将来負担比率（分子）の構造'!L$45</f>
        <v>88203</v>
      </c>
      <c r="L62" s="175"/>
      <c r="M62" s="175"/>
      <c r="N62" s="175">
        <f>'将来負担比率（分子）の構造'!M$45</f>
        <v>87241</v>
      </c>
      <c r="O62" s="175"/>
      <c r="P62" s="175"/>
    </row>
    <row r="63" spans="1:16" x14ac:dyDescent="0.2">
      <c r="A63" s="175" t="s">
        <v>36</v>
      </c>
      <c r="B63" s="175">
        <f>'将来負担比率（分子）の構造'!I$44</f>
        <v>3747</v>
      </c>
      <c r="C63" s="175"/>
      <c r="D63" s="175"/>
      <c r="E63" s="175">
        <f>'将来負担比率（分子）の構造'!J$44</f>
        <v>3458</v>
      </c>
      <c r="F63" s="175"/>
      <c r="G63" s="175"/>
      <c r="H63" s="175">
        <f>'将来負担比率（分子）の構造'!K$44</f>
        <v>3162</v>
      </c>
      <c r="I63" s="175"/>
      <c r="J63" s="175"/>
      <c r="K63" s="175">
        <f>'将来負担比率（分子）の構造'!L$44</f>
        <v>2824</v>
      </c>
      <c r="L63" s="175"/>
      <c r="M63" s="175"/>
      <c r="N63" s="175">
        <f>'将来負担比率（分子）の構造'!M$44</f>
        <v>2488</v>
      </c>
      <c r="O63" s="175"/>
      <c r="P63" s="175"/>
    </row>
    <row r="64" spans="1:16" x14ac:dyDescent="0.2">
      <c r="A64" s="175" t="s">
        <v>35</v>
      </c>
      <c r="B64" s="175">
        <f>'将来負担比率（分子）の構造'!I$43</f>
        <v>285198</v>
      </c>
      <c r="C64" s="175"/>
      <c r="D64" s="175"/>
      <c r="E64" s="175">
        <f>'将来負担比率（分子）の構造'!J$43</f>
        <v>269493</v>
      </c>
      <c r="F64" s="175"/>
      <c r="G64" s="175"/>
      <c r="H64" s="175">
        <f>'将来負担比率（分子）の構造'!K$43</f>
        <v>256858</v>
      </c>
      <c r="I64" s="175"/>
      <c r="J64" s="175"/>
      <c r="K64" s="175">
        <f>'将来負担比率（分子）の構造'!L$43</f>
        <v>251685</v>
      </c>
      <c r="L64" s="175"/>
      <c r="M64" s="175"/>
      <c r="N64" s="175">
        <f>'将来負担比率（分子）の構造'!M$43</f>
        <v>259475</v>
      </c>
      <c r="O64" s="175"/>
      <c r="P64" s="175"/>
    </row>
    <row r="65" spans="1:16" x14ac:dyDescent="0.2">
      <c r="A65" s="175" t="s">
        <v>34</v>
      </c>
      <c r="B65" s="175">
        <f>'将来負担比率（分子）の構造'!I$42</f>
        <v>32524</v>
      </c>
      <c r="C65" s="175"/>
      <c r="D65" s="175"/>
      <c r="E65" s="175">
        <f>'将来負担比率（分子）の構造'!J$42</f>
        <v>26964</v>
      </c>
      <c r="F65" s="175"/>
      <c r="G65" s="175"/>
      <c r="H65" s="175">
        <f>'将来負担比率（分子）の構造'!K$42</f>
        <v>29129</v>
      </c>
      <c r="I65" s="175"/>
      <c r="J65" s="175"/>
      <c r="K65" s="175">
        <f>'将来負担比率（分子）の構造'!L$42</f>
        <v>33552</v>
      </c>
      <c r="L65" s="175"/>
      <c r="M65" s="175"/>
      <c r="N65" s="175">
        <f>'将来負担比率（分子）の構造'!M$42</f>
        <v>30889</v>
      </c>
      <c r="O65" s="175"/>
      <c r="P65" s="175"/>
    </row>
    <row r="66" spans="1:16" x14ac:dyDescent="0.2">
      <c r="A66" s="175" t="s">
        <v>33</v>
      </c>
      <c r="B66" s="175">
        <f>'将来負担比率（分子）の構造'!I$41</f>
        <v>1409307</v>
      </c>
      <c r="C66" s="175"/>
      <c r="D66" s="175"/>
      <c r="E66" s="175">
        <f>'将来負担比率（分子）の構造'!J$41</f>
        <v>1408879</v>
      </c>
      <c r="F66" s="175"/>
      <c r="G66" s="175"/>
      <c r="H66" s="175">
        <f>'将来負担比率（分子）の構造'!K$41</f>
        <v>1400373</v>
      </c>
      <c r="I66" s="175"/>
      <c r="J66" s="175"/>
      <c r="K66" s="175">
        <f>'将来負担比率（分子）の構造'!L$41</f>
        <v>1401546</v>
      </c>
      <c r="L66" s="175"/>
      <c r="M66" s="175"/>
      <c r="N66" s="175">
        <f>'将来負担比率（分子）の構造'!M$41</f>
        <v>1387606</v>
      </c>
      <c r="O66" s="175"/>
      <c r="P66" s="175"/>
    </row>
    <row r="67" spans="1:16" x14ac:dyDescent="0.2">
      <c r="A67" s="175" t="s">
        <v>77</v>
      </c>
      <c r="B67" s="175" t="e">
        <f>NA()</f>
        <v>#N/A</v>
      </c>
      <c r="C67" s="175">
        <f>IF(ISNUMBER('将来負担比率（分子）の構造'!I$53), IF('将来負担比率（分子）の構造'!I$53 &lt; 0, 0, '将来負担比率（分子）の構造'!I$53), NA())</f>
        <v>440952</v>
      </c>
      <c r="D67" s="175" t="e">
        <f>NA()</f>
        <v>#N/A</v>
      </c>
      <c r="E67" s="175" t="e">
        <f>NA()</f>
        <v>#N/A</v>
      </c>
      <c r="F67" s="175">
        <f>IF(ISNUMBER('将来負担比率（分子）の構造'!J$53), IF('将来負担比率（分子）の構造'!J$53 &lt; 0, 0, '将来負担比率（分子）の構造'!J$53), NA())</f>
        <v>405131</v>
      </c>
      <c r="G67" s="175" t="e">
        <f>NA()</f>
        <v>#N/A</v>
      </c>
      <c r="H67" s="175" t="e">
        <f>NA()</f>
        <v>#N/A</v>
      </c>
      <c r="I67" s="175">
        <f>IF(ISNUMBER('将来負担比率（分子）の構造'!K$53), IF('将来負担比率（分子）の構造'!K$53 &lt; 0, 0, '将来負担比率（分子）の構造'!K$53), NA())</f>
        <v>394436</v>
      </c>
      <c r="J67" s="175" t="e">
        <f>NA()</f>
        <v>#N/A</v>
      </c>
      <c r="K67" s="175" t="e">
        <f>NA()</f>
        <v>#N/A</v>
      </c>
      <c r="L67" s="175">
        <f>IF(ISNUMBER('将来負担比率（分子）の構造'!L$53), IF('将来負担比率（分子）の構造'!L$53 &lt; 0, 0, '将来負担比率（分子）の構造'!L$53), NA())</f>
        <v>325955</v>
      </c>
      <c r="M67" s="175" t="e">
        <f>NA()</f>
        <v>#N/A</v>
      </c>
      <c r="N67" s="175" t="e">
        <f>NA()</f>
        <v>#N/A</v>
      </c>
      <c r="O67" s="175">
        <f>IF(ISNUMBER('将来負担比率（分子）の構造'!M$53), IF('将来負担比率（分子）の構造'!M$53 &lt; 0, 0, '将来負担比率（分子）の構造'!M$53), NA())</f>
        <v>285389</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36870</v>
      </c>
      <c r="C72" s="179">
        <f>基金残高に係る経年分析!G55</f>
        <v>35597</v>
      </c>
      <c r="D72" s="179">
        <f>基金残高に係る経年分析!H55</f>
        <v>36832</v>
      </c>
    </row>
    <row r="73" spans="1:16" x14ac:dyDescent="0.2">
      <c r="A73" s="178" t="s">
        <v>80</v>
      </c>
      <c r="B73" s="179">
        <f>基金残高に係る経年分析!F56</f>
        <v>5471</v>
      </c>
      <c r="C73" s="179">
        <f>基金残高に係る経年分析!G56</f>
        <v>19035</v>
      </c>
      <c r="D73" s="179">
        <f>基金残高に係る経年分析!H56</f>
        <v>20731</v>
      </c>
    </row>
    <row r="74" spans="1:16" x14ac:dyDescent="0.2">
      <c r="A74" s="178" t="s">
        <v>81</v>
      </c>
      <c r="B74" s="179">
        <f>基金残高に係る経年分析!F57</f>
        <v>31964</v>
      </c>
      <c r="C74" s="179">
        <f>基金残高に係る経年分析!G57</f>
        <v>40261</v>
      </c>
      <c r="D74" s="179">
        <f>基金残高に係る経年分析!H57</f>
        <v>62277</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X31" sqref="BX31:CB31"/>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358265739</v>
      </c>
      <c r="S5" s="613"/>
      <c r="T5" s="613"/>
      <c r="U5" s="613"/>
      <c r="V5" s="613"/>
      <c r="W5" s="613"/>
      <c r="X5" s="613"/>
      <c r="Y5" s="614"/>
      <c r="Z5" s="615">
        <v>31.3</v>
      </c>
      <c r="AA5" s="615"/>
      <c r="AB5" s="615"/>
      <c r="AC5" s="615"/>
      <c r="AD5" s="616">
        <v>329164608</v>
      </c>
      <c r="AE5" s="616"/>
      <c r="AF5" s="616"/>
      <c r="AG5" s="616"/>
      <c r="AH5" s="616"/>
      <c r="AI5" s="616"/>
      <c r="AJ5" s="616"/>
      <c r="AK5" s="616"/>
      <c r="AL5" s="617">
        <v>74.8</v>
      </c>
      <c r="AM5" s="618"/>
      <c r="AN5" s="618"/>
      <c r="AO5" s="619"/>
      <c r="AP5" s="609" t="s">
        <v>229</v>
      </c>
      <c r="AQ5" s="610"/>
      <c r="AR5" s="610"/>
      <c r="AS5" s="610"/>
      <c r="AT5" s="610"/>
      <c r="AU5" s="610"/>
      <c r="AV5" s="610"/>
      <c r="AW5" s="610"/>
      <c r="AX5" s="610"/>
      <c r="AY5" s="610"/>
      <c r="AZ5" s="610"/>
      <c r="BA5" s="610"/>
      <c r="BB5" s="610"/>
      <c r="BC5" s="610"/>
      <c r="BD5" s="610"/>
      <c r="BE5" s="610"/>
      <c r="BF5" s="611"/>
      <c r="BG5" s="623">
        <v>320832855</v>
      </c>
      <c r="BH5" s="624"/>
      <c r="BI5" s="624"/>
      <c r="BJ5" s="624"/>
      <c r="BK5" s="624"/>
      <c r="BL5" s="624"/>
      <c r="BM5" s="624"/>
      <c r="BN5" s="625"/>
      <c r="BO5" s="626">
        <v>89.6</v>
      </c>
      <c r="BP5" s="626"/>
      <c r="BQ5" s="626"/>
      <c r="BR5" s="626"/>
      <c r="BS5" s="627">
        <v>8810637</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6564530</v>
      </c>
      <c r="S6" s="624"/>
      <c r="T6" s="624"/>
      <c r="U6" s="624"/>
      <c r="V6" s="624"/>
      <c r="W6" s="624"/>
      <c r="X6" s="624"/>
      <c r="Y6" s="625"/>
      <c r="Z6" s="626">
        <v>0.6</v>
      </c>
      <c r="AA6" s="626"/>
      <c r="AB6" s="626"/>
      <c r="AC6" s="626"/>
      <c r="AD6" s="627">
        <v>6564530</v>
      </c>
      <c r="AE6" s="627"/>
      <c r="AF6" s="627"/>
      <c r="AG6" s="627"/>
      <c r="AH6" s="627"/>
      <c r="AI6" s="627"/>
      <c r="AJ6" s="627"/>
      <c r="AK6" s="627"/>
      <c r="AL6" s="628">
        <v>1.5</v>
      </c>
      <c r="AM6" s="629"/>
      <c r="AN6" s="629"/>
      <c r="AO6" s="630"/>
      <c r="AP6" s="620" t="s">
        <v>234</v>
      </c>
      <c r="AQ6" s="621"/>
      <c r="AR6" s="621"/>
      <c r="AS6" s="621"/>
      <c r="AT6" s="621"/>
      <c r="AU6" s="621"/>
      <c r="AV6" s="621"/>
      <c r="AW6" s="621"/>
      <c r="AX6" s="621"/>
      <c r="AY6" s="621"/>
      <c r="AZ6" s="621"/>
      <c r="BA6" s="621"/>
      <c r="BB6" s="621"/>
      <c r="BC6" s="621"/>
      <c r="BD6" s="621"/>
      <c r="BE6" s="621"/>
      <c r="BF6" s="622"/>
      <c r="BG6" s="623">
        <v>320832855</v>
      </c>
      <c r="BH6" s="624"/>
      <c r="BI6" s="624"/>
      <c r="BJ6" s="624"/>
      <c r="BK6" s="624"/>
      <c r="BL6" s="624"/>
      <c r="BM6" s="624"/>
      <c r="BN6" s="625"/>
      <c r="BO6" s="626">
        <v>89.6</v>
      </c>
      <c r="BP6" s="626"/>
      <c r="BQ6" s="626"/>
      <c r="BR6" s="626"/>
      <c r="BS6" s="627">
        <v>8810637</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1741845</v>
      </c>
      <c r="CS6" s="624"/>
      <c r="CT6" s="624"/>
      <c r="CU6" s="624"/>
      <c r="CV6" s="624"/>
      <c r="CW6" s="624"/>
      <c r="CX6" s="624"/>
      <c r="CY6" s="625"/>
      <c r="CZ6" s="617">
        <v>0.2</v>
      </c>
      <c r="DA6" s="618"/>
      <c r="DB6" s="618"/>
      <c r="DC6" s="634"/>
      <c r="DD6" s="632" t="s">
        <v>236</v>
      </c>
      <c r="DE6" s="624"/>
      <c r="DF6" s="624"/>
      <c r="DG6" s="624"/>
      <c r="DH6" s="624"/>
      <c r="DI6" s="624"/>
      <c r="DJ6" s="624"/>
      <c r="DK6" s="624"/>
      <c r="DL6" s="624"/>
      <c r="DM6" s="624"/>
      <c r="DN6" s="624"/>
      <c r="DO6" s="624"/>
      <c r="DP6" s="625"/>
      <c r="DQ6" s="632">
        <v>1741845</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73025</v>
      </c>
      <c r="S7" s="624"/>
      <c r="T7" s="624"/>
      <c r="U7" s="624"/>
      <c r="V7" s="624"/>
      <c r="W7" s="624"/>
      <c r="X7" s="624"/>
      <c r="Y7" s="625"/>
      <c r="Z7" s="626">
        <v>0</v>
      </c>
      <c r="AA7" s="626"/>
      <c r="AB7" s="626"/>
      <c r="AC7" s="626"/>
      <c r="AD7" s="627">
        <v>73025</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175655214</v>
      </c>
      <c r="BH7" s="624"/>
      <c r="BI7" s="624"/>
      <c r="BJ7" s="624"/>
      <c r="BK7" s="624"/>
      <c r="BL7" s="624"/>
      <c r="BM7" s="624"/>
      <c r="BN7" s="625"/>
      <c r="BO7" s="626">
        <v>49</v>
      </c>
      <c r="BP7" s="626"/>
      <c r="BQ7" s="626"/>
      <c r="BR7" s="626"/>
      <c r="BS7" s="627">
        <v>8810637</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59881430</v>
      </c>
      <c r="CS7" s="624"/>
      <c r="CT7" s="624"/>
      <c r="CU7" s="624"/>
      <c r="CV7" s="624"/>
      <c r="CW7" s="624"/>
      <c r="CX7" s="624"/>
      <c r="CY7" s="625"/>
      <c r="CZ7" s="626">
        <v>5.3</v>
      </c>
      <c r="DA7" s="626"/>
      <c r="DB7" s="626"/>
      <c r="DC7" s="626"/>
      <c r="DD7" s="632">
        <v>2000150</v>
      </c>
      <c r="DE7" s="624"/>
      <c r="DF7" s="624"/>
      <c r="DG7" s="624"/>
      <c r="DH7" s="624"/>
      <c r="DI7" s="624"/>
      <c r="DJ7" s="624"/>
      <c r="DK7" s="624"/>
      <c r="DL7" s="624"/>
      <c r="DM7" s="624"/>
      <c r="DN7" s="624"/>
      <c r="DO7" s="624"/>
      <c r="DP7" s="625"/>
      <c r="DQ7" s="632">
        <v>48162795</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1179420</v>
      </c>
      <c r="S8" s="624"/>
      <c r="T8" s="624"/>
      <c r="U8" s="624"/>
      <c r="V8" s="624"/>
      <c r="W8" s="624"/>
      <c r="X8" s="624"/>
      <c r="Y8" s="625"/>
      <c r="Z8" s="626">
        <v>0.1</v>
      </c>
      <c r="AA8" s="626"/>
      <c r="AB8" s="626"/>
      <c r="AC8" s="626"/>
      <c r="AD8" s="627">
        <v>1179420</v>
      </c>
      <c r="AE8" s="627"/>
      <c r="AF8" s="627"/>
      <c r="AG8" s="627"/>
      <c r="AH8" s="627"/>
      <c r="AI8" s="627"/>
      <c r="AJ8" s="627"/>
      <c r="AK8" s="627"/>
      <c r="AL8" s="628">
        <v>0.3</v>
      </c>
      <c r="AM8" s="629"/>
      <c r="AN8" s="629"/>
      <c r="AO8" s="630"/>
      <c r="AP8" s="620" t="s">
        <v>241</v>
      </c>
      <c r="AQ8" s="621"/>
      <c r="AR8" s="621"/>
      <c r="AS8" s="621"/>
      <c r="AT8" s="621"/>
      <c r="AU8" s="621"/>
      <c r="AV8" s="621"/>
      <c r="AW8" s="621"/>
      <c r="AX8" s="621"/>
      <c r="AY8" s="621"/>
      <c r="AZ8" s="621"/>
      <c r="BA8" s="621"/>
      <c r="BB8" s="621"/>
      <c r="BC8" s="621"/>
      <c r="BD8" s="621"/>
      <c r="BE8" s="621"/>
      <c r="BF8" s="622"/>
      <c r="BG8" s="623">
        <v>2774681</v>
      </c>
      <c r="BH8" s="624"/>
      <c r="BI8" s="624"/>
      <c r="BJ8" s="624"/>
      <c r="BK8" s="624"/>
      <c r="BL8" s="624"/>
      <c r="BM8" s="624"/>
      <c r="BN8" s="625"/>
      <c r="BO8" s="626">
        <v>0.8</v>
      </c>
      <c r="BP8" s="626"/>
      <c r="BQ8" s="626"/>
      <c r="BR8" s="626"/>
      <c r="BS8" s="627" t="s">
        <v>236</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368474289</v>
      </c>
      <c r="CS8" s="624"/>
      <c r="CT8" s="624"/>
      <c r="CU8" s="624"/>
      <c r="CV8" s="624"/>
      <c r="CW8" s="624"/>
      <c r="CX8" s="624"/>
      <c r="CY8" s="625"/>
      <c r="CZ8" s="626">
        <v>32.799999999999997</v>
      </c>
      <c r="DA8" s="626"/>
      <c r="DB8" s="626"/>
      <c r="DC8" s="626"/>
      <c r="DD8" s="632">
        <v>3150388</v>
      </c>
      <c r="DE8" s="624"/>
      <c r="DF8" s="624"/>
      <c r="DG8" s="624"/>
      <c r="DH8" s="624"/>
      <c r="DI8" s="624"/>
      <c r="DJ8" s="624"/>
      <c r="DK8" s="624"/>
      <c r="DL8" s="624"/>
      <c r="DM8" s="624"/>
      <c r="DN8" s="624"/>
      <c r="DO8" s="624"/>
      <c r="DP8" s="625"/>
      <c r="DQ8" s="632">
        <v>142930716</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981457</v>
      </c>
      <c r="S9" s="624"/>
      <c r="T9" s="624"/>
      <c r="U9" s="624"/>
      <c r="V9" s="624"/>
      <c r="W9" s="624"/>
      <c r="X9" s="624"/>
      <c r="Y9" s="625"/>
      <c r="Z9" s="626">
        <v>0.1</v>
      </c>
      <c r="AA9" s="626"/>
      <c r="AB9" s="626"/>
      <c r="AC9" s="626"/>
      <c r="AD9" s="627">
        <v>981457</v>
      </c>
      <c r="AE9" s="627"/>
      <c r="AF9" s="627"/>
      <c r="AG9" s="627"/>
      <c r="AH9" s="627"/>
      <c r="AI9" s="627"/>
      <c r="AJ9" s="627"/>
      <c r="AK9" s="627"/>
      <c r="AL9" s="628">
        <v>0.2</v>
      </c>
      <c r="AM9" s="629"/>
      <c r="AN9" s="629"/>
      <c r="AO9" s="630"/>
      <c r="AP9" s="620" t="s">
        <v>244</v>
      </c>
      <c r="AQ9" s="621"/>
      <c r="AR9" s="621"/>
      <c r="AS9" s="621"/>
      <c r="AT9" s="621"/>
      <c r="AU9" s="621"/>
      <c r="AV9" s="621"/>
      <c r="AW9" s="621"/>
      <c r="AX9" s="621"/>
      <c r="AY9" s="621"/>
      <c r="AZ9" s="621"/>
      <c r="BA9" s="621"/>
      <c r="BB9" s="621"/>
      <c r="BC9" s="621"/>
      <c r="BD9" s="621"/>
      <c r="BE9" s="621"/>
      <c r="BF9" s="622"/>
      <c r="BG9" s="623">
        <v>135811297</v>
      </c>
      <c r="BH9" s="624"/>
      <c r="BI9" s="624"/>
      <c r="BJ9" s="624"/>
      <c r="BK9" s="624"/>
      <c r="BL9" s="624"/>
      <c r="BM9" s="624"/>
      <c r="BN9" s="625"/>
      <c r="BO9" s="626">
        <v>37.9</v>
      </c>
      <c r="BP9" s="626"/>
      <c r="BQ9" s="626"/>
      <c r="BR9" s="626"/>
      <c r="BS9" s="627" t="s">
        <v>236</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73697231</v>
      </c>
      <c r="CS9" s="624"/>
      <c r="CT9" s="624"/>
      <c r="CU9" s="624"/>
      <c r="CV9" s="624"/>
      <c r="CW9" s="624"/>
      <c r="CX9" s="624"/>
      <c r="CY9" s="625"/>
      <c r="CZ9" s="626">
        <v>6.6</v>
      </c>
      <c r="DA9" s="626"/>
      <c r="DB9" s="626"/>
      <c r="DC9" s="626"/>
      <c r="DD9" s="632">
        <v>3691658</v>
      </c>
      <c r="DE9" s="624"/>
      <c r="DF9" s="624"/>
      <c r="DG9" s="624"/>
      <c r="DH9" s="624"/>
      <c r="DI9" s="624"/>
      <c r="DJ9" s="624"/>
      <c r="DK9" s="624"/>
      <c r="DL9" s="624"/>
      <c r="DM9" s="624"/>
      <c r="DN9" s="624"/>
      <c r="DO9" s="624"/>
      <c r="DP9" s="625"/>
      <c r="DQ9" s="632">
        <v>42305372</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v>333527</v>
      </c>
      <c r="S10" s="624"/>
      <c r="T10" s="624"/>
      <c r="U10" s="624"/>
      <c r="V10" s="624"/>
      <c r="W10" s="624"/>
      <c r="X10" s="624"/>
      <c r="Y10" s="625"/>
      <c r="Z10" s="626">
        <v>0</v>
      </c>
      <c r="AA10" s="626"/>
      <c r="AB10" s="626"/>
      <c r="AC10" s="626"/>
      <c r="AD10" s="627">
        <v>333527</v>
      </c>
      <c r="AE10" s="627"/>
      <c r="AF10" s="627"/>
      <c r="AG10" s="627"/>
      <c r="AH10" s="627"/>
      <c r="AI10" s="627"/>
      <c r="AJ10" s="627"/>
      <c r="AK10" s="627"/>
      <c r="AL10" s="628">
        <v>0.1</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9392832</v>
      </c>
      <c r="BH10" s="624"/>
      <c r="BI10" s="624"/>
      <c r="BJ10" s="624"/>
      <c r="BK10" s="624"/>
      <c r="BL10" s="624"/>
      <c r="BM10" s="624"/>
      <c r="BN10" s="625"/>
      <c r="BO10" s="626">
        <v>2.6</v>
      </c>
      <c r="BP10" s="626"/>
      <c r="BQ10" s="626"/>
      <c r="BR10" s="626"/>
      <c r="BS10" s="627">
        <v>1154128</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126570</v>
      </c>
      <c r="CS10" s="624"/>
      <c r="CT10" s="624"/>
      <c r="CU10" s="624"/>
      <c r="CV10" s="624"/>
      <c r="CW10" s="624"/>
      <c r="CX10" s="624"/>
      <c r="CY10" s="625"/>
      <c r="CZ10" s="626">
        <v>0</v>
      </c>
      <c r="DA10" s="626"/>
      <c r="DB10" s="626"/>
      <c r="DC10" s="626"/>
      <c r="DD10" s="632" t="s">
        <v>236</v>
      </c>
      <c r="DE10" s="624"/>
      <c r="DF10" s="624"/>
      <c r="DG10" s="624"/>
      <c r="DH10" s="624"/>
      <c r="DI10" s="624"/>
      <c r="DJ10" s="624"/>
      <c r="DK10" s="624"/>
      <c r="DL10" s="624"/>
      <c r="DM10" s="624"/>
      <c r="DN10" s="624"/>
      <c r="DO10" s="624"/>
      <c r="DP10" s="625"/>
      <c r="DQ10" s="632">
        <v>115806</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41566284</v>
      </c>
      <c r="S11" s="624"/>
      <c r="T11" s="624"/>
      <c r="U11" s="624"/>
      <c r="V11" s="624"/>
      <c r="W11" s="624"/>
      <c r="X11" s="624"/>
      <c r="Y11" s="625"/>
      <c r="Z11" s="628">
        <v>3.6</v>
      </c>
      <c r="AA11" s="629"/>
      <c r="AB11" s="629"/>
      <c r="AC11" s="635"/>
      <c r="AD11" s="632">
        <v>41566284</v>
      </c>
      <c r="AE11" s="624"/>
      <c r="AF11" s="624"/>
      <c r="AG11" s="624"/>
      <c r="AH11" s="624"/>
      <c r="AI11" s="624"/>
      <c r="AJ11" s="624"/>
      <c r="AK11" s="625"/>
      <c r="AL11" s="628">
        <v>9.5</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27676404</v>
      </c>
      <c r="BH11" s="624"/>
      <c r="BI11" s="624"/>
      <c r="BJ11" s="624"/>
      <c r="BK11" s="624"/>
      <c r="BL11" s="624"/>
      <c r="BM11" s="624"/>
      <c r="BN11" s="625"/>
      <c r="BO11" s="626">
        <v>7.7</v>
      </c>
      <c r="BP11" s="626"/>
      <c r="BQ11" s="626"/>
      <c r="BR11" s="626"/>
      <c r="BS11" s="627">
        <v>7656509</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4770468</v>
      </c>
      <c r="CS11" s="624"/>
      <c r="CT11" s="624"/>
      <c r="CU11" s="624"/>
      <c r="CV11" s="624"/>
      <c r="CW11" s="624"/>
      <c r="CX11" s="624"/>
      <c r="CY11" s="625"/>
      <c r="CZ11" s="626">
        <v>0.4</v>
      </c>
      <c r="DA11" s="626"/>
      <c r="DB11" s="626"/>
      <c r="DC11" s="626"/>
      <c r="DD11" s="632">
        <v>1889209</v>
      </c>
      <c r="DE11" s="624"/>
      <c r="DF11" s="624"/>
      <c r="DG11" s="624"/>
      <c r="DH11" s="624"/>
      <c r="DI11" s="624"/>
      <c r="DJ11" s="624"/>
      <c r="DK11" s="624"/>
      <c r="DL11" s="624"/>
      <c r="DM11" s="624"/>
      <c r="DN11" s="624"/>
      <c r="DO11" s="624"/>
      <c r="DP11" s="625"/>
      <c r="DQ11" s="632">
        <v>2763509</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37501</v>
      </c>
      <c r="S12" s="624"/>
      <c r="T12" s="624"/>
      <c r="U12" s="624"/>
      <c r="V12" s="624"/>
      <c r="W12" s="624"/>
      <c r="X12" s="624"/>
      <c r="Y12" s="625"/>
      <c r="Z12" s="626">
        <v>0</v>
      </c>
      <c r="AA12" s="626"/>
      <c r="AB12" s="626"/>
      <c r="AC12" s="626"/>
      <c r="AD12" s="627">
        <v>37501</v>
      </c>
      <c r="AE12" s="627"/>
      <c r="AF12" s="627"/>
      <c r="AG12" s="627"/>
      <c r="AH12" s="627"/>
      <c r="AI12" s="627"/>
      <c r="AJ12" s="627"/>
      <c r="AK12" s="627"/>
      <c r="AL12" s="628">
        <v>0</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130074663</v>
      </c>
      <c r="BH12" s="624"/>
      <c r="BI12" s="624"/>
      <c r="BJ12" s="624"/>
      <c r="BK12" s="624"/>
      <c r="BL12" s="624"/>
      <c r="BM12" s="624"/>
      <c r="BN12" s="625"/>
      <c r="BO12" s="626">
        <v>36.299999999999997</v>
      </c>
      <c r="BP12" s="626"/>
      <c r="BQ12" s="626"/>
      <c r="BR12" s="626"/>
      <c r="BS12" s="627" t="s">
        <v>129</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222047492</v>
      </c>
      <c r="CS12" s="624"/>
      <c r="CT12" s="624"/>
      <c r="CU12" s="624"/>
      <c r="CV12" s="624"/>
      <c r="CW12" s="624"/>
      <c r="CX12" s="624"/>
      <c r="CY12" s="625"/>
      <c r="CZ12" s="626">
        <v>19.7</v>
      </c>
      <c r="DA12" s="626"/>
      <c r="DB12" s="626"/>
      <c r="DC12" s="626"/>
      <c r="DD12" s="632">
        <v>1277208</v>
      </c>
      <c r="DE12" s="624"/>
      <c r="DF12" s="624"/>
      <c r="DG12" s="624"/>
      <c r="DH12" s="624"/>
      <c r="DI12" s="624"/>
      <c r="DJ12" s="624"/>
      <c r="DK12" s="624"/>
      <c r="DL12" s="624"/>
      <c r="DM12" s="624"/>
      <c r="DN12" s="624"/>
      <c r="DO12" s="624"/>
      <c r="DP12" s="625"/>
      <c r="DQ12" s="632">
        <v>12793779</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236</v>
      </c>
      <c r="S13" s="624"/>
      <c r="T13" s="624"/>
      <c r="U13" s="624"/>
      <c r="V13" s="624"/>
      <c r="W13" s="624"/>
      <c r="X13" s="624"/>
      <c r="Y13" s="625"/>
      <c r="Z13" s="626" t="s">
        <v>236</v>
      </c>
      <c r="AA13" s="626"/>
      <c r="AB13" s="626"/>
      <c r="AC13" s="626"/>
      <c r="AD13" s="627" t="s">
        <v>236</v>
      </c>
      <c r="AE13" s="627"/>
      <c r="AF13" s="627"/>
      <c r="AG13" s="627"/>
      <c r="AH13" s="627"/>
      <c r="AI13" s="627"/>
      <c r="AJ13" s="627"/>
      <c r="AK13" s="627"/>
      <c r="AL13" s="628" t="s">
        <v>129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129324464</v>
      </c>
      <c r="BH13" s="624"/>
      <c r="BI13" s="624"/>
      <c r="BJ13" s="624"/>
      <c r="BK13" s="624"/>
      <c r="BL13" s="624"/>
      <c r="BM13" s="624"/>
      <c r="BN13" s="625"/>
      <c r="BO13" s="626">
        <v>36.1</v>
      </c>
      <c r="BP13" s="626"/>
      <c r="BQ13" s="626"/>
      <c r="BR13" s="626"/>
      <c r="BS13" s="627" t="s">
        <v>129</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98417161</v>
      </c>
      <c r="CS13" s="624"/>
      <c r="CT13" s="624"/>
      <c r="CU13" s="624"/>
      <c r="CV13" s="624"/>
      <c r="CW13" s="624"/>
      <c r="CX13" s="624"/>
      <c r="CY13" s="625"/>
      <c r="CZ13" s="626">
        <v>8.8000000000000007</v>
      </c>
      <c r="DA13" s="626"/>
      <c r="DB13" s="626"/>
      <c r="DC13" s="626"/>
      <c r="DD13" s="632">
        <v>49766429</v>
      </c>
      <c r="DE13" s="624"/>
      <c r="DF13" s="624"/>
      <c r="DG13" s="624"/>
      <c r="DH13" s="624"/>
      <c r="DI13" s="624"/>
      <c r="DJ13" s="624"/>
      <c r="DK13" s="624"/>
      <c r="DL13" s="624"/>
      <c r="DM13" s="624"/>
      <c r="DN13" s="624"/>
      <c r="DO13" s="624"/>
      <c r="DP13" s="625"/>
      <c r="DQ13" s="632">
        <v>47428944</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t="s">
        <v>129</v>
      </c>
      <c r="S14" s="624"/>
      <c r="T14" s="624"/>
      <c r="U14" s="624"/>
      <c r="V14" s="624"/>
      <c r="W14" s="624"/>
      <c r="X14" s="624"/>
      <c r="Y14" s="625"/>
      <c r="Z14" s="626" t="s">
        <v>129</v>
      </c>
      <c r="AA14" s="626"/>
      <c r="AB14" s="626"/>
      <c r="AC14" s="626"/>
      <c r="AD14" s="627" t="s">
        <v>236</v>
      </c>
      <c r="AE14" s="627"/>
      <c r="AF14" s="627"/>
      <c r="AG14" s="627"/>
      <c r="AH14" s="627"/>
      <c r="AI14" s="627"/>
      <c r="AJ14" s="627"/>
      <c r="AK14" s="627"/>
      <c r="AL14" s="628" t="s">
        <v>236</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2241248</v>
      </c>
      <c r="BH14" s="624"/>
      <c r="BI14" s="624"/>
      <c r="BJ14" s="624"/>
      <c r="BK14" s="624"/>
      <c r="BL14" s="624"/>
      <c r="BM14" s="624"/>
      <c r="BN14" s="625"/>
      <c r="BO14" s="626">
        <v>0.6</v>
      </c>
      <c r="BP14" s="626"/>
      <c r="BQ14" s="626"/>
      <c r="BR14" s="626"/>
      <c r="BS14" s="627" t="s">
        <v>129</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13762295</v>
      </c>
      <c r="CS14" s="624"/>
      <c r="CT14" s="624"/>
      <c r="CU14" s="624"/>
      <c r="CV14" s="624"/>
      <c r="CW14" s="624"/>
      <c r="CX14" s="624"/>
      <c r="CY14" s="625"/>
      <c r="CZ14" s="626">
        <v>1.2</v>
      </c>
      <c r="DA14" s="626"/>
      <c r="DB14" s="626"/>
      <c r="DC14" s="626"/>
      <c r="DD14" s="632">
        <v>1159258</v>
      </c>
      <c r="DE14" s="624"/>
      <c r="DF14" s="624"/>
      <c r="DG14" s="624"/>
      <c r="DH14" s="624"/>
      <c r="DI14" s="624"/>
      <c r="DJ14" s="624"/>
      <c r="DK14" s="624"/>
      <c r="DL14" s="624"/>
      <c r="DM14" s="624"/>
      <c r="DN14" s="624"/>
      <c r="DO14" s="624"/>
      <c r="DP14" s="625"/>
      <c r="DQ14" s="632">
        <v>12367668</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v>4612099</v>
      </c>
      <c r="S15" s="624"/>
      <c r="T15" s="624"/>
      <c r="U15" s="624"/>
      <c r="V15" s="624"/>
      <c r="W15" s="624"/>
      <c r="X15" s="624"/>
      <c r="Y15" s="625"/>
      <c r="Z15" s="626">
        <v>0.4</v>
      </c>
      <c r="AA15" s="626"/>
      <c r="AB15" s="626"/>
      <c r="AC15" s="626"/>
      <c r="AD15" s="627">
        <v>4612099</v>
      </c>
      <c r="AE15" s="627"/>
      <c r="AF15" s="627"/>
      <c r="AG15" s="627"/>
      <c r="AH15" s="627"/>
      <c r="AI15" s="627"/>
      <c r="AJ15" s="627"/>
      <c r="AK15" s="627"/>
      <c r="AL15" s="628">
        <v>1</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12861730</v>
      </c>
      <c r="BH15" s="624"/>
      <c r="BI15" s="624"/>
      <c r="BJ15" s="624"/>
      <c r="BK15" s="624"/>
      <c r="BL15" s="624"/>
      <c r="BM15" s="624"/>
      <c r="BN15" s="625"/>
      <c r="BO15" s="626">
        <v>3.6</v>
      </c>
      <c r="BP15" s="626"/>
      <c r="BQ15" s="626"/>
      <c r="BR15" s="626"/>
      <c r="BS15" s="627" t="s">
        <v>236</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163274643</v>
      </c>
      <c r="CS15" s="624"/>
      <c r="CT15" s="624"/>
      <c r="CU15" s="624"/>
      <c r="CV15" s="624"/>
      <c r="CW15" s="624"/>
      <c r="CX15" s="624"/>
      <c r="CY15" s="625"/>
      <c r="CZ15" s="626">
        <v>14.5</v>
      </c>
      <c r="DA15" s="626"/>
      <c r="DB15" s="626"/>
      <c r="DC15" s="626"/>
      <c r="DD15" s="632">
        <v>24731833</v>
      </c>
      <c r="DE15" s="624"/>
      <c r="DF15" s="624"/>
      <c r="DG15" s="624"/>
      <c r="DH15" s="624"/>
      <c r="DI15" s="624"/>
      <c r="DJ15" s="624"/>
      <c r="DK15" s="624"/>
      <c r="DL15" s="624"/>
      <c r="DM15" s="624"/>
      <c r="DN15" s="624"/>
      <c r="DO15" s="624"/>
      <c r="DP15" s="625"/>
      <c r="DQ15" s="632">
        <v>109856760</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667915</v>
      </c>
      <c r="S16" s="624"/>
      <c r="T16" s="624"/>
      <c r="U16" s="624"/>
      <c r="V16" s="624"/>
      <c r="W16" s="624"/>
      <c r="X16" s="624"/>
      <c r="Y16" s="625"/>
      <c r="Z16" s="626">
        <v>0.1</v>
      </c>
      <c r="AA16" s="626"/>
      <c r="AB16" s="626"/>
      <c r="AC16" s="626"/>
      <c r="AD16" s="627">
        <v>667915</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236</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746282</v>
      </c>
      <c r="CS16" s="624"/>
      <c r="CT16" s="624"/>
      <c r="CU16" s="624"/>
      <c r="CV16" s="624"/>
      <c r="CW16" s="624"/>
      <c r="CX16" s="624"/>
      <c r="CY16" s="625"/>
      <c r="CZ16" s="626">
        <v>0.1</v>
      </c>
      <c r="DA16" s="626"/>
      <c r="DB16" s="626"/>
      <c r="DC16" s="626"/>
      <c r="DD16" s="632" t="s">
        <v>129</v>
      </c>
      <c r="DE16" s="624"/>
      <c r="DF16" s="624"/>
      <c r="DG16" s="624"/>
      <c r="DH16" s="624"/>
      <c r="DI16" s="624"/>
      <c r="DJ16" s="624"/>
      <c r="DK16" s="624"/>
      <c r="DL16" s="624"/>
      <c r="DM16" s="624"/>
      <c r="DN16" s="624"/>
      <c r="DO16" s="624"/>
      <c r="DP16" s="625"/>
      <c r="DQ16" s="632">
        <v>82996</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5700677</v>
      </c>
      <c r="S17" s="624"/>
      <c r="T17" s="624"/>
      <c r="U17" s="624"/>
      <c r="V17" s="624"/>
      <c r="W17" s="624"/>
      <c r="X17" s="624"/>
      <c r="Y17" s="625"/>
      <c r="Z17" s="626">
        <v>0.5</v>
      </c>
      <c r="AA17" s="626"/>
      <c r="AB17" s="626"/>
      <c r="AC17" s="626"/>
      <c r="AD17" s="627">
        <v>5700677</v>
      </c>
      <c r="AE17" s="627"/>
      <c r="AF17" s="627"/>
      <c r="AG17" s="627"/>
      <c r="AH17" s="627"/>
      <c r="AI17" s="627"/>
      <c r="AJ17" s="627"/>
      <c r="AK17" s="627"/>
      <c r="AL17" s="628">
        <v>1.3</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236</v>
      </c>
      <c r="BH17" s="624"/>
      <c r="BI17" s="624"/>
      <c r="BJ17" s="624"/>
      <c r="BK17" s="624"/>
      <c r="BL17" s="624"/>
      <c r="BM17" s="624"/>
      <c r="BN17" s="625"/>
      <c r="BO17" s="626" t="s">
        <v>236</v>
      </c>
      <c r="BP17" s="626"/>
      <c r="BQ17" s="626"/>
      <c r="BR17" s="626"/>
      <c r="BS17" s="627" t="s">
        <v>129</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104115730</v>
      </c>
      <c r="CS17" s="624"/>
      <c r="CT17" s="624"/>
      <c r="CU17" s="624"/>
      <c r="CV17" s="624"/>
      <c r="CW17" s="624"/>
      <c r="CX17" s="624"/>
      <c r="CY17" s="625"/>
      <c r="CZ17" s="626">
        <v>9.3000000000000007</v>
      </c>
      <c r="DA17" s="626"/>
      <c r="DB17" s="626"/>
      <c r="DC17" s="626"/>
      <c r="DD17" s="632" t="s">
        <v>236</v>
      </c>
      <c r="DE17" s="624"/>
      <c r="DF17" s="624"/>
      <c r="DG17" s="624"/>
      <c r="DH17" s="624"/>
      <c r="DI17" s="624"/>
      <c r="DJ17" s="624"/>
      <c r="DK17" s="624"/>
      <c r="DL17" s="624"/>
      <c r="DM17" s="624"/>
      <c r="DN17" s="624"/>
      <c r="DO17" s="624"/>
      <c r="DP17" s="625"/>
      <c r="DQ17" s="632">
        <v>91859055</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1835009</v>
      </c>
      <c r="S18" s="624"/>
      <c r="T18" s="624"/>
      <c r="U18" s="624"/>
      <c r="V18" s="624"/>
      <c r="W18" s="624"/>
      <c r="X18" s="624"/>
      <c r="Y18" s="625"/>
      <c r="Z18" s="626">
        <v>0.2</v>
      </c>
      <c r="AA18" s="626"/>
      <c r="AB18" s="626"/>
      <c r="AC18" s="626"/>
      <c r="AD18" s="627">
        <v>1835009</v>
      </c>
      <c r="AE18" s="627"/>
      <c r="AF18" s="627"/>
      <c r="AG18" s="627"/>
      <c r="AH18" s="627"/>
      <c r="AI18" s="627"/>
      <c r="AJ18" s="627"/>
      <c r="AK18" s="627"/>
      <c r="AL18" s="628">
        <v>0.4</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236</v>
      </c>
      <c r="BH18" s="624"/>
      <c r="BI18" s="624"/>
      <c r="BJ18" s="624"/>
      <c r="BK18" s="624"/>
      <c r="BL18" s="624"/>
      <c r="BM18" s="624"/>
      <c r="BN18" s="625"/>
      <c r="BO18" s="626" t="s">
        <v>129</v>
      </c>
      <c r="BP18" s="626"/>
      <c r="BQ18" s="626"/>
      <c r="BR18" s="626"/>
      <c r="BS18" s="627" t="s">
        <v>236</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v>13452923</v>
      </c>
      <c r="CS18" s="624"/>
      <c r="CT18" s="624"/>
      <c r="CU18" s="624"/>
      <c r="CV18" s="624"/>
      <c r="CW18" s="624"/>
      <c r="CX18" s="624"/>
      <c r="CY18" s="625"/>
      <c r="CZ18" s="626">
        <v>1.2</v>
      </c>
      <c r="DA18" s="626"/>
      <c r="DB18" s="626"/>
      <c r="DC18" s="626"/>
      <c r="DD18" s="632" t="s">
        <v>129</v>
      </c>
      <c r="DE18" s="624"/>
      <c r="DF18" s="624"/>
      <c r="DG18" s="624"/>
      <c r="DH18" s="624"/>
      <c r="DI18" s="624"/>
      <c r="DJ18" s="624"/>
      <c r="DK18" s="624"/>
      <c r="DL18" s="624"/>
      <c r="DM18" s="624"/>
      <c r="DN18" s="624"/>
      <c r="DO18" s="624"/>
      <c r="DP18" s="625"/>
      <c r="DQ18" s="632">
        <v>6118028</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1815588</v>
      </c>
      <c r="S19" s="624"/>
      <c r="T19" s="624"/>
      <c r="U19" s="624"/>
      <c r="V19" s="624"/>
      <c r="W19" s="624"/>
      <c r="X19" s="624"/>
      <c r="Y19" s="625"/>
      <c r="Z19" s="626">
        <v>0.2</v>
      </c>
      <c r="AA19" s="626"/>
      <c r="AB19" s="626"/>
      <c r="AC19" s="626"/>
      <c r="AD19" s="627">
        <v>1815588</v>
      </c>
      <c r="AE19" s="627"/>
      <c r="AF19" s="627"/>
      <c r="AG19" s="627"/>
      <c r="AH19" s="627"/>
      <c r="AI19" s="627"/>
      <c r="AJ19" s="627"/>
      <c r="AK19" s="627"/>
      <c r="AL19" s="628">
        <v>0.4</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37432884</v>
      </c>
      <c r="BH19" s="624"/>
      <c r="BI19" s="624"/>
      <c r="BJ19" s="624"/>
      <c r="BK19" s="624"/>
      <c r="BL19" s="624"/>
      <c r="BM19" s="624"/>
      <c r="BN19" s="625"/>
      <c r="BO19" s="626">
        <v>10.4</v>
      </c>
      <c r="BP19" s="626"/>
      <c r="BQ19" s="626"/>
      <c r="BR19" s="626"/>
      <c r="BS19" s="627" t="s">
        <v>236</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19421</v>
      </c>
      <c r="S20" s="624"/>
      <c r="T20" s="624"/>
      <c r="U20" s="624"/>
      <c r="V20" s="624"/>
      <c r="W20" s="624"/>
      <c r="X20" s="624"/>
      <c r="Y20" s="625"/>
      <c r="Z20" s="626">
        <v>0</v>
      </c>
      <c r="AA20" s="626"/>
      <c r="AB20" s="626"/>
      <c r="AC20" s="626"/>
      <c r="AD20" s="627">
        <v>19421</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35518183</v>
      </c>
      <c r="BH20" s="624"/>
      <c r="BI20" s="624"/>
      <c r="BJ20" s="624"/>
      <c r="BK20" s="624"/>
      <c r="BL20" s="624"/>
      <c r="BM20" s="624"/>
      <c r="BN20" s="625"/>
      <c r="BO20" s="626">
        <v>9.9</v>
      </c>
      <c r="BP20" s="626"/>
      <c r="BQ20" s="626"/>
      <c r="BR20" s="626"/>
      <c r="BS20" s="627" t="s">
        <v>236</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1124508359</v>
      </c>
      <c r="CS20" s="624"/>
      <c r="CT20" s="624"/>
      <c r="CU20" s="624"/>
      <c r="CV20" s="624"/>
      <c r="CW20" s="624"/>
      <c r="CX20" s="624"/>
      <c r="CY20" s="625"/>
      <c r="CZ20" s="626">
        <v>100</v>
      </c>
      <c r="DA20" s="626"/>
      <c r="DB20" s="626"/>
      <c r="DC20" s="626"/>
      <c r="DD20" s="632">
        <v>87666133</v>
      </c>
      <c r="DE20" s="624"/>
      <c r="DF20" s="624"/>
      <c r="DG20" s="624"/>
      <c r="DH20" s="624"/>
      <c r="DI20" s="624"/>
      <c r="DJ20" s="624"/>
      <c r="DK20" s="624"/>
      <c r="DL20" s="624"/>
      <c r="DM20" s="624"/>
      <c r="DN20" s="624"/>
      <c r="DO20" s="624"/>
      <c r="DP20" s="625"/>
      <c r="DQ20" s="632">
        <v>518527273</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43846636</v>
      </c>
      <c r="S21" s="624"/>
      <c r="T21" s="624"/>
      <c r="U21" s="624"/>
      <c r="V21" s="624"/>
      <c r="W21" s="624"/>
      <c r="X21" s="624"/>
      <c r="Y21" s="625"/>
      <c r="Z21" s="626">
        <v>3.8</v>
      </c>
      <c r="AA21" s="626"/>
      <c r="AB21" s="626"/>
      <c r="AC21" s="626"/>
      <c r="AD21" s="627">
        <v>42190285</v>
      </c>
      <c r="AE21" s="627"/>
      <c r="AF21" s="627"/>
      <c r="AG21" s="627"/>
      <c r="AH21" s="627"/>
      <c r="AI21" s="627"/>
      <c r="AJ21" s="627"/>
      <c r="AK21" s="627"/>
      <c r="AL21" s="628">
        <v>9.6</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44949</v>
      </c>
      <c r="BH21" s="624"/>
      <c r="BI21" s="624"/>
      <c r="BJ21" s="624"/>
      <c r="BK21" s="624"/>
      <c r="BL21" s="624"/>
      <c r="BM21" s="624"/>
      <c r="BN21" s="625"/>
      <c r="BO21" s="626">
        <v>0</v>
      </c>
      <c r="BP21" s="626"/>
      <c r="BQ21" s="626"/>
      <c r="BR21" s="626"/>
      <c r="BS21" s="627" t="s">
        <v>236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42190285</v>
      </c>
      <c r="S22" s="624"/>
      <c r="T22" s="624"/>
      <c r="U22" s="624"/>
      <c r="V22" s="624"/>
      <c r="W22" s="624"/>
      <c r="X22" s="624"/>
      <c r="Y22" s="625"/>
      <c r="Z22" s="626">
        <v>3.7</v>
      </c>
      <c r="AA22" s="626"/>
      <c r="AB22" s="626"/>
      <c r="AC22" s="626"/>
      <c r="AD22" s="627">
        <v>42190285</v>
      </c>
      <c r="AE22" s="627"/>
      <c r="AF22" s="627"/>
      <c r="AG22" s="627"/>
      <c r="AH22" s="627"/>
      <c r="AI22" s="627"/>
      <c r="AJ22" s="627"/>
      <c r="AK22" s="627"/>
      <c r="AL22" s="628">
        <v>9.6</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v>8286804</v>
      </c>
      <c r="BH22" s="624"/>
      <c r="BI22" s="624"/>
      <c r="BJ22" s="624"/>
      <c r="BK22" s="624"/>
      <c r="BL22" s="624"/>
      <c r="BM22" s="624"/>
      <c r="BN22" s="625"/>
      <c r="BO22" s="626">
        <v>2.2999999999999998</v>
      </c>
      <c r="BP22" s="626"/>
      <c r="BQ22" s="626"/>
      <c r="BR22" s="626"/>
      <c r="BS22" s="627" t="s">
        <v>236</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1656351</v>
      </c>
      <c r="S23" s="624"/>
      <c r="T23" s="624"/>
      <c r="U23" s="624"/>
      <c r="V23" s="624"/>
      <c r="W23" s="624"/>
      <c r="X23" s="624"/>
      <c r="Y23" s="625"/>
      <c r="Z23" s="626">
        <v>0.1</v>
      </c>
      <c r="AA23" s="626"/>
      <c r="AB23" s="626"/>
      <c r="AC23" s="626"/>
      <c r="AD23" s="627" t="s">
        <v>129</v>
      </c>
      <c r="AE23" s="627"/>
      <c r="AF23" s="627"/>
      <c r="AG23" s="627"/>
      <c r="AH23" s="627"/>
      <c r="AI23" s="627"/>
      <c r="AJ23" s="627"/>
      <c r="AK23" s="627"/>
      <c r="AL23" s="628" t="s">
        <v>236</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27186430</v>
      </c>
      <c r="BH23" s="624"/>
      <c r="BI23" s="624"/>
      <c r="BJ23" s="624"/>
      <c r="BK23" s="624"/>
      <c r="BL23" s="624"/>
      <c r="BM23" s="624"/>
      <c r="BN23" s="625"/>
      <c r="BO23" s="626">
        <v>7.6</v>
      </c>
      <c r="BP23" s="626"/>
      <c r="BQ23" s="626"/>
      <c r="BR23" s="626"/>
      <c r="BS23" s="627" t="s">
        <v>236</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236</v>
      </c>
      <c r="S24" s="624"/>
      <c r="T24" s="624"/>
      <c r="U24" s="624"/>
      <c r="V24" s="624"/>
      <c r="W24" s="624"/>
      <c r="X24" s="624"/>
      <c r="Y24" s="625"/>
      <c r="Z24" s="626" t="s">
        <v>236</v>
      </c>
      <c r="AA24" s="626"/>
      <c r="AB24" s="626"/>
      <c r="AC24" s="626"/>
      <c r="AD24" s="627" t="s">
        <v>236</v>
      </c>
      <c r="AE24" s="627"/>
      <c r="AF24" s="627"/>
      <c r="AG24" s="627"/>
      <c r="AH24" s="627"/>
      <c r="AI24" s="627"/>
      <c r="AJ24" s="627"/>
      <c r="AK24" s="627"/>
      <c r="AL24" s="628" t="s">
        <v>129</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236</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524853270</v>
      </c>
      <c r="CS24" s="613"/>
      <c r="CT24" s="613"/>
      <c r="CU24" s="613"/>
      <c r="CV24" s="613"/>
      <c r="CW24" s="613"/>
      <c r="CX24" s="613"/>
      <c r="CY24" s="614"/>
      <c r="CZ24" s="617">
        <v>46.7</v>
      </c>
      <c r="DA24" s="618"/>
      <c r="DB24" s="618"/>
      <c r="DC24" s="634"/>
      <c r="DD24" s="653">
        <v>290166172</v>
      </c>
      <c r="DE24" s="613"/>
      <c r="DF24" s="613"/>
      <c r="DG24" s="613"/>
      <c r="DH24" s="613"/>
      <c r="DI24" s="613"/>
      <c r="DJ24" s="613"/>
      <c r="DK24" s="614"/>
      <c r="DL24" s="653">
        <v>281612953</v>
      </c>
      <c r="DM24" s="613"/>
      <c r="DN24" s="613"/>
      <c r="DO24" s="613"/>
      <c r="DP24" s="613"/>
      <c r="DQ24" s="613"/>
      <c r="DR24" s="613"/>
      <c r="DS24" s="613"/>
      <c r="DT24" s="613"/>
      <c r="DU24" s="613"/>
      <c r="DV24" s="614"/>
      <c r="DW24" s="617">
        <v>62</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465663819</v>
      </c>
      <c r="S25" s="624"/>
      <c r="T25" s="624"/>
      <c r="U25" s="624"/>
      <c r="V25" s="624"/>
      <c r="W25" s="624"/>
      <c r="X25" s="624"/>
      <c r="Y25" s="625"/>
      <c r="Z25" s="626">
        <v>40.700000000000003</v>
      </c>
      <c r="AA25" s="626"/>
      <c r="AB25" s="626"/>
      <c r="AC25" s="626"/>
      <c r="AD25" s="627">
        <v>434906337</v>
      </c>
      <c r="AE25" s="627"/>
      <c r="AF25" s="627"/>
      <c r="AG25" s="627"/>
      <c r="AH25" s="627"/>
      <c r="AI25" s="627"/>
      <c r="AJ25" s="627"/>
      <c r="AK25" s="627"/>
      <c r="AL25" s="628">
        <v>98.9</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v>1914701</v>
      </c>
      <c r="BH25" s="624"/>
      <c r="BI25" s="624"/>
      <c r="BJ25" s="624"/>
      <c r="BK25" s="624"/>
      <c r="BL25" s="624"/>
      <c r="BM25" s="624"/>
      <c r="BN25" s="625"/>
      <c r="BO25" s="626">
        <v>0.5</v>
      </c>
      <c r="BP25" s="626"/>
      <c r="BQ25" s="626"/>
      <c r="BR25" s="626"/>
      <c r="BS25" s="627" t="s">
        <v>236</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145757855</v>
      </c>
      <c r="CS25" s="656"/>
      <c r="CT25" s="656"/>
      <c r="CU25" s="656"/>
      <c r="CV25" s="656"/>
      <c r="CW25" s="656"/>
      <c r="CX25" s="656"/>
      <c r="CY25" s="657"/>
      <c r="CZ25" s="628">
        <v>13</v>
      </c>
      <c r="DA25" s="654"/>
      <c r="DB25" s="654"/>
      <c r="DC25" s="658"/>
      <c r="DD25" s="632">
        <v>122303697</v>
      </c>
      <c r="DE25" s="656"/>
      <c r="DF25" s="656"/>
      <c r="DG25" s="656"/>
      <c r="DH25" s="656"/>
      <c r="DI25" s="656"/>
      <c r="DJ25" s="656"/>
      <c r="DK25" s="657"/>
      <c r="DL25" s="632">
        <v>115427460</v>
      </c>
      <c r="DM25" s="656"/>
      <c r="DN25" s="656"/>
      <c r="DO25" s="656"/>
      <c r="DP25" s="656"/>
      <c r="DQ25" s="656"/>
      <c r="DR25" s="656"/>
      <c r="DS25" s="656"/>
      <c r="DT25" s="656"/>
      <c r="DU25" s="656"/>
      <c r="DV25" s="657"/>
      <c r="DW25" s="628">
        <v>25.4</v>
      </c>
      <c r="DX25" s="654"/>
      <c r="DY25" s="654"/>
      <c r="DZ25" s="654"/>
      <c r="EA25" s="654"/>
      <c r="EB25" s="654"/>
      <c r="EC25" s="655"/>
    </row>
    <row r="26" spans="2:133" ht="11.25" customHeight="1" x14ac:dyDescent="0.2">
      <c r="B26" s="620" t="s">
        <v>297</v>
      </c>
      <c r="C26" s="621"/>
      <c r="D26" s="621"/>
      <c r="E26" s="621"/>
      <c r="F26" s="621"/>
      <c r="G26" s="621"/>
      <c r="H26" s="621"/>
      <c r="I26" s="621"/>
      <c r="J26" s="621"/>
      <c r="K26" s="621"/>
      <c r="L26" s="621"/>
      <c r="M26" s="621"/>
      <c r="N26" s="621"/>
      <c r="O26" s="621"/>
      <c r="P26" s="621"/>
      <c r="Q26" s="622"/>
      <c r="R26" s="623">
        <v>507306</v>
      </c>
      <c r="S26" s="624"/>
      <c r="T26" s="624"/>
      <c r="U26" s="624"/>
      <c r="V26" s="624"/>
      <c r="W26" s="624"/>
      <c r="X26" s="624"/>
      <c r="Y26" s="625"/>
      <c r="Z26" s="626">
        <v>0</v>
      </c>
      <c r="AA26" s="626"/>
      <c r="AB26" s="626"/>
      <c r="AC26" s="626"/>
      <c r="AD26" s="627">
        <v>507306</v>
      </c>
      <c r="AE26" s="627"/>
      <c r="AF26" s="627"/>
      <c r="AG26" s="627"/>
      <c r="AH26" s="627"/>
      <c r="AI26" s="627"/>
      <c r="AJ26" s="627"/>
      <c r="AK26" s="627"/>
      <c r="AL26" s="628">
        <v>0.1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236</v>
      </c>
      <c r="BH26" s="624"/>
      <c r="BI26" s="624"/>
      <c r="BJ26" s="624"/>
      <c r="BK26" s="624"/>
      <c r="BL26" s="624"/>
      <c r="BM26" s="624"/>
      <c r="BN26" s="625"/>
      <c r="BO26" s="626" t="s">
        <v>236</v>
      </c>
      <c r="BP26" s="626"/>
      <c r="BQ26" s="626"/>
      <c r="BR26" s="626"/>
      <c r="BS26" s="627" t="s">
        <v>236</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103633706</v>
      </c>
      <c r="CS26" s="624"/>
      <c r="CT26" s="624"/>
      <c r="CU26" s="624"/>
      <c r="CV26" s="624"/>
      <c r="CW26" s="624"/>
      <c r="CX26" s="624"/>
      <c r="CY26" s="625"/>
      <c r="CZ26" s="628">
        <v>9.1999999999999993</v>
      </c>
      <c r="DA26" s="654"/>
      <c r="DB26" s="654"/>
      <c r="DC26" s="658"/>
      <c r="DD26" s="632">
        <v>82442607</v>
      </c>
      <c r="DE26" s="624"/>
      <c r="DF26" s="624"/>
      <c r="DG26" s="624"/>
      <c r="DH26" s="624"/>
      <c r="DI26" s="624"/>
      <c r="DJ26" s="624"/>
      <c r="DK26" s="625"/>
      <c r="DL26" s="632" t="s">
        <v>236</v>
      </c>
      <c r="DM26" s="624"/>
      <c r="DN26" s="624"/>
      <c r="DO26" s="624"/>
      <c r="DP26" s="624"/>
      <c r="DQ26" s="624"/>
      <c r="DR26" s="624"/>
      <c r="DS26" s="624"/>
      <c r="DT26" s="624"/>
      <c r="DU26" s="624"/>
      <c r="DV26" s="625"/>
      <c r="DW26" s="628" t="s">
        <v>129</v>
      </c>
      <c r="DX26" s="654"/>
      <c r="DY26" s="654"/>
      <c r="DZ26" s="654"/>
      <c r="EA26" s="654"/>
      <c r="EB26" s="654"/>
      <c r="EC26" s="655"/>
    </row>
    <row r="27" spans="2:133" ht="11.25" customHeight="1" x14ac:dyDescent="0.2">
      <c r="B27" s="620" t="s">
        <v>300</v>
      </c>
      <c r="C27" s="621"/>
      <c r="D27" s="621"/>
      <c r="E27" s="621"/>
      <c r="F27" s="621"/>
      <c r="G27" s="621"/>
      <c r="H27" s="621"/>
      <c r="I27" s="621"/>
      <c r="J27" s="621"/>
      <c r="K27" s="621"/>
      <c r="L27" s="621"/>
      <c r="M27" s="621"/>
      <c r="N27" s="621"/>
      <c r="O27" s="621"/>
      <c r="P27" s="621"/>
      <c r="Q27" s="622"/>
      <c r="R27" s="623">
        <v>12173478</v>
      </c>
      <c r="S27" s="624"/>
      <c r="T27" s="624"/>
      <c r="U27" s="624"/>
      <c r="V27" s="624"/>
      <c r="W27" s="624"/>
      <c r="X27" s="624"/>
      <c r="Y27" s="625"/>
      <c r="Z27" s="626">
        <v>1.1000000000000001</v>
      </c>
      <c r="AA27" s="626"/>
      <c r="AB27" s="626"/>
      <c r="AC27" s="626"/>
      <c r="AD27" s="627" t="s">
        <v>236</v>
      </c>
      <c r="AE27" s="627"/>
      <c r="AF27" s="627"/>
      <c r="AG27" s="627"/>
      <c r="AH27" s="627"/>
      <c r="AI27" s="627"/>
      <c r="AJ27" s="627"/>
      <c r="AK27" s="627"/>
      <c r="AL27" s="628" t="s">
        <v>236</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358265739</v>
      </c>
      <c r="BH27" s="624"/>
      <c r="BI27" s="624"/>
      <c r="BJ27" s="624"/>
      <c r="BK27" s="624"/>
      <c r="BL27" s="624"/>
      <c r="BM27" s="624"/>
      <c r="BN27" s="625"/>
      <c r="BO27" s="626">
        <v>100</v>
      </c>
      <c r="BP27" s="626"/>
      <c r="BQ27" s="626"/>
      <c r="BR27" s="626"/>
      <c r="BS27" s="627">
        <v>8810637</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275325505</v>
      </c>
      <c r="CS27" s="656"/>
      <c r="CT27" s="656"/>
      <c r="CU27" s="656"/>
      <c r="CV27" s="656"/>
      <c r="CW27" s="656"/>
      <c r="CX27" s="656"/>
      <c r="CY27" s="657"/>
      <c r="CZ27" s="628">
        <v>24.5</v>
      </c>
      <c r="DA27" s="654"/>
      <c r="DB27" s="654"/>
      <c r="DC27" s="658"/>
      <c r="DD27" s="632">
        <v>76349210</v>
      </c>
      <c r="DE27" s="656"/>
      <c r="DF27" s="656"/>
      <c r="DG27" s="656"/>
      <c r="DH27" s="656"/>
      <c r="DI27" s="656"/>
      <c r="DJ27" s="656"/>
      <c r="DK27" s="657"/>
      <c r="DL27" s="632">
        <v>74672228</v>
      </c>
      <c r="DM27" s="656"/>
      <c r="DN27" s="656"/>
      <c r="DO27" s="656"/>
      <c r="DP27" s="656"/>
      <c r="DQ27" s="656"/>
      <c r="DR27" s="656"/>
      <c r="DS27" s="656"/>
      <c r="DT27" s="656"/>
      <c r="DU27" s="656"/>
      <c r="DV27" s="657"/>
      <c r="DW27" s="628">
        <v>16.399999999999999</v>
      </c>
      <c r="DX27" s="654"/>
      <c r="DY27" s="654"/>
      <c r="DZ27" s="654"/>
      <c r="EA27" s="654"/>
      <c r="EB27" s="654"/>
      <c r="EC27" s="655"/>
    </row>
    <row r="28" spans="2:133" ht="11.25" customHeight="1" x14ac:dyDescent="0.2">
      <c r="B28" s="620" t="s">
        <v>303</v>
      </c>
      <c r="C28" s="621"/>
      <c r="D28" s="621"/>
      <c r="E28" s="621"/>
      <c r="F28" s="621"/>
      <c r="G28" s="621"/>
      <c r="H28" s="621"/>
      <c r="I28" s="621"/>
      <c r="J28" s="621"/>
      <c r="K28" s="621"/>
      <c r="L28" s="621"/>
      <c r="M28" s="621"/>
      <c r="N28" s="621"/>
      <c r="O28" s="621"/>
      <c r="P28" s="621"/>
      <c r="Q28" s="622"/>
      <c r="R28" s="623">
        <v>17407570</v>
      </c>
      <c r="S28" s="624"/>
      <c r="T28" s="624"/>
      <c r="U28" s="624"/>
      <c r="V28" s="624"/>
      <c r="W28" s="624"/>
      <c r="X28" s="624"/>
      <c r="Y28" s="625"/>
      <c r="Z28" s="626">
        <v>1.5</v>
      </c>
      <c r="AA28" s="626"/>
      <c r="AB28" s="626"/>
      <c r="AC28" s="626"/>
      <c r="AD28" s="627">
        <v>3277873</v>
      </c>
      <c r="AE28" s="627"/>
      <c r="AF28" s="627"/>
      <c r="AG28" s="627"/>
      <c r="AH28" s="627"/>
      <c r="AI28" s="627"/>
      <c r="AJ28" s="627"/>
      <c r="AK28" s="627"/>
      <c r="AL28" s="628">
        <v>0.7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103769910</v>
      </c>
      <c r="CS28" s="624"/>
      <c r="CT28" s="624"/>
      <c r="CU28" s="624"/>
      <c r="CV28" s="624"/>
      <c r="CW28" s="624"/>
      <c r="CX28" s="624"/>
      <c r="CY28" s="625"/>
      <c r="CZ28" s="628">
        <v>9.1999999999999993</v>
      </c>
      <c r="DA28" s="654"/>
      <c r="DB28" s="654"/>
      <c r="DC28" s="658"/>
      <c r="DD28" s="632">
        <v>91513265</v>
      </c>
      <c r="DE28" s="624"/>
      <c r="DF28" s="624"/>
      <c r="DG28" s="624"/>
      <c r="DH28" s="624"/>
      <c r="DI28" s="624"/>
      <c r="DJ28" s="624"/>
      <c r="DK28" s="625"/>
      <c r="DL28" s="632">
        <v>91513265</v>
      </c>
      <c r="DM28" s="624"/>
      <c r="DN28" s="624"/>
      <c r="DO28" s="624"/>
      <c r="DP28" s="624"/>
      <c r="DQ28" s="624"/>
      <c r="DR28" s="624"/>
      <c r="DS28" s="624"/>
      <c r="DT28" s="624"/>
      <c r="DU28" s="624"/>
      <c r="DV28" s="625"/>
      <c r="DW28" s="628">
        <v>20.100000000000001</v>
      </c>
      <c r="DX28" s="654"/>
      <c r="DY28" s="654"/>
      <c r="DZ28" s="654"/>
      <c r="EA28" s="654"/>
      <c r="EB28" s="654"/>
      <c r="EC28" s="655"/>
    </row>
    <row r="29" spans="2:133" ht="11.25" customHeight="1" x14ac:dyDescent="0.2">
      <c r="B29" s="620" t="s">
        <v>305</v>
      </c>
      <c r="C29" s="621"/>
      <c r="D29" s="621"/>
      <c r="E29" s="621"/>
      <c r="F29" s="621"/>
      <c r="G29" s="621"/>
      <c r="H29" s="621"/>
      <c r="I29" s="621"/>
      <c r="J29" s="621"/>
      <c r="K29" s="621"/>
      <c r="L29" s="621"/>
      <c r="M29" s="621"/>
      <c r="N29" s="621"/>
      <c r="O29" s="621"/>
      <c r="P29" s="621"/>
      <c r="Q29" s="622"/>
      <c r="R29" s="623">
        <v>7785739</v>
      </c>
      <c r="S29" s="624"/>
      <c r="T29" s="624"/>
      <c r="U29" s="624"/>
      <c r="V29" s="624"/>
      <c r="W29" s="624"/>
      <c r="X29" s="624"/>
      <c r="Y29" s="625"/>
      <c r="Z29" s="626">
        <v>0.7</v>
      </c>
      <c r="AA29" s="626"/>
      <c r="AB29" s="626"/>
      <c r="AC29" s="626"/>
      <c r="AD29" s="627">
        <v>57077</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103764052</v>
      </c>
      <c r="CS29" s="656"/>
      <c r="CT29" s="656"/>
      <c r="CU29" s="656"/>
      <c r="CV29" s="656"/>
      <c r="CW29" s="656"/>
      <c r="CX29" s="656"/>
      <c r="CY29" s="657"/>
      <c r="CZ29" s="628">
        <v>9.1999999999999993</v>
      </c>
      <c r="DA29" s="654"/>
      <c r="DB29" s="654"/>
      <c r="DC29" s="658"/>
      <c r="DD29" s="632">
        <v>91507407</v>
      </c>
      <c r="DE29" s="656"/>
      <c r="DF29" s="656"/>
      <c r="DG29" s="656"/>
      <c r="DH29" s="656"/>
      <c r="DI29" s="656"/>
      <c r="DJ29" s="656"/>
      <c r="DK29" s="657"/>
      <c r="DL29" s="632">
        <v>91507407</v>
      </c>
      <c r="DM29" s="656"/>
      <c r="DN29" s="656"/>
      <c r="DO29" s="656"/>
      <c r="DP29" s="656"/>
      <c r="DQ29" s="656"/>
      <c r="DR29" s="656"/>
      <c r="DS29" s="656"/>
      <c r="DT29" s="656"/>
      <c r="DU29" s="656"/>
      <c r="DV29" s="657"/>
      <c r="DW29" s="628">
        <v>20.100000000000001</v>
      </c>
      <c r="DX29" s="654"/>
      <c r="DY29" s="654"/>
      <c r="DZ29" s="654"/>
      <c r="EA29" s="654"/>
      <c r="EB29" s="654"/>
      <c r="EC29" s="655"/>
    </row>
    <row r="30" spans="2:133" ht="11.25" customHeight="1" x14ac:dyDescent="0.2">
      <c r="B30" s="620" t="s">
        <v>308</v>
      </c>
      <c r="C30" s="621"/>
      <c r="D30" s="621"/>
      <c r="E30" s="621"/>
      <c r="F30" s="621"/>
      <c r="G30" s="621"/>
      <c r="H30" s="621"/>
      <c r="I30" s="621"/>
      <c r="J30" s="621"/>
      <c r="K30" s="621"/>
      <c r="L30" s="621"/>
      <c r="M30" s="621"/>
      <c r="N30" s="621"/>
      <c r="O30" s="621"/>
      <c r="P30" s="621"/>
      <c r="Q30" s="622"/>
      <c r="R30" s="623">
        <v>239225251</v>
      </c>
      <c r="S30" s="624"/>
      <c r="T30" s="624"/>
      <c r="U30" s="624"/>
      <c r="V30" s="624"/>
      <c r="W30" s="624"/>
      <c r="X30" s="624"/>
      <c r="Y30" s="625"/>
      <c r="Z30" s="626">
        <v>20.9</v>
      </c>
      <c r="AA30" s="626"/>
      <c r="AB30" s="626"/>
      <c r="AC30" s="626"/>
      <c r="AD30" s="627" t="s">
        <v>129</v>
      </c>
      <c r="AE30" s="627"/>
      <c r="AF30" s="627"/>
      <c r="AG30" s="627"/>
      <c r="AH30" s="627"/>
      <c r="AI30" s="627"/>
      <c r="AJ30" s="627"/>
      <c r="AK30" s="627"/>
      <c r="AL30" s="628" t="s">
        <v>129</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94567500</v>
      </c>
      <c r="CS30" s="624"/>
      <c r="CT30" s="624"/>
      <c r="CU30" s="624"/>
      <c r="CV30" s="624"/>
      <c r="CW30" s="624"/>
      <c r="CX30" s="624"/>
      <c r="CY30" s="625"/>
      <c r="CZ30" s="628">
        <v>8.4</v>
      </c>
      <c r="DA30" s="654"/>
      <c r="DB30" s="654"/>
      <c r="DC30" s="658"/>
      <c r="DD30" s="632">
        <v>82888257</v>
      </c>
      <c r="DE30" s="624"/>
      <c r="DF30" s="624"/>
      <c r="DG30" s="624"/>
      <c r="DH30" s="624"/>
      <c r="DI30" s="624"/>
      <c r="DJ30" s="624"/>
      <c r="DK30" s="625"/>
      <c r="DL30" s="632">
        <v>82888257</v>
      </c>
      <c r="DM30" s="624"/>
      <c r="DN30" s="624"/>
      <c r="DO30" s="624"/>
      <c r="DP30" s="624"/>
      <c r="DQ30" s="624"/>
      <c r="DR30" s="624"/>
      <c r="DS30" s="624"/>
      <c r="DT30" s="624"/>
      <c r="DU30" s="624"/>
      <c r="DV30" s="625"/>
      <c r="DW30" s="628">
        <v>18.2</v>
      </c>
      <c r="DX30" s="654"/>
      <c r="DY30" s="654"/>
      <c r="DZ30" s="654"/>
      <c r="EA30" s="654"/>
      <c r="EB30" s="654"/>
      <c r="EC30" s="655"/>
    </row>
    <row r="31" spans="2:133" ht="11.25" customHeight="1" x14ac:dyDescent="0.2">
      <c r="B31" s="636" t="s">
        <v>312</v>
      </c>
      <c r="C31" s="637"/>
      <c r="D31" s="637"/>
      <c r="E31" s="637"/>
      <c r="F31" s="637"/>
      <c r="G31" s="637"/>
      <c r="H31" s="637"/>
      <c r="I31" s="637"/>
      <c r="J31" s="637"/>
      <c r="K31" s="637"/>
      <c r="L31" s="637"/>
      <c r="M31" s="637"/>
      <c r="N31" s="637"/>
      <c r="O31" s="637"/>
      <c r="P31" s="637"/>
      <c r="Q31" s="638"/>
      <c r="R31" s="623">
        <v>56700</v>
      </c>
      <c r="S31" s="624"/>
      <c r="T31" s="624"/>
      <c r="U31" s="624"/>
      <c r="V31" s="624"/>
      <c r="W31" s="624"/>
      <c r="X31" s="624"/>
      <c r="Y31" s="625"/>
      <c r="Z31" s="626">
        <v>0</v>
      </c>
      <c r="AA31" s="626"/>
      <c r="AB31" s="626"/>
      <c r="AC31" s="626"/>
      <c r="AD31" s="627">
        <v>56700</v>
      </c>
      <c r="AE31" s="627"/>
      <c r="AF31" s="627"/>
      <c r="AG31" s="627"/>
      <c r="AH31" s="627"/>
      <c r="AI31" s="627"/>
      <c r="AJ31" s="627"/>
      <c r="AK31" s="627"/>
      <c r="AL31" s="628">
        <v>0</v>
      </c>
      <c r="AM31" s="629"/>
      <c r="AN31" s="629"/>
      <c r="AO31" s="630"/>
      <c r="AP31" s="669" t="s">
        <v>313</v>
      </c>
      <c r="AQ31" s="670"/>
      <c r="AR31" s="670"/>
      <c r="AS31" s="670"/>
      <c r="AT31" s="675" t="s">
        <v>314</v>
      </c>
      <c r="AU31" s="218"/>
      <c r="AV31" s="218"/>
      <c r="AW31" s="218"/>
      <c r="AX31" s="609" t="s">
        <v>187</v>
      </c>
      <c r="AY31" s="610"/>
      <c r="AZ31" s="610"/>
      <c r="BA31" s="610"/>
      <c r="BB31" s="610"/>
      <c r="BC31" s="610"/>
      <c r="BD31" s="610"/>
      <c r="BE31" s="610"/>
      <c r="BF31" s="611"/>
      <c r="BG31" s="679">
        <v>99.5</v>
      </c>
      <c r="BH31" s="667"/>
      <c r="BI31" s="667"/>
      <c r="BJ31" s="667"/>
      <c r="BK31" s="667"/>
      <c r="BL31" s="667"/>
      <c r="BM31" s="618">
        <v>98.8</v>
      </c>
      <c r="BN31" s="667"/>
      <c r="BO31" s="667"/>
      <c r="BP31" s="667"/>
      <c r="BQ31" s="668"/>
      <c r="BR31" s="679">
        <v>99.5</v>
      </c>
      <c r="BS31" s="667"/>
      <c r="BT31" s="667"/>
      <c r="BU31" s="667"/>
      <c r="BV31" s="667"/>
      <c r="BW31" s="667"/>
      <c r="BX31" s="618">
        <v>98.8</v>
      </c>
      <c r="BY31" s="667"/>
      <c r="BZ31" s="667"/>
      <c r="CA31" s="667"/>
      <c r="CB31" s="668"/>
      <c r="CD31" s="661"/>
      <c r="CE31" s="662"/>
      <c r="CF31" s="620" t="s">
        <v>315</v>
      </c>
      <c r="CG31" s="621"/>
      <c r="CH31" s="621"/>
      <c r="CI31" s="621"/>
      <c r="CJ31" s="621"/>
      <c r="CK31" s="621"/>
      <c r="CL31" s="621"/>
      <c r="CM31" s="621"/>
      <c r="CN31" s="621"/>
      <c r="CO31" s="621"/>
      <c r="CP31" s="621"/>
      <c r="CQ31" s="622"/>
      <c r="CR31" s="623">
        <v>9196552</v>
      </c>
      <c r="CS31" s="656"/>
      <c r="CT31" s="656"/>
      <c r="CU31" s="656"/>
      <c r="CV31" s="656"/>
      <c r="CW31" s="656"/>
      <c r="CX31" s="656"/>
      <c r="CY31" s="657"/>
      <c r="CZ31" s="628">
        <v>0.8</v>
      </c>
      <c r="DA31" s="654"/>
      <c r="DB31" s="654"/>
      <c r="DC31" s="658"/>
      <c r="DD31" s="632">
        <v>8619150</v>
      </c>
      <c r="DE31" s="656"/>
      <c r="DF31" s="656"/>
      <c r="DG31" s="656"/>
      <c r="DH31" s="656"/>
      <c r="DI31" s="656"/>
      <c r="DJ31" s="656"/>
      <c r="DK31" s="657"/>
      <c r="DL31" s="632">
        <v>8619150</v>
      </c>
      <c r="DM31" s="656"/>
      <c r="DN31" s="656"/>
      <c r="DO31" s="656"/>
      <c r="DP31" s="656"/>
      <c r="DQ31" s="656"/>
      <c r="DR31" s="656"/>
      <c r="DS31" s="656"/>
      <c r="DT31" s="656"/>
      <c r="DU31" s="656"/>
      <c r="DV31" s="657"/>
      <c r="DW31" s="628">
        <v>1.9</v>
      </c>
      <c r="DX31" s="654"/>
      <c r="DY31" s="654"/>
      <c r="DZ31" s="654"/>
      <c r="EA31" s="654"/>
      <c r="EB31" s="654"/>
      <c r="EC31" s="655"/>
    </row>
    <row r="32" spans="2:133" ht="11.25" customHeight="1" x14ac:dyDescent="0.2">
      <c r="B32" s="620" t="s">
        <v>316</v>
      </c>
      <c r="C32" s="621"/>
      <c r="D32" s="621"/>
      <c r="E32" s="621"/>
      <c r="F32" s="621"/>
      <c r="G32" s="621"/>
      <c r="H32" s="621"/>
      <c r="I32" s="621"/>
      <c r="J32" s="621"/>
      <c r="K32" s="621"/>
      <c r="L32" s="621"/>
      <c r="M32" s="621"/>
      <c r="N32" s="621"/>
      <c r="O32" s="621"/>
      <c r="P32" s="621"/>
      <c r="Q32" s="622"/>
      <c r="R32" s="623">
        <v>49149334</v>
      </c>
      <c r="S32" s="624"/>
      <c r="T32" s="624"/>
      <c r="U32" s="624"/>
      <c r="V32" s="624"/>
      <c r="W32" s="624"/>
      <c r="X32" s="624"/>
      <c r="Y32" s="625"/>
      <c r="Z32" s="626">
        <v>4.3</v>
      </c>
      <c r="AA32" s="626"/>
      <c r="AB32" s="626"/>
      <c r="AC32" s="626"/>
      <c r="AD32" s="627" t="s">
        <v>236</v>
      </c>
      <c r="AE32" s="627"/>
      <c r="AF32" s="627"/>
      <c r="AG32" s="627"/>
      <c r="AH32" s="627"/>
      <c r="AI32" s="627"/>
      <c r="AJ32" s="627"/>
      <c r="AK32" s="627"/>
      <c r="AL32" s="628" t="s">
        <v>236</v>
      </c>
      <c r="AM32" s="629"/>
      <c r="AN32" s="629"/>
      <c r="AO32" s="630"/>
      <c r="AP32" s="671"/>
      <c r="AQ32" s="672"/>
      <c r="AR32" s="672"/>
      <c r="AS32" s="672"/>
      <c r="AT32" s="676"/>
      <c r="AU32" s="214" t="s">
        <v>317</v>
      </c>
      <c r="AX32" s="620" t="s">
        <v>318</v>
      </c>
      <c r="AY32" s="621"/>
      <c r="AZ32" s="621"/>
      <c r="BA32" s="621"/>
      <c r="BB32" s="621"/>
      <c r="BC32" s="621"/>
      <c r="BD32" s="621"/>
      <c r="BE32" s="621"/>
      <c r="BF32" s="622"/>
      <c r="BG32" s="680">
        <v>99.2</v>
      </c>
      <c r="BH32" s="656"/>
      <c r="BI32" s="656"/>
      <c r="BJ32" s="656"/>
      <c r="BK32" s="656"/>
      <c r="BL32" s="656"/>
      <c r="BM32" s="629">
        <v>98.1</v>
      </c>
      <c r="BN32" s="656"/>
      <c r="BO32" s="656"/>
      <c r="BP32" s="656"/>
      <c r="BQ32" s="678"/>
      <c r="BR32" s="680">
        <v>99.3</v>
      </c>
      <c r="BS32" s="656"/>
      <c r="BT32" s="656"/>
      <c r="BU32" s="656"/>
      <c r="BV32" s="656"/>
      <c r="BW32" s="656"/>
      <c r="BX32" s="629">
        <v>98.1</v>
      </c>
      <c r="BY32" s="656"/>
      <c r="BZ32" s="656"/>
      <c r="CA32" s="656"/>
      <c r="CB32" s="678"/>
      <c r="CD32" s="663"/>
      <c r="CE32" s="664"/>
      <c r="CF32" s="620" t="s">
        <v>319</v>
      </c>
      <c r="CG32" s="621"/>
      <c r="CH32" s="621"/>
      <c r="CI32" s="621"/>
      <c r="CJ32" s="621"/>
      <c r="CK32" s="621"/>
      <c r="CL32" s="621"/>
      <c r="CM32" s="621"/>
      <c r="CN32" s="621"/>
      <c r="CO32" s="621"/>
      <c r="CP32" s="621"/>
      <c r="CQ32" s="622"/>
      <c r="CR32" s="623">
        <v>5858</v>
      </c>
      <c r="CS32" s="624"/>
      <c r="CT32" s="624"/>
      <c r="CU32" s="624"/>
      <c r="CV32" s="624"/>
      <c r="CW32" s="624"/>
      <c r="CX32" s="624"/>
      <c r="CY32" s="625"/>
      <c r="CZ32" s="628">
        <v>0</v>
      </c>
      <c r="DA32" s="654"/>
      <c r="DB32" s="654"/>
      <c r="DC32" s="658"/>
      <c r="DD32" s="632">
        <v>5858</v>
      </c>
      <c r="DE32" s="624"/>
      <c r="DF32" s="624"/>
      <c r="DG32" s="624"/>
      <c r="DH32" s="624"/>
      <c r="DI32" s="624"/>
      <c r="DJ32" s="624"/>
      <c r="DK32" s="625"/>
      <c r="DL32" s="632">
        <v>5858</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2">
      <c r="B33" s="620" t="s">
        <v>320</v>
      </c>
      <c r="C33" s="621"/>
      <c r="D33" s="621"/>
      <c r="E33" s="621"/>
      <c r="F33" s="621"/>
      <c r="G33" s="621"/>
      <c r="H33" s="621"/>
      <c r="I33" s="621"/>
      <c r="J33" s="621"/>
      <c r="K33" s="621"/>
      <c r="L33" s="621"/>
      <c r="M33" s="621"/>
      <c r="N33" s="621"/>
      <c r="O33" s="621"/>
      <c r="P33" s="621"/>
      <c r="Q33" s="622"/>
      <c r="R33" s="623">
        <v>11934077</v>
      </c>
      <c r="S33" s="624"/>
      <c r="T33" s="624"/>
      <c r="U33" s="624"/>
      <c r="V33" s="624"/>
      <c r="W33" s="624"/>
      <c r="X33" s="624"/>
      <c r="Y33" s="625"/>
      <c r="Z33" s="626">
        <v>1</v>
      </c>
      <c r="AA33" s="626"/>
      <c r="AB33" s="626"/>
      <c r="AC33" s="626"/>
      <c r="AD33" s="627">
        <v>1000343</v>
      </c>
      <c r="AE33" s="627"/>
      <c r="AF33" s="627"/>
      <c r="AG33" s="627"/>
      <c r="AH33" s="627"/>
      <c r="AI33" s="627"/>
      <c r="AJ33" s="627"/>
      <c r="AK33" s="627"/>
      <c r="AL33" s="628">
        <v>0.2</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99.7</v>
      </c>
      <c r="BH33" s="682"/>
      <c r="BI33" s="682"/>
      <c r="BJ33" s="682"/>
      <c r="BK33" s="682"/>
      <c r="BL33" s="682"/>
      <c r="BM33" s="683">
        <v>99.5</v>
      </c>
      <c r="BN33" s="682"/>
      <c r="BO33" s="682"/>
      <c r="BP33" s="682"/>
      <c r="BQ33" s="684"/>
      <c r="BR33" s="681">
        <v>99.7</v>
      </c>
      <c r="BS33" s="682"/>
      <c r="BT33" s="682"/>
      <c r="BU33" s="682"/>
      <c r="BV33" s="682"/>
      <c r="BW33" s="682"/>
      <c r="BX33" s="683">
        <v>99.3</v>
      </c>
      <c r="BY33" s="682"/>
      <c r="BZ33" s="682"/>
      <c r="CA33" s="682"/>
      <c r="CB33" s="684"/>
      <c r="CD33" s="620" t="s">
        <v>322</v>
      </c>
      <c r="CE33" s="621"/>
      <c r="CF33" s="621"/>
      <c r="CG33" s="621"/>
      <c r="CH33" s="621"/>
      <c r="CI33" s="621"/>
      <c r="CJ33" s="621"/>
      <c r="CK33" s="621"/>
      <c r="CL33" s="621"/>
      <c r="CM33" s="621"/>
      <c r="CN33" s="621"/>
      <c r="CO33" s="621"/>
      <c r="CP33" s="621"/>
      <c r="CQ33" s="622"/>
      <c r="CR33" s="623">
        <v>511242674</v>
      </c>
      <c r="CS33" s="656"/>
      <c r="CT33" s="656"/>
      <c r="CU33" s="656"/>
      <c r="CV33" s="656"/>
      <c r="CW33" s="656"/>
      <c r="CX33" s="656"/>
      <c r="CY33" s="657"/>
      <c r="CZ33" s="628">
        <v>45.5</v>
      </c>
      <c r="DA33" s="654"/>
      <c r="DB33" s="654"/>
      <c r="DC33" s="658"/>
      <c r="DD33" s="632">
        <v>205708245</v>
      </c>
      <c r="DE33" s="656"/>
      <c r="DF33" s="656"/>
      <c r="DG33" s="656"/>
      <c r="DH33" s="656"/>
      <c r="DI33" s="656"/>
      <c r="DJ33" s="656"/>
      <c r="DK33" s="657"/>
      <c r="DL33" s="632">
        <v>143962563</v>
      </c>
      <c r="DM33" s="656"/>
      <c r="DN33" s="656"/>
      <c r="DO33" s="656"/>
      <c r="DP33" s="656"/>
      <c r="DQ33" s="656"/>
      <c r="DR33" s="656"/>
      <c r="DS33" s="656"/>
      <c r="DT33" s="656"/>
      <c r="DU33" s="656"/>
      <c r="DV33" s="657"/>
      <c r="DW33" s="628">
        <v>31.7</v>
      </c>
      <c r="DX33" s="654"/>
      <c r="DY33" s="654"/>
      <c r="DZ33" s="654"/>
      <c r="EA33" s="654"/>
      <c r="EB33" s="654"/>
      <c r="EC33" s="655"/>
    </row>
    <row r="34" spans="2:133" ht="11.25" customHeight="1" x14ac:dyDescent="0.2">
      <c r="B34" s="620" t="s">
        <v>323</v>
      </c>
      <c r="C34" s="621"/>
      <c r="D34" s="621"/>
      <c r="E34" s="621"/>
      <c r="F34" s="621"/>
      <c r="G34" s="621"/>
      <c r="H34" s="621"/>
      <c r="I34" s="621"/>
      <c r="J34" s="621"/>
      <c r="K34" s="621"/>
      <c r="L34" s="621"/>
      <c r="M34" s="621"/>
      <c r="N34" s="621"/>
      <c r="O34" s="621"/>
      <c r="P34" s="621"/>
      <c r="Q34" s="622"/>
      <c r="R34" s="623">
        <v>1558306</v>
      </c>
      <c r="S34" s="624"/>
      <c r="T34" s="624"/>
      <c r="U34" s="624"/>
      <c r="V34" s="624"/>
      <c r="W34" s="624"/>
      <c r="X34" s="624"/>
      <c r="Y34" s="625"/>
      <c r="Z34" s="626">
        <v>0.1</v>
      </c>
      <c r="AA34" s="626"/>
      <c r="AB34" s="626"/>
      <c r="AC34" s="626"/>
      <c r="AD34" s="627" t="s">
        <v>129</v>
      </c>
      <c r="AE34" s="627"/>
      <c r="AF34" s="627"/>
      <c r="AG34" s="627"/>
      <c r="AH34" s="627"/>
      <c r="AI34" s="627"/>
      <c r="AJ34" s="627"/>
      <c r="AK34" s="627"/>
      <c r="AL34" s="628" t="s">
        <v>236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119440473</v>
      </c>
      <c r="CS34" s="624"/>
      <c r="CT34" s="624"/>
      <c r="CU34" s="624"/>
      <c r="CV34" s="624"/>
      <c r="CW34" s="624"/>
      <c r="CX34" s="624"/>
      <c r="CY34" s="625"/>
      <c r="CZ34" s="628">
        <v>10.6</v>
      </c>
      <c r="DA34" s="654"/>
      <c r="DB34" s="654"/>
      <c r="DC34" s="658"/>
      <c r="DD34" s="632">
        <v>73914572</v>
      </c>
      <c r="DE34" s="624"/>
      <c r="DF34" s="624"/>
      <c r="DG34" s="624"/>
      <c r="DH34" s="624"/>
      <c r="DI34" s="624"/>
      <c r="DJ34" s="624"/>
      <c r="DK34" s="625"/>
      <c r="DL34" s="632">
        <v>60903997</v>
      </c>
      <c r="DM34" s="624"/>
      <c r="DN34" s="624"/>
      <c r="DO34" s="624"/>
      <c r="DP34" s="624"/>
      <c r="DQ34" s="624"/>
      <c r="DR34" s="624"/>
      <c r="DS34" s="624"/>
      <c r="DT34" s="624"/>
      <c r="DU34" s="624"/>
      <c r="DV34" s="625"/>
      <c r="DW34" s="628">
        <v>13.4</v>
      </c>
      <c r="DX34" s="654"/>
      <c r="DY34" s="654"/>
      <c r="DZ34" s="654"/>
      <c r="EA34" s="654"/>
      <c r="EB34" s="654"/>
      <c r="EC34" s="655"/>
    </row>
    <row r="35" spans="2:133" ht="11.25" customHeight="1" x14ac:dyDescent="0.2">
      <c r="B35" s="620" t="s">
        <v>325</v>
      </c>
      <c r="C35" s="621"/>
      <c r="D35" s="621"/>
      <c r="E35" s="621"/>
      <c r="F35" s="621"/>
      <c r="G35" s="621"/>
      <c r="H35" s="621"/>
      <c r="I35" s="621"/>
      <c r="J35" s="621"/>
      <c r="K35" s="621"/>
      <c r="L35" s="621"/>
      <c r="M35" s="621"/>
      <c r="N35" s="621"/>
      <c r="O35" s="621"/>
      <c r="P35" s="621"/>
      <c r="Q35" s="622"/>
      <c r="R35" s="623">
        <v>18900228</v>
      </c>
      <c r="S35" s="624"/>
      <c r="T35" s="624"/>
      <c r="U35" s="624"/>
      <c r="V35" s="624"/>
      <c r="W35" s="624"/>
      <c r="X35" s="624"/>
      <c r="Y35" s="625"/>
      <c r="Z35" s="626">
        <v>1.7</v>
      </c>
      <c r="AA35" s="626"/>
      <c r="AB35" s="626"/>
      <c r="AC35" s="626"/>
      <c r="AD35" s="627" t="s">
        <v>236</v>
      </c>
      <c r="AE35" s="627"/>
      <c r="AF35" s="627"/>
      <c r="AG35" s="627"/>
      <c r="AH35" s="627"/>
      <c r="AI35" s="627"/>
      <c r="AJ35" s="627"/>
      <c r="AK35" s="627"/>
      <c r="AL35" s="628" t="s">
        <v>129</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10900323</v>
      </c>
      <c r="CS35" s="656"/>
      <c r="CT35" s="656"/>
      <c r="CU35" s="656"/>
      <c r="CV35" s="656"/>
      <c r="CW35" s="656"/>
      <c r="CX35" s="656"/>
      <c r="CY35" s="657"/>
      <c r="CZ35" s="628">
        <v>1</v>
      </c>
      <c r="DA35" s="654"/>
      <c r="DB35" s="654"/>
      <c r="DC35" s="658"/>
      <c r="DD35" s="632">
        <v>8026553</v>
      </c>
      <c r="DE35" s="656"/>
      <c r="DF35" s="656"/>
      <c r="DG35" s="656"/>
      <c r="DH35" s="656"/>
      <c r="DI35" s="656"/>
      <c r="DJ35" s="656"/>
      <c r="DK35" s="657"/>
      <c r="DL35" s="632">
        <v>8024543</v>
      </c>
      <c r="DM35" s="656"/>
      <c r="DN35" s="656"/>
      <c r="DO35" s="656"/>
      <c r="DP35" s="656"/>
      <c r="DQ35" s="656"/>
      <c r="DR35" s="656"/>
      <c r="DS35" s="656"/>
      <c r="DT35" s="656"/>
      <c r="DU35" s="656"/>
      <c r="DV35" s="657"/>
      <c r="DW35" s="628">
        <v>1.8</v>
      </c>
      <c r="DX35" s="654"/>
      <c r="DY35" s="654"/>
      <c r="DZ35" s="654"/>
      <c r="EA35" s="654"/>
      <c r="EB35" s="654"/>
      <c r="EC35" s="655"/>
    </row>
    <row r="36" spans="2:133" ht="11.25" customHeight="1" x14ac:dyDescent="0.2">
      <c r="B36" s="620" t="s">
        <v>329</v>
      </c>
      <c r="C36" s="621"/>
      <c r="D36" s="621"/>
      <c r="E36" s="621"/>
      <c r="F36" s="621"/>
      <c r="G36" s="621"/>
      <c r="H36" s="621"/>
      <c r="I36" s="621"/>
      <c r="J36" s="621"/>
      <c r="K36" s="621"/>
      <c r="L36" s="621"/>
      <c r="M36" s="621"/>
      <c r="N36" s="621"/>
      <c r="O36" s="621"/>
      <c r="P36" s="621"/>
      <c r="Q36" s="622"/>
      <c r="R36" s="623">
        <v>16909529</v>
      </c>
      <c r="S36" s="624"/>
      <c r="T36" s="624"/>
      <c r="U36" s="624"/>
      <c r="V36" s="624"/>
      <c r="W36" s="624"/>
      <c r="X36" s="624"/>
      <c r="Y36" s="625"/>
      <c r="Z36" s="626">
        <v>1.5</v>
      </c>
      <c r="AA36" s="626"/>
      <c r="AB36" s="626"/>
      <c r="AC36" s="626"/>
      <c r="AD36" s="627" t="s">
        <v>129</v>
      </c>
      <c r="AE36" s="627"/>
      <c r="AF36" s="627"/>
      <c r="AG36" s="627"/>
      <c r="AH36" s="627"/>
      <c r="AI36" s="627"/>
      <c r="AJ36" s="627"/>
      <c r="AK36" s="627"/>
      <c r="AL36" s="628" t="s">
        <v>129</v>
      </c>
      <c r="AM36" s="629"/>
      <c r="AN36" s="629"/>
      <c r="AO36" s="630"/>
      <c r="AP36" s="222"/>
      <c r="AQ36" s="689" t="s">
        <v>330</v>
      </c>
      <c r="AR36" s="690"/>
      <c r="AS36" s="690"/>
      <c r="AT36" s="690"/>
      <c r="AU36" s="690"/>
      <c r="AV36" s="690"/>
      <c r="AW36" s="690"/>
      <c r="AX36" s="690"/>
      <c r="AY36" s="691"/>
      <c r="AZ36" s="612">
        <v>98768922</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3419814</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68699517</v>
      </c>
      <c r="CS36" s="624"/>
      <c r="CT36" s="624"/>
      <c r="CU36" s="624"/>
      <c r="CV36" s="624"/>
      <c r="CW36" s="624"/>
      <c r="CX36" s="624"/>
      <c r="CY36" s="625"/>
      <c r="CZ36" s="628">
        <v>6.1</v>
      </c>
      <c r="DA36" s="654"/>
      <c r="DB36" s="654"/>
      <c r="DC36" s="658"/>
      <c r="DD36" s="632">
        <v>53249776</v>
      </c>
      <c r="DE36" s="624"/>
      <c r="DF36" s="624"/>
      <c r="DG36" s="624"/>
      <c r="DH36" s="624"/>
      <c r="DI36" s="624"/>
      <c r="DJ36" s="624"/>
      <c r="DK36" s="625"/>
      <c r="DL36" s="632">
        <v>31737291</v>
      </c>
      <c r="DM36" s="624"/>
      <c r="DN36" s="624"/>
      <c r="DO36" s="624"/>
      <c r="DP36" s="624"/>
      <c r="DQ36" s="624"/>
      <c r="DR36" s="624"/>
      <c r="DS36" s="624"/>
      <c r="DT36" s="624"/>
      <c r="DU36" s="624"/>
      <c r="DV36" s="625"/>
      <c r="DW36" s="628">
        <v>7</v>
      </c>
      <c r="DX36" s="654"/>
      <c r="DY36" s="654"/>
      <c r="DZ36" s="654"/>
      <c r="EA36" s="654"/>
      <c r="EB36" s="654"/>
      <c r="EC36" s="655"/>
    </row>
    <row r="37" spans="2:133" ht="11.25" customHeight="1" x14ac:dyDescent="0.2">
      <c r="B37" s="620" t="s">
        <v>333</v>
      </c>
      <c r="C37" s="621"/>
      <c r="D37" s="621"/>
      <c r="E37" s="621"/>
      <c r="F37" s="621"/>
      <c r="G37" s="621"/>
      <c r="H37" s="621"/>
      <c r="I37" s="621"/>
      <c r="J37" s="621"/>
      <c r="K37" s="621"/>
      <c r="L37" s="621"/>
      <c r="M37" s="621"/>
      <c r="N37" s="621"/>
      <c r="O37" s="621"/>
      <c r="P37" s="621"/>
      <c r="Q37" s="622"/>
      <c r="R37" s="623">
        <v>234555082</v>
      </c>
      <c r="S37" s="624"/>
      <c r="T37" s="624"/>
      <c r="U37" s="624"/>
      <c r="V37" s="624"/>
      <c r="W37" s="624"/>
      <c r="X37" s="624"/>
      <c r="Y37" s="625"/>
      <c r="Z37" s="626">
        <v>20.5</v>
      </c>
      <c r="AA37" s="626"/>
      <c r="AB37" s="626"/>
      <c r="AC37" s="626"/>
      <c r="AD37" s="627">
        <v>43476</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22956404</v>
      </c>
      <c r="BA37" s="624"/>
      <c r="BB37" s="624"/>
      <c r="BC37" s="624"/>
      <c r="BD37" s="656"/>
      <c r="BE37" s="656"/>
      <c r="BF37" s="678"/>
      <c r="BG37" s="620" t="s">
        <v>335</v>
      </c>
      <c r="BH37" s="621"/>
      <c r="BI37" s="621"/>
      <c r="BJ37" s="621"/>
      <c r="BK37" s="621"/>
      <c r="BL37" s="621"/>
      <c r="BM37" s="621"/>
      <c r="BN37" s="621"/>
      <c r="BO37" s="621"/>
      <c r="BP37" s="621"/>
      <c r="BQ37" s="621"/>
      <c r="BR37" s="621"/>
      <c r="BS37" s="621"/>
      <c r="BT37" s="621"/>
      <c r="BU37" s="622"/>
      <c r="BV37" s="623">
        <v>-471278</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380193</v>
      </c>
      <c r="CS37" s="656"/>
      <c r="CT37" s="656"/>
      <c r="CU37" s="656"/>
      <c r="CV37" s="656"/>
      <c r="CW37" s="656"/>
      <c r="CX37" s="656"/>
      <c r="CY37" s="657"/>
      <c r="CZ37" s="628">
        <v>0</v>
      </c>
      <c r="DA37" s="654"/>
      <c r="DB37" s="654"/>
      <c r="DC37" s="658"/>
      <c r="DD37" s="632">
        <v>380193</v>
      </c>
      <c r="DE37" s="656"/>
      <c r="DF37" s="656"/>
      <c r="DG37" s="656"/>
      <c r="DH37" s="656"/>
      <c r="DI37" s="656"/>
      <c r="DJ37" s="656"/>
      <c r="DK37" s="657"/>
      <c r="DL37" s="632">
        <v>377509</v>
      </c>
      <c r="DM37" s="656"/>
      <c r="DN37" s="656"/>
      <c r="DO37" s="656"/>
      <c r="DP37" s="656"/>
      <c r="DQ37" s="656"/>
      <c r="DR37" s="656"/>
      <c r="DS37" s="656"/>
      <c r="DT37" s="656"/>
      <c r="DU37" s="656"/>
      <c r="DV37" s="657"/>
      <c r="DW37" s="628">
        <v>0.1</v>
      </c>
      <c r="DX37" s="654"/>
      <c r="DY37" s="654"/>
      <c r="DZ37" s="654"/>
      <c r="EA37" s="654"/>
      <c r="EB37" s="654"/>
      <c r="EC37" s="655"/>
    </row>
    <row r="38" spans="2:133" ht="11.25" customHeight="1" x14ac:dyDescent="0.2">
      <c r="B38" s="620" t="s">
        <v>337</v>
      </c>
      <c r="C38" s="621"/>
      <c r="D38" s="621"/>
      <c r="E38" s="621"/>
      <c r="F38" s="621"/>
      <c r="G38" s="621"/>
      <c r="H38" s="621"/>
      <c r="I38" s="621"/>
      <c r="J38" s="621"/>
      <c r="K38" s="621"/>
      <c r="L38" s="621"/>
      <c r="M38" s="621"/>
      <c r="N38" s="621"/>
      <c r="O38" s="621"/>
      <c r="P38" s="621"/>
      <c r="Q38" s="622"/>
      <c r="R38" s="623">
        <v>67053000</v>
      </c>
      <c r="S38" s="624"/>
      <c r="T38" s="624"/>
      <c r="U38" s="624"/>
      <c r="V38" s="624"/>
      <c r="W38" s="624"/>
      <c r="X38" s="624"/>
      <c r="Y38" s="625"/>
      <c r="Z38" s="626">
        <v>5.9</v>
      </c>
      <c r="AA38" s="626"/>
      <c r="AB38" s="626"/>
      <c r="AC38" s="626"/>
      <c r="AD38" s="627" t="s">
        <v>236</v>
      </c>
      <c r="AE38" s="627"/>
      <c r="AF38" s="627"/>
      <c r="AG38" s="627"/>
      <c r="AH38" s="627"/>
      <c r="AI38" s="627"/>
      <c r="AJ38" s="627"/>
      <c r="AK38" s="627"/>
      <c r="AL38" s="628" t="s">
        <v>236</v>
      </c>
      <c r="AM38" s="629"/>
      <c r="AN38" s="629"/>
      <c r="AO38" s="630"/>
      <c r="AQ38" s="686" t="s">
        <v>338</v>
      </c>
      <c r="AR38" s="687"/>
      <c r="AS38" s="687"/>
      <c r="AT38" s="687"/>
      <c r="AU38" s="687"/>
      <c r="AV38" s="687"/>
      <c r="AW38" s="687"/>
      <c r="AX38" s="687"/>
      <c r="AY38" s="688"/>
      <c r="AZ38" s="623">
        <v>13452923</v>
      </c>
      <c r="BA38" s="624"/>
      <c r="BB38" s="624"/>
      <c r="BC38" s="624"/>
      <c r="BD38" s="656"/>
      <c r="BE38" s="656"/>
      <c r="BF38" s="678"/>
      <c r="BG38" s="620" t="s">
        <v>339</v>
      </c>
      <c r="BH38" s="621"/>
      <c r="BI38" s="621"/>
      <c r="BJ38" s="621"/>
      <c r="BK38" s="621"/>
      <c r="BL38" s="621"/>
      <c r="BM38" s="621"/>
      <c r="BN38" s="621"/>
      <c r="BO38" s="621"/>
      <c r="BP38" s="621"/>
      <c r="BQ38" s="621"/>
      <c r="BR38" s="621"/>
      <c r="BS38" s="621"/>
      <c r="BT38" s="621"/>
      <c r="BU38" s="622"/>
      <c r="BV38" s="623">
        <v>214694</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61375249</v>
      </c>
      <c r="CS38" s="624"/>
      <c r="CT38" s="624"/>
      <c r="CU38" s="624"/>
      <c r="CV38" s="624"/>
      <c r="CW38" s="624"/>
      <c r="CX38" s="624"/>
      <c r="CY38" s="625"/>
      <c r="CZ38" s="628">
        <v>5.5</v>
      </c>
      <c r="DA38" s="654"/>
      <c r="DB38" s="654"/>
      <c r="DC38" s="658"/>
      <c r="DD38" s="632">
        <v>50034537</v>
      </c>
      <c r="DE38" s="624"/>
      <c r="DF38" s="624"/>
      <c r="DG38" s="624"/>
      <c r="DH38" s="624"/>
      <c r="DI38" s="624"/>
      <c r="DJ38" s="624"/>
      <c r="DK38" s="625"/>
      <c r="DL38" s="632">
        <v>43295263</v>
      </c>
      <c r="DM38" s="624"/>
      <c r="DN38" s="624"/>
      <c r="DO38" s="624"/>
      <c r="DP38" s="624"/>
      <c r="DQ38" s="624"/>
      <c r="DR38" s="624"/>
      <c r="DS38" s="624"/>
      <c r="DT38" s="624"/>
      <c r="DU38" s="624"/>
      <c r="DV38" s="625"/>
      <c r="DW38" s="628">
        <v>9.5</v>
      </c>
      <c r="DX38" s="654"/>
      <c r="DY38" s="654"/>
      <c r="DZ38" s="654"/>
      <c r="EA38" s="654"/>
      <c r="EB38" s="654"/>
      <c r="EC38" s="655"/>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236</v>
      </c>
      <c r="S39" s="624"/>
      <c r="T39" s="624"/>
      <c r="U39" s="624"/>
      <c r="V39" s="624"/>
      <c r="W39" s="624"/>
      <c r="X39" s="624"/>
      <c r="Y39" s="625"/>
      <c r="Z39" s="626" t="s">
        <v>129</v>
      </c>
      <c r="AA39" s="626"/>
      <c r="AB39" s="626"/>
      <c r="AC39" s="626"/>
      <c r="AD39" s="627" t="s">
        <v>236</v>
      </c>
      <c r="AE39" s="627"/>
      <c r="AF39" s="627"/>
      <c r="AG39" s="627"/>
      <c r="AH39" s="627"/>
      <c r="AI39" s="627"/>
      <c r="AJ39" s="627"/>
      <c r="AK39" s="627"/>
      <c r="AL39" s="628" t="s">
        <v>236</v>
      </c>
      <c r="AM39" s="629"/>
      <c r="AN39" s="629"/>
      <c r="AO39" s="630"/>
      <c r="AQ39" s="686" t="s">
        <v>342</v>
      </c>
      <c r="AR39" s="687"/>
      <c r="AS39" s="687"/>
      <c r="AT39" s="687"/>
      <c r="AU39" s="687"/>
      <c r="AV39" s="687"/>
      <c r="AW39" s="687"/>
      <c r="AX39" s="687"/>
      <c r="AY39" s="688"/>
      <c r="AZ39" s="623">
        <v>2137241</v>
      </c>
      <c r="BA39" s="624"/>
      <c r="BB39" s="624"/>
      <c r="BC39" s="624"/>
      <c r="BD39" s="656"/>
      <c r="BE39" s="656"/>
      <c r="BF39" s="678"/>
      <c r="BG39" s="620" t="s">
        <v>343</v>
      </c>
      <c r="BH39" s="621"/>
      <c r="BI39" s="621"/>
      <c r="BJ39" s="621"/>
      <c r="BK39" s="621"/>
      <c r="BL39" s="621"/>
      <c r="BM39" s="621"/>
      <c r="BN39" s="621"/>
      <c r="BO39" s="621"/>
      <c r="BP39" s="621"/>
      <c r="BQ39" s="621"/>
      <c r="BR39" s="621"/>
      <c r="BS39" s="621"/>
      <c r="BT39" s="621"/>
      <c r="BU39" s="622"/>
      <c r="BV39" s="623">
        <v>305778</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33812476</v>
      </c>
      <c r="CS39" s="656"/>
      <c r="CT39" s="656"/>
      <c r="CU39" s="656"/>
      <c r="CV39" s="656"/>
      <c r="CW39" s="656"/>
      <c r="CX39" s="656"/>
      <c r="CY39" s="657"/>
      <c r="CZ39" s="628">
        <v>3</v>
      </c>
      <c r="DA39" s="654"/>
      <c r="DB39" s="654"/>
      <c r="DC39" s="658"/>
      <c r="DD39" s="632">
        <v>19232459</v>
      </c>
      <c r="DE39" s="656"/>
      <c r="DF39" s="656"/>
      <c r="DG39" s="656"/>
      <c r="DH39" s="656"/>
      <c r="DI39" s="656"/>
      <c r="DJ39" s="656"/>
      <c r="DK39" s="657"/>
      <c r="DL39" s="632" t="s">
        <v>129</v>
      </c>
      <c r="DM39" s="656"/>
      <c r="DN39" s="656"/>
      <c r="DO39" s="656"/>
      <c r="DP39" s="656"/>
      <c r="DQ39" s="656"/>
      <c r="DR39" s="656"/>
      <c r="DS39" s="656"/>
      <c r="DT39" s="656"/>
      <c r="DU39" s="656"/>
      <c r="DV39" s="657"/>
      <c r="DW39" s="628" t="s">
        <v>236</v>
      </c>
      <c r="DX39" s="654"/>
      <c r="DY39" s="654"/>
      <c r="DZ39" s="654"/>
      <c r="EA39" s="654"/>
      <c r="EB39" s="654"/>
      <c r="EC39" s="655"/>
    </row>
    <row r="40" spans="2:133" ht="11.25" customHeight="1" x14ac:dyDescent="0.2">
      <c r="B40" s="620" t="s">
        <v>345</v>
      </c>
      <c r="C40" s="621"/>
      <c r="D40" s="621"/>
      <c r="E40" s="621"/>
      <c r="F40" s="621"/>
      <c r="G40" s="621"/>
      <c r="H40" s="621"/>
      <c r="I40" s="621"/>
      <c r="J40" s="621"/>
      <c r="K40" s="621"/>
      <c r="L40" s="621"/>
      <c r="M40" s="621"/>
      <c r="N40" s="621"/>
      <c r="O40" s="621"/>
      <c r="P40" s="621"/>
      <c r="Q40" s="622"/>
      <c r="R40" s="623">
        <v>14700000</v>
      </c>
      <c r="S40" s="624"/>
      <c r="T40" s="624"/>
      <c r="U40" s="624"/>
      <c r="V40" s="624"/>
      <c r="W40" s="624"/>
      <c r="X40" s="624"/>
      <c r="Y40" s="625"/>
      <c r="Z40" s="626">
        <v>1.3</v>
      </c>
      <c r="AA40" s="626"/>
      <c r="AB40" s="626"/>
      <c r="AC40" s="626"/>
      <c r="AD40" s="627" t="s">
        <v>129</v>
      </c>
      <c r="AE40" s="627"/>
      <c r="AF40" s="627"/>
      <c r="AG40" s="627"/>
      <c r="AH40" s="627"/>
      <c r="AI40" s="627"/>
      <c r="AJ40" s="627"/>
      <c r="AK40" s="627"/>
      <c r="AL40" s="628" t="s">
        <v>129</v>
      </c>
      <c r="AM40" s="629"/>
      <c r="AN40" s="629"/>
      <c r="AO40" s="630"/>
      <c r="AQ40" s="686" t="s">
        <v>346</v>
      </c>
      <c r="AR40" s="687"/>
      <c r="AS40" s="687"/>
      <c r="AT40" s="687"/>
      <c r="AU40" s="687"/>
      <c r="AV40" s="687"/>
      <c r="AW40" s="687"/>
      <c r="AX40" s="687"/>
      <c r="AY40" s="688"/>
      <c r="AZ40" s="623">
        <v>2102811</v>
      </c>
      <c r="BA40" s="624"/>
      <c r="BB40" s="624"/>
      <c r="BC40" s="624"/>
      <c r="BD40" s="656"/>
      <c r="BE40" s="656"/>
      <c r="BF40" s="678"/>
      <c r="BG40" s="671" t="s">
        <v>347</v>
      </c>
      <c r="BH40" s="672"/>
      <c r="BI40" s="672"/>
      <c r="BJ40" s="672"/>
      <c r="BK40" s="672"/>
      <c r="BL40" s="223"/>
      <c r="BM40" s="621" t="s">
        <v>348</v>
      </c>
      <c r="BN40" s="621"/>
      <c r="BO40" s="621"/>
      <c r="BP40" s="621"/>
      <c r="BQ40" s="621"/>
      <c r="BR40" s="621"/>
      <c r="BS40" s="621"/>
      <c r="BT40" s="621"/>
      <c r="BU40" s="622"/>
      <c r="BV40" s="623">
        <v>91</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217014636</v>
      </c>
      <c r="CS40" s="624"/>
      <c r="CT40" s="624"/>
      <c r="CU40" s="624"/>
      <c r="CV40" s="624"/>
      <c r="CW40" s="624"/>
      <c r="CX40" s="624"/>
      <c r="CY40" s="625"/>
      <c r="CZ40" s="628">
        <v>19.3</v>
      </c>
      <c r="DA40" s="654"/>
      <c r="DB40" s="654"/>
      <c r="DC40" s="658"/>
      <c r="DD40" s="632">
        <v>1250348</v>
      </c>
      <c r="DE40" s="624"/>
      <c r="DF40" s="624"/>
      <c r="DG40" s="624"/>
      <c r="DH40" s="624"/>
      <c r="DI40" s="624"/>
      <c r="DJ40" s="624"/>
      <c r="DK40" s="625"/>
      <c r="DL40" s="632">
        <v>1469</v>
      </c>
      <c r="DM40" s="624"/>
      <c r="DN40" s="624"/>
      <c r="DO40" s="624"/>
      <c r="DP40" s="624"/>
      <c r="DQ40" s="624"/>
      <c r="DR40" s="624"/>
      <c r="DS40" s="624"/>
      <c r="DT40" s="624"/>
      <c r="DU40" s="624"/>
      <c r="DV40" s="625"/>
      <c r="DW40" s="628">
        <v>0</v>
      </c>
      <c r="DX40" s="654"/>
      <c r="DY40" s="654"/>
      <c r="DZ40" s="654"/>
      <c r="EA40" s="654"/>
      <c r="EB40" s="654"/>
      <c r="EC40" s="655"/>
    </row>
    <row r="41" spans="2:133" ht="11.25" customHeight="1" x14ac:dyDescent="0.2">
      <c r="B41" s="644" t="s">
        <v>350</v>
      </c>
      <c r="C41" s="645"/>
      <c r="D41" s="645"/>
      <c r="E41" s="645"/>
      <c r="F41" s="645"/>
      <c r="G41" s="645"/>
      <c r="H41" s="645"/>
      <c r="I41" s="645"/>
      <c r="J41" s="645"/>
      <c r="K41" s="645"/>
      <c r="L41" s="645"/>
      <c r="M41" s="645"/>
      <c r="N41" s="645"/>
      <c r="O41" s="645"/>
      <c r="P41" s="645"/>
      <c r="Q41" s="646"/>
      <c r="R41" s="695">
        <v>1142879419</v>
      </c>
      <c r="S41" s="696"/>
      <c r="T41" s="696"/>
      <c r="U41" s="696"/>
      <c r="V41" s="696"/>
      <c r="W41" s="696"/>
      <c r="X41" s="696"/>
      <c r="Y41" s="700"/>
      <c r="Z41" s="701">
        <v>100</v>
      </c>
      <c r="AA41" s="701"/>
      <c r="AB41" s="701"/>
      <c r="AC41" s="701"/>
      <c r="AD41" s="702">
        <v>439849112</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18447042</v>
      </c>
      <c r="BA41" s="624"/>
      <c r="BB41" s="624"/>
      <c r="BC41" s="624"/>
      <c r="BD41" s="656"/>
      <c r="BE41" s="656"/>
      <c r="BF41" s="678"/>
      <c r="BG41" s="671"/>
      <c r="BH41" s="672"/>
      <c r="BI41" s="672"/>
      <c r="BJ41" s="672"/>
      <c r="BK41" s="672"/>
      <c r="BL41" s="223"/>
      <c r="BM41" s="621" t="s">
        <v>352</v>
      </c>
      <c r="BN41" s="621"/>
      <c r="BO41" s="621"/>
      <c r="BP41" s="621"/>
      <c r="BQ41" s="621"/>
      <c r="BR41" s="621"/>
      <c r="BS41" s="621"/>
      <c r="BT41" s="621"/>
      <c r="BU41" s="622"/>
      <c r="BV41" s="623" t="s">
        <v>129</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236</v>
      </c>
      <c r="CS41" s="656"/>
      <c r="CT41" s="656"/>
      <c r="CU41" s="656"/>
      <c r="CV41" s="656"/>
      <c r="CW41" s="656"/>
      <c r="CX41" s="656"/>
      <c r="CY41" s="657"/>
      <c r="CZ41" s="628" t="s">
        <v>236</v>
      </c>
      <c r="DA41" s="654"/>
      <c r="DB41" s="654"/>
      <c r="DC41" s="658"/>
      <c r="DD41" s="632" t="s">
        <v>236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39672501</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306</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88412415</v>
      </c>
      <c r="CS42" s="656"/>
      <c r="CT42" s="656"/>
      <c r="CU42" s="656"/>
      <c r="CV42" s="656"/>
      <c r="CW42" s="656"/>
      <c r="CX42" s="656"/>
      <c r="CY42" s="657"/>
      <c r="CZ42" s="628">
        <v>7.9</v>
      </c>
      <c r="DA42" s="654"/>
      <c r="DB42" s="654"/>
      <c r="DC42" s="658"/>
      <c r="DD42" s="632">
        <v>22652856</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3648246</v>
      </c>
      <c r="CS43" s="656"/>
      <c r="CT43" s="656"/>
      <c r="CU43" s="656"/>
      <c r="CV43" s="656"/>
      <c r="CW43" s="656"/>
      <c r="CX43" s="656"/>
      <c r="CY43" s="657"/>
      <c r="CZ43" s="628">
        <v>0.3</v>
      </c>
      <c r="DA43" s="654"/>
      <c r="DB43" s="654"/>
      <c r="DC43" s="658"/>
      <c r="DD43" s="632">
        <v>3531246</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87666133</v>
      </c>
      <c r="CS44" s="624"/>
      <c r="CT44" s="624"/>
      <c r="CU44" s="624"/>
      <c r="CV44" s="624"/>
      <c r="CW44" s="624"/>
      <c r="CX44" s="624"/>
      <c r="CY44" s="625"/>
      <c r="CZ44" s="628">
        <v>7.8</v>
      </c>
      <c r="DA44" s="629"/>
      <c r="DB44" s="629"/>
      <c r="DC44" s="635"/>
      <c r="DD44" s="632">
        <v>22569860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42949923</v>
      </c>
      <c r="CS45" s="656"/>
      <c r="CT45" s="656"/>
      <c r="CU45" s="656"/>
      <c r="CV45" s="656"/>
      <c r="CW45" s="656"/>
      <c r="CX45" s="656"/>
      <c r="CY45" s="657"/>
      <c r="CZ45" s="628">
        <v>3.8</v>
      </c>
      <c r="DA45" s="654"/>
      <c r="DB45" s="654"/>
      <c r="DC45" s="658"/>
      <c r="DD45" s="632">
        <v>3061824</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363</v>
      </c>
      <c r="CG46" s="621"/>
      <c r="CH46" s="621"/>
      <c r="CI46" s="621"/>
      <c r="CJ46" s="621"/>
      <c r="CK46" s="621"/>
      <c r="CL46" s="621"/>
      <c r="CM46" s="621"/>
      <c r="CN46" s="621"/>
      <c r="CO46" s="621"/>
      <c r="CP46" s="621"/>
      <c r="CQ46" s="622"/>
      <c r="CR46" s="623">
        <v>42225342</v>
      </c>
      <c r="CS46" s="624"/>
      <c r="CT46" s="624"/>
      <c r="CU46" s="624"/>
      <c r="CV46" s="624"/>
      <c r="CW46" s="624"/>
      <c r="CX46" s="624"/>
      <c r="CY46" s="625"/>
      <c r="CZ46" s="628">
        <v>3.8</v>
      </c>
      <c r="DA46" s="629"/>
      <c r="DB46" s="629"/>
      <c r="DC46" s="635"/>
      <c r="DD46" s="632">
        <v>19297168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364</v>
      </c>
      <c r="CG47" s="621"/>
      <c r="CH47" s="621"/>
      <c r="CI47" s="621"/>
      <c r="CJ47" s="621"/>
      <c r="CK47" s="621"/>
      <c r="CL47" s="621"/>
      <c r="CM47" s="621"/>
      <c r="CN47" s="621"/>
      <c r="CO47" s="621"/>
      <c r="CP47" s="621"/>
      <c r="CQ47" s="622"/>
      <c r="CR47" s="623">
        <v>746282</v>
      </c>
      <c r="CS47" s="656"/>
      <c r="CT47" s="656"/>
      <c r="CU47" s="656"/>
      <c r="CV47" s="656"/>
      <c r="CW47" s="656"/>
      <c r="CX47" s="656"/>
      <c r="CY47" s="657"/>
      <c r="CZ47" s="628">
        <v>0.1</v>
      </c>
      <c r="DA47" s="654"/>
      <c r="DB47" s="654"/>
      <c r="DC47" s="658"/>
      <c r="DD47" s="632">
        <v>82996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365</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236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366</v>
      </c>
      <c r="CE49" s="645"/>
      <c r="CF49" s="645"/>
      <c r="CG49" s="645"/>
      <c r="CH49" s="645"/>
      <c r="CI49" s="645"/>
      <c r="CJ49" s="645"/>
      <c r="CK49" s="645"/>
      <c r="CL49" s="645"/>
      <c r="CM49" s="645"/>
      <c r="CN49" s="645"/>
      <c r="CO49" s="645"/>
      <c r="CP49" s="645"/>
      <c r="CQ49" s="646"/>
      <c r="CR49" s="695">
        <v>1124508359</v>
      </c>
      <c r="CS49" s="682"/>
      <c r="CT49" s="682"/>
      <c r="CU49" s="682"/>
      <c r="CV49" s="682"/>
      <c r="CW49" s="682"/>
      <c r="CX49" s="682"/>
      <c r="CY49" s="711"/>
      <c r="CZ49" s="703">
        <v>100</v>
      </c>
      <c r="DA49" s="712"/>
      <c r="DB49" s="712"/>
      <c r="DC49" s="713"/>
      <c r="DD49" s="714">
        <v>518527273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5fFa8TUul9bkEWVtWr4mpHdQemSVQqGErvxW4rvudVMESsClYR1SQqS8iJ65WOQsoa3r8cnUI913IGAv0pqag==" saltValue="en8yw9pIjIak1f4NIEZvu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O105" zoomScale="70" zoomScaleNormal="70" zoomScaleSheetLayoutView="70" workbookViewId="0">
      <selection activeCell="BM23" sqref="BM23"/>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1136734</v>
      </c>
      <c r="R7" s="753"/>
      <c r="S7" s="753"/>
      <c r="T7" s="753"/>
      <c r="U7" s="753"/>
      <c r="V7" s="753">
        <f>1119367-1</f>
        <v>1119366</v>
      </c>
      <c r="W7" s="753"/>
      <c r="X7" s="753"/>
      <c r="Y7" s="753"/>
      <c r="Z7" s="753"/>
      <c r="AA7" s="753">
        <f t="shared" ref="AA7:AA12" si="0">Q7-V7</f>
        <v>17368</v>
      </c>
      <c r="AB7" s="753"/>
      <c r="AC7" s="753"/>
      <c r="AD7" s="753"/>
      <c r="AE7" s="754"/>
      <c r="AF7" s="755">
        <v>9880</v>
      </c>
      <c r="AG7" s="756"/>
      <c r="AH7" s="756"/>
      <c r="AI7" s="756"/>
      <c r="AJ7" s="757"/>
      <c r="AK7" s="758">
        <v>15938</v>
      </c>
      <c r="AL7" s="759"/>
      <c r="AM7" s="759"/>
      <c r="AN7" s="759"/>
      <c r="AO7" s="759"/>
      <c r="AP7" s="759">
        <v>1359106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62"/>
      <c r="CH7" s="743">
        <v>197</v>
      </c>
      <c r="CI7" s="744"/>
      <c r="CJ7" s="744"/>
      <c r="CK7" s="744"/>
      <c r="CL7" s="745"/>
      <c r="CM7" s="743">
        <v>1593</v>
      </c>
      <c r="CN7" s="744"/>
      <c r="CO7" s="744"/>
      <c r="CP7" s="744"/>
      <c r="CQ7" s="745"/>
      <c r="CR7" s="743">
        <v>723</v>
      </c>
      <c r="CS7" s="744"/>
      <c r="CT7" s="744"/>
      <c r="CU7" s="744"/>
      <c r="CV7" s="745"/>
      <c r="CW7" s="743" t="s">
        <v>539</v>
      </c>
      <c r="CX7" s="744"/>
      <c r="CY7" s="744"/>
      <c r="CZ7" s="744"/>
      <c r="DA7" s="745"/>
      <c r="DB7" s="743" t="s">
        <v>539</v>
      </c>
      <c r="DC7" s="744"/>
      <c r="DD7" s="744"/>
      <c r="DE7" s="744"/>
      <c r="DF7" s="745"/>
      <c r="DG7" s="743" t="s">
        <v>539</v>
      </c>
      <c r="DH7" s="744"/>
      <c r="DI7" s="744"/>
      <c r="DJ7" s="744"/>
      <c r="DK7" s="745"/>
      <c r="DL7" s="743" t="s">
        <v>539</v>
      </c>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t="s">
        <v>390</v>
      </c>
      <c r="C8" s="781"/>
      <c r="D8" s="781"/>
      <c r="E8" s="781"/>
      <c r="F8" s="781"/>
      <c r="G8" s="781"/>
      <c r="H8" s="781"/>
      <c r="I8" s="781"/>
      <c r="J8" s="781"/>
      <c r="K8" s="781"/>
      <c r="L8" s="781"/>
      <c r="M8" s="781"/>
      <c r="N8" s="781"/>
      <c r="O8" s="781"/>
      <c r="P8" s="782"/>
      <c r="Q8" s="783">
        <v>1530</v>
      </c>
      <c r="R8" s="784"/>
      <c r="S8" s="784"/>
      <c r="T8" s="784"/>
      <c r="U8" s="784"/>
      <c r="V8" s="784">
        <v>546</v>
      </c>
      <c r="W8" s="784"/>
      <c r="X8" s="784"/>
      <c r="Y8" s="784"/>
      <c r="Z8" s="784"/>
      <c r="AA8" s="784">
        <f t="shared" si="0"/>
        <v>984</v>
      </c>
      <c r="AB8" s="784"/>
      <c r="AC8" s="784"/>
      <c r="AD8" s="784"/>
      <c r="AE8" s="785"/>
      <c r="AF8" s="786" t="s">
        <v>391</v>
      </c>
      <c r="AG8" s="787"/>
      <c r="AH8" s="787"/>
      <c r="AI8" s="787"/>
      <c r="AJ8" s="788"/>
      <c r="AK8" s="769">
        <v>22</v>
      </c>
      <c r="AL8" s="770"/>
      <c r="AM8" s="770"/>
      <c r="AN8" s="770"/>
      <c r="AO8" s="770"/>
      <c r="AP8" s="770">
        <v>4359</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588</v>
      </c>
      <c r="BS8" s="773" t="s">
        <v>589</v>
      </c>
      <c r="BT8" s="774"/>
      <c r="BU8" s="774"/>
      <c r="BV8" s="774"/>
      <c r="BW8" s="774"/>
      <c r="BX8" s="774"/>
      <c r="BY8" s="774"/>
      <c r="BZ8" s="774"/>
      <c r="CA8" s="774"/>
      <c r="CB8" s="774"/>
      <c r="CC8" s="774"/>
      <c r="CD8" s="774"/>
      <c r="CE8" s="774"/>
      <c r="CF8" s="774"/>
      <c r="CG8" s="775"/>
      <c r="CH8" s="776">
        <v>183</v>
      </c>
      <c r="CI8" s="777"/>
      <c r="CJ8" s="777"/>
      <c r="CK8" s="777"/>
      <c r="CL8" s="778"/>
      <c r="CM8" s="776">
        <v>11701</v>
      </c>
      <c r="CN8" s="777"/>
      <c r="CO8" s="777"/>
      <c r="CP8" s="777"/>
      <c r="CQ8" s="778"/>
      <c r="CR8" s="776">
        <v>185</v>
      </c>
      <c r="CS8" s="777"/>
      <c r="CT8" s="777"/>
      <c r="CU8" s="777"/>
      <c r="CV8" s="778"/>
      <c r="CW8" s="776">
        <v>375</v>
      </c>
      <c r="CX8" s="777"/>
      <c r="CY8" s="777"/>
      <c r="CZ8" s="777"/>
      <c r="DA8" s="778"/>
      <c r="DB8" s="776" t="s">
        <v>539</v>
      </c>
      <c r="DC8" s="777"/>
      <c r="DD8" s="777"/>
      <c r="DE8" s="777"/>
      <c r="DF8" s="778"/>
      <c r="DG8" s="776" t="s">
        <v>539</v>
      </c>
      <c r="DH8" s="777"/>
      <c r="DI8" s="777"/>
      <c r="DJ8" s="777"/>
      <c r="DK8" s="778"/>
      <c r="DL8" s="776">
        <v>116</v>
      </c>
      <c r="DM8" s="777"/>
      <c r="DN8" s="777"/>
      <c r="DO8" s="777"/>
      <c r="DP8" s="778"/>
      <c r="DQ8" s="776">
        <v>116</v>
      </c>
      <c r="DR8" s="777"/>
      <c r="DS8" s="777"/>
      <c r="DT8" s="777"/>
      <c r="DU8" s="778"/>
      <c r="DV8" s="773"/>
      <c r="DW8" s="774"/>
      <c r="DX8" s="774"/>
      <c r="DY8" s="774"/>
      <c r="DZ8" s="779"/>
      <c r="EA8" s="234"/>
    </row>
    <row r="9" spans="1:131" s="235" customFormat="1" ht="26.25" customHeight="1" x14ac:dyDescent="0.2">
      <c r="A9" s="238">
        <v>3</v>
      </c>
      <c r="B9" s="780" t="s">
        <v>392</v>
      </c>
      <c r="C9" s="781"/>
      <c r="D9" s="781"/>
      <c r="E9" s="781"/>
      <c r="F9" s="781"/>
      <c r="G9" s="781"/>
      <c r="H9" s="781"/>
      <c r="I9" s="781"/>
      <c r="J9" s="781"/>
      <c r="K9" s="781"/>
      <c r="L9" s="781"/>
      <c r="M9" s="781"/>
      <c r="N9" s="781"/>
      <c r="O9" s="781"/>
      <c r="P9" s="782"/>
      <c r="Q9" s="783">
        <v>2477</v>
      </c>
      <c r="R9" s="784"/>
      <c r="S9" s="784"/>
      <c r="T9" s="784"/>
      <c r="U9" s="784"/>
      <c r="V9" s="784">
        <v>2477</v>
      </c>
      <c r="W9" s="784"/>
      <c r="X9" s="784"/>
      <c r="Y9" s="784"/>
      <c r="Z9" s="784"/>
      <c r="AA9" s="784">
        <f t="shared" si="0"/>
        <v>0</v>
      </c>
      <c r="AB9" s="784"/>
      <c r="AC9" s="784"/>
      <c r="AD9" s="784"/>
      <c r="AE9" s="785"/>
      <c r="AF9" s="786" t="s">
        <v>391</v>
      </c>
      <c r="AG9" s="787"/>
      <c r="AH9" s="787"/>
      <c r="AI9" s="787"/>
      <c r="AJ9" s="788"/>
      <c r="AK9" s="769">
        <v>910</v>
      </c>
      <c r="AL9" s="770"/>
      <c r="AM9" s="770"/>
      <c r="AN9" s="770"/>
      <c r="AO9" s="770"/>
      <c r="AP9" s="770">
        <f>12817+1</f>
        <v>12818</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590</v>
      </c>
      <c r="BT9" s="774"/>
      <c r="BU9" s="774"/>
      <c r="BV9" s="774"/>
      <c r="BW9" s="774"/>
      <c r="BX9" s="774"/>
      <c r="BY9" s="774"/>
      <c r="BZ9" s="774"/>
      <c r="CA9" s="774"/>
      <c r="CB9" s="774"/>
      <c r="CC9" s="774"/>
      <c r="CD9" s="774"/>
      <c r="CE9" s="774"/>
      <c r="CF9" s="774"/>
      <c r="CG9" s="775"/>
      <c r="CH9" s="776">
        <v>-22</v>
      </c>
      <c r="CI9" s="777"/>
      <c r="CJ9" s="777"/>
      <c r="CK9" s="777"/>
      <c r="CL9" s="778"/>
      <c r="CM9" s="776">
        <v>216</v>
      </c>
      <c r="CN9" s="777"/>
      <c r="CO9" s="777"/>
      <c r="CP9" s="777"/>
      <c r="CQ9" s="778"/>
      <c r="CR9" s="776">
        <v>10</v>
      </c>
      <c r="CS9" s="777"/>
      <c r="CT9" s="777"/>
      <c r="CU9" s="777"/>
      <c r="CV9" s="778"/>
      <c r="CW9" s="776" t="s">
        <v>539</v>
      </c>
      <c r="CX9" s="777"/>
      <c r="CY9" s="777"/>
      <c r="CZ9" s="777"/>
      <c r="DA9" s="778"/>
      <c r="DB9" s="776" t="s">
        <v>539</v>
      </c>
      <c r="DC9" s="777"/>
      <c r="DD9" s="777"/>
      <c r="DE9" s="777"/>
      <c r="DF9" s="778"/>
      <c r="DG9" s="776" t="s">
        <v>539</v>
      </c>
      <c r="DH9" s="777"/>
      <c r="DI9" s="777"/>
      <c r="DJ9" s="777"/>
      <c r="DK9" s="778"/>
      <c r="DL9" s="776" t="s">
        <v>539</v>
      </c>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t="s">
        <v>393</v>
      </c>
      <c r="C10" s="781"/>
      <c r="D10" s="781"/>
      <c r="E10" s="781"/>
      <c r="F10" s="781"/>
      <c r="G10" s="781"/>
      <c r="H10" s="781"/>
      <c r="I10" s="781"/>
      <c r="J10" s="781"/>
      <c r="K10" s="781"/>
      <c r="L10" s="781"/>
      <c r="M10" s="781"/>
      <c r="N10" s="781"/>
      <c r="O10" s="781"/>
      <c r="P10" s="782"/>
      <c r="Q10" s="783">
        <v>339</v>
      </c>
      <c r="R10" s="784"/>
      <c r="S10" s="784"/>
      <c r="T10" s="784"/>
      <c r="U10" s="784"/>
      <c r="V10" s="784">
        <v>307</v>
      </c>
      <c r="W10" s="784"/>
      <c r="X10" s="784"/>
      <c r="Y10" s="784"/>
      <c r="Z10" s="784"/>
      <c r="AA10" s="784">
        <f t="shared" si="0"/>
        <v>32</v>
      </c>
      <c r="AB10" s="784"/>
      <c r="AC10" s="784"/>
      <c r="AD10" s="784"/>
      <c r="AE10" s="785"/>
      <c r="AF10" s="786" t="s">
        <v>391</v>
      </c>
      <c r="AG10" s="787"/>
      <c r="AH10" s="787"/>
      <c r="AI10" s="787"/>
      <c r="AJ10" s="788"/>
      <c r="AK10" s="769">
        <v>195</v>
      </c>
      <c r="AL10" s="770"/>
      <c r="AM10" s="770"/>
      <c r="AN10" s="770"/>
      <c r="AO10" s="770"/>
      <c r="AP10" s="770">
        <v>72</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591</v>
      </c>
      <c r="BT10" s="774"/>
      <c r="BU10" s="774"/>
      <c r="BV10" s="774"/>
      <c r="BW10" s="774"/>
      <c r="BX10" s="774"/>
      <c r="BY10" s="774"/>
      <c r="BZ10" s="774"/>
      <c r="CA10" s="774"/>
      <c r="CB10" s="774"/>
      <c r="CC10" s="774"/>
      <c r="CD10" s="774"/>
      <c r="CE10" s="774"/>
      <c r="CF10" s="774"/>
      <c r="CG10" s="775"/>
      <c r="CH10" s="776">
        <v>5</v>
      </c>
      <c r="CI10" s="777"/>
      <c r="CJ10" s="777"/>
      <c r="CK10" s="777"/>
      <c r="CL10" s="778"/>
      <c r="CM10" s="776">
        <v>833</v>
      </c>
      <c r="CN10" s="777"/>
      <c r="CO10" s="777"/>
      <c r="CP10" s="777"/>
      <c r="CQ10" s="778"/>
      <c r="CR10" s="776">
        <v>755</v>
      </c>
      <c r="CS10" s="777"/>
      <c r="CT10" s="777"/>
      <c r="CU10" s="777"/>
      <c r="CV10" s="778"/>
      <c r="CW10" s="776" t="s">
        <v>539</v>
      </c>
      <c r="CX10" s="777"/>
      <c r="CY10" s="777"/>
      <c r="CZ10" s="777"/>
      <c r="DA10" s="778"/>
      <c r="DB10" s="776" t="s">
        <v>539</v>
      </c>
      <c r="DC10" s="777"/>
      <c r="DD10" s="777"/>
      <c r="DE10" s="777"/>
      <c r="DF10" s="778"/>
      <c r="DG10" s="776" t="s">
        <v>539</v>
      </c>
      <c r="DH10" s="777"/>
      <c r="DI10" s="777"/>
      <c r="DJ10" s="777"/>
      <c r="DK10" s="778"/>
      <c r="DL10" s="776" t="s">
        <v>539</v>
      </c>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t="s">
        <v>394</v>
      </c>
      <c r="C11" s="781"/>
      <c r="D11" s="781"/>
      <c r="E11" s="781"/>
      <c r="F11" s="781"/>
      <c r="G11" s="781"/>
      <c r="H11" s="781"/>
      <c r="I11" s="781"/>
      <c r="J11" s="781"/>
      <c r="K11" s="781"/>
      <c r="L11" s="781"/>
      <c r="M11" s="781"/>
      <c r="N11" s="781"/>
      <c r="O11" s="781"/>
      <c r="P11" s="782"/>
      <c r="Q11" s="783">
        <v>811</v>
      </c>
      <c r="R11" s="784"/>
      <c r="S11" s="784"/>
      <c r="T11" s="784"/>
      <c r="U11" s="784"/>
      <c r="V11" s="784">
        <v>811</v>
      </c>
      <c r="W11" s="784"/>
      <c r="X11" s="784"/>
      <c r="Y11" s="784"/>
      <c r="Z11" s="784"/>
      <c r="AA11" s="784">
        <f t="shared" si="0"/>
        <v>0</v>
      </c>
      <c r="AB11" s="784"/>
      <c r="AC11" s="784"/>
      <c r="AD11" s="784"/>
      <c r="AE11" s="785"/>
      <c r="AF11" s="786" t="s">
        <v>391</v>
      </c>
      <c r="AG11" s="787"/>
      <c r="AH11" s="787"/>
      <c r="AI11" s="787"/>
      <c r="AJ11" s="788"/>
      <c r="AK11" s="769">
        <v>0</v>
      </c>
      <c r="AL11" s="770"/>
      <c r="AM11" s="770"/>
      <c r="AN11" s="770"/>
      <c r="AO11" s="770"/>
      <c r="AP11" s="770">
        <v>11251</v>
      </c>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592</v>
      </c>
      <c r="BT11" s="774"/>
      <c r="BU11" s="774"/>
      <c r="BV11" s="774"/>
      <c r="BW11" s="774"/>
      <c r="BX11" s="774"/>
      <c r="BY11" s="774"/>
      <c r="BZ11" s="774"/>
      <c r="CA11" s="774"/>
      <c r="CB11" s="774"/>
      <c r="CC11" s="774"/>
      <c r="CD11" s="774"/>
      <c r="CE11" s="774"/>
      <c r="CF11" s="774"/>
      <c r="CG11" s="775"/>
      <c r="CH11" s="776">
        <v>0</v>
      </c>
      <c r="CI11" s="777"/>
      <c r="CJ11" s="777"/>
      <c r="CK11" s="777"/>
      <c r="CL11" s="778"/>
      <c r="CM11" s="776">
        <v>16</v>
      </c>
      <c r="CN11" s="777"/>
      <c r="CO11" s="777"/>
      <c r="CP11" s="777"/>
      <c r="CQ11" s="778"/>
      <c r="CR11" s="776">
        <v>10</v>
      </c>
      <c r="CS11" s="777"/>
      <c r="CT11" s="777"/>
      <c r="CU11" s="777"/>
      <c r="CV11" s="778"/>
      <c r="CW11" s="776" t="s">
        <v>539</v>
      </c>
      <c r="CX11" s="777"/>
      <c r="CY11" s="777"/>
      <c r="CZ11" s="777"/>
      <c r="DA11" s="778"/>
      <c r="DB11" s="776" t="s">
        <v>539</v>
      </c>
      <c r="DC11" s="777"/>
      <c r="DD11" s="777"/>
      <c r="DE11" s="777"/>
      <c r="DF11" s="778"/>
      <c r="DG11" s="776" t="s">
        <v>539</v>
      </c>
      <c r="DH11" s="777"/>
      <c r="DI11" s="777"/>
      <c r="DJ11" s="777"/>
      <c r="DK11" s="778"/>
      <c r="DL11" s="776" t="s">
        <v>539</v>
      </c>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t="s">
        <v>395</v>
      </c>
      <c r="C12" s="781"/>
      <c r="D12" s="781"/>
      <c r="E12" s="781"/>
      <c r="F12" s="781"/>
      <c r="G12" s="781"/>
      <c r="H12" s="781"/>
      <c r="I12" s="781"/>
      <c r="J12" s="781"/>
      <c r="K12" s="781"/>
      <c r="L12" s="781"/>
      <c r="M12" s="781"/>
      <c r="N12" s="781"/>
      <c r="O12" s="781"/>
      <c r="P12" s="782"/>
      <c r="Q12" s="783">
        <v>384142</v>
      </c>
      <c r="R12" s="784"/>
      <c r="S12" s="784"/>
      <c r="T12" s="784"/>
      <c r="U12" s="784"/>
      <c r="V12" s="784">
        <v>384142</v>
      </c>
      <c r="W12" s="784"/>
      <c r="X12" s="784"/>
      <c r="Y12" s="784"/>
      <c r="Z12" s="784"/>
      <c r="AA12" s="784">
        <f t="shared" si="0"/>
        <v>0</v>
      </c>
      <c r="AB12" s="784"/>
      <c r="AC12" s="784"/>
      <c r="AD12" s="784"/>
      <c r="AE12" s="785"/>
      <c r="AF12" s="786" t="s">
        <v>391</v>
      </c>
      <c r="AG12" s="787"/>
      <c r="AH12" s="787"/>
      <c r="AI12" s="787"/>
      <c r="AJ12" s="788"/>
      <c r="AK12" s="769">
        <v>218131</v>
      </c>
      <c r="AL12" s="770"/>
      <c r="AM12" s="770"/>
      <c r="AN12" s="770"/>
      <c r="AO12" s="770"/>
      <c r="AP12" s="770">
        <v>0</v>
      </c>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t="s">
        <v>588</v>
      </c>
      <c r="BS12" s="773" t="s">
        <v>593</v>
      </c>
      <c r="BT12" s="774" t="s">
        <v>594</v>
      </c>
      <c r="BU12" s="774" t="s">
        <v>594</v>
      </c>
      <c r="BV12" s="774" t="s">
        <v>594</v>
      </c>
      <c r="BW12" s="774" t="s">
        <v>594</v>
      </c>
      <c r="BX12" s="774" t="s">
        <v>594</v>
      </c>
      <c r="BY12" s="774" t="s">
        <v>594</v>
      </c>
      <c r="BZ12" s="774" t="s">
        <v>594</v>
      </c>
      <c r="CA12" s="774" t="s">
        <v>594</v>
      </c>
      <c r="CB12" s="774" t="s">
        <v>594</v>
      </c>
      <c r="CC12" s="774" t="s">
        <v>594</v>
      </c>
      <c r="CD12" s="774" t="s">
        <v>594</v>
      </c>
      <c r="CE12" s="774" t="s">
        <v>594</v>
      </c>
      <c r="CF12" s="774" t="s">
        <v>594</v>
      </c>
      <c r="CG12" s="775" t="s">
        <v>594</v>
      </c>
      <c r="CH12" s="776">
        <v>9</v>
      </c>
      <c r="CI12" s="777"/>
      <c r="CJ12" s="777"/>
      <c r="CK12" s="777"/>
      <c r="CL12" s="778"/>
      <c r="CM12" s="776">
        <v>1194</v>
      </c>
      <c r="CN12" s="777"/>
      <c r="CO12" s="777"/>
      <c r="CP12" s="777"/>
      <c r="CQ12" s="778"/>
      <c r="CR12" s="776">
        <v>29</v>
      </c>
      <c r="CS12" s="777"/>
      <c r="CT12" s="777"/>
      <c r="CU12" s="777"/>
      <c r="CV12" s="778"/>
      <c r="CW12" s="776">
        <v>49</v>
      </c>
      <c r="CX12" s="777"/>
      <c r="CY12" s="777"/>
      <c r="CZ12" s="777"/>
      <c r="DA12" s="778"/>
      <c r="DB12" s="776">
        <v>4956</v>
      </c>
      <c r="DC12" s="777"/>
      <c r="DD12" s="777"/>
      <c r="DE12" s="777"/>
      <c r="DF12" s="778"/>
      <c r="DG12" s="776" t="s">
        <v>539</v>
      </c>
      <c r="DH12" s="777"/>
      <c r="DI12" s="777"/>
      <c r="DJ12" s="777"/>
      <c r="DK12" s="778"/>
      <c r="DL12" s="776" t="s">
        <v>539</v>
      </c>
      <c r="DM12" s="777"/>
      <c r="DN12" s="777"/>
      <c r="DO12" s="777"/>
      <c r="DP12" s="778"/>
      <c r="DQ12" s="776">
        <v>496</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595</v>
      </c>
      <c r="BT13" s="774"/>
      <c r="BU13" s="774"/>
      <c r="BV13" s="774"/>
      <c r="BW13" s="774"/>
      <c r="BX13" s="774"/>
      <c r="BY13" s="774"/>
      <c r="BZ13" s="774"/>
      <c r="CA13" s="774"/>
      <c r="CB13" s="774"/>
      <c r="CC13" s="774"/>
      <c r="CD13" s="774"/>
      <c r="CE13" s="774"/>
      <c r="CF13" s="774"/>
      <c r="CG13" s="775"/>
      <c r="CH13" s="776">
        <v>-10</v>
      </c>
      <c r="CI13" s="777"/>
      <c r="CJ13" s="777"/>
      <c r="CK13" s="777"/>
      <c r="CL13" s="778"/>
      <c r="CM13" s="776">
        <v>294</v>
      </c>
      <c r="CN13" s="777"/>
      <c r="CO13" s="777"/>
      <c r="CP13" s="777"/>
      <c r="CQ13" s="778"/>
      <c r="CR13" s="776">
        <v>160</v>
      </c>
      <c r="CS13" s="777"/>
      <c r="CT13" s="777"/>
      <c r="CU13" s="777"/>
      <c r="CV13" s="778"/>
      <c r="CW13" s="776">
        <v>73</v>
      </c>
      <c r="CX13" s="777"/>
      <c r="CY13" s="777"/>
      <c r="CZ13" s="777"/>
      <c r="DA13" s="778"/>
      <c r="DB13" s="776" t="s">
        <v>539</v>
      </c>
      <c r="DC13" s="777"/>
      <c r="DD13" s="777"/>
      <c r="DE13" s="777"/>
      <c r="DF13" s="778"/>
      <c r="DG13" s="776" t="s">
        <v>539</v>
      </c>
      <c r="DH13" s="777"/>
      <c r="DI13" s="777"/>
      <c r="DJ13" s="777"/>
      <c r="DK13" s="778"/>
      <c r="DL13" s="776" t="s">
        <v>539</v>
      </c>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596</v>
      </c>
      <c r="BT14" s="774"/>
      <c r="BU14" s="774"/>
      <c r="BV14" s="774"/>
      <c r="BW14" s="774"/>
      <c r="BX14" s="774"/>
      <c r="BY14" s="774"/>
      <c r="BZ14" s="774"/>
      <c r="CA14" s="774"/>
      <c r="CB14" s="774"/>
      <c r="CC14" s="774"/>
      <c r="CD14" s="774"/>
      <c r="CE14" s="774"/>
      <c r="CF14" s="774"/>
      <c r="CG14" s="775"/>
      <c r="CH14" s="776">
        <v>0</v>
      </c>
      <c r="CI14" s="777"/>
      <c r="CJ14" s="777"/>
      <c r="CK14" s="777"/>
      <c r="CL14" s="778"/>
      <c r="CM14" s="776">
        <v>652</v>
      </c>
      <c r="CN14" s="777"/>
      <c r="CO14" s="777"/>
      <c r="CP14" s="777"/>
      <c r="CQ14" s="778"/>
      <c r="CR14" s="776">
        <v>200</v>
      </c>
      <c r="CS14" s="777"/>
      <c r="CT14" s="777"/>
      <c r="CU14" s="777"/>
      <c r="CV14" s="778"/>
      <c r="CW14" s="776">
        <v>89</v>
      </c>
      <c r="CX14" s="777"/>
      <c r="CY14" s="777"/>
      <c r="CZ14" s="777"/>
      <c r="DA14" s="778"/>
      <c r="DB14" s="776" t="s">
        <v>539</v>
      </c>
      <c r="DC14" s="777"/>
      <c r="DD14" s="777"/>
      <c r="DE14" s="777"/>
      <c r="DF14" s="778"/>
      <c r="DG14" s="776" t="s">
        <v>539</v>
      </c>
      <c r="DH14" s="777"/>
      <c r="DI14" s="777"/>
      <c r="DJ14" s="777"/>
      <c r="DK14" s="778"/>
      <c r="DL14" s="776" t="s">
        <v>539</v>
      </c>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597</v>
      </c>
      <c r="BT15" s="774"/>
      <c r="BU15" s="774"/>
      <c r="BV15" s="774"/>
      <c r="BW15" s="774"/>
      <c r="BX15" s="774"/>
      <c r="BY15" s="774"/>
      <c r="BZ15" s="774"/>
      <c r="CA15" s="774"/>
      <c r="CB15" s="774"/>
      <c r="CC15" s="774"/>
      <c r="CD15" s="774"/>
      <c r="CE15" s="774"/>
      <c r="CF15" s="774"/>
      <c r="CG15" s="775"/>
      <c r="CH15" s="776">
        <v>-1</v>
      </c>
      <c r="CI15" s="777"/>
      <c r="CJ15" s="777"/>
      <c r="CK15" s="777"/>
      <c r="CL15" s="778"/>
      <c r="CM15" s="776">
        <v>14</v>
      </c>
      <c r="CN15" s="777"/>
      <c r="CO15" s="777"/>
      <c r="CP15" s="777"/>
      <c r="CQ15" s="778"/>
      <c r="CR15" s="776">
        <v>5</v>
      </c>
      <c r="CS15" s="777"/>
      <c r="CT15" s="777"/>
      <c r="CU15" s="777"/>
      <c r="CV15" s="778"/>
      <c r="CW15" s="776" t="s">
        <v>539</v>
      </c>
      <c r="CX15" s="777"/>
      <c r="CY15" s="777"/>
      <c r="CZ15" s="777"/>
      <c r="DA15" s="778"/>
      <c r="DB15" s="776" t="s">
        <v>539</v>
      </c>
      <c r="DC15" s="777"/>
      <c r="DD15" s="777"/>
      <c r="DE15" s="777"/>
      <c r="DF15" s="778"/>
      <c r="DG15" s="776" t="s">
        <v>539</v>
      </c>
      <c r="DH15" s="777"/>
      <c r="DI15" s="777"/>
      <c r="DJ15" s="777"/>
      <c r="DK15" s="778"/>
      <c r="DL15" s="776" t="s">
        <v>539</v>
      </c>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598</v>
      </c>
      <c r="BT16" s="774"/>
      <c r="BU16" s="774"/>
      <c r="BV16" s="774"/>
      <c r="BW16" s="774"/>
      <c r="BX16" s="774"/>
      <c r="BY16" s="774"/>
      <c r="BZ16" s="774"/>
      <c r="CA16" s="774"/>
      <c r="CB16" s="774"/>
      <c r="CC16" s="774"/>
      <c r="CD16" s="774"/>
      <c r="CE16" s="774"/>
      <c r="CF16" s="774"/>
      <c r="CG16" s="775"/>
      <c r="CH16" s="776">
        <v>5</v>
      </c>
      <c r="CI16" s="777"/>
      <c r="CJ16" s="777"/>
      <c r="CK16" s="777"/>
      <c r="CL16" s="778"/>
      <c r="CM16" s="776">
        <v>549</v>
      </c>
      <c r="CN16" s="777"/>
      <c r="CO16" s="777"/>
      <c r="CP16" s="777"/>
      <c r="CQ16" s="778"/>
      <c r="CR16" s="776">
        <v>250</v>
      </c>
      <c r="CS16" s="777"/>
      <c r="CT16" s="777"/>
      <c r="CU16" s="777"/>
      <c r="CV16" s="778"/>
      <c r="CW16" s="776">
        <v>299</v>
      </c>
      <c r="CX16" s="777"/>
      <c r="CY16" s="777"/>
      <c r="CZ16" s="777"/>
      <c r="DA16" s="778"/>
      <c r="DB16" s="776" t="s">
        <v>539</v>
      </c>
      <c r="DC16" s="777"/>
      <c r="DD16" s="777"/>
      <c r="DE16" s="777"/>
      <c r="DF16" s="778"/>
      <c r="DG16" s="776" t="s">
        <v>539</v>
      </c>
      <c r="DH16" s="777"/>
      <c r="DI16" s="777"/>
      <c r="DJ16" s="777"/>
      <c r="DK16" s="778"/>
      <c r="DL16" s="776" t="s">
        <v>539</v>
      </c>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t="s">
        <v>599</v>
      </c>
      <c r="BT17" s="774"/>
      <c r="BU17" s="774"/>
      <c r="BV17" s="774"/>
      <c r="BW17" s="774"/>
      <c r="BX17" s="774"/>
      <c r="BY17" s="774"/>
      <c r="BZ17" s="774"/>
      <c r="CA17" s="774"/>
      <c r="CB17" s="774"/>
      <c r="CC17" s="774"/>
      <c r="CD17" s="774"/>
      <c r="CE17" s="774"/>
      <c r="CF17" s="774"/>
      <c r="CG17" s="775"/>
      <c r="CH17" s="776">
        <v>9</v>
      </c>
      <c r="CI17" s="777"/>
      <c r="CJ17" s="777"/>
      <c r="CK17" s="777"/>
      <c r="CL17" s="778"/>
      <c r="CM17" s="776">
        <v>4291</v>
      </c>
      <c r="CN17" s="777"/>
      <c r="CO17" s="777"/>
      <c r="CP17" s="777"/>
      <c r="CQ17" s="778"/>
      <c r="CR17" s="776">
        <v>900</v>
      </c>
      <c r="CS17" s="777"/>
      <c r="CT17" s="777"/>
      <c r="CU17" s="777"/>
      <c r="CV17" s="778"/>
      <c r="CW17" s="776">
        <v>92</v>
      </c>
      <c r="CX17" s="777"/>
      <c r="CY17" s="777"/>
      <c r="CZ17" s="777"/>
      <c r="DA17" s="778"/>
      <c r="DB17" s="776" t="s">
        <v>539</v>
      </c>
      <c r="DC17" s="777"/>
      <c r="DD17" s="777"/>
      <c r="DE17" s="777"/>
      <c r="DF17" s="778"/>
      <c r="DG17" s="776" t="s">
        <v>539</v>
      </c>
      <c r="DH17" s="777"/>
      <c r="DI17" s="777"/>
      <c r="DJ17" s="777"/>
      <c r="DK17" s="778"/>
      <c r="DL17" s="776" t="s">
        <v>539</v>
      </c>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t="s">
        <v>600</v>
      </c>
      <c r="BT18" s="774"/>
      <c r="BU18" s="774"/>
      <c r="BV18" s="774"/>
      <c r="BW18" s="774"/>
      <c r="BX18" s="774"/>
      <c r="BY18" s="774"/>
      <c r="BZ18" s="774"/>
      <c r="CA18" s="774"/>
      <c r="CB18" s="774"/>
      <c r="CC18" s="774"/>
      <c r="CD18" s="774"/>
      <c r="CE18" s="774"/>
      <c r="CF18" s="774"/>
      <c r="CG18" s="775"/>
      <c r="CH18" s="776">
        <v>0</v>
      </c>
      <c r="CI18" s="777"/>
      <c r="CJ18" s="777"/>
      <c r="CK18" s="777"/>
      <c r="CL18" s="778"/>
      <c r="CM18" s="776">
        <v>34</v>
      </c>
      <c r="CN18" s="777"/>
      <c r="CO18" s="777"/>
      <c r="CP18" s="777"/>
      <c r="CQ18" s="778"/>
      <c r="CR18" s="776">
        <v>30</v>
      </c>
      <c r="CS18" s="777"/>
      <c r="CT18" s="777"/>
      <c r="CU18" s="777"/>
      <c r="CV18" s="778"/>
      <c r="CW18" s="776">
        <v>71</v>
      </c>
      <c r="CX18" s="777"/>
      <c r="CY18" s="777"/>
      <c r="CZ18" s="777"/>
      <c r="DA18" s="778"/>
      <c r="DB18" s="776" t="s">
        <v>539</v>
      </c>
      <c r="DC18" s="777"/>
      <c r="DD18" s="777"/>
      <c r="DE18" s="777"/>
      <c r="DF18" s="778"/>
      <c r="DG18" s="776" t="s">
        <v>539</v>
      </c>
      <c r="DH18" s="777"/>
      <c r="DI18" s="777"/>
      <c r="DJ18" s="777"/>
      <c r="DK18" s="778"/>
      <c r="DL18" s="776" t="s">
        <v>539</v>
      </c>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t="s">
        <v>601</v>
      </c>
      <c r="BT19" s="774"/>
      <c r="BU19" s="774"/>
      <c r="BV19" s="774"/>
      <c r="BW19" s="774"/>
      <c r="BX19" s="774"/>
      <c r="BY19" s="774"/>
      <c r="BZ19" s="774"/>
      <c r="CA19" s="774"/>
      <c r="CB19" s="774"/>
      <c r="CC19" s="774"/>
      <c r="CD19" s="774"/>
      <c r="CE19" s="774"/>
      <c r="CF19" s="774"/>
      <c r="CG19" s="775"/>
      <c r="CH19" s="776">
        <v>-5</v>
      </c>
      <c r="CI19" s="777"/>
      <c r="CJ19" s="777"/>
      <c r="CK19" s="777"/>
      <c r="CL19" s="778"/>
      <c r="CM19" s="776">
        <v>581</v>
      </c>
      <c r="CN19" s="777"/>
      <c r="CO19" s="777"/>
      <c r="CP19" s="777"/>
      <c r="CQ19" s="778"/>
      <c r="CR19" s="776">
        <v>491</v>
      </c>
      <c r="CS19" s="777"/>
      <c r="CT19" s="777"/>
      <c r="CU19" s="777"/>
      <c r="CV19" s="778"/>
      <c r="CW19" s="776" t="s">
        <v>539</v>
      </c>
      <c r="CX19" s="777"/>
      <c r="CY19" s="777"/>
      <c r="CZ19" s="777"/>
      <c r="DA19" s="778"/>
      <c r="DB19" s="776" t="s">
        <v>539</v>
      </c>
      <c r="DC19" s="777"/>
      <c r="DD19" s="777"/>
      <c r="DE19" s="777"/>
      <c r="DF19" s="778"/>
      <c r="DG19" s="776" t="s">
        <v>539</v>
      </c>
      <c r="DH19" s="777"/>
      <c r="DI19" s="777"/>
      <c r="DJ19" s="777"/>
      <c r="DK19" s="778"/>
      <c r="DL19" s="776" t="s">
        <v>539</v>
      </c>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t="s">
        <v>588</v>
      </c>
      <c r="BS20" s="773" t="s">
        <v>602</v>
      </c>
      <c r="BT20" s="774"/>
      <c r="BU20" s="774"/>
      <c r="BV20" s="774"/>
      <c r="BW20" s="774"/>
      <c r="BX20" s="774"/>
      <c r="BY20" s="774"/>
      <c r="BZ20" s="774"/>
      <c r="CA20" s="774"/>
      <c r="CB20" s="774"/>
      <c r="CC20" s="774"/>
      <c r="CD20" s="774"/>
      <c r="CE20" s="774"/>
      <c r="CF20" s="774"/>
      <c r="CG20" s="775"/>
      <c r="CH20" s="776">
        <v>12</v>
      </c>
      <c r="CI20" s="777"/>
      <c r="CJ20" s="777"/>
      <c r="CK20" s="777"/>
      <c r="CL20" s="778"/>
      <c r="CM20" s="776">
        <v>107</v>
      </c>
      <c r="CN20" s="777"/>
      <c r="CO20" s="777"/>
      <c r="CP20" s="777"/>
      <c r="CQ20" s="778"/>
      <c r="CR20" s="776">
        <v>200</v>
      </c>
      <c r="CS20" s="777"/>
      <c r="CT20" s="777"/>
      <c r="CU20" s="777"/>
      <c r="CV20" s="778"/>
      <c r="CW20" s="776" t="s">
        <v>539</v>
      </c>
      <c r="CX20" s="777"/>
      <c r="CY20" s="777"/>
      <c r="CZ20" s="777"/>
      <c r="DA20" s="778"/>
      <c r="DB20" s="776" t="s">
        <v>539</v>
      </c>
      <c r="DC20" s="777"/>
      <c r="DD20" s="777"/>
      <c r="DE20" s="777"/>
      <c r="DF20" s="778"/>
      <c r="DG20" s="776" t="s">
        <v>539</v>
      </c>
      <c r="DH20" s="777"/>
      <c r="DI20" s="777"/>
      <c r="DJ20" s="777"/>
      <c r="DK20" s="778"/>
      <c r="DL20" s="776">
        <v>9540</v>
      </c>
      <c r="DM20" s="777"/>
      <c r="DN20" s="777"/>
      <c r="DO20" s="777"/>
      <c r="DP20" s="778"/>
      <c r="DQ20" s="776">
        <v>9540</v>
      </c>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t="s">
        <v>603</v>
      </c>
      <c r="BT21" s="774"/>
      <c r="BU21" s="774"/>
      <c r="BV21" s="774"/>
      <c r="BW21" s="774"/>
      <c r="BX21" s="774"/>
      <c r="BY21" s="774"/>
      <c r="BZ21" s="774"/>
      <c r="CA21" s="774"/>
      <c r="CB21" s="774"/>
      <c r="CC21" s="774"/>
      <c r="CD21" s="774"/>
      <c r="CE21" s="774"/>
      <c r="CF21" s="774"/>
      <c r="CG21" s="775"/>
      <c r="CH21" s="776">
        <v>34</v>
      </c>
      <c r="CI21" s="777"/>
      <c r="CJ21" s="777"/>
      <c r="CK21" s="777"/>
      <c r="CL21" s="778"/>
      <c r="CM21" s="776">
        <v>15607</v>
      </c>
      <c r="CN21" s="777"/>
      <c r="CO21" s="777"/>
      <c r="CP21" s="777"/>
      <c r="CQ21" s="778"/>
      <c r="CR21" s="776">
        <v>3264</v>
      </c>
      <c r="CS21" s="777"/>
      <c r="CT21" s="777"/>
      <c r="CU21" s="777"/>
      <c r="CV21" s="778"/>
      <c r="CW21" s="776" t="s">
        <v>539</v>
      </c>
      <c r="CX21" s="777"/>
      <c r="CY21" s="777"/>
      <c r="CZ21" s="777"/>
      <c r="DA21" s="778"/>
      <c r="DB21" s="776" t="s">
        <v>539</v>
      </c>
      <c r="DC21" s="777"/>
      <c r="DD21" s="777"/>
      <c r="DE21" s="777"/>
      <c r="DF21" s="778"/>
      <c r="DG21" s="776" t="s">
        <v>539</v>
      </c>
      <c r="DH21" s="777"/>
      <c r="DI21" s="777"/>
      <c r="DJ21" s="777"/>
      <c r="DK21" s="778"/>
      <c r="DL21" s="776" t="s">
        <v>539</v>
      </c>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t="s">
        <v>604</v>
      </c>
      <c r="BT22" s="774"/>
      <c r="BU22" s="774"/>
      <c r="BV22" s="774"/>
      <c r="BW22" s="774"/>
      <c r="BX22" s="774"/>
      <c r="BY22" s="774"/>
      <c r="BZ22" s="774"/>
      <c r="CA22" s="774"/>
      <c r="CB22" s="774"/>
      <c r="CC22" s="774"/>
      <c r="CD22" s="774"/>
      <c r="CE22" s="774"/>
      <c r="CF22" s="774"/>
      <c r="CG22" s="775"/>
      <c r="CH22" s="776">
        <v>148</v>
      </c>
      <c r="CI22" s="777"/>
      <c r="CJ22" s="777"/>
      <c r="CK22" s="777"/>
      <c r="CL22" s="778"/>
      <c r="CM22" s="776">
        <v>4095</v>
      </c>
      <c r="CN22" s="777"/>
      <c r="CO22" s="777"/>
      <c r="CP22" s="777"/>
      <c r="CQ22" s="778"/>
      <c r="CR22" s="776">
        <v>1000</v>
      </c>
      <c r="CS22" s="777"/>
      <c r="CT22" s="777"/>
      <c r="CU22" s="777"/>
      <c r="CV22" s="778"/>
      <c r="CW22" s="776" t="s">
        <v>539</v>
      </c>
      <c r="CX22" s="777"/>
      <c r="CY22" s="777"/>
      <c r="CZ22" s="777"/>
      <c r="DA22" s="778"/>
      <c r="DB22" s="776" t="s">
        <v>539</v>
      </c>
      <c r="DC22" s="777"/>
      <c r="DD22" s="777"/>
      <c r="DE22" s="777"/>
      <c r="DF22" s="778"/>
      <c r="DG22" s="776" t="s">
        <v>539</v>
      </c>
      <c r="DH22" s="777"/>
      <c r="DI22" s="777"/>
      <c r="DJ22" s="777"/>
      <c r="DK22" s="778"/>
      <c r="DL22" s="776" t="s">
        <v>539</v>
      </c>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397</v>
      </c>
      <c r="B23" s="789" t="s">
        <v>398</v>
      </c>
      <c r="C23" s="790"/>
      <c r="D23" s="790"/>
      <c r="E23" s="790"/>
      <c r="F23" s="790"/>
      <c r="G23" s="790"/>
      <c r="H23" s="790"/>
      <c r="I23" s="790"/>
      <c r="J23" s="790"/>
      <c r="K23" s="790"/>
      <c r="L23" s="790"/>
      <c r="M23" s="790"/>
      <c r="N23" s="790"/>
      <c r="O23" s="790"/>
      <c r="P23" s="791"/>
      <c r="Q23" s="792">
        <f>SUM(Q7:U12)</f>
        <v>1526033</v>
      </c>
      <c r="R23" s="793"/>
      <c r="S23" s="793"/>
      <c r="T23" s="793"/>
      <c r="U23" s="793"/>
      <c r="V23" s="793">
        <f t="shared" ref="V23" si="1">SUM(V7:Z12)</f>
        <v>1507649</v>
      </c>
      <c r="W23" s="793"/>
      <c r="X23" s="793"/>
      <c r="Y23" s="793"/>
      <c r="Z23" s="793"/>
      <c r="AA23" s="793">
        <f t="shared" ref="AA23" si="2">SUM(AA7:AE12)</f>
        <v>18384</v>
      </c>
      <c r="AB23" s="793"/>
      <c r="AC23" s="793"/>
      <c r="AD23" s="793"/>
      <c r="AE23" s="794"/>
      <c r="AF23" s="795">
        <v>9880</v>
      </c>
      <c r="AG23" s="793"/>
      <c r="AH23" s="793"/>
      <c r="AI23" s="793"/>
      <c r="AJ23" s="796"/>
      <c r="AK23" s="797"/>
      <c r="AL23" s="798"/>
      <c r="AM23" s="798"/>
      <c r="AN23" s="798"/>
      <c r="AO23" s="798"/>
      <c r="AP23" s="793">
        <f>SUM(AP7:AT12)</f>
        <v>1387606</v>
      </c>
      <c r="AQ23" s="793"/>
      <c r="AR23" s="793"/>
      <c r="AS23" s="793"/>
      <c r="AT23" s="793"/>
      <c r="AU23" s="809"/>
      <c r="AV23" s="809"/>
      <c r="AW23" s="809"/>
      <c r="AX23" s="809"/>
      <c r="AY23" s="810"/>
      <c r="AZ23" s="811" t="s">
        <v>391</v>
      </c>
      <c r="BA23" s="812"/>
      <c r="BB23" s="812"/>
      <c r="BC23" s="812"/>
      <c r="BD23" s="813"/>
      <c r="BE23" s="233"/>
      <c r="BF23" s="233"/>
      <c r="BG23" s="233"/>
      <c r="BH23" s="233"/>
      <c r="BI23" s="233"/>
      <c r="BJ23" s="233"/>
      <c r="BK23" s="233"/>
      <c r="BL23" s="233"/>
      <c r="BM23" s="233"/>
      <c r="BN23" s="233"/>
      <c r="BO23" s="233"/>
      <c r="BP23" s="233"/>
      <c r="BQ23" s="238">
        <v>17</v>
      </c>
      <c r="BR23" s="239"/>
      <c r="BS23" s="773" t="s">
        <v>605</v>
      </c>
      <c r="BT23" s="774"/>
      <c r="BU23" s="774"/>
      <c r="BV23" s="774"/>
      <c r="BW23" s="774"/>
      <c r="BX23" s="774"/>
      <c r="BY23" s="774"/>
      <c r="BZ23" s="774"/>
      <c r="CA23" s="774"/>
      <c r="CB23" s="774"/>
      <c r="CC23" s="774"/>
      <c r="CD23" s="774"/>
      <c r="CE23" s="774"/>
      <c r="CF23" s="774"/>
      <c r="CG23" s="775"/>
      <c r="CH23" s="776">
        <v>72</v>
      </c>
      <c r="CI23" s="777"/>
      <c r="CJ23" s="777"/>
      <c r="CK23" s="777"/>
      <c r="CL23" s="778"/>
      <c r="CM23" s="776">
        <v>5621</v>
      </c>
      <c r="CN23" s="777"/>
      <c r="CO23" s="777"/>
      <c r="CP23" s="777"/>
      <c r="CQ23" s="778"/>
      <c r="CR23" s="776">
        <v>3270</v>
      </c>
      <c r="CS23" s="777"/>
      <c r="CT23" s="777"/>
      <c r="CU23" s="777"/>
      <c r="CV23" s="778"/>
      <c r="CW23" s="776" t="s">
        <v>539</v>
      </c>
      <c r="CX23" s="777"/>
      <c r="CY23" s="777"/>
      <c r="CZ23" s="777"/>
      <c r="DA23" s="778"/>
      <c r="DB23" s="776" t="s">
        <v>539</v>
      </c>
      <c r="DC23" s="777"/>
      <c r="DD23" s="777"/>
      <c r="DE23" s="777"/>
      <c r="DF23" s="778"/>
      <c r="DG23" s="776" t="s">
        <v>539</v>
      </c>
      <c r="DH23" s="777"/>
      <c r="DI23" s="777"/>
      <c r="DJ23" s="777"/>
      <c r="DK23" s="778"/>
      <c r="DL23" s="776" t="s">
        <v>539</v>
      </c>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t="s">
        <v>606</v>
      </c>
      <c r="BT24" s="774"/>
      <c r="BU24" s="774"/>
      <c r="BV24" s="774"/>
      <c r="BW24" s="774"/>
      <c r="BX24" s="774"/>
      <c r="BY24" s="774"/>
      <c r="BZ24" s="774"/>
      <c r="CA24" s="774"/>
      <c r="CB24" s="774"/>
      <c r="CC24" s="774"/>
      <c r="CD24" s="774"/>
      <c r="CE24" s="774"/>
      <c r="CF24" s="774"/>
      <c r="CG24" s="775"/>
      <c r="CH24" s="776">
        <v>-600</v>
      </c>
      <c r="CI24" s="777"/>
      <c r="CJ24" s="777"/>
      <c r="CK24" s="777"/>
      <c r="CL24" s="778"/>
      <c r="CM24" s="776">
        <v>10513</v>
      </c>
      <c r="CN24" s="777"/>
      <c r="CO24" s="777"/>
      <c r="CP24" s="777"/>
      <c r="CQ24" s="778"/>
      <c r="CR24" s="776">
        <v>2550</v>
      </c>
      <c r="CS24" s="777"/>
      <c r="CT24" s="777"/>
      <c r="CU24" s="777"/>
      <c r="CV24" s="778"/>
      <c r="CW24" s="776" t="s">
        <v>539</v>
      </c>
      <c r="CX24" s="777"/>
      <c r="CY24" s="777"/>
      <c r="CZ24" s="777"/>
      <c r="DA24" s="778"/>
      <c r="DB24" s="776" t="s">
        <v>539</v>
      </c>
      <c r="DC24" s="777"/>
      <c r="DD24" s="777"/>
      <c r="DE24" s="777"/>
      <c r="DF24" s="778"/>
      <c r="DG24" s="776" t="s">
        <v>539</v>
      </c>
      <c r="DH24" s="777"/>
      <c r="DI24" s="777"/>
      <c r="DJ24" s="777"/>
      <c r="DK24" s="778"/>
      <c r="DL24" s="776" t="s">
        <v>539</v>
      </c>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t="s">
        <v>607</v>
      </c>
      <c r="BT25" s="774"/>
      <c r="BU25" s="774"/>
      <c r="BV25" s="774"/>
      <c r="BW25" s="774"/>
      <c r="BX25" s="774"/>
      <c r="BY25" s="774"/>
      <c r="BZ25" s="774"/>
      <c r="CA25" s="774"/>
      <c r="CB25" s="774"/>
      <c r="CC25" s="774"/>
      <c r="CD25" s="774"/>
      <c r="CE25" s="774"/>
      <c r="CF25" s="774"/>
      <c r="CG25" s="775"/>
      <c r="CH25" s="776">
        <v>105</v>
      </c>
      <c r="CI25" s="777"/>
      <c r="CJ25" s="777"/>
      <c r="CK25" s="777"/>
      <c r="CL25" s="778"/>
      <c r="CM25" s="776">
        <v>6075</v>
      </c>
      <c r="CN25" s="777"/>
      <c r="CO25" s="777"/>
      <c r="CP25" s="777"/>
      <c r="CQ25" s="778"/>
      <c r="CR25" s="776">
        <v>357</v>
      </c>
      <c r="CS25" s="777"/>
      <c r="CT25" s="777"/>
      <c r="CU25" s="777"/>
      <c r="CV25" s="778"/>
      <c r="CW25" s="776" t="s">
        <v>539</v>
      </c>
      <c r="CX25" s="777"/>
      <c r="CY25" s="777"/>
      <c r="CZ25" s="777"/>
      <c r="DA25" s="778"/>
      <c r="DB25" s="776" t="s">
        <v>539</v>
      </c>
      <c r="DC25" s="777"/>
      <c r="DD25" s="777"/>
      <c r="DE25" s="777"/>
      <c r="DF25" s="778"/>
      <c r="DG25" s="776" t="s">
        <v>539</v>
      </c>
      <c r="DH25" s="777"/>
      <c r="DI25" s="777"/>
      <c r="DJ25" s="777"/>
      <c r="DK25" s="778"/>
      <c r="DL25" s="776" t="s">
        <v>539</v>
      </c>
      <c r="DM25" s="777"/>
      <c r="DN25" s="777"/>
      <c r="DO25" s="777"/>
      <c r="DP25" s="778"/>
      <c r="DQ25" s="776"/>
      <c r="DR25" s="777"/>
      <c r="DS25" s="777"/>
      <c r="DT25" s="777"/>
      <c r="DU25" s="778"/>
      <c r="DV25" s="773"/>
      <c r="DW25" s="774"/>
      <c r="DX25" s="774"/>
      <c r="DY25" s="774"/>
      <c r="DZ25" s="779"/>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379</v>
      </c>
      <c r="BF26" s="734"/>
      <c r="BG26" s="734"/>
      <c r="BH26" s="734"/>
      <c r="BI26" s="740"/>
      <c r="BJ26" s="232"/>
      <c r="BK26" s="232"/>
      <c r="BL26" s="232"/>
      <c r="BM26" s="232"/>
      <c r="BN26" s="232"/>
      <c r="BO26" s="241"/>
      <c r="BP26" s="241"/>
      <c r="BQ26" s="238">
        <v>20</v>
      </c>
      <c r="BR26" s="239"/>
      <c r="BS26" s="773" t="s">
        <v>608</v>
      </c>
      <c r="BT26" s="774"/>
      <c r="BU26" s="774"/>
      <c r="BV26" s="774"/>
      <c r="BW26" s="774"/>
      <c r="BX26" s="774"/>
      <c r="BY26" s="774"/>
      <c r="BZ26" s="774"/>
      <c r="CA26" s="774"/>
      <c r="CB26" s="774"/>
      <c r="CC26" s="774"/>
      <c r="CD26" s="774"/>
      <c r="CE26" s="774"/>
      <c r="CF26" s="774"/>
      <c r="CG26" s="775"/>
      <c r="CH26" s="776">
        <v>529</v>
      </c>
      <c r="CI26" s="777"/>
      <c r="CJ26" s="777"/>
      <c r="CK26" s="777"/>
      <c r="CL26" s="778"/>
      <c r="CM26" s="776">
        <v>799</v>
      </c>
      <c r="CN26" s="777"/>
      <c r="CO26" s="777"/>
      <c r="CP26" s="777"/>
      <c r="CQ26" s="778"/>
      <c r="CR26" s="776">
        <v>300</v>
      </c>
      <c r="CS26" s="777"/>
      <c r="CT26" s="777"/>
      <c r="CU26" s="777"/>
      <c r="CV26" s="778"/>
      <c r="CW26" s="776" t="s">
        <v>539</v>
      </c>
      <c r="CX26" s="777"/>
      <c r="CY26" s="777"/>
      <c r="CZ26" s="777"/>
      <c r="DA26" s="778"/>
      <c r="DB26" s="776" t="s">
        <v>539</v>
      </c>
      <c r="DC26" s="777"/>
      <c r="DD26" s="777"/>
      <c r="DE26" s="777"/>
      <c r="DF26" s="778"/>
      <c r="DG26" s="776" t="s">
        <v>539</v>
      </c>
      <c r="DH26" s="777"/>
      <c r="DI26" s="777"/>
      <c r="DJ26" s="777"/>
      <c r="DK26" s="778"/>
      <c r="DL26" s="776" t="s">
        <v>539</v>
      </c>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t="s">
        <v>609</v>
      </c>
      <c r="BT27" s="774"/>
      <c r="BU27" s="774"/>
      <c r="BV27" s="774"/>
      <c r="BW27" s="774"/>
      <c r="BX27" s="774"/>
      <c r="BY27" s="774"/>
      <c r="BZ27" s="774"/>
      <c r="CA27" s="774"/>
      <c r="CB27" s="774"/>
      <c r="CC27" s="774"/>
      <c r="CD27" s="774"/>
      <c r="CE27" s="774"/>
      <c r="CF27" s="774"/>
      <c r="CG27" s="775"/>
      <c r="CH27" s="776">
        <v>21</v>
      </c>
      <c r="CI27" s="777"/>
      <c r="CJ27" s="777"/>
      <c r="CK27" s="777"/>
      <c r="CL27" s="778"/>
      <c r="CM27" s="776">
        <v>193</v>
      </c>
      <c r="CN27" s="777"/>
      <c r="CO27" s="777"/>
      <c r="CP27" s="777"/>
      <c r="CQ27" s="778"/>
      <c r="CR27" s="776">
        <v>15</v>
      </c>
      <c r="CS27" s="777"/>
      <c r="CT27" s="777"/>
      <c r="CU27" s="777"/>
      <c r="CV27" s="778"/>
      <c r="CW27" s="776" t="s">
        <v>539</v>
      </c>
      <c r="CX27" s="777"/>
      <c r="CY27" s="777"/>
      <c r="CZ27" s="777"/>
      <c r="DA27" s="778"/>
      <c r="DB27" s="776" t="s">
        <v>539</v>
      </c>
      <c r="DC27" s="777"/>
      <c r="DD27" s="777"/>
      <c r="DE27" s="777"/>
      <c r="DF27" s="778"/>
      <c r="DG27" s="776" t="s">
        <v>539</v>
      </c>
      <c r="DH27" s="777"/>
      <c r="DI27" s="777"/>
      <c r="DJ27" s="777"/>
      <c r="DK27" s="778"/>
      <c r="DL27" s="776" t="s">
        <v>539</v>
      </c>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409</v>
      </c>
      <c r="C28" s="750"/>
      <c r="D28" s="750"/>
      <c r="E28" s="750"/>
      <c r="F28" s="750"/>
      <c r="G28" s="750"/>
      <c r="H28" s="750"/>
      <c r="I28" s="750"/>
      <c r="J28" s="750"/>
      <c r="K28" s="750"/>
      <c r="L28" s="750"/>
      <c r="M28" s="750"/>
      <c r="N28" s="750"/>
      <c r="O28" s="750"/>
      <c r="P28" s="751"/>
      <c r="Q28" s="822">
        <f>20875-1</f>
        <v>20874</v>
      </c>
      <c r="R28" s="823"/>
      <c r="S28" s="823"/>
      <c r="T28" s="823"/>
      <c r="U28" s="823"/>
      <c r="V28" s="823">
        <v>20653</v>
      </c>
      <c r="W28" s="823"/>
      <c r="X28" s="823"/>
      <c r="Y28" s="823"/>
      <c r="Z28" s="823"/>
      <c r="AA28" s="823">
        <f t="shared" ref="AA28:AA39" si="3">Q28-V28</f>
        <v>221</v>
      </c>
      <c r="AB28" s="823"/>
      <c r="AC28" s="823"/>
      <c r="AD28" s="823"/>
      <c r="AE28" s="824"/>
      <c r="AF28" s="825">
        <v>221</v>
      </c>
      <c r="AG28" s="823"/>
      <c r="AH28" s="823"/>
      <c r="AI28" s="823"/>
      <c r="AJ28" s="826"/>
      <c r="AK28" s="827">
        <v>4394</v>
      </c>
      <c r="AL28" s="828"/>
      <c r="AM28" s="828"/>
      <c r="AN28" s="828"/>
      <c r="AO28" s="828"/>
      <c r="AP28" s="828">
        <v>0</v>
      </c>
      <c r="AQ28" s="828"/>
      <c r="AR28" s="828"/>
      <c r="AS28" s="828"/>
      <c r="AT28" s="828"/>
      <c r="AU28" s="828">
        <v>0</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t="s">
        <v>610</v>
      </c>
      <c r="BT28" s="774"/>
      <c r="BU28" s="774"/>
      <c r="BV28" s="774"/>
      <c r="BW28" s="774"/>
      <c r="BX28" s="774"/>
      <c r="BY28" s="774"/>
      <c r="BZ28" s="774"/>
      <c r="CA28" s="774"/>
      <c r="CB28" s="774"/>
      <c r="CC28" s="774"/>
      <c r="CD28" s="774"/>
      <c r="CE28" s="774"/>
      <c r="CF28" s="774"/>
      <c r="CG28" s="775"/>
      <c r="CH28" s="776">
        <v>324</v>
      </c>
      <c r="CI28" s="777"/>
      <c r="CJ28" s="777"/>
      <c r="CK28" s="777"/>
      <c r="CL28" s="778"/>
      <c r="CM28" s="776">
        <v>13313</v>
      </c>
      <c r="CN28" s="777"/>
      <c r="CO28" s="777"/>
      <c r="CP28" s="777"/>
      <c r="CQ28" s="778"/>
      <c r="CR28" s="776">
        <v>3600</v>
      </c>
      <c r="CS28" s="777"/>
      <c r="CT28" s="777"/>
      <c r="CU28" s="777"/>
      <c r="CV28" s="778"/>
      <c r="CW28" s="776">
        <v>19500</v>
      </c>
      <c r="CX28" s="777"/>
      <c r="CY28" s="777"/>
      <c r="CZ28" s="777"/>
      <c r="DA28" s="778"/>
      <c r="DB28" s="776" t="s">
        <v>539</v>
      </c>
      <c r="DC28" s="777"/>
      <c r="DD28" s="777"/>
      <c r="DE28" s="777"/>
      <c r="DF28" s="778"/>
      <c r="DG28" s="776" t="s">
        <v>539</v>
      </c>
      <c r="DH28" s="777"/>
      <c r="DI28" s="777"/>
      <c r="DJ28" s="777"/>
      <c r="DK28" s="778"/>
      <c r="DL28" s="776" t="s">
        <v>539</v>
      </c>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410</v>
      </c>
      <c r="C29" s="781"/>
      <c r="D29" s="781"/>
      <c r="E29" s="781"/>
      <c r="F29" s="781"/>
      <c r="G29" s="781"/>
      <c r="H29" s="781"/>
      <c r="I29" s="781"/>
      <c r="J29" s="781"/>
      <c r="K29" s="781"/>
      <c r="L29" s="781"/>
      <c r="M29" s="781"/>
      <c r="N29" s="781"/>
      <c r="O29" s="781"/>
      <c r="P29" s="782"/>
      <c r="Q29" s="783">
        <v>146602</v>
      </c>
      <c r="R29" s="784"/>
      <c r="S29" s="784"/>
      <c r="T29" s="784"/>
      <c r="U29" s="784"/>
      <c r="V29" s="784">
        <v>143182</v>
      </c>
      <c r="W29" s="784"/>
      <c r="X29" s="784"/>
      <c r="Y29" s="784"/>
      <c r="Z29" s="784"/>
      <c r="AA29" s="784">
        <f t="shared" si="3"/>
        <v>3420</v>
      </c>
      <c r="AB29" s="784"/>
      <c r="AC29" s="784"/>
      <c r="AD29" s="784"/>
      <c r="AE29" s="785"/>
      <c r="AF29" s="786">
        <v>3420</v>
      </c>
      <c r="AG29" s="787"/>
      <c r="AH29" s="787"/>
      <c r="AI29" s="787"/>
      <c r="AJ29" s="788"/>
      <c r="AK29" s="834">
        <v>18447</v>
      </c>
      <c r="AL29" s="830"/>
      <c r="AM29" s="830"/>
      <c r="AN29" s="830"/>
      <c r="AO29" s="830"/>
      <c r="AP29" s="830">
        <v>0</v>
      </c>
      <c r="AQ29" s="830"/>
      <c r="AR29" s="830"/>
      <c r="AS29" s="830"/>
      <c r="AT29" s="830"/>
      <c r="AU29" s="830">
        <v>0</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t="s">
        <v>611</v>
      </c>
      <c r="BT29" s="774"/>
      <c r="BU29" s="774"/>
      <c r="BV29" s="774"/>
      <c r="BW29" s="774"/>
      <c r="BX29" s="774"/>
      <c r="BY29" s="774"/>
      <c r="BZ29" s="774"/>
      <c r="CA29" s="774"/>
      <c r="CB29" s="774"/>
      <c r="CC29" s="774"/>
      <c r="CD29" s="774"/>
      <c r="CE29" s="774"/>
      <c r="CF29" s="774"/>
      <c r="CG29" s="775"/>
      <c r="CH29" s="776">
        <v>63</v>
      </c>
      <c r="CI29" s="777"/>
      <c r="CJ29" s="777"/>
      <c r="CK29" s="777"/>
      <c r="CL29" s="778"/>
      <c r="CM29" s="776">
        <v>4083</v>
      </c>
      <c r="CN29" s="777"/>
      <c r="CO29" s="777"/>
      <c r="CP29" s="777"/>
      <c r="CQ29" s="778"/>
      <c r="CR29" s="776">
        <v>10</v>
      </c>
      <c r="CS29" s="777"/>
      <c r="CT29" s="777"/>
      <c r="CU29" s="777"/>
      <c r="CV29" s="778"/>
      <c r="CW29" s="776" t="s">
        <v>539</v>
      </c>
      <c r="CX29" s="777"/>
      <c r="CY29" s="777"/>
      <c r="CZ29" s="777"/>
      <c r="DA29" s="778"/>
      <c r="DB29" s="776" t="s">
        <v>539</v>
      </c>
      <c r="DC29" s="777"/>
      <c r="DD29" s="777"/>
      <c r="DE29" s="777"/>
      <c r="DF29" s="778"/>
      <c r="DG29" s="776" t="s">
        <v>539</v>
      </c>
      <c r="DH29" s="777"/>
      <c r="DI29" s="777"/>
      <c r="DJ29" s="777"/>
      <c r="DK29" s="778"/>
      <c r="DL29" s="776" t="s">
        <v>539</v>
      </c>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411</v>
      </c>
      <c r="C30" s="781"/>
      <c r="D30" s="781"/>
      <c r="E30" s="781"/>
      <c r="F30" s="781"/>
      <c r="G30" s="781"/>
      <c r="H30" s="781"/>
      <c r="I30" s="781"/>
      <c r="J30" s="781"/>
      <c r="K30" s="781"/>
      <c r="L30" s="781"/>
      <c r="M30" s="781"/>
      <c r="N30" s="781"/>
      <c r="O30" s="781"/>
      <c r="P30" s="782"/>
      <c r="Q30" s="783">
        <f>117606+1</f>
        <v>117607</v>
      </c>
      <c r="R30" s="784"/>
      <c r="S30" s="784"/>
      <c r="T30" s="784"/>
      <c r="U30" s="784"/>
      <c r="V30" s="784">
        <v>116540</v>
      </c>
      <c r="W30" s="784"/>
      <c r="X30" s="784"/>
      <c r="Y30" s="784"/>
      <c r="Z30" s="784"/>
      <c r="AA30" s="784">
        <f t="shared" si="3"/>
        <v>1067</v>
      </c>
      <c r="AB30" s="784"/>
      <c r="AC30" s="784"/>
      <c r="AD30" s="784"/>
      <c r="AE30" s="785"/>
      <c r="AF30" s="786">
        <v>1067</v>
      </c>
      <c r="AG30" s="787"/>
      <c r="AH30" s="787"/>
      <c r="AI30" s="787"/>
      <c r="AJ30" s="788"/>
      <c r="AK30" s="834">
        <v>19913</v>
      </c>
      <c r="AL30" s="830"/>
      <c r="AM30" s="830"/>
      <c r="AN30" s="830"/>
      <c r="AO30" s="830"/>
      <c r="AP30" s="830">
        <v>0</v>
      </c>
      <c r="AQ30" s="830"/>
      <c r="AR30" s="830"/>
      <c r="AS30" s="830"/>
      <c r="AT30" s="830"/>
      <c r="AU30" s="830">
        <v>0</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t="s">
        <v>612</v>
      </c>
      <c r="BT30" s="774"/>
      <c r="BU30" s="774"/>
      <c r="BV30" s="774"/>
      <c r="BW30" s="774"/>
      <c r="BX30" s="774"/>
      <c r="BY30" s="774"/>
      <c r="BZ30" s="774"/>
      <c r="CA30" s="774"/>
      <c r="CB30" s="774"/>
      <c r="CC30" s="774"/>
      <c r="CD30" s="774"/>
      <c r="CE30" s="774"/>
      <c r="CF30" s="774"/>
      <c r="CG30" s="775"/>
      <c r="CH30" s="776">
        <v>42</v>
      </c>
      <c r="CI30" s="777"/>
      <c r="CJ30" s="777"/>
      <c r="CK30" s="777"/>
      <c r="CL30" s="778"/>
      <c r="CM30" s="776">
        <v>2548</v>
      </c>
      <c r="CN30" s="777"/>
      <c r="CO30" s="777"/>
      <c r="CP30" s="777"/>
      <c r="CQ30" s="778"/>
      <c r="CR30" s="776">
        <v>20</v>
      </c>
      <c r="CS30" s="777"/>
      <c r="CT30" s="777"/>
      <c r="CU30" s="777"/>
      <c r="CV30" s="778"/>
      <c r="CW30" s="776">
        <v>0</v>
      </c>
      <c r="CX30" s="777"/>
      <c r="CY30" s="777"/>
      <c r="CZ30" s="777"/>
      <c r="DA30" s="778"/>
      <c r="DB30" s="776" t="s">
        <v>539</v>
      </c>
      <c r="DC30" s="777"/>
      <c r="DD30" s="777"/>
      <c r="DE30" s="777"/>
      <c r="DF30" s="778"/>
      <c r="DG30" s="776" t="s">
        <v>539</v>
      </c>
      <c r="DH30" s="777"/>
      <c r="DI30" s="777"/>
      <c r="DJ30" s="777"/>
      <c r="DK30" s="778"/>
      <c r="DL30" s="776">
        <v>1000</v>
      </c>
      <c r="DM30" s="777"/>
      <c r="DN30" s="777"/>
      <c r="DO30" s="777"/>
      <c r="DP30" s="778"/>
      <c r="DQ30" s="776">
        <v>1000</v>
      </c>
      <c r="DR30" s="777"/>
      <c r="DS30" s="777"/>
      <c r="DT30" s="777"/>
      <c r="DU30" s="778"/>
      <c r="DV30" s="773"/>
      <c r="DW30" s="774"/>
      <c r="DX30" s="774"/>
      <c r="DY30" s="774"/>
      <c r="DZ30" s="779"/>
      <c r="EA30" s="230"/>
    </row>
    <row r="31" spans="1:131" ht="26.25" customHeight="1" x14ac:dyDescent="0.2">
      <c r="A31" s="242">
        <v>4</v>
      </c>
      <c r="B31" s="780" t="s">
        <v>412</v>
      </c>
      <c r="C31" s="781"/>
      <c r="D31" s="781"/>
      <c r="E31" s="781"/>
      <c r="F31" s="781"/>
      <c r="G31" s="781"/>
      <c r="H31" s="781"/>
      <c r="I31" s="781"/>
      <c r="J31" s="781"/>
      <c r="K31" s="781"/>
      <c r="L31" s="781"/>
      <c r="M31" s="781"/>
      <c r="N31" s="781"/>
      <c r="O31" s="781"/>
      <c r="P31" s="782"/>
      <c r="Q31" s="783">
        <v>69317</v>
      </c>
      <c r="R31" s="784"/>
      <c r="S31" s="784"/>
      <c r="T31" s="784"/>
      <c r="U31" s="784"/>
      <c r="V31" s="784">
        <f>64608-1</f>
        <v>64607</v>
      </c>
      <c r="W31" s="784"/>
      <c r="X31" s="784"/>
      <c r="Y31" s="784"/>
      <c r="Z31" s="784"/>
      <c r="AA31" s="784">
        <f t="shared" si="3"/>
        <v>4710</v>
      </c>
      <c r="AB31" s="784"/>
      <c r="AC31" s="784"/>
      <c r="AD31" s="784"/>
      <c r="AE31" s="785"/>
      <c r="AF31" s="786">
        <v>19969</v>
      </c>
      <c r="AG31" s="787"/>
      <c r="AH31" s="787"/>
      <c r="AI31" s="787"/>
      <c r="AJ31" s="788"/>
      <c r="AK31" s="834">
        <v>0</v>
      </c>
      <c r="AL31" s="830"/>
      <c r="AM31" s="830"/>
      <c r="AN31" s="830"/>
      <c r="AO31" s="830"/>
      <c r="AP31" s="830">
        <v>0</v>
      </c>
      <c r="AQ31" s="830"/>
      <c r="AR31" s="830"/>
      <c r="AS31" s="830"/>
      <c r="AT31" s="830"/>
      <c r="AU31" s="830">
        <v>0</v>
      </c>
      <c r="AV31" s="830"/>
      <c r="AW31" s="830"/>
      <c r="AX31" s="830"/>
      <c r="AY31" s="830"/>
      <c r="AZ31" s="831"/>
      <c r="BA31" s="831"/>
      <c r="BB31" s="831"/>
      <c r="BC31" s="831"/>
      <c r="BD31" s="831"/>
      <c r="BE31" s="832" t="s">
        <v>413</v>
      </c>
      <c r="BF31" s="832"/>
      <c r="BG31" s="832"/>
      <c r="BH31" s="832"/>
      <c r="BI31" s="833"/>
      <c r="BJ31" s="232"/>
      <c r="BK31" s="232"/>
      <c r="BL31" s="232"/>
      <c r="BM31" s="232"/>
      <c r="BN31" s="232"/>
      <c r="BO31" s="241"/>
      <c r="BP31" s="241"/>
      <c r="BQ31" s="238">
        <v>25</v>
      </c>
      <c r="BR31" s="239"/>
      <c r="BS31" s="773" t="s">
        <v>613</v>
      </c>
      <c r="BT31" s="774"/>
      <c r="BU31" s="774"/>
      <c r="BV31" s="774"/>
      <c r="BW31" s="774"/>
      <c r="BX31" s="774"/>
      <c r="BY31" s="774"/>
      <c r="BZ31" s="774"/>
      <c r="CA31" s="774"/>
      <c r="CB31" s="774"/>
      <c r="CC31" s="774"/>
      <c r="CD31" s="774"/>
      <c r="CE31" s="774"/>
      <c r="CF31" s="774"/>
      <c r="CG31" s="775"/>
      <c r="CH31" s="776">
        <v>-8</v>
      </c>
      <c r="CI31" s="777"/>
      <c r="CJ31" s="777"/>
      <c r="CK31" s="777"/>
      <c r="CL31" s="778"/>
      <c r="CM31" s="776">
        <v>170</v>
      </c>
      <c r="CN31" s="777"/>
      <c r="CO31" s="777"/>
      <c r="CP31" s="777"/>
      <c r="CQ31" s="778"/>
      <c r="CR31" s="776">
        <v>21</v>
      </c>
      <c r="CS31" s="777"/>
      <c r="CT31" s="777"/>
      <c r="CU31" s="777"/>
      <c r="CV31" s="778"/>
      <c r="CW31" s="776" t="s">
        <v>539</v>
      </c>
      <c r="CX31" s="777"/>
      <c r="CY31" s="777"/>
      <c r="CZ31" s="777"/>
      <c r="DA31" s="778"/>
      <c r="DB31" s="776" t="s">
        <v>539</v>
      </c>
      <c r="DC31" s="777"/>
      <c r="DD31" s="777"/>
      <c r="DE31" s="777"/>
      <c r="DF31" s="778"/>
      <c r="DG31" s="776" t="s">
        <v>539</v>
      </c>
      <c r="DH31" s="777"/>
      <c r="DI31" s="777"/>
      <c r="DJ31" s="777"/>
      <c r="DK31" s="778"/>
      <c r="DL31" s="776" t="s">
        <v>539</v>
      </c>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414</v>
      </c>
      <c r="C32" s="781"/>
      <c r="D32" s="781"/>
      <c r="E32" s="781"/>
      <c r="F32" s="781"/>
      <c r="G32" s="781"/>
      <c r="H32" s="781"/>
      <c r="I32" s="781"/>
      <c r="J32" s="781"/>
      <c r="K32" s="781"/>
      <c r="L32" s="781"/>
      <c r="M32" s="781"/>
      <c r="N32" s="781"/>
      <c r="O32" s="781"/>
      <c r="P32" s="782"/>
      <c r="Q32" s="783">
        <v>53557</v>
      </c>
      <c r="R32" s="784"/>
      <c r="S32" s="784"/>
      <c r="T32" s="784"/>
      <c r="U32" s="784"/>
      <c r="V32" s="784">
        <v>48091</v>
      </c>
      <c r="W32" s="784"/>
      <c r="X32" s="784"/>
      <c r="Y32" s="784"/>
      <c r="Z32" s="784"/>
      <c r="AA32" s="784">
        <f t="shared" si="3"/>
        <v>5466</v>
      </c>
      <c r="AB32" s="784"/>
      <c r="AC32" s="784"/>
      <c r="AD32" s="784"/>
      <c r="AE32" s="785"/>
      <c r="AF32" s="786">
        <v>12628</v>
      </c>
      <c r="AG32" s="787"/>
      <c r="AH32" s="787"/>
      <c r="AI32" s="787"/>
      <c r="AJ32" s="788"/>
      <c r="AK32" s="834">
        <v>22522</v>
      </c>
      <c r="AL32" s="830"/>
      <c r="AM32" s="830"/>
      <c r="AN32" s="830"/>
      <c r="AO32" s="830"/>
      <c r="AP32" s="830">
        <v>321375</v>
      </c>
      <c r="AQ32" s="830"/>
      <c r="AR32" s="830"/>
      <c r="AS32" s="830"/>
      <c r="AT32" s="830"/>
      <c r="AU32" s="830">
        <v>194753</v>
      </c>
      <c r="AV32" s="830"/>
      <c r="AW32" s="830"/>
      <c r="AX32" s="830"/>
      <c r="AY32" s="830"/>
      <c r="AZ32" s="831"/>
      <c r="BA32" s="831"/>
      <c r="BB32" s="831"/>
      <c r="BC32" s="831"/>
      <c r="BD32" s="831"/>
      <c r="BE32" s="832" t="s">
        <v>415</v>
      </c>
      <c r="BF32" s="832"/>
      <c r="BG32" s="832"/>
      <c r="BH32" s="832"/>
      <c r="BI32" s="833"/>
      <c r="BJ32" s="232"/>
      <c r="BK32" s="232"/>
      <c r="BL32" s="232"/>
      <c r="BM32" s="232"/>
      <c r="BN32" s="232"/>
      <c r="BO32" s="241"/>
      <c r="BP32" s="241"/>
      <c r="BQ32" s="238">
        <v>26</v>
      </c>
      <c r="BR32" s="239"/>
      <c r="BS32" s="773" t="s">
        <v>614</v>
      </c>
      <c r="BT32" s="774"/>
      <c r="BU32" s="774"/>
      <c r="BV32" s="774"/>
      <c r="BW32" s="774"/>
      <c r="BX32" s="774"/>
      <c r="BY32" s="774"/>
      <c r="BZ32" s="774"/>
      <c r="CA32" s="774"/>
      <c r="CB32" s="774"/>
      <c r="CC32" s="774"/>
      <c r="CD32" s="774"/>
      <c r="CE32" s="774"/>
      <c r="CF32" s="774"/>
      <c r="CG32" s="775"/>
      <c r="CH32" s="776">
        <v>1789</v>
      </c>
      <c r="CI32" s="777"/>
      <c r="CJ32" s="777"/>
      <c r="CK32" s="777"/>
      <c r="CL32" s="778"/>
      <c r="CM32" s="776">
        <v>11514</v>
      </c>
      <c r="CN32" s="777"/>
      <c r="CO32" s="777"/>
      <c r="CP32" s="777"/>
      <c r="CQ32" s="778"/>
      <c r="CR32" s="776">
        <v>663</v>
      </c>
      <c r="CS32" s="777"/>
      <c r="CT32" s="777"/>
      <c r="CU32" s="777"/>
      <c r="CV32" s="778"/>
      <c r="CW32" s="776">
        <v>1822</v>
      </c>
      <c r="CX32" s="777"/>
      <c r="CY32" s="777"/>
      <c r="CZ32" s="777"/>
      <c r="DA32" s="778"/>
      <c r="DB32" s="776">
        <v>11251</v>
      </c>
      <c r="DC32" s="777"/>
      <c r="DD32" s="777"/>
      <c r="DE32" s="777"/>
      <c r="DF32" s="778"/>
      <c r="DG32" s="776" t="s">
        <v>539</v>
      </c>
      <c r="DH32" s="777"/>
      <c r="DI32" s="777"/>
      <c r="DJ32" s="777"/>
      <c r="DK32" s="778"/>
      <c r="DL32" s="776" t="s">
        <v>539</v>
      </c>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416</v>
      </c>
      <c r="C33" s="781"/>
      <c r="D33" s="781"/>
      <c r="E33" s="781"/>
      <c r="F33" s="781"/>
      <c r="G33" s="781"/>
      <c r="H33" s="781"/>
      <c r="I33" s="781"/>
      <c r="J33" s="781"/>
      <c r="K33" s="781"/>
      <c r="L33" s="781"/>
      <c r="M33" s="781"/>
      <c r="N33" s="781"/>
      <c r="O33" s="781"/>
      <c r="P33" s="782"/>
      <c r="Q33" s="783">
        <v>36209</v>
      </c>
      <c r="R33" s="784"/>
      <c r="S33" s="784"/>
      <c r="T33" s="784"/>
      <c r="U33" s="784"/>
      <c r="V33" s="784">
        <v>30640</v>
      </c>
      <c r="W33" s="784"/>
      <c r="X33" s="784"/>
      <c r="Y33" s="784"/>
      <c r="Z33" s="784"/>
      <c r="AA33" s="784">
        <f t="shared" si="3"/>
        <v>5569</v>
      </c>
      <c r="AB33" s="784"/>
      <c r="AC33" s="784"/>
      <c r="AD33" s="784"/>
      <c r="AE33" s="785"/>
      <c r="AF33" s="786">
        <v>12608</v>
      </c>
      <c r="AG33" s="787"/>
      <c r="AH33" s="787"/>
      <c r="AI33" s="787"/>
      <c r="AJ33" s="788"/>
      <c r="AK33" s="834">
        <v>2137</v>
      </c>
      <c r="AL33" s="830"/>
      <c r="AM33" s="830"/>
      <c r="AN33" s="830"/>
      <c r="AO33" s="830"/>
      <c r="AP33" s="830">
        <v>104836</v>
      </c>
      <c r="AQ33" s="830"/>
      <c r="AR33" s="830"/>
      <c r="AS33" s="830"/>
      <c r="AT33" s="830"/>
      <c r="AU33" s="830">
        <v>1468</v>
      </c>
      <c r="AV33" s="830"/>
      <c r="AW33" s="830"/>
      <c r="AX33" s="830"/>
      <c r="AY33" s="830"/>
      <c r="AZ33" s="831"/>
      <c r="BA33" s="831"/>
      <c r="BB33" s="831"/>
      <c r="BC33" s="831"/>
      <c r="BD33" s="831"/>
      <c r="BE33" s="832" t="s">
        <v>415</v>
      </c>
      <c r="BF33" s="832"/>
      <c r="BG33" s="832"/>
      <c r="BH33" s="832"/>
      <c r="BI33" s="833"/>
      <c r="BJ33" s="232"/>
      <c r="BK33" s="232"/>
      <c r="BL33" s="232"/>
      <c r="BM33" s="232"/>
      <c r="BN33" s="232"/>
      <c r="BO33" s="241"/>
      <c r="BP33" s="241"/>
      <c r="BQ33" s="238">
        <v>27</v>
      </c>
      <c r="BR33" s="239"/>
      <c r="BS33" s="773" t="s">
        <v>615</v>
      </c>
      <c r="BT33" s="774"/>
      <c r="BU33" s="774"/>
      <c r="BV33" s="774"/>
      <c r="BW33" s="774"/>
      <c r="BX33" s="774"/>
      <c r="BY33" s="774"/>
      <c r="BZ33" s="774"/>
      <c r="CA33" s="774"/>
      <c r="CB33" s="774"/>
      <c r="CC33" s="774"/>
      <c r="CD33" s="774"/>
      <c r="CE33" s="774"/>
      <c r="CF33" s="774"/>
      <c r="CG33" s="775"/>
      <c r="CH33" s="776">
        <v>23</v>
      </c>
      <c r="CI33" s="777"/>
      <c r="CJ33" s="777"/>
      <c r="CK33" s="777"/>
      <c r="CL33" s="778"/>
      <c r="CM33" s="776">
        <v>226235</v>
      </c>
      <c r="CN33" s="777"/>
      <c r="CO33" s="777"/>
      <c r="CP33" s="777"/>
      <c r="CQ33" s="778"/>
      <c r="CR33" s="776">
        <v>83781</v>
      </c>
      <c r="CS33" s="777"/>
      <c r="CT33" s="777"/>
      <c r="CU33" s="777"/>
      <c r="CV33" s="778"/>
      <c r="CW33" s="776" t="s">
        <v>539</v>
      </c>
      <c r="CX33" s="777"/>
      <c r="CY33" s="777"/>
      <c r="CZ33" s="777"/>
      <c r="DA33" s="778"/>
      <c r="DB33" s="776">
        <v>8433</v>
      </c>
      <c r="DC33" s="777"/>
      <c r="DD33" s="777"/>
      <c r="DE33" s="777"/>
      <c r="DF33" s="778"/>
      <c r="DG33" s="776">
        <v>106011</v>
      </c>
      <c r="DH33" s="777"/>
      <c r="DI33" s="777"/>
      <c r="DJ33" s="777"/>
      <c r="DK33" s="778"/>
      <c r="DL33" s="776" t="s">
        <v>539</v>
      </c>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417</v>
      </c>
      <c r="C34" s="781"/>
      <c r="D34" s="781"/>
      <c r="E34" s="781"/>
      <c r="F34" s="781"/>
      <c r="G34" s="781"/>
      <c r="H34" s="781"/>
      <c r="I34" s="781"/>
      <c r="J34" s="781"/>
      <c r="K34" s="781"/>
      <c r="L34" s="781"/>
      <c r="M34" s="781"/>
      <c r="N34" s="781"/>
      <c r="O34" s="781"/>
      <c r="P34" s="782"/>
      <c r="Q34" s="783">
        <v>215</v>
      </c>
      <c r="R34" s="784"/>
      <c r="S34" s="784"/>
      <c r="T34" s="784"/>
      <c r="U34" s="784"/>
      <c r="V34" s="784">
        <f>214-1</f>
        <v>213</v>
      </c>
      <c r="W34" s="784"/>
      <c r="X34" s="784"/>
      <c r="Y34" s="784"/>
      <c r="Z34" s="784"/>
      <c r="AA34" s="784">
        <f t="shared" si="3"/>
        <v>2</v>
      </c>
      <c r="AB34" s="784"/>
      <c r="AC34" s="784"/>
      <c r="AD34" s="784"/>
      <c r="AE34" s="785"/>
      <c r="AF34" s="786">
        <v>594</v>
      </c>
      <c r="AG34" s="787"/>
      <c r="AH34" s="787"/>
      <c r="AI34" s="787"/>
      <c r="AJ34" s="788"/>
      <c r="AK34" s="834">
        <v>0</v>
      </c>
      <c r="AL34" s="830"/>
      <c r="AM34" s="830"/>
      <c r="AN34" s="830"/>
      <c r="AO34" s="830"/>
      <c r="AP34" s="830">
        <v>2580</v>
      </c>
      <c r="AQ34" s="830"/>
      <c r="AR34" s="830"/>
      <c r="AS34" s="830"/>
      <c r="AT34" s="830"/>
      <c r="AU34" s="830">
        <v>0</v>
      </c>
      <c r="AV34" s="830"/>
      <c r="AW34" s="830"/>
      <c r="AX34" s="830"/>
      <c r="AY34" s="830"/>
      <c r="AZ34" s="831"/>
      <c r="BA34" s="831"/>
      <c r="BB34" s="831"/>
      <c r="BC34" s="831"/>
      <c r="BD34" s="831"/>
      <c r="BE34" s="832" t="s">
        <v>415</v>
      </c>
      <c r="BF34" s="832"/>
      <c r="BG34" s="832"/>
      <c r="BH34" s="832"/>
      <c r="BI34" s="833"/>
      <c r="BJ34" s="232"/>
      <c r="BK34" s="232"/>
      <c r="BL34" s="232"/>
      <c r="BM34" s="232"/>
      <c r="BN34" s="232"/>
      <c r="BO34" s="241"/>
      <c r="BP34" s="241"/>
      <c r="BQ34" s="238">
        <v>28</v>
      </c>
      <c r="BR34" s="239"/>
      <c r="BS34" s="773" t="s">
        <v>616</v>
      </c>
      <c r="BT34" s="774"/>
      <c r="BU34" s="774"/>
      <c r="BV34" s="774"/>
      <c r="BW34" s="774"/>
      <c r="BX34" s="774"/>
      <c r="BY34" s="774"/>
      <c r="BZ34" s="774"/>
      <c r="CA34" s="774"/>
      <c r="CB34" s="774"/>
      <c r="CC34" s="774"/>
      <c r="CD34" s="774"/>
      <c r="CE34" s="774"/>
      <c r="CF34" s="774"/>
      <c r="CG34" s="775"/>
      <c r="CH34" s="776">
        <v>0</v>
      </c>
      <c r="CI34" s="777"/>
      <c r="CJ34" s="777"/>
      <c r="CK34" s="777"/>
      <c r="CL34" s="778"/>
      <c r="CM34" s="776">
        <v>22865</v>
      </c>
      <c r="CN34" s="777"/>
      <c r="CO34" s="777"/>
      <c r="CP34" s="777"/>
      <c r="CQ34" s="778"/>
      <c r="CR34" s="776">
        <v>7389.75</v>
      </c>
      <c r="CS34" s="777"/>
      <c r="CT34" s="777"/>
      <c r="CU34" s="777"/>
      <c r="CV34" s="778"/>
      <c r="CW34" s="776" t="s">
        <v>539</v>
      </c>
      <c r="CX34" s="777"/>
      <c r="CY34" s="777"/>
      <c r="CZ34" s="777"/>
      <c r="DA34" s="778"/>
      <c r="DB34" s="776" t="s">
        <v>539</v>
      </c>
      <c r="DC34" s="777"/>
      <c r="DD34" s="777"/>
      <c r="DE34" s="777"/>
      <c r="DF34" s="778"/>
      <c r="DG34" s="776" t="s">
        <v>539</v>
      </c>
      <c r="DH34" s="777"/>
      <c r="DI34" s="777"/>
      <c r="DJ34" s="777"/>
      <c r="DK34" s="778"/>
      <c r="DL34" s="776">
        <v>34</v>
      </c>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418</v>
      </c>
      <c r="C35" s="781"/>
      <c r="D35" s="781"/>
      <c r="E35" s="781"/>
      <c r="F35" s="781"/>
      <c r="G35" s="781"/>
      <c r="H35" s="781"/>
      <c r="I35" s="781"/>
      <c r="J35" s="781"/>
      <c r="K35" s="781"/>
      <c r="L35" s="781"/>
      <c r="M35" s="781"/>
      <c r="N35" s="781"/>
      <c r="O35" s="781"/>
      <c r="P35" s="782"/>
      <c r="Q35" s="783">
        <v>32108</v>
      </c>
      <c r="R35" s="784"/>
      <c r="S35" s="784"/>
      <c r="T35" s="784"/>
      <c r="U35" s="784"/>
      <c r="V35" s="784">
        <f>28400-1</f>
        <v>28399</v>
      </c>
      <c r="W35" s="784"/>
      <c r="X35" s="784"/>
      <c r="Y35" s="784"/>
      <c r="Z35" s="784"/>
      <c r="AA35" s="784">
        <f t="shared" si="3"/>
        <v>3709</v>
      </c>
      <c r="AB35" s="784"/>
      <c r="AC35" s="784"/>
      <c r="AD35" s="784"/>
      <c r="AE35" s="785"/>
      <c r="AF35" s="786" t="s">
        <v>419</v>
      </c>
      <c r="AG35" s="787"/>
      <c r="AH35" s="787"/>
      <c r="AI35" s="787"/>
      <c r="AJ35" s="788"/>
      <c r="AK35" s="834">
        <v>12734</v>
      </c>
      <c r="AL35" s="830"/>
      <c r="AM35" s="830"/>
      <c r="AN35" s="830"/>
      <c r="AO35" s="830"/>
      <c r="AP35" s="830">
        <v>219141</v>
      </c>
      <c r="AQ35" s="830"/>
      <c r="AR35" s="830"/>
      <c r="AS35" s="830"/>
      <c r="AT35" s="830"/>
      <c r="AU35" s="830">
        <v>51498</v>
      </c>
      <c r="AV35" s="830"/>
      <c r="AW35" s="830"/>
      <c r="AX35" s="830"/>
      <c r="AY35" s="830"/>
      <c r="AZ35" s="831"/>
      <c r="BA35" s="831"/>
      <c r="BB35" s="831"/>
      <c r="BC35" s="831"/>
      <c r="BD35" s="831"/>
      <c r="BE35" s="832" t="s">
        <v>415</v>
      </c>
      <c r="BF35" s="832"/>
      <c r="BG35" s="832"/>
      <c r="BH35" s="832"/>
      <c r="BI35" s="833"/>
      <c r="BJ35" s="232"/>
      <c r="BK35" s="232"/>
      <c r="BL35" s="232"/>
      <c r="BM35" s="232"/>
      <c r="BN35" s="232"/>
      <c r="BO35" s="241"/>
      <c r="BP35" s="241"/>
      <c r="BQ35" s="238">
        <v>29</v>
      </c>
      <c r="BR35" s="239"/>
      <c r="BS35" s="773" t="s">
        <v>617</v>
      </c>
      <c r="BT35" s="774"/>
      <c r="BU35" s="774"/>
      <c r="BV35" s="774"/>
      <c r="BW35" s="774"/>
      <c r="BX35" s="774"/>
      <c r="BY35" s="774"/>
      <c r="BZ35" s="774"/>
      <c r="CA35" s="774"/>
      <c r="CB35" s="774"/>
      <c r="CC35" s="774"/>
      <c r="CD35" s="774"/>
      <c r="CE35" s="774"/>
      <c r="CF35" s="774"/>
      <c r="CG35" s="775"/>
      <c r="CH35" s="776">
        <v>104</v>
      </c>
      <c r="CI35" s="777"/>
      <c r="CJ35" s="777"/>
      <c r="CK35" s="777"/>
      <c r="CL35" s="778"/>
      <c r="CM35" s="776">
        <v>1389</v>
      </c>
      <c r="CN35" s="777"/>
      <c r="CO35" s="777"/>
      <c r="CP35" s="777"/>
      <c r="CQ35" s="778"/>
      <c r="CR35" s="776">
        <v>5</v>
      </c>
      <c r="CS35" s="777"/>
      <c r="CT35" s="777"/>
      <c r="CU35" s="777"/>
      <c r="CV35" s="778"/>
      <c r="CW35" s="776">
        <v>86</v>
      </c>
      <c r="CX35" s="777"/>
      <c r="CY35" s="777"/>
      <c r="CZ35" s="777"/>
      <c r="DA35" s="778"/>
      <c r="DB35" s="776" t="s">
        <v>539</v>
      </c>
      <c r="DC35" s="777"/>
      <c r="DD35" s="777"/>
      <c r="DE35" s="777"/>
      <c r="DF35" s="778"/>
      <c r="DG35" s="776" t="s">
        <v>539</v>
      </c>
      <c r="DH35" s="777"/>
      <c r="DI35" s="777"/>
      <c r="DJ35" s="777"/>
      <c r="DK35" s="778"/>
      <c r="DL35" s="776" t="s">
        <v>539</v>
      </c>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420</v>
      </c>
      <c r="C36" s="781"/>
      <c r="D36" s="781"/>
      <c r="E36" s="781"/>
      <c r="F36" s="781"/>
      <c r="G36" s="781"/>
      <c r="H36" s="781"/>
      <c r="I36" s="781"/>
      <c r="J36" s="781"/>
      <c r="K36" s="781"/>
      <c r="L36" s="781"/>
      <c r="M36" s="781"/>
      <c r="N36" s="781"/>
      <c r="O36" s="781"/>
      <c r="P36" s="782"/>
      <c r="Q36" s="783">
        <v>483</v>
      </c>
      <c r="R36" s="784"/>
      <c r="S36" s="784"/>
      <c r="T36" s="784"/>
      <c r="U36" s="784"/>
      <c r="V36" s="784">
        <v>483</v>
      </c>
      <c r="W36" s="784"/>
      <c r="X36" s="784"/>
      <c r="Y36" s="784"/>
      <c r="Z36" s="784"/>
      <c r="AA36" s="784">
        <f t="shared" si="3"/>
        <v>0</v>
      </c>
      <c r="AB36" s="784"/>
      <c r="AC36" s="784"/>
      <c r="AD36" s="784"/>
      <c r="AE36" s="785"/>
      <c r="AF36" s="786" t="s">
        <v>129</v>
      </c>
      <c r="AG36" s="787"/>
      <c r="AH36" s="787"/>
      <c r="AI36" s="787"/>
      <c r="AJ36" s="788"/>
      <c r="AK36" s="834">
        <v>434</v>
      </c>
      <c r="AL36" s="830"/>
      <c r="AM36" s="830"/>
      <c r="AN36" s="830"/>
      <c r="AO36" s="830"/>
      <c r="AP36" s="830">
        <v>952</v>
      </c>
      <c r="AQ36" s="830"/>
      <c r="AR36" s="830"/>
      <c r="AS36" s="830"/>
      <c r="AT36" s="830"/>
      <c r="AU36" s="830">
        <v>952</v>
      </c>
      <c r="AV36" s="830"/>
      <c r="AW36" s="830"/>
      <c r="AX36" s="830"/>
      <c r="AY36" s="830"/>
      <c r="AZ36" s="831"/>
      <c r="BA36" s="831"/>
      <c r="BB36" s="831"/>
      <c r="BC36" s="831"/>
      <c r="BD36" s="831"/>
      <c r="BE36" s="832" t="s">
        <v>421</v>
      </c>
      <c r="BF36" s="832"/>
      <c r="BG36" s="832"/>
      <c r="BH36" s="832"/>
      <c r="BI36" s="833"/>
      <c r="BJ36" s="232"/>
      <c r="BK36" s="232"/>
      <c r="BL36" s="232"/>
      <c r="BM36" s="232"/>
      <c r="BN36" s="232"/>
      <c r="BO36" s="241"/>
      <c r="BP36" s="241"/>
      <c r="BQ36" s="238">
        <v>30</v>
      </c>
      <c r="BR36" s="239"/>
      <c r="BS36" s="773" t="s">
        <v>618</v>
      </c>
      <c r="BT36" s="774"/>
      <c r="BU36" s="774"/>
      <c r="BV36" s="774"/>
      <c r="BW36" s="774"/>
      <c r="BX36" s="774"/>
      <c r="BY36" s="774"/>
      <c r="BZ36" s="774"/>
      <c r="CA36" s="774"/>
      <c r="CB36" s="774"/>
      <c r="CC36" s="774"/>
      <c r="CD36" s="774"/>
      <c r="CE36" s="774"/>
      <c r="CF36" s="774"/>
      <c r="CG36" s="775"/>
      <c r="CH36" s="776">
        <v>-56</v>
      </c>
      <c r="CI36" s="777"/>
      <c r="CJ36" s="777"/>
      <c r="CK36" s="777"/>
      <c r="CL36" s="778"/>
      <c r="CM36" s="776">
        <v>626</v>
      </c>
      <c r="CN36" s="777"/>
      <c r="CO36" s="777"/>
      <c r="CP36" s="777"/>
      <c r="CQ36" s="778"/>
      <c r="CR36" s="776">
        <v>1</v>
      </c>
      <c r="CS36" s="777"/>
      <c r="CT36" s="777"/>
      <c r="CU36" s="777"/>
      <c r="CV36" s="778"/>
      <c r="CW36" s="776" t="s">
        <v>539</v>
      </c>
      <c r="CX36" s="777"/>
      <c r="CY36" s="777"/>
      <c r="CZ36" s="777"/>
      <c r="DA36" s="778"/>
      <c r="DB36" s="776" t="s">
        <v>539</v>
      </c>
      <c r="DC36" s="777"/>
      <c r="DD36" s="777"/>
      <c r="DE36" s="777"/>
      <c r="DF36" s="778"/>
      <c r="DG36" s="776" t="s">
        <v>539</v>
      </c>
      <c r="DH36" s="777"/>
      <c r="DI36" s="777"/>
      <c r="DJ36" s="777"/>
      <c r="DK36" s="778"/>
      <c r="DL36" s="776" t="s">
        <v>539</v>
      </c>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t="s">
        <v>422</v>
      </c>
      <c r="C37" s="781"/>
      <c r="D37" s="781"/>
      <c r="E37" s="781"/>
      <c r="F37" s="781"/>
      <c r="G37" s="781"/>
      <c r="H37" s="781"/>
      <c r="I37" s="781"/>
      <c r="J37" s="781"/>
      <c r="K37" s="781"/>
      <c r="L37" s="781"/>
      <c r="M37" s="781"/>
      <c r="N37" s="781"/>
      <c r="O37" s="781"/>
      <c r="P37" s="782"/>
      <c r="Q37" s="783">
        <v>6191</v>
      </c>
      <c r="R37" s="784"/>
      <c r="S37" s="784"/>
      <c r="T37" s="784"/>
      <c r="U37" s="784"/>
      <c r="V37" s="784">
        <v>6190</v>
      </c>
      <c r="W37" s="784"/>
      <c r="X37" s="784"/>
      <c r="Y37" s="784"/>
      <c r="Z37" s="784"/>
      <c r="AA37" s="784">
        <f t="shared" si="3"/>
        <v>1</v>
      </c>
      <c r="AB37" s="784"/>
      <c r="AC37" s="784"/>
      <c r="AD37" s="784"/>
      <c r="AE37" s="785"/>
      <c r="AF37" s="786" t="s">
        <v>419</v>
      </c>
      <c r="AG37" s="787"/>
      <c r="AH37" s="787"/>
      <c r="AI37" s="787"/>
      <c r="AJ37" s="788"/>
      <c r="AK37" s="834">
        <v>1906</v>
      </c>
      <c r="AL37" s="830"/>
      <c r="AM37" s="830"/>
      <c r="AN37" s="830"/>
      <c r="AO37" s="830"/>
      <c r="AP37" s="830">
        <v>18997</v>
      </c>
      <c r="AQ37" s="830"/>
      <c r="AR37" s="830"/>
      <c r="AS37" s="830"/>
      <c r="AT37" s="830"/>
      <c r="AU37" s="830">
        <v>10125</v>
      </c>
      <c r="AV37" s="830"/>
      <c r="AW37" s="830"/>
      <c r="AX37" s="830"/>
      <c r="AY37" s="830"/>
      <c r="AZ37" s="831"/>
      <c r="BA37" s="831"/>
      <c r="BB37" s="831"/>
      <c r="BC37" s="831"/>
      <c r="BD37" s="831"/>
      <c r="BE37" s="832" t="s">
        <v>423</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t="s">
        <v>424</v>
      </c>
      <c r="C38" s="781"/>
      <c r="D38" s="781"/>
      <c r="E38" s="781"/>
      <c r="F38" s="781"/>
      <c r="G38" s="781"/>
      <c r="H38" s="781"/>
      <c r="I38" s="781"/>
      <c r="J38" s="781"/>
      <c r="K38" s="781"/>
      <c r="L38" s="781"/>
      <c r="M38" s="781"/>
      <c r="N38" s="781"/>
      <c r="O38" s="781"/>
      <c r="P38" s="782"/>
      <c r="Q38" s="783">
        <v>1283</v>
      </c>
      <c r="R38" s="784"/>
      <c r="S38" s="784"/>
      <c r="T38" s="784"/>
      <c r="U38" s="784"/>
      <c r="V38" s="784">
        <v>1283</v>
      </c>
      <c r="W38" s="784"/>
      <c r="X38" s="784"/>
      <c r="Y38" s="784"/>
      <c r="Z38" s="784"/>
      <c r="AA38" s="784">
        <f t="shared" si="3"/>
        <v>0</v>
      </c>
      <c r="AB38" s="784"/>
      <c r="AC38" s="784"/>
      <c r="AD38" s="784"/>
      <c r="AE38" s="785"/>
      <c r="AF38" s="786" t="s">
        <v>419</v>
      </c>
      <c r="AG38" s="787"/>
      <c r="AH38" s="787"/>
      <c r="AI38" s="787"/>
      <c r="AJ38" s="788"/>
      <c r="AK38" s="834">
        <v>719</v>
      </c>
      <c r="AL38" s="830"/>
      <c r="AM38" s="830"/>
      <c r="AN38" s="830"/>
      <c r="AO38" s="830"/>
      <c r="AP38" s="830">
        <v>1151</v>
      </c>
      <c r="AQ38" s="830"/>
      <c r="AR38" s="830"/>
      <c r="AS38" s="830"/>
      <c r="AT38" s="830"/>
      <c r="AU38" s="830">
        <v>679</v>
      </c>
      <c r="AV38" s="830"/>
      <c r="AW38" s="830"/>
      <c r="AX38" s="830"/>
      <c r="AY38" s="830"/>
      <c r="AZ38" s="831"/>
      <c r="BA38" s="831"/>
      <c r="BB38" s="831"/>
      <c r="BC38" s="831"/>
      <c r="BD38" s="831"/>
      <c r="BE38" s="832" t="s">
        <v>423</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t="s">
        <v>425</v>
      </c>
      <c r="C39" s="781"/>
      <c r="D39" s="781"/>
      <c r="E39" s="781"/>
      <c r="F39" s="781"/>
      <c r="G39" s="781"/>
      <c r="H39" s="781"/>
      <c r="I39" s="781"/>
      <c r="J39" s="781"/>
      <c r="K39" s="781"/>
      <c r="L39" s="781"/>
      <c r="M39" s="781"/>
      <c r="N39" s="781"/>
      <c r="O39" s="781"/>
      <c r="P39" s="782"/>
      <c r="Q39" s="783">
        <v>34485</v>
      </c>
      <c r="R39" s="784"/>
      <c r="S39" s="784"/>
      <c r="T39" s="784"/>
      <c r="U39" s="784"/>
      <c r="V39" s="784">
        <v>34385</v>
      </c>
      <c r="W39" s="784"/>
      <c r="X39" s="784"/>
      <c r="Y39" s="784"/>
      <c r="Z39" s="784"/>
      <c r="AA39" s="784">
        <f t="shared" si="3"/>
        <v>100</v>
      </c>
      <c r="AB39" s="784"/>
      <c r="AC39" s="784"/>
      <c r="AD39" s="784"/>
      <c r="AE39" s="785"/>
      <c r="AF39" s="786" t="s">
        <v>419</v>
      </c>
      <c r="AG39" s="787"/>
      <c r="AH39" s="787"/>
      <c r="AI39" s="787"/>
      <c r="AJ39" s="788"/>
      <c r="AK39" s="834">
        <v>2067</v>
      </c>
      <c r="AL39" s="830"/>
      <c r="AM39" s="830"/>
      <c r="AN39" s="830"/>
      <c r="AO39" s="830"/>
      <c r="AP39" s="830">
        <v>83933</v>
      </c>
      <c r="AQ39" s="830"/>
      <c r="AR39" s="830"/>
      <c r="AS39" s="830"/>
      <c r="AT39" s="830"/>
      <c r="AU39" s="830">
        <v>0</v>
      </c>
      <c r="AV39" s="830"/>
      <c r="AW39" s="830"/>
      <c r="AX39" s="830"/>
      <c r="AY39" s="830"/>
      <c r="AZ39" s="831"/>
      <c r="BA39" s="831"/>
      <c r="BB39" s="831"/>
      <c r="BC39" s="831"/>
      <c r="BD39" s="831"/>
      <c r="BE39" s="832" t="s">
        <v>421</v>
      </c>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397</v>
      </c>
      <c r="B63" s="789" t="s">
        <v>427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50506</v>
      </c>
      <c r="AG63" s="844"/>
      <c r="AH63" s="844"/>
      <c r="AI63" s="844"/>
      <c r="AJ63" s="845"/>
      <c r="AK63" s="846"/>
      <c r="AL63" s="841"/>
      <c r="AM63" s="841"/>
      <c r="AN63" s="841"/>
      <c r="AO63" s="841"/>
      <c r="AP63" s="844">
        <f>SUM(AP28:AT39)</f>
        <v>752965</v>
      </c>
      <c r="AQ63" s="844"/>
      <c r="AR63" s="844"/>
      <c r="AS63" s="844"/>
      <c r="AT63" s="844"/>
      <c r="AU63" s="844">
        <f>SUM(AU28:AY39)</f>
        <v>259475</v>
      </c>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429</v>
      </c>
      <c r="B66" s="728"/>
      <c r="C66" s="728"/>
      <c r="D66" s="728"/>
      <c r="E66" s="728"/>
      <c r="F66" s="728"/>
      <c r="G66" s="728"/>
      <c r="H66" s="728"/>
      <c r="I66" s="728"/>
      <c r="J66" s="728"/>
      <c r="K66" s="728"/>
      <c r="L66" s="728"/>
      <c r="M66" s="728"/>
      <c r="N66" s="728"/>
      <c r="O66" s="728"/>
      <c r="P66" s="729"/>
      <c r="Q66" s="733" t="s">
        <v>401</v>
      </c>
      <c r="R66" s="734"/>
      <c r="S66" s="734"/>
      <c r="T66" s="734"/>
      <c r="U66" s="735"/>
      <c r="V66" s="733" t="s">
        <v>430</v>
      </c>
      <c r="W66" s="734"/>
      <c r="X66" s="734"/>
      <c r="Y66" s="734"/>
      <c r="Z66" s="735"/>
      <c r="AA66" s="733" t="s">
        <v>431</v>
      </c>
      <c r="AB66" s="734"/>
      <c r="AC66" s="734"/>
      <c r="AD66" s="734"/>
      <c r="AE66" s="735"/>
      <c r="AF66" s="854" t="s">
        <v>432</v>
      </c>
      <c r="AG66" s="815"/>
      <c r="AH66" s="815"/>
      <c r="AI66" s="815"/>
      <c r="AJ66" s="855"/>
      <c r="AK66" s="733" t="s">
        <v>405</v>
      </c>
      <c r="AL66" s="728"/>
      <c r="AM66" s="728"/>
      <c r="AN66" s="728"/>
      <c r="AO66" s="729"/>
      <c r="AP66" s="733" t="s">
        <v>433</v>
      </c>
      <c r="AQ66" s="734"/>
      <c r="AR66" s="734"/>
      <c r="AS66" s="734"/>
      <c r="AT66" s="735"/>
      <c r="AU66" s="733" t="s">
        <v>434</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619</v>
      </c>
      <c r="C68" s="870"/>
      <c r="D68" s="870"/>
      <c r="E68" s="870"/>
      <c r="F68" s="870"/>
      <c r="G68" s="870"/>
      <c r="H68" s="870"/>
      <c r="I68" s="870"/>
      <c r="J68" s="870"/>
      <c r="K68" s="870"/>
      <c r="L68" s="870"/>
      <c r="M68" s="870"/>
      <c r="N68" s="870"/>
      <c r="O68" s="870"/>
      <c r="P68" s="871"/>
      <c r="Q68" s="872">
        <v>312</v>
      </c>
      <c r="R68" s="866"/>
      <c r="S68" s="866"/>
      <c r="T68" s="866"/>
      <c r="U68" s="866"/>
      <c r="V68" s="866">
        <v>230</v>
      </c>
      <c r="W68" s="866"/>
      <c r="X68" s="866"/>
      <c r="Y68" s="866"/>
      <c r="Z68" s="866"/>
      <c r="AA68" s="866">
        <v>82</v>
      </c>
      <c r="AB68" s="866"/>
      <c r="AC68" s="866"/>
      <c r="AD68" s="866"/>
      <c r="AE68" s="866"/>
      <c r="AF68" s="866">
        <v>82</v>
      </c>
      <c r="AG68" s="866"/>
      <c r="AH68" s="866"/>
      <c r="AI68" s="866"/>
      <c r="AJ68" s="866"/>
      <c r="AK68" s="866">
        <v>0</v>
      </c>
      <c r="AL68" s="866"/>
      <c r="AM68" s="866"/>
      <c r="AN68" s="866"/>
      <c r="AO68" s="866"/>
      <c r="AP68" s="866">
        <v>0</v>
      </c>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620</v>
      </c>
      <c r="C69" s="874"/>
      <c r="D69" s="874"/>
      <c r="E69" s="874"/>
      <c r="F69" s="874"/>
      <c r="G69" s="874"/>
      <c r="H69" s="874"/>
      <c r="I69" s="874"/>
      <c r="J69" s="874"/>
      <c r="K69" s="874"/>
      <c r="L69" s="874"/>
      <c r="M69" s="874"/>
      <c r="N69" s="874"/>
      <c r="O69" s="874"/>
      <c r="P69" s="875"/>
      <c r="Q69" s="876">
        <v>6050</v>
      </c>
      <c r="R69" s="830"/>
      <c r="S69" s="830"/>
      <c r="T69" s="830"/>
      <c r="U69" s="830"/>
      <c r="V69" s="830">
        <v>5968</v>
      </c>
      <c r="W69" s="830"/>
      <c r="X69" s="830"/>
      <c r="Y69" s="830"/>
      <c r="Z69" s="830"/>
      <c r="AA69" s="830">
        <v>232</v>
      </c>
      <c r="AB69" s="830"/>
      <c r="AC69" s="830"/>
      <c r="AD69" s="830"/>
      <c r="AE69" s="830"/>
      <c r="AF69" s="830">
        <v>232</v>
      </c>
      <c r="AG69" s="830"/>
      <c r="AH69" s="830"/>
      <c r="AI69" s="830"/>
      <c r="AJ69" s="830"/>
      <c r="AK69" s="830">
        <v>0</v>
      </c>
      <c r="AL69" s="830"/>
      <c r="AM69" s="830"/>
      <c r="AN69" s="830"/>
      <c r="AO69" s="830"/>
      <c r="AP69" s="830">
        <v>0</v>
      </c>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621</v>
      </c>
      <c r="C70" s="874"/>
      <c r="D70" s="874"/>
      <c r="E70" s="874"/>
      <c r="F70" s="874"/>
      <c r="G70" s="874"/>
      <c r="H70" s="874"/>
      <c r="I70" s="874"/>
      <c r="J70" s="874"/>
      <c r="K70" s="874"/>
      <c r="L70" s="874"/>
      <c r="M70" s="874"/>
      <c r="N70" s="874"/>
      <c r="O70" s="874"/>
      <c r="P70" s="875"/>
      <c r="Q70" s="876">
        <v>563</v>
      </c>
      <c r="R70" s="830"/>
      <c r="S70" s="830"/>
      <c r="T70" s="830"/>
      <c r="U70" s="830"/>
      <c r="V70" s="830">
        <v>562</v>
      </c>
      <c r="W70" s="830"/>
      <c r="X70" s="830"/>
      <c r="Y70" s="830"/>
      <c r="Z70" s="830"/>
      <c r="AA70" s="830">
        <v>1</v>
      </c>
      <c r="AB70" s="830"/>
      <c r="AC70" s="830"/>
      <c r="AD70" s="830"/>
      <c r="AE70" s="830"/>
      <c r="AF70" s="830">
        <v>1</v>
      </c>
      <c r="AG70" s="830"/>
      <c r="AH70" s="830"/>
      <c r="AI70" s="830"/>
      <c r="AJ70" s="830"/>
      <c r="AK70" s="830">
        <v>0</v>
      </c>
      <c r="AL70" s="830"/>
      <c r="AM70" s="830"/>
      <c r="AN70" s="830"/>
      <c r="AO70" s="830"/>
      <c r="AP70" s="830">
        <v>1120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622</v>
      </c>
      <c r="C71" s="874"/>
      <c r="D71" s="874"/>
      <c r="E71" s="874"/>
      <c r="F71" s="874"/>
      <c r="G71" s="874"/>
      <c r="H71" s="874"/>
      <c r="I71" s="874"/>
      <c r="J71" s="874"/>
      <c r="K71" s="874"/>
      <c r="L71" s="874"/>
      <c r="M71" s="874"/>
      <c r="N71" s="874"/>
      <c r="O71" s="874"/>
      <c r="P71" s="875"/>
      <c r="Q71" s="876">
        <v>104</v>
      </c>
      <c r="R71" s="830"/>
      <c r="S71" s="830"/>
      <c r="T71" s="830"/>
      <c r="U71" s="830"/>
      <c r="V71" s="830">
        <v>78</v>
      </c>
      <c r="W71" s="830"/>
      <c r="X71" s="830"/>
      <c r="Y71" s="830"/>
      <c r="Z71" s="830"/>
      <c r="AA71" s="830">
        <v>26</v>
      </c>
      <c r="AB71" s="830"/>
      <c r="AC71" s="830"/>
      <c r="AD71" s="830"/>
      <c r="AE71" s="830"/>
      <c r="AF71" s="830">
        <v>26</v>
      </c>
      <c r="AG71" s="830"/>
      <c r="AH71" s="830"/>
      <c r="AI71" s="830"/>
      <c r="AJ71" s="830"/>
      <c r="AK71" s="830">
        <v>0</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623</v>
      </c>
      <c r="C72" s="874"/>
      <c r="D72" s="874"/>
      <c r="E72" s="874"/>
      <c r="F72" s="874"/>
      <c r="G72" s="874"/>
      <c r="H72" s="874"/>
      <c r="I72" s="874"/>
      <c r="J72" s="874"/>
      <c r="K72" s="874"/>
      <c r="L72" s="874"/>
      <c r="M72" s="874"/>
      <c r="N72" s="874"/>
      <c r="O72" s="874"/>
      <c r="P72" s="875"/>
      <c r="Q72" s="876">
        <v>401</v>
      </c>
      <c r="R72" s="830"/>
      <c r="S72" s="830"/>
      <c r="T72" s="830"/>
      <c r="U72" s="830"/>
      <c r="V72" s="830">
        <v>337</v>
      </c>
      <c r="W72" s="830"/>
      <c r="X72" s="830"/>
      <c r="Y72" s="830"/>
      <c r="Z72" s="830"/>
      <c r="AA72" s="830">
        <v>64</v>
      </c>
      <c r="AB72" s="830"/>
      <c r="AC72" s="830"/>
      <c r="AD72" s="830"/>
      <c r="AE72" s="830"/>
      <c r="AF72" s="830">
        <v>64</v>
      </c>
      <c r="AG72" s="830"/>
      <c r="AH72" s="830"/>
      <c r="AI72" s="830"/>
      <c r="AJ72" s="830"/>
      <c r="AK72" s="830">
        <v>0</v>
      </c>
      <c r="AL72" s="830"/>
      <c r="AM72" s="830"/>
      <c r="AN72" s="830"/>
      <c r="AO72" s="830"/>
      <c r="AP72" s="830">
        <v>0</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624</v>
      </c>
      <c r="C73" s="874"/>
      <c r="D73" s="874"/>
      <c r="E73" s="874"/>
      <c r="F73" s="874"/>
      <c r="G73" s="874"/>
      <c r="H73" s="874"/>
      <c r="I73" s="874"/>
      <c r="J73" s="874"/>
      <c r="K73" s="874"/>
      <c r="L73" s="874"/>
      <c r="M73" s="874"/>
      <c r="N73" s="874"/>
      <c r="O73" s="874"/>
      <c r="P73" s="875"/>
      <c r="Q73" s="876">
        <v>2842</v>
      </c>
      <c r="R73" s="830"/>
      <c r="S73" s="830"/>
      <c r="T73" s="830"/>
      <c r="U73" s="830"/>
      <c r="V73" s="830">
        <v>2770</v>
      </c>
      <c r="W73" s="830"/>
      <c r="X73" s="830"/>
      <c r="Y73" s="830"/>
      <c r="Z73" s="830"/>
      <c r="AA73" s="830">
        <v>72</v>
      </c>
      <c r="AB73" s="830"/>
      <c r="AC73" s="830"/>
      <c r="AD73" s="830"/>
      <c r="AE73" s="830"/>
      <c r="AF73" s="830">
        <v>72</v>
      </c>
      <c r="AG73" s="830"/>
      <c r="AH73" s="830"/>
      <c r="AI73" s="830"/>
      <c r="AJ73" s="830"/>
      <c r="AK73" s="830">
        <v>358</v>
      </c>
      <c r="AL73" s="830"/>
      <c r="AM73" s="830"/>
      <c r="AN73" s="830"/>
      <c r="AO73" s="830"/>
      <c r="AP73" s="830">
        <v>9679</v>
      </c>
      <c r="AQ73" s="830"/>
      <c r="AR73" s="830"/>
      <c r="AS73" s="830"/>
      <c r="AT73" s="830"/>
      <c r="AU73" s="830">
        <v>2488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625</v>
      </c>
      <c r="C74" s="874"/>
      <c r="D74" s="874"/>
      <c r="E74" s="874"/>
      <c r="F74" s="874"/>
      <c r="G74" s="874"/>
      <c r="H74" s="874"/>
      <c r="I74" s="874"/>
      <c r="J74" s="874"/>
      <c r="K74" s="874"/>
      <c r="L74" s="874"/>
      <c r="M74" s="874"/>
      <c r="N74" s="874"/>
      <c r="O74" s="874"/>
      <c r="P74" s="875"/>
      <c r="Q74" s="876">
        <v>11</v>
      </c>
      <c r="R74" s="830"/>
      <c r="S74" s="830"/>
      <c r="T74" s="830"/>
      <c r="U74" s="830"/>
      <c r="V74" s="830">
        <v>9</v>
      </c>
      <c r="W74" s="830"/>
      <c r="X74" s="830"/>
      <c r="Y74" s="830"/>
      <c r="Z74" s="830"/>
      <c r="AA74" s="830">
        <v>2</v>
      </c>
      <c r="AB74" s="830"/>
      <c r="AC74" s="830"/>
      <c r="AD74" s="830"/>
      <c r="AE74" s="830"/>
      <c r="AF74" s="830">
        <v>2</v>
      </c>
      <c r="AG74" s="830"/>
      <c r="AH74" s="830"/>
      <c r="AI74" s="830"/>
      <c r="AJ74" s="830"/>
      <c r="AK74" s="830">
        <v>0</v>
      </c>
      <c r="AL74" s="830"/>
      <c r="AM74" s="830"/>
      <c r="AN74" s="830"/>
      <c r="AO74" s="830"/>
      <c r="AP74" s="830">
        <v>0</v>
      </c>
      <c r="AQ74" s="830"/>
      <c r="AR74" s="830"/>
      <c r="AS74" s="830"/>
      <c r="AT74" s="830"/>
      <c r="AU74" s="830">
        <v>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626</v>
      </c>
      <c r="C75" s="874"/>
      <c r="D75" s="874"/>
      <c r="E75" s="874"/>
      <c r="F75" s="874"/>
      <c r="G75" s="874"/>
      <c r="H75" s="874"/>
      <c r="I75" s="874"/>
      <c r="J75" s="874"/>
      <c r="K75" s="874"/>
      <c r="L75" s="874"/>
      <c r="M75" s="874"/>
      <c r="N75" s="874"/>
      <c r="O75" s="874"/>
      <c r="P75" s="875"/>
      <c r="Q75" s="877">
        <v>217</v>
      </c>
      <c r="R75" s="878"/>
      <c r="S75" s="878"/>
      <c r="T75" s="878"/>
      <c r="U75" s="834"/>
      <c r="V75" s="879">
        <v>191</v>
      </c>
      <c r="W75" s="878"/>
      <c r="X75" s="878"/>
      <c r="Y75" s="878"/>
      <c r="Z75" s="834"/>
      <c r="AA75" s="879">
        <v>26</v>
      </c>
      <c r="AB75" s="878"/>
      <c r="AC75" s="878"/>
      <c r="AD75" s="878"/>
      <c r="AE75" s="834"/>
      <c r="AF75" s="879">
        <v>26</v>
      </c>
      <c r="AG75" s="878"/>
      <c r="AH75" s="878"/>
      <c r="AI75" s="878"/>
      <c r="AJ75" s="834"/>
      <c r="AK75" s="879">
        <v>0</v>
      </c>
      <c r="AL75" s="878"/>
      <c r="AM75" s="878"/>
      <c r="AN75" s="878"/>
      <c r="AO75" s="834"/>
      <c r="AP75" s="879">
        <v>0</v>
      </c>
      <c r="AQ75" s="878"/>
      <c r="AR75" s="878"/>
      <c r="AS75" s="878"/>
      <c r="AT75" s="834"/>
      <c r="AU75" s="879">
        <v>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627</v>
      </c>
      <c r="C76" s="874"/>
      <c r="D76" s="874"/>
      <c r="E76" s="874"/>
      <c r="F76" s="874"/>
      <c r="G76" s="874"/>
      <c r="H76" s="874"/>
      <c r="I76" s="874"/>
      <c r="J76" s="874"/>
      <c r="K76" s="874"/>
      <c r="L76" s="874"/>
      <c r="M76" s="874"/>
      <c r="N76" s="874"/>
      <c r="O76" s="874"/>
      <c r="P76" s="875"/>
      <c r="Q76" s="877">
        <v>12522</v>
      </c>
      <c r="R76" s="878"/>
      <c r="S76" s="878"/>
      <c r="T76" s="878"/>
      <c r="U76" s="834"/>
      <c r="V76" s="879">
        <v>10965</v>
      </c>
      <c r="W76" s="878"/>
      <c r="X76" s="878"/>
      <c r="Y76" s="878"/>
      <c r="Z76" s="834"/>
      <c r="AA76" s="879">
        <v>1557</v>
      </c>
      <c r="AB76" s="878"/>
      <c r="AC76" s="878"/>
      <c r="AD76" s="878"/>
      <c r="AE76" s="834"/>
      <c r="AF76" s="879">
        <v>4491</v>
      </c>
      <c r="AG76" s="878"/>
      <c r="AH76" s="878"/>
      <c r="AI76" s="878"/>
      <c r="AJ76" s="834"/>
      <c r="AK76" s="879">
        <v>44</v>
      </c>
      <c r="AL76" s="878"/>
      <c r="AM76" s="878"/>
      <c r="AN76" s="878"/>
      <c r="AO76" s="834"/>
      <c r="AP76" s="879">
        <v>7772</v>
      </c>
      <c r="AQ76" s="878"/>
      <c r="AR76" s="878"/>
      <c r="AS76" s="878"/>
      <c r="AT76" s="834"/>
      <c r="AU76" s="879">
        <v>0</v>
      </c>
      <c r="AV76" s="878"/>
      <c r="AW76" s="878"/>
      <c r="AX76" s="878"/>
      <c r="AY76" s="834"/>
      <c r="AZ76" s="832" t="s">
        <v>628</v>
      </c>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397</v>
      </c>
      <c r="B88" s="789" t="s">
        <v>435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SUM(AF68:AJ76)</f>
        <v>4996</v>
      </c>
      <c r="AG88" s="844"/>
      <c r="AH88" s="844"/>
      <c r="AI88" s="844"/>
      <c r="AJ88" s="844"/>
      <c r="AK88" s="841"/>
      <c r="AL88" s="841"/>
      <c r="AM88" s="841"/>
      <c r="AN88" s="841"/>
      <c r="AO88" s="841"/>
      <c r="AP88" s="844">
        <f t="shared" ref="AP88" si="4">SUM(AP68:AT76)</f>
        <v>18571</v>
      </c>
      <c r="AQ88" s="844"/>
      <c r="AR88" s="844"/>
      <c r="AS88" s="844"/>
      <c r="AT88" s="844"/>
      <c r="AU88" s="844">
        <f t="shared" ref="AU88" si="5">SUM(AU68:AY76)</f>
        <v>2488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436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SUM(CR7:CV36)</f>
        <v>110194.75</v>
      </c>
      <c r="CS102" s="852"/>
      <c r="CT102" s="852"/>
      <c r="CU102" s="852"/>
      <c r="CV102" s="891"/>
      <c r="CW102" s="890">
        <f t="shared" ref="CW102" si="6">SUM(CW7:DA36)</f>
        <v>22456</v>
      </c>
      <c r="CX102" s="852"/>
      <c r="CY102" s="852"/>
      <c r="CZ102" s="852"/>
      <c r="DA102" s="891"/>
      <c r="DB102" s="890">
        <f t="shared" ref="DB102" si="7">SUM(DB7:DF36)</f>
        <v>24640</v>
      </c>
      <c r="DC102" s="852"/>
      <c r="DD102" s="852"/>
      <c r="DE102" s="852"/>
      <c r="DF102" s="891"/>
      <c r="DG102" s="890">
        <f t="shared" ref="DG102" si="8">SUM(DG7:DK36)</f>
        <v>106011</v>
      </c>
      <c r="DH102" s="852"/>
      <c r="DI102" s="852"/>
      <c r="DJ102" s="852"/>
      <c r="DK102" s="891"/>
      <c r="DL102" s="890">
        <f>SUM(DL7:DP36)</f>
        <v>10690</v>
      </c>
      <c r="DM102" s="852"/>
      <c r="DN102" s="852"/>
      <c r="DO102" s="852"/>
      <c r="DP102" s="891"/>
      <c r="DQ102" s="890">
        <f t="shared" ref="DQ102" si="9">SUM(DQ7:DU36)</f>
        <v>11152</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441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443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444</v>
      </c>
      <c r="AB109" s="893"/>
      <c r="AC109" s="893"/>
      <c r="AD109" s="893"/>
      <c r="AE109" s="894"/>
      <c r="AF109" s="892" t="s">
        <v>445</v>
      </c>
      <c r="AG109" s="893"/>
      <c r="AH109" s="893"/>
      <c r="AI109" s="893"/>
      <c r="AJ109" s="894"/>
      <c r="AK109" s="892" t="s">
        <v>309</v>
      </c>
      <c r="AL109" s="893"/>
      <c r="AM109" s="893"/>
      <c r="AN109" s="893"/>
      <c r="AO109" s="894"/>
      <c r="AP109" s="892" t="s">
        <v>446</v>
      </c>
      <c r="AQ109" s="893"/>
      <c r="AR109" s="893"/>
      <c r="AS109" s="893"/>
      <c r="AT109" s="895"/>
      <c r="AU109" s="912" t="s">
        <v>443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444</v>
      </c>
      <c r="BR109" s="893"/>
      <c r="BS109" s="893"/>
      <c r="BT109" s="893"/>
      <c r="BU109" s="894"/>
      <c r="BV109" s="892" t="s">
        <v>445</v>
      </c>
      <c r="BW109" s="893"/>
      <c r="BX109" s="893"/>
      <c r="BY109" s="893"/>
      <c r="BZ109" s="894"/>
      <c r="CA109" s="892" t="s">
        <v>309</v>
      </c>
      <c r="CB109" s="893"/>
      <c r="CC109" s="893"/>
      <c r="CD109" s="893"/>
      <c r="CE109" s="894"/>
      <c r="CF109" s="913" t="s">
        <v>446</v>
      </c>
      <c r="CG109" s="913"/>
      <c r="CH109" s="913"/>
      <c r="CI109" s="913"/>
      <c r="CJ109" s="913"/>
      <c r="CK109" s="892" t="s">
        <v>447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444</v>
      </c>
      <c r="DH109" s="893"/>
      <c r="DI109" s="893"/>
      <c r="DJ109" s="893"/>
      <c r="DK109" s="894"/>
      <c r="DL109" s="892" t="s">
        <v>445</v>
      </c>
      <c r="DM109" s="893"/>
      <c r="DN109" s="893"/>
      <c r="DO109" s="893"/>
      <c r="DP109" s="894"/>
      <c r="DQ109" s="892" t="s">
        <v>309</v>
      </c>
      <c r="DR109" s="893"/>
      <c r="DS109" s="893"/>
      <c r="DT109" s="893"/>
      <c r="DU109" s="894"/>
      <c r="DV109" s="892" t="s">
        <v>446</v>
      </c>
      <c r="DW109" s="893"/>
      <c r="DX109" s="893"/>
      <c r="DY109" s="893"/>
      <c r="DZ109" s="895"/>
    </row>
    <row r="110" spans="1:131" s="230" customFormat="1" ht="26.25" customHeight="1" x14ac:dyDescent="0.2">
      <c r="A110" s="896" t="s">
        <v>448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57519214</v>
      </c>
      <c r="AB110" s="900"/>
      <c r="AC110" s="900"/>
      <c r="AD110" s="900"/>
      <c r="AE110" s="901"/>
      <c r="AF110" s="902">
        <v>48439070</v>
      </c>
      <c r="AG110" s="900"/>
      <c r="AH110" s="900"/>
      <c r="AI110" s="900"/>
      <c r="AJ110" s="901"/>
      <c r="AK110" s="902">
        <v>52383337</v>
      </c>
      <c r="AL110" s="900"/>
      <c r="AM110" s="900"/>
      <c r="AN110" s="900"/>
      <c r="AO110" s="901"/>
      <c r="AP110" s="903">
        <v>13.6</v>
      </c>
      <c r="AQ110" s="904"/>
      <c r="AR110" s="904"/>
      <c r="AS110" s="904"/>
      <c r="AT110" s="905"/>
      <c r="AU110" s="906" t="s">
        <v>75</v>
      </c>
      <c r="AV110" s="907"/>
      <c r="AW110" s="907"/>
      <c r="AX110" s="907"/>
      <c r="AY110" s="907"/>
      <c r="AZ110" s="929" t="s">
        <v>449</v>
      </c>
      <c r="BA110" s="897"/>
      <c r="BB110" s="897"/>
      <c r="BC110" s="897"/>
      <c r="BD110" s="897"/>
      <c r="BE110" s="897"/>
      <c r="BF110" s="897"/>
      <c r="BG110" s="897"/>
      <c r="BH110" s="897"/>
      <c r="BI110" s="897"/>
      <c r="BJ110" s="897"/>
      <c r="BK110" s="897"/>
      <c r="BL110" s="897"/>
      <c r="BM110" s="897"/>
      <c r="BN110" s="897"/>
      <c r="BO110" s="897"/>
      <c r="BP110" s="898"/>
      <c r="BQ110" s="930">
        <v>1400373258</v>
      </c>
      <c r="BR110" s="931"/>
      <c r="BS110" s="931"/>
      <c r="BT110" s="931"/>
      <c r="BU110" s="931"/>
      <c r="BV110" s="931">
        <v>1401546289</v>
      </c>
      <c r="BW110" s="931"/>
      <c r="BX110" s="931"/>
      <c r="BY110" s="931"/>
      <c r="BZ110" s="931"/>
      <c r="CA110" s="931">
        <v>1387605598</v>
      </c>
      <c r="CB110" s="931"/>
      <c r="CC110" s="931"/>
      <c r="CD110" s="931"/>
      <c r="CE110" s="931"/>
      <c r="CF110" s="944">
        <v>361.3</v>
      </c>
      <c r="CG110" s="945"/>
      <c r="CH110" s="945"/>
      <c r="CI110" s="945"/>
      <c r="CJ110" s="945"/>
      <c r="CK110" s="946" t="s">
        <v>450</v>
      </c>
      <c r="CL110" s="947"/>
      <c r="CM110" s="929" t="s">
        <v>451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26319462</v>
      </c>
      <c r="DH110" s="931"/>
      <c r="DI110" s="931"/>
      <c r="DJ110" s="931"/>
      <c r="DK110" s="931"/>
      <c r="DL110" s="931">
        <v>31334716</v>
      </c>
      <c r="DM110" s="931"/>
      <c r="DN110" s="931"/>
      <c r="DO110" s="931"/>
      <c r="DP110" s="931"/>
      <c r="DQ110" s="931">
        <v>29265184</v>
      </c>
      <c r="DR110" s="931"/>
      <c r="DS110" s="931"/>
      <c r="DT110" s="931"/>
      <c r="DU110" s="931"/>
      <c r="DV110" s="932">
        <v>7.6</v>
      </c>
      <c r="DW110" s="932"/>
      <c r="DX110" s="932"/>
      <c r="DY110" s="932"/>
      <c r="DZ110" s="933"/>
    </row>
    <row r="111" spans="1:131" s="230" customFormat="1" ht="26.25" customHeight="1" x14ac:dyDescent="0.2">
      <c r="A111" s="934" t="s">
        <v>452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v>299314</v>
      </c>
      <c r="AB111" s="938"/>
      <c r="AC111" s="938"/>
      <c r="AD111" s="938"/>
      <c r="AE111" s="939"/>
      <c r="AF111" s="940" t="s">
        <v>129</v>
      </c>
      <c r="AG111" s="938"/>
      <c r="AH111" s="938"/>
      <c r="AI111" s="938"/>
      <c r="AJ111" s="939"/>
      <c r="AK111" s="940" t="s">
        <v>419</v>
      </c>
      <c r="AL111" s="938"/>
      <c r="AM111" s="938"/>
      <c r="AN111" s="938"/>
      <c r="AO111" s="939"/>
      <c r="AP111" s="941" t="s">
        <v>453</v>
      </c>
      <c r="AQ111" s="942"/>
      <c r="AR111" s="942"/>
      <c r="AS111" s="942"/>
      <c r="AT111" s="943"/>
      <c r="AU111" s="908"/>
      <c r="AV111" s="909"/>
      <c r="AW111" s="909"/>
      <c r="AX111" s="909"/>
      <c r="AY111" s="909"/>
      <c r="AZ111" s="922" t="s">
        <v>454</v>
      </c>
      <c r="BA111" s="923"/>
      <c r="BB111" s="923"/>
      <c r="BC111" s="923"/>
      <c r="BD111" s="923"/>
      <c r="BE111" s="923"/>
      <c r="BF111" s="923"/>
      <c r="BG111" s="923"/>
      <c r="BH111" s="923"/>
      <c r="BI111" s="923"/>
      <c r="BJ111" s="923"/>
      <c r="BK111" s="923"/>
      <c r="BL111" s="923"/>
      <c r="BM111" s="923"/>
      <c r="BN111" s="923"/>
      <c r="BO111" s="923"/>
      <c r="BP111" s="924"/>
      <c r="BQ111" s="925">
        <v>29128821</v>
      </c>
      <c r="BR111" s="926"/>
      <c r="BS111" s="926"/>
      <c r="BT111" s="926"/>
      <c r="BU111" s="926"/>
      <c r="BV111" s="926">
        <v>33551925</v>
      </c>
      <c r="BW111" s="926"/>
      <c r="BX111" s="926"/>
      <c r="BY111" s="926"/>
      <c r="BZ111" s="926"/>
      <c r="CA111" s="926">
        <v>30888942</v>
      </c>
      <c r="CB111" s="926"/>
      <c r="CC111" s="926"/>
      <c r="CD111" s="926"/>
      <c r="CE111" s="926"/>
      <c r="CF111" s="920">
        <v>8</v>
      </c>
      <c r="CG111" s="921"/>
      <c r="CH111" s="921"/>
      <c r="CI111" s="921"/>
      <c r="CJ111" s="921"/>
      <c r="CK111" s="948"/>
      <c r="CL111" s="949"/>
      <c r="CM111" s="922" t="s">
        <v>455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391</v>
      </c>
      <c r="DH111" s="926"/>
      <c r="DI111" s="926"/>
      <c r="DJ111" s="926"/>
      <c r="DK111" s="926"/>
      <c r="DL111" s="926" t="s">
        <v>391</v>
      </c>
      <c r="DM111" s="926"/>
      <c r="DN111" s="926"/>
      <c r="DO111" s="926"/>
      <c r="DP111" s="926"/>
      <c r="DQ111" s="926" t="s">
        <v>129</v>
      </c>
      <c r="DR111" s="926"/>
      <c r="DS111" s="926"/>
      <c r="DT111" s="926"/>
      <c r="DU111" s="926"/>
      <c r="DV111" s="927" t="s">
        <v>453</v>
      </c>
      <c r="DW111" s="927"/>
      <c r="DX111" s="927"/>
      <c r="DY111" s="927"/>
      <c r="DZ111" s="928"/>
    </row>
    <row r="112" spans="1:131" s="230" customFormat="1" ht="26.25" customHeight="1" x14ac:dyDescent="0.2">
      <c r="A112" s="952" t="s">
        <v>456</v>
      </c>
      <c r="B112" s="953"/>
      <c r="C112" s="923" t="s">
        <v>457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41894872</v>
      </c>
      <c r="AB112" s="959"/>
      <c r="AC112" s="959"/>
      <c r="AD112" s="959"/>
      <c r="AE112" s="960"/>
      <c r="AF112" s="961">
        <v>43384983</v>
      </c>
      <c r="AG112" s="959"/>
      <c r="AH112" s="959"/>
      <c r="AI112" s="959"/>
      <c r="AJ112" s="960"/>
      <c r="AK112" s="961">
        <v>44370348</v>
      </c>
      <c r="AL112" s="959"/>
      <c r="AM112" s="959"/>
      <c r="AN112" s="959"/>
      <c r="AO112" s="960"/>
      <c r="AP112" s="962">
        <v>11.6</v>
      </c>
      <c r="AQ112" s="963"/>
      <c r="AR112" s="963"/>
      <c r="AS112" s="963"/>
      <c r="AT112" s="964"/>
      <c r="AU112" s="908"/>
      <c r="AV112" s="909"/>
      <c r="AW112" s="909"/>
      <c r="AX112" s="909"/>
      <c r="AY112" s="909"/>
      <c r="AZ112" s="922" t="s">
        <v>458</v>
      </c>
      <c r="BA112" s="923"/>
      <c r="BB112" s="923"/>
      <c r="BC112" s="923"/>
      <c r="BD112" s="923"/>
      <c r="BE112" s="923"/>
      <c r="BF112" s="923"/>
      <c r="BG112" s="923"/>
      <c r="BH112" s="923"/>
      <c r="BI112" s="923"/>
      <c r="BJ112" s="923"/>
      <c r="BK112" s="923"/>
      <c r="BL112" s="923"/>
      <c r="BM112" s="923"/>
      <c r="BN112" s="923"/>
      <c r="BO112" s="923"/>
      <c r="BP112" s="924"/>
      <c r="BQ112" s="925">
        <v>256858212</v>
      </c>
      <c r="BR112" s="926"/>
      <c r="BS112" s="926"/>
      <c r="BT112" s="926"/>
      <c r="BU112" s="926"/>
      <c r="BV112" s="926">
        <v>251685032</v>
      </c>
      <c r="BW112" s="926"/>
      <c r="BX112" s="926"/>
      <c r="BY112" s="926"/>
      <c r="BZ112" s="926"/>
      <c r="CA112" s="926">
        <v>259474968</v>
      </c>
      <c r="CB112" s="926"/>
      <c r="CC112" s="926"/>
      <c r="CD112" s="926"/>
      <c r="CE112" s="926"/>
      <c r="CF112" s="920">
        <v>67.599999999999994</v>
      </c>
      <c r="CG112" s="921"/>
      <c r="CH112" s="921"/>
      <c r="CI112" s="921"/>
      <c r="CJ112" s="921"/>
      <c r="CK112" s="948"/>
      <c r="CL112" s="949"/>
      <c r="CM112" s="922" t="s">
        <v>459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419</v>
      </c>
      <c r="DM112" s="926"/>
      <c r="DN112" s="926"/>
      <c r="DO112" s="926"/>
      <c r="DP112" s="926"/>
      <c r="DQ112" s="926" t="s">
        <v>453</v>
      </c>
      <c r="DR112" s="926"/>
      <c r="DS112" s="926"/>
      <c r="DT112" s="926"/>
      <c r="DU112" s="926"/>
      <c r="DV112" s="927" t="s">
        <v>129</v>
      </c>
      <c r="DW112" s="927"/>
      <c r="DX112" s="927"/>
      <c r="DY112" s="927"/>
      <c r="DZ112" s="928"/>
    </row>
    <row r="113" spans="1:130" s="230" customFormat="1" ht="26.25" customHeight="1" x14ac:dyDescent="0.2">
      <c r="A113" s="954"/>
      <c r="B113" s="955"/>
      <c r="C113" s="923" t="s">
        <v>460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22987320</v>
      </c>
      <c r="AB113" s="938"/>
      <c r="AC113" s="938"/>
      <c r="AD113" s="938"/>
      <c r="AE113" s="939"/>
      <c r="AF113" s="940">
        <v>22883079</v>
      </c>
      <c r="AG113" s="938"/>
      <c r="AH113" s="938"/>
      <c r="AI113" s="938"/>
      <c r="AJ113" s="939"/>
      <c r="AK113" s="940">
        <v>22974272</v>
      </c>
      <c r="AL113" s="938"/>
      <c r="AM113" s="938"/>
      <c r="AN113" s="938"/>
      <c r="AO113" s="939"/>
      <c r="AP113" s="941">
        <v>6</v>
      </c>
      <c r="AQ113" s="942"/>
      <c r="AR113" s="942"/>
      <c r="AS113" s="942"/>
      <c r="AT113" s="943"/>
      <c r="AU113" s="908"/>
      <c r="AV113" s="909"/>
      <c r="AW113" s="909"/>
      <c r="AX113" s="909"/>
      <c r="AY113" s="909"/>
      <c r="AZ113" s="922" t="s">
        <v>461</v>
      </c>
      <c r="BA113" s="923"/>
      <c r="BB113" s="923"/>
      <c r="BC113" s="923"/>
      <c r="BD113" s="923"/>
      <c r="BE113" s="923"/>
      <c r="BF113" s="923"/>
      <c r="BG113" s="923"/>
      <c r="BH113" s="923"/>
      <c r="BI113" s="923"/>
      <c r="BJ113" s="923"/>
      <c r="BK113" s="923"/>
      <c r="BL113" s="923"/>
      <c r="BM113" s="923"/>
      <c r="BN113" s="923"/>
      <c r="BO113" s="923"/>
      <c r="BP113" s="924"/>
      <c r="BQ113" s="925">
        <v>3162176</v>
      </c>
      <c r="BR113" s="926"/>
      <c r="BS113" s="926"/>
      <c r="BT113" s="926"/>
      <c r="BU113" s="926"/>
      <c r="BV113" s="926">
        <v>2824104</v>
      </c>
      <c r="BW113" s="926"/>
      <c r="BX113" s="926"/>
      <c r="BY113" s="926"/>
      <c r="BZ113" s="926"/>
      <c r="CA113" s="926">
        <v>2487508</v>
      </c>
      <c r="CB113" s="926"/>
      <c r="CC113" s="926"/>
      <c r="CD113" s="926"/>
      <c r="CE113" s="926"/>
      <c r="CF113" s="920">
        <v>0.6</v>
      </c>
      <c r="CG113" s="921"/>
      <c r="CH113" s="921"/>
      <c r="CI113" s="921"/>
      <c r="CJ113" s="921"/>
      <c r="CK113" s="948"/>
      <c r="CL113" s="949"/>
      <c r="CM113" s="922" t="s">
        <v>462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419</v>
      </c>
      <c r="DH113" s="959"/>
      <c r="DI113" s="959"/>
      <c r="DJ113" s="959"/>
      <c r="DK113" s="960"/>
      <c r="DL113" s="961" t="s">
        <v>419</v>
      </c>
      <c r="DM113" s="959"/>
      <c r="DN113" s="959"/>
      <c r="DO113" s="959"/>
      <c r="DP113" s="960"/>
      <c r="DQ113" s="961" t="s">
        <v>391</v>
      </c>
      <c r="DR113" s="959"/>
      <c r="DS113" s="959"/>
      <c r="DT113" s="959"/>
      <c r="DU113" s="960"/>
      <c r="DV113" s="962" t="s">
        <v>129</v>
      </c>
      <c r="DW113" s="963"/>
      <c r="DX113" s="963"/>
      <c r="DY113" s="963"/>
      <c r="DZ113" s="964"/>
    </row>
    <row r="114" spans="1:130" s="230" customFormat="1" ht="26.25" customHeight="1" x14ac:dyDescent="0.2">
      <c r="A114" s="954"/>
      <c r="B114" s="955"/>
      <c r="C114" s="923" t="s">
        <v>463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361940</v>
      </c>
      <c r="AB114" s="959"/>
      <c r="AC114" s="959"/>
      <c r="AD114" s="959"/>
      <c r="AE114" s="960"/>
      <c r="AF114" s="961">
        <v>356530</v>
      </c>
      <c r="AG114" s="959"/>
      <c r="AH114" s="959"/>
      <c r="AI114" s="959"/>
      <c r="AJ114" s="960"/>
      <c r="AK114" s="961">
        <v>350338</v>
      </c>
      <c r="AL114" s="959"/>
      <c r="AM114" s="959"/>
      <c r="AN114" s="959"/>
      <c r="AO114" s="960"/>
      <c r="AP114" s="962">
        <v>0.1</v>
      </c>
      <c r="AQ114" s="963"/>
      <c r="AR114" s="963"/>
      <c r="AS114" s="963"/>
      <c r="AT114" s="964"/>
      <c r="AU114" s="908"/>
      <c r="AV114" s="909"/>
      <c r="AW114" s="909"/>
      <c r="AX114" s="909"/>
      <c r="AY114" s="909"/>
      <c r="AZ114" s="922" t="s">
        <v>464</v>
      </c>
      <c r="BA114" s="923"/>
      <c r="BB114" s="923"/>
      <c r="BC114" s="923"/>
      <c r="BD114" s="923"/>
      <c r="BE114" s="923"/>
      <c r="BF114" s="923"/>
      <c r="BG114" s="923"/>
      <c r="BH114" s="923"/>
      <c r="BI114" s="923"/>
      <c r="BJ114" s="923"/>
      <c r="BK114" s="923"/>
      <c r="BL114" s="923"/>
      <c r="BM114" s="923"/>
      <c r="BN114" s="923"/>
      <c r="BO114" s="923"/>
      <c r="BP114" s="924"/>
      <c r="BQ114" s="925">
        <v>90695899</v>
      </c>
      <c r="BR114" s="926"/>
      <c r="BS114" s="926"/>
      <c r="BT114" s="926"/>
      <c r="BU114" s="926"/>
      <c r="BV114" s="926">
        <v>88202690</v>
      </c>
      <c r="BW114" s="926"/>
      <c r="BX114" s="926"/>
      <c r="BY114" s="926"/>
      <c r="BZ114" s="926"/>
      <c r="CA114" s="926">
        <v>87241384</v>
      </c>
      <c r="CB114" s="926"/>
      <c r="CC114" s="926"/>
      <c r="CD114" s="926"/>
      <c r="CE114" s="926"/>
      <c r="CF114" s="920">
        <v>22.7</v>
      </c>
      <c r="CG114" s="921"/>
      <c r="CH114" s="921"/>
      <c r="CI114" s="921"/>
      <c r="CJ114" s="921"/>
      <c r="CK114" s="948"/>
      <c r="CL114" s="949"/>
      <c r="CM114" s="922" t="s">
        <v>465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453</v>
      </c>
      <c r="DH114" s="959"/>
      <c r="DI114" s="959"/>
      <c r="DJ114" s="959"/>
      <c r="DK114" s="960"/>
      <c r="DL114" s="961" t="s">
        <v>129</v>
      </c>
      <c r="DM114" s="959"/>
      <c r="DN114" s="959"/>
      <c r="DO114" s="959"/>
      <c r="DP114" s="960"/>
      <c r="DQ114" s="961" t="s">
        <v>419</v>
      </c>
      <c r="DR114" s="959"/>
      <c r="DS114" s="959"/>
      <c r="DT114" s="959"/>
      <c r="DU114" s="960"/>
      <c r="DV114" s="962" t="s">
        <v>129</v>
      </c>
      <c r="DW114" s="963"/>
      <c r="DX114" s="963"/>
      <c r="DY114" s="963"/>
      <c r="DZ114" s="964"/>
    </row>
    <row r="115" spans="1:130" s="230" customFormat="1" ht="26.25" customHeight="1" x14ac:dyDescent="0.2">
      <c r="A115" s="954"/>
      <c r="B115" s="955"/>
      <c r="C115" s="923" t="s">
        <v>466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4171905</v>
      </c>
      <c r="AB115" s="938"/>
      <c r="AC115" s="938"/>
      <c r="AD115" s="938"/>
      <c r="AE115" s="939"/>
      <c r="AF115" s="940">
        <v>4381678</v>
      </c>
      <c r="AG115" s="938"/>
      <c r="AH115" s="938"/>
      <c r="AI115" s="938"/>
      <c r="AJ115" s="939"/>
      <c r="AK115" s="940">
        <v>3910811</v>
      </c>
      <c r="AL115" s="938"/>
      <c r="AM115" s="938"/>
      <c r="AN115" s="938"/>
      <c r="AO115" s="939"/>
      <c r="AP115" s="941">
        <v>1</v>
      </c>
      <c r="AQ115" s="942"/>
      <c r="AR115" s="942"/>
      <c r="AS115" s="942"/>
      <c r="AT115" s="943"/>
      <c r="AU115" s="908"/>
      <c r="AV115" s="909"/>
      <c r="AW115" s="909"/>
      <c r="AX115" s="909"/>
      <c r="AY115" s="909"/>
      <c r="AZ115" s="922" t="s">
        <v>467</v>
      </c>
      <c r="BA115" s="923"/>
      <c r="BB115" s="923"/>
      <c r="BC115" s="923"/>
      <c r="BD115" s="923"/>
      <c r="BE115" s="923"/>
      <c r="BF115" s="923"/>
      <c r="BG115" s="923"/>
      <c r="BH115" s="923"/>
      <c r="BI115" s="923"/>
      <c r="BJ115" s="923"/>
      <c r="BK115" s="923"/>
      <c r="BL115" s="923"/>
      <c r="BM115" s="923"/>
      <c r="BN115" s="923"/>
      <c r="BO115" s="923"/>
      <c r="BP115" s="924"/>
      <c r="BQ115" s="925">
        <v>19326113</v>
      </c>
      <c r="BR115" s="926"/>
      <c r="BS115" s="926"/>
      <c r="BT115" s="926"/>
      <c r="BU115" s="926"/>
      <c r="BV115" s="926">
        <v>9955353</v>
      </c>
      <c r="BW115" s="926"/>
      <c r="BX115" s="926"/>
      <c r="BY115" s="926"/>
      <c r="BZ115" s="926"/>
      <c r="CA115" s="926">
        <v>13031149</v>
      </c>
      <c r="CB115" s="926"/>
      <c r="CC115" s="926"/>
      <c r="CD115" s="926"/>
      <c r="CE115" s="926"/>
      <c r="CF115" s="920">
        <v>3.4</v>
      </c>
      <c r="CG115" s="921"/>
      <c r="CH115" s="921"/>
      <c r="CI115" s="921"/>
      <c r="CJ115" s="921"/>
      <c r="CK115" s="948"/>
      <c r="CL115" s="949"/>
      <c r="CM115" s="922" t="s">
        <v>468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419</v>
      </c>
      <c r="DH115" s="959"/>
      <c r="DI115" s="959"/>
      <c r="DJ115" s="959"/>
      <c r="DK115" s="960"/>
      <c r="DL115" s="961" t="s">
        <v>419</v>
      </c>
      <c r="DM115" s="959"/>
      <c r="DN115" s="959"/>
      <c r="DO115" s="959"/>
      <c r="DP115" s="960"/>
      <c r="DQ115" s="961" t="s">
        <v>391</v>
      </c>
      <c r="DR115" s="959"/>
      <c r="DS115" s="959"/>
      <c r="DT115" s="959"/>
      <c r="DU115" s="960"/>
      <c r="DV115" s="962" t="s">
        <v>391</v>
      </c>
      <c r="DW115" s="963"/>
      <c r="DX115" s="963"/>
      <c r="DY115" s="963"/>
      <c r="DZ115" s="964"/>
    </row>
    <row r="116" spans="1:130" s="230" customFormat="1" ht="26.25" customHeight="1" x14ac:dyDescent="0.2">
      <c r="A116" s="956"/>
      <c r="B116" s="957"/>
      <c r="C116" s="965" t="s">
        <v>469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9118</v>
      </c>
      <c r="AB116" s="959"/>
      <c r="AC116" s="959"/>
      <c r="AD116" s="959"/>
      <c r="AE116" s="960"/>
      <c r="AF116" s="961">
        <v>9498</v>
      </c>
      <c r="AG116" s="959"/>
      <c r="AH116" s="959"/>
      <c r="AI116" s="959"/>
      <c r="AJ116" s="960"/>
      <c r="AK116" s="961">
        <v>729</v>
      </c>
      <c r="AL116" s="959"/>
      <c r="AM116" s="959"/>
      <c r="AN116" s="959"/>
      <c r="AO116" s="960"/>
      <c r="AP116" s="962">
        <v>0</v>
      </c>
      <c r="AQ116" s="963"/>
      <c r="AR116" s="963"/>
      <c r="AS116" s="963"/>
      <c r="AT116" s="964"/>
      <c r="AU116" s="908"/>
      <c r="AV116" s="909"/>
      <c r="AW116" s="909"/>
      <c r="AX116" s="909"/>
      <c r="AY116" s="909"/>
      <c r="AZ116" s="967" t="s">
        <v>470</v>
      </c>
      <c r="BA116" s="968"/>
      <c r="BB116" s="968"/>
      <c r="BC116" s="968"/>
      <c r="BD116" s="968"/>
      <c r="BE116" s="968"/>
      <c r="BF116" s="968"/>
      <c r="BG116" s="968"/>
      <c r="BH116" s="968"/>
      <c r="BI116" s="968"/>
      <c r="BJ116" s="968"/>
      <c r="BK116" s="968"/>
      <c r="BL116" s="968"/>
      <c r="BM116" s="968"/>
      <c r="BN116" s="968"/>
      <c r="BO116" s="968"/>
      <c r="BP116" s="969"/>
      <c r="BQ116" s="925" t="s">
        <v>419</v>
      </c>
      <c r="BR116" s="926"/>
      <c r="BS116" s="926"/>
      <c r="BT116" s="926"/>
      <c r="BU116" s="926"/>
      <c r="BV116" s="926" t="s">
        <v>129</v>
      </c>
      <c r="BW116" s="926"/>
      <c r="BX116" s="926"/>
      <c r="BY116" s="926"/>
      <c r="BZ116" s="926"/>
      <c r="CA116" s="926" t="s">
        <v>129</v>
      </c>
      <c r="CB116" s="926"/>
      <c r="CC116" s="926"/>
      <c r="CD116" s="926"/>
      <c r="CE116" s="926"/>
      <c r="CF116" s="920" t="s">
        <v>391</v>
      </c>
      <c r="CG116" s="921"/>
      <c r="CH116" s="921"/>
      <c r="CI116" s="921"/>
      <c r="CJ116" s="921"/>
      <c r="CK116" s="948"/>
      <c r="CL116" s="949"/>
      <c r="CM116" s="922" t="s">
        <v>471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419</v>
      </c>
      <c r="DH116" s="959"/>
      <c r="DI116" s="959"/>
      <c r="DJ116" s="959"/>
      <c r="DK116" s="960"/>
      <c r="DL116" s="961" t="s">
        <v>419</v>
      </c>
      <c r="DM116" s="959"/>
      <c r="DN116" s="959"/>
      <c r="DO116" s="959"/>
      <c r="DP116" s="960"/>
      <c r="DQ116" s="961" t="s">
        <v>129</v>
      </c>
      <c r="DR116" s="959"/>
      <c r="DS116" s="959"/>
      <c r="DT116" s="959"/>
      <c r="DU116" s="960"/>
      <c r="DV116" s="962" t="s">
        <v>129</v>
      </c>
      <c r="DW116" s="963"/>
      <c r="DX116" s="963"/>
      <c r="DY116" s="963"/>
      <c r="DZ116" s="964"/>
    </row>
    <row r="117" spans="1:130" s="230" customFormat="1" ht="26.25" customHeight="1" x14ac:dyDescent="0.2">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472</v>
      </c>
      <c r="Z117" s="894"/>
      <c r="AA117" s="978">
        <v>127243683</v>
      </c>
      <c r="AB117" s="979"/>
      <c r="AC117" s="979"/>
      <c r="AD117" s="979"/>
      <c r="AE117" s="980"/>
      <c r="AF117" s="981">
        <v>119454838</v>
      </c>
      <c r="AG117" s="979"/>
      <c r="AH117" s="979"/>
      <c r="AI117" s="979"/>
      <c r="AJ117" s="980"/>
      <c r="AK117" s="981">
        <v>123989835</v>
      </c>
      <c r="AL117" s="979"/>
      <c r="AM117" s="979"/>
      <c r="AN117" s="979"/>
      <c r="AO117" s="980"/>
      <c r="AP117" s="982"/>
      <c r="AQ117" s="983"/>
      <c r="AR117" s="983"/>
      <c r="AS117" s="983"/>
      <c r="AT117" s="984"/>
      <c r="AU117" s="908"/>
      <c r="AV117" s="909"/>
      <c r="AW117" s="909"/>
      <c r="AX117" s="909"/>
      <c r="AY117" s="909"/>
      <c r="AZ117" s="974" t="s">
        <v>473</v>
      </c>
      <c r="BA117" s="975"/>
      <c r="BB117" s="975"/>
      <c r="BC117" s="975"/>
      <c r="BD117" s="975"/>
      <c r="BE117" s="975"/>
      <c r="BF117" s="975"/>
      <c r="BG117" s="975"/>
      <c r="BH117" s="975"/>
      <c r="BI117" s="975"/>
      <c r="BJ117" s="975"/>
      <c r="BK117" s="975"/>
      <c r="BL117" s="975"/>
      <c r="BM117" s="975"/>
      <c r="BN117" s="975"/>
      <c r="BO117" s="975"/>
      <c r="BP117" s="976"/>
      <c r="BQ117" s="925" t="s">
        <v>391</v>
      </c>
      <c r="BR117" s="926"/>
      <c r="BS117" s="926"/>
      <c r="BT117" s="926"/>
      <c r="BU117" s="926"/>
      <c r="BV117" s="926" t="s">
        <v>391</v>
      </c>
      <c r="BW117" s="926"/>
      <c r="BX117" s="926"/>
      <c r="BY117" s="926"/>
      <c r="BZ117" s="926"/>
      <c r="CA117" s="926" t="s">
        <v>129</v>
      </c>
      <c r="CB117" s="926"/>
      <c r="CC117" s="926"/>
      <c r="CD117" s="926"/>
      <c r="CE117" s="926"/>
      <c r="CF117" s="920" t="s">
        <v>453</v>
      </c>
      <c r="CG117" s="921"/>
      <c r="CH117" s="921"/>
      <c r="CI117" s="921"/>
      <c r="CJ117" s="921"/>
      <c r="CK117" s="948"/>
      <c r="CL117" s="949"/>
      <c r="CM117" s="922" t="s">
        <v>474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453</v>
      </c>
      <c r="DH117" s="959"/>
      <c r="DI117" s="959"/>
      <c r="DJ117" s="959"/>
      <c r="DK117" s="960"/>
      <c r="DL117" s="961" t="s">
        <v>453</v>
      </c>
      <c r="DM117" s="959"/>
      <c r="DN117" s="959"/>
      <c r="DO117" s="959"/>
      <c r="DP117" s="960"/>
      <c r="DQ117" s="961" t="s">
        <v>129</v>
      </c>
      <c r="DR117" s="959"/>
      <c r="DS117" s="959"/>
      <c r="DT117" s="959"/>
      <c r="DU117" s="960"/>
      <c r="DV117" s="962" t="s">
        <v>391</v>
      </c>
      <c r="DW117" s="963"/>
      <c r="DX117" s="963"/>
      <c r="DY117" s="963"/>
      <c r="DZ117" s="964"/>
    </row>
    <row r="118" spans="1:130" s="230" customFormat="1" ht="26.25" customHeight="1" x14ac:dyDescent="0.2">
      <c r="A118" s="912" t="s">
        <v>447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444</v>
      </c>
      <c r="AB118" s="893"/>
      <c r="AC118" s="893"/>
      <c r="AD118" s="893"/>
      <c r="AE118" s="894"/>
      <c r="AF118" s="892" t="s">
        <v>445</v>
      </c>
      <c r="AG118" s="893"/>
      <c r="AH118" s="893"/>
      <c r="AI118" s="893"/>
      <c r="AJ118" s="894"/>
      <c r="AK118" s="892" t="s">
        <v>309</v>
      </c>
      <c r="AL118" s="893"/>
      <c r="AM118" s="893"/>
      <c r="AN118" s="893"/>
      <c r="AO118" s="894"/>
      <c r="AP118" s="970" t="s">
        <v>446</v>
      </c>
      <c r="AQ118" s="971"/>
      <c r="AR118" s="971"/>
      <c r="AS118" s="971"/>
      <c r="AT118" s="972"/>
      <c r="AU118" s="908"/>
      <c r="AV118" s="909"/>
      <c r="AW118" s="909"/>
      <c r="AX118" s="909"/>
      <c r="AY118" s="909"/>
      <c r="AZ118" s="973" t="s">
        <v>475</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453</v>
      </c>
      <c r="BW118" s="1000"/>
      <c r="BX118" s="1000"/>
      <c r="BY118" s="1000"/>
      <c r="BZ118" s="1000"/>
      <c r="CA118" s="1000" t="s">
        <v>391</v>
      </c>
      <c r="CB118" s="1000"/>
      <c r="CC118" s="1000"/>
      <c r="CD118" s="1000"/>
      <c r="CE118" s="1000"/>
      <c r="CF118" s="920" t="s">
        <v>391</v>
      </c>
      <c r="CG118" s="921"/>
      <c r="CH118" s="921"/>
      <c r="CI118" s="921"/>
      <c r="CJ118" s="921"/>
      <c r="CK118" s="948"/>
      <c r="CL118" s="949"/>
      <c r="CM118" s="922" t="s">
        <v>476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419</v>
      </c>
      <c r="DM118" s="959"/>
      <c r="DN118" s="959"/>
      <c r="DO118" s="959"/>
      <c r="DP118" s="960"/>
      <c r="DQ118" s="961" t="s">
        <v>391</v>
      </c>
      <c r="DR118" s="959"/>
      <c r="DS118" s="959"/>
      <c r="DT118" s="959"/>
      <c r="DU118" s="960"/>
      <c r="DV118" s="962" t="s">
        <v>391</v>
      </c>
      <c r="DW118" s="963"/>
      <c r="DX118" s="963"/>
      <c r="DY118" s="963"/>
      <c r="DZ118" s="964"/>
    </row>
    <row r="119" spans="1:130" s="230" customFormat="1" ht="26.25" customHeight="1" x14ac:dyDescent="0.2">
      <c r="A119" s="1056" t="s">
        <v>450</v>
      </c>
      <c r="B119" s="947"/>
      <c r="C119" s="929" t="s">
        <v>451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2874141</v>
      </c>
      <c r="AB119" s="900"/>
      <c r="AC119" s="900"/>
      <c r="AD119" s="900"/>
      <c r="AE119" s="901"/>
      <c r="AF119" s="902">
        <v>3752498</v>
      </c>
      <c r="AG119" s="900"/>
      <c r="AH119" s="900"/>
      <c r="AI119" s="900"/>
      <c r="AJ119" s="901"/>
      <c r="AK119" s="902">
        <v>3288141</v>
      </c>
      <c r="AL119" s="900"/>
      <c r="AM119" s="900"/>
      <c r="AN119" s="900"/>
      <c r="AO119" s="901"/>
      <c r="AP119" s="903">
        <v>0.9</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477</v>
      </c>
      <c r="BP119" s="1005"/>
      <c r="BQ119" s="999">
        <v>1799544479</v>
      </c>
      <c r="BR119" s="1000"/>
      <c r="BS119" s="1000"/>
      <c r="BT119" s="1000"/>
      <c r="BU119" s="1000"/>
      <c r="BV119" s="1000">
        <v>1787765393</v>
      </c>
      <c r="BW119" s="1000"/>
      <c r="BX119" s="1000"/>
      <c r="BY119" s="1000"/>
      <c r="BZ119" s="1000"/>
      <c r="CA119" s="1000">
        <v>1780729549</v>
      </c>
      <c r="CB119" s="1000"/>
      <c r="CC119" s="1000"/>
      <c r="CD119" s="1000"/>
      <c r="CE119" s="1000"/>
      <c r="CF119" s="1001"/>
      <c r="CG119" s="1002"/>
      <c r="CH119" s="1002"/>
      <c r="CI119" s="1002"/>
      <c r="CJ119" s="1003"/>
      <c r="CK119" s="950"/>
      <c r="CL119" s="951"/>
      <c r="CM119" s="973" t="s">
        <v>478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2809359</v>
      </c>
      <c r="DH119" s="986"/>
      <c r="DI119" s="986"/>
      <c r="DJ119" s="986"/>
      <c r="DK119" s="987"/>
      <c r="DL119" s="985">
        <v>2217209</v>
      </c>
      <c r="DM119" s="986"/>
      <c r="DN119" s="986"/>
      <c r="DO119" s="986"/>
      <c r="DP119" s="987"/>
      <c r="DQ119" s="985">
        <v>1623758</v>
      </c>
      <c r="DR119" s="986"/>
      <c r="DS119" s="986"/>
      <c r="DT119" s="986"/>
      <c r="DU119" s="987"/>
      <c r="DV119" s="988">
        <v>0.4</v>
      </c>
      <c r="DW119" s="989"/>
      <c r="DX119" s="989"/>
      <c r="DY119" s="989"/>
      <c r="DZ119" s="990"/>
    </row>
    <row r="120" spans="1:130" s="230" customFormat="1" ht="26.25" customHeight="1" x14ac:dyDescent="0.2">
      <c r="A120" s="1057"/>
      <c r="B120" s="949"/>
      <c r="C120" s="922" t="s">
        <v>455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v>338990</v>
      </c>
      <c r="AB120" s="959"/>
      <c r="AC120" s="959"/>
      <c r="AD120" s="959"/>
      <c r="AE120" s="960"/>
      <c r="AF120" s="961">
        <v>338990</v>
      </c>
      <c r="AG120" s="959"/>
      <c r="AH120" s="959"/>
      <c r="AI120" s="959"/>
      <c r="AJ120" s="960"/>
      <c r="AK120" s="961">
        <v>334538</v>
      </c>
      <c r="AL120" s="959"/>
      <c r="AM120" s="959"/>
      <c r="AN120" s="959"/>
      <c r="AO120" s="960"/>
      <c r="AP120" s="962">
        <v>0.1</v>
      </c>
      <c r="AQ120" s="963"/>
      <c r="AR120" s="963"/>
      <c r="AS120" s="963"/>
      <c r="AT120" s="964"/>
      <c r="AU120" s="991" t="s">
        <v>479</v>
      </c>
      <c r="AV120" s="992"/>
      <c r="AW120" s="992"/>
      <c r="AX120" s="992"/>
      <c r="AY120" s="993"/>
      <c r="AZ120" s="929" t="s">
        <v>480</v>
      </c>
      <c r="BA120" s="897"/>
      <c r="BB120" s="897"/>
      <c r="BC120" s="897"/>
      <c r="BD120" s="897"/>
      <c r="BE120" s="897"/>
      <c r="BF120" s="897"/>
      <c r="BG120" s="897"/>
      <c r="BH120" s="897"/>
      <c r="BI120" s="897"/>
      <c r="BJ120" s="897"/>
      <c r="BK120" s="897"/>
      <c r="BL120" s="897"/>
      <c r="BM120" s="897"/>
      <c r="BN120" s="897"/>
      <c r="BO120" s="897"/>
      <c r="BP120" s="898"/>
      <c r="BQ120" s="930">
        <v>295510578</v>
      </c>
      <c r="BR120" s="931"/>
      <c r="BS120" s="931"/>
      <c r="BT120" s="931"/>
      <c r="BU120" s="931"/>
      <c r="BV120" s="931">
        <v>336217580</v>
      </c>
      <c r="BW120" s="931"/>
      <c r="BX120" s="931"/>
      <c r="BY120" s="931"/>
      <c r="BZ120" s="931"/>
      <c r="CA120" s="931">
        <v>378562531</v>
      </c>
      <c r="CB120" s="931"/>
      <c r="CC120" s="931"/>
      <c r="CD120" s="931"/>
      <c r="CE120" s="931"/>
      <c r="CF120" s="944">
        <v>98.6</v>
      </c>
      <c r="CG120" s="945"/>
      <c r="CH120" s="945"/>
      <c r="CI120" s="945"/>
      <c r="CJ120" s="945"/>
      <c r="CK120" s="1006" t="s">
        <v>481</v>
      </c>
      <c r="CL120" s="1007"/>
      <c r="CM120" s="1007"/>
      <c r="CN120" s="1007"/>
      <c r="CO120" s="1008"/>
      <c r="CP120" s="1014" t="s">
        <v>414</v>
      </c>
      <c r="CQ120" s="1015"/>
      <c r="CR120" s="1015"/>
      <c r="CS120" s="1015"/>
      <c r="CT120" s="1015"/>
      <c r="CU120" s="1015"/>
      <c r="CV120" s="1015"/>
      <c r="CW120" s="1015"/>
      <c r="CX120" s="1015"/>
      <c r="CY120" s="1015"/>
      <c r="CZ120" s="1015"/>
      <c r="DA120" s="1015"/>
      <c r="DB120" s="1015"/>
      <c r="DC120" s="1015"/>
      <c r="DD120" s="1015"/>
      <c r="DE120" s="1015"/>
      <c r="DF120" s="1016"/>
      <c r="DG120" s="930">
        <v>182770932</v>
      </c>
      <c r="DH120" s="931"/>
      <c r="DI120" s="931"/>
      <c r="DJ120" s="931"/>
      <c r="DK120" s="931"/>
      <c r="DL120" s="931">
        <v>184243214</v>
      </c>
      <c r="DM120" s="931"/>
      <c r="DN120" s="931"/>
      <c r="DO120" s="931"/>
      <c r="DP120" s="931"/>
      <c r="DQ120" s="931">
        <v>194753091</v>
      </c>
      <c r="DR120" s="931"/>
      <c r="DS120" s="931"/>
      <c r="DT120" s="931"/>
      <c r="DU120" s="931"/>
      <c r="DV120" s="932">
        <v>50.7</v>
      </c>
      <c r="DW120" s="932"/>
      <c r="DX120" s="932"/>
      <c r="DY120" s="932"/>
      <c r="DZ120" s="933"/>
    </row>
    <row r="121" spans="1:130" s="230" customFormat="1" ht="26.25" customHeight="1" x14ac:dyDescent="0.2">
      <c r="A121" s="1057"/>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453</v>
      </c>
      <c r="AL121" s="959"/>
      <c r="AM121" s="959"/>
      <c r="AN121" s="959"/>
      <c r="AO121" s="960"/>
      <c r="AP121" s="962" t="s">
        <v>391</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266110324</v>
      </c>
      <c r="BR121" s="926"/>
      <c r="BS121" s="926"/>
      <c r="BT121" s="926"/>
      <c r="BU121" s="926"/>
      <c r="BV121" s="926">
        <v>278153999</v>
      </c>
      <c r="BW121" s="926"/>
      <c r="BX121" s="926"/>
      <c r="BY121" s="926"/>
      <c r="BZ121" s="926"/>
      <c r="CA121" s="926">
        <v>284406464</v>
      </c>
      <c r="CB121" s="926"/>
      <c r="CC121" s="926"/>
      <c r="CD121" s="926"/>
      <c r="CE121" s="926"/>
      <c r="CF121" s="920">
        <v>74</v>
      </c>
      <c r="CG121" s="921"/>
      <c r="CH121" s="921"/>
      <c r="CI121" s="921"/>
      <c r="CJ121" s="921"/>
      <c r="CK121" s="1009"/>
      <c r="CL121" s="1010"/>
      <c r="CM121" s="1010"/>
      <c r="CN121" s="1010"/>
      <c r="CO121" s="1011"/>
      <c r="CP121" s="1019" t="s">
        <v>418</v>
      </c>
      <c r="CQ121" s="1020"/>
      <c r="CR121" s="1020"/>
      <c r="CS121" s="1020"/>
      <c r="CT121" s="1020"/>
      <c r="CU121" s="1020"/>
      <c r="CV121" s="1020"/>
      <c r="CW121" s="1020"/>
      <c r="CX121" s="1020"/>
      <c r="CY121" s="1020"/>
      <c r="CZ121" s="1020"/>
      <c r="DA121" s="1020"/>
      <c r="DB121" s="1020"/>
      <c r="DC121" s="1020"/>
      <c r="DD121" s="1020"/>
      <c r="DE121" s="1020"/>
      <c r="DF121" s="1021"/>
      <c r="DG121" s="925">
        <v>60322862</v>
      </c>
      <c r="DH121" s="926"/>
      <c r="DI121" s="926"/>
      <c r="DJ121" s="926"/>
      <c r="DK121" s="926"/>
      <c r="DL121" s="926">
        <v>52712404</v>
      </c>
      <c r="DM121" s="926"/>
      <c r="DN121" s="926"/>
      <c r="DO121" s="926"/>
      <c r="DP121" s="926"/>
      <c r="DQ121" s="926">
        <v>51498126</v>
      </c>
      <c r="DR121" s="926"/>
      <c r="DS121" s="926"/>
      <c r="DT121" s="926"/>
      <c r="DU121" s="926"/>
      <c r="DV121" s="927">
        <v>13.4</v>
      </c>
      <c r="DW121" s="927"/>
      <c r="DX121" s="927"/>
      <c r="DY121" s="927"/>
      <c r="DZ121" s="928"/>
    </row>
    <row r="122" spans="1:130" s="230" customFormat="1" ht="26.25" customHeight="1" x14ac:dyDescent="0.2">
      <c r="A122" s="1057"/>
      <c r="B122" s="949"/>
      <c r="C122" s="922" t="s">
        <v>465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391</v>
      </c>
      <c r="AB122" s="959"/>
      <c r="AC122" s="959"/>
      <c r="AD122" s="959"/>
      <c r="AE122" s="960"/>
      <c r="AF122" s="961" t="s">
        <v>129</v>
      </c>
      <c r="AG122" s="959"/>
      <c r="AH122" s="959"/>
      <c r="AI122" s="959"/>
      <c r="AJ122" s="960"/>
      <c r="AK122" s="961" t="s">
        <v>391</v>
      </c>
      <c r="AL122" s="959"/>
      <c r="AM122" s="959"/>
      <c r="AN122" s="959"/>
      <c r="AO122" s="960"/>
      <c r="AP122" s="962" t="s">
        <v>129</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843487774</v>
      </c>
      <c r="BR122" s="1000"/>
      <c r="BS122" s="1000"/>
      <c r="BT122" s="1000"/>
      <c r="BU122" s="1000"/>
      <c r="BV122" s="1000">
        <v>847438584</v>
      </c>
      <c r="BW122" s="1000"/>
      <c r="BX122" s="1000"/>
      <c r="BY122" s="1000"/>
      <c r="BZ122" s="1000"/>
      <c r="CA122" s="1000">
        <v>832371232</v>
      </c>
      <c r="CB122" s="1000"/>
      <c r="CC122" s="1000"/>
      <c r="CD122" s="1000"/>
      <c r="CE122" s="1000"/>
      <c r="CF122" s="1017">
        <v>216.7</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v>10191085</v>
      </c>
      <c r="DH122" s="926"/>
      <c r="DI122" s="926"/>
      <c r="DJ122" s="926"/>
      <c r="DK122" s="926"/>
      <c r="DL122" s="926">
        <v>11364363</v>
      </c>
      <c r="DM122" s="926"/>
      <c r="DN122" s="926"/>
      <c r="DO122" s="926"/>
      <c r="DP122" s="926"/>
      <c r="DQ122" s="926">
        <v>10125166</v>
      </c>
      <c r="DR122" s="926"/>
      <c r="DS122" s="926"/>
      <c r="DT122" s="926"/>
      <c r="DU122" s="926"/>
      <c r="DV122" s="927">
        <v>2.6</v>
      </c>
      <c r="DW122" s="927"/>
      <c r="DX122" s="927"/>
      <c r="DY122" s="927"/>
      <c r="DZ122" s="928"/>
    </row>
    <row r="123" spans="1:130" s="230" customFormat="1" ht="26.25" customHeight="1" x14ac:dyDescent="0.2">
      <c r="A123" s="1057"/>
      <c r="B123" s="949"/>
      <c r="C123" s="922" t="s">
        <v>471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391</v>
      </c>
      <c r="AB123" s="959"/>
      <c r="AC123" s="959"/>
      <c r="AD123" s="959"/>
      <c r="AE123" s="960"/>
      <c r="AF123" s="961" t="s">
        <v>391</v>
      </c>
      <c r="AG123" s="959"/>
      <c r="AH123" s="959"/>
      <c r="AI123" s="959"/>
      <c r="AJ123" s="960"/>
      <c r="AK123" s="961" t="s">
        <v>419</v>
      </c>
      <c r="AL123" s="959"/>
      <c r="AM123" s="959"/>
      <c r="AN123" s="959"/>
      <c r="AO123" s="960"/>
      <c r="AP123" s="962" t="s">
        <v>419</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486</v>
      </c>
      <c r="BP123" s="1005"/>
      <c r="BQ123" s="1063">
        <v>1405108676</v>
      </c>
      <c r="BR123" s="1064"/>
      <c r="BS123" s="1064"/>
      <c r="BT123" s="1064"/>
      <c r="BU123" s="1064"/>
      <c r="BV123" s="1064">
        <v>1461810163</v>
      </c>
      <c r="BW123" s="1064"/>
      <c r="BX123" s="1064"/>
      <c r="BY123" s="1064"/>
      <c r="BZ123" s="1064"/>
      <c r="CA123" s="1064">
        <v>1495340227</v>
      </c>
      <c r="CB123" s="1064"/>
      <c r="CC123" s="1064"/>
      <c r="CD123" s="1064"/>
      <c r="CE123" s="1064"/>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v>1485563</v>
      </c>
      <c r="DH123" s="959"/>
      <c r="DI123" s="959"/>
      <c r="DJ123" s="959"/>
      <c r="DK123" s="960"/>
      <c r="DL123" s="961">
        <v>1469612</v>
      </c>
      <c r="DM123" s="959"/>
      <c r="DN123" s="959"/>
      <c r="DO123" s="959"/>
      <c r="DP123" s="960"/>
      <c r="DQ123" s="961">
        <v>1467707</v>
      </c>
      <c r="DR123" s="959"/>
      <c r="DS123" s="959"/>
      <c r="DT123" s="959"/>
      <c r="DU123" s="960"/>
      <c r="DV123" s="962">
        <v>0.4</v>
      </c>
      <c r="DW123" s="963"/>
      <c r="DX123" s="963"/>
      <c r="DY123" s="963"/>
      <c r="DZ123" s="964"/>
    </row>
    <row r="124" spans="1:130" s="230" customFormat="1" ht="26.25" customHeight="1" thickBot="1" x14ac:dyDescent="0.25">
      <c r="A124" s="1057"/>
      <c r="B124" s="949"/>
      <c r="C124" s="922" t="s">
        <v>474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391</v>
      </c>
      <c r="AB124" s="959"/>
      <c r="AC124" s="959"/>
      <c r="AD124" s="959"/>
      <c r="AE124" s="960"/>
      <c r="AF124" s="961" t="s">
        <v>129</v>
      </c>
      <c r="AG124" s="959"/>
      <c r="AH124" s="959"/>
      <c r="AI124" s="959"/>
      <c r="AJ124" s="960"/>
      <c r="AK124" s="961" t="s">
        <v>391</v>
      </c>
      <c r="AL124" s="959"/>
      <c r="AM124" s="959"/>
      <c r="AN124" s="959"/>
      <c r="AO124" s="960"/>
      <c r="AP124" s="962" t="s">
        <v>391</v>
      </c>
      <c r="AQ124" s="963"/>
      <c r="AR124" s="963"/>
      <c r="AS124" s="963"/>
      <c r="AT124" s="964"/>
      <c r="AU124" s="1059" t="s">
        <v>488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107.1</v>
      </c>
      <c r="BR124" s="1027"/>
      <c r="BS124" s="1027"/>
      <c r="BT124" s="1027"/>
      <c r="BU124" s="1027"/>
      <c r="BV124" s="1027">
        <v>82.9</v>
      </c>
      <c r="BW124" s="1027"/>
      <c r="BX124" s="1027"/>
      <c r="BY124" s="1027"/>
      <c r="BZ124" s="1027"/>
      <c r="CA124" s="1027">
        <v>74.3</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v>2087770</v>
      </c>
      <c r="DH124" s="986"/>
      <c r="DI124" s="986"/>
      <c r="DJ124" s="986"/>
      <c r="DK124" s="987"/>
      <c r="DL124" s="985">
        <v>1895439</v>
      </c>
      <c r="DM124" s="986"/>
      <c r="DN124" s="986"/>
      <c r="DO124" s="986"/>
      <c r="DP124" s="987"/>
      <c r="DQ124" s="985">
        <v>1630878</v>
      </c>
      <c r="DR124" s="986"/>
      <c r="DS124" s="986"/>
      <c r="DT124" s="986"/>
      <c r="DU124" s="987"/>
      <c r="DV124" s="988">
        <v>0.4</v>
      </c>
      <c r="DW124" s="989"/>
      <c r="DX124" s="989"/>
      <c r="DY124" s="989"/>
      <c r="DZ124" s="990"/>
    </row>
    <row r="125" spans="1:130" s="230" customFormat="1" ht="26.25" customHeight="1" x14ac:dyDescent="0.2">
      <c r="A125" s="1057"/>
      <c r="B125" s="949"/>
      <c r="C125" s="922" t="s">
        <v>476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453</v>
      </c>
      <c r="AL125" s="959"/>
      <c r="AM125" s="959"/>
      <c r="AN125" s="959"/>
      <c r="AO125" s="960"/>
      <c r="AP125" s="962" t="s">
        <v>391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453</v>
      </c>
      <c r="DH125" s="931"/>
      <c r="DI125" s="931"/>
      <c r="DJ125" s="931"/>
      <c r="DK125" s="931"/>
      <c r="DL125" s="931" t="s">
        <v>453</v>
      </c>
      <c r="DM125" s="931"/>
      <c r="DN125" s="931"/>
      <c r="DO125" s="931"/>
      <c r="DP125" s="931"/>
      <c r="DQ125" s="931" t="s">
        <v>453</v>
      </c>
      <c r="DR125" s="931"/>
      <c r="DS125" s="931"/>
      <c r="DT125" s="931"/>
      <c r="DU125" s="931"/>
      <c r="DV125" s="932" t="s">
        <v>453</v>
      </c>
      <c r="DW125" s="932"/>
      <c r="DX125" s="932"/>
      <c r="DY125" s="932"/>
      <c r="DZ125" s="933"/>
    </row>
    <row r="126" spans="1:130" s="230" customFormat="1" ht="26.25" customHeight="1" thickBot="1" x14ac:dyDescent="0.25">
      <c r="A126" s="1057"/>
      <c r="B126" s="949"/>
      <c r="C126" s="922" t="s">
        <v>478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958774</v>
      </c>
      <c r="AB126" s="959"/>
      <c r="AC126" s="959"/>
      <c r="AD126" s="959"/>
      <c r="AE126" s="960"/>
      <c r="AF126" s="961">
        <v>290190</v>
      </c>
      <c r="AG126" s="959"/>
      <c r="AH126" s="959"/>
      <c r="AI126" s="959"/>
      <c r="AJ126" s="960"/>
      <c r="AK126" s="961">
        <v>288132</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453</v>
      </c>
      <c r="DM126" s="926"/>
      <c r="DN126" s="926"/>
      <c r="DO126" s="926"/>
      <c r="DP126" s="926"/>
      <c r="DQ126" s="926" t="s">
        <v>129</v>
      </c>
      <c r="DR126" s="926"/>
      <c r="DS126" s="926"/>
      <c r="DT126" s="926"/>
      <c r="DU126" s="926"/>
      <c r="DV126" s="927" t="s">
        <v>453</v>
      </c>
      <c r="DW126" s="927"/>
      <c r="DX126" s="927"/>
      <c r="DY126" s="927"/>
      <c r="DZ126" s="928"/>
    </row>
    <row r="127" spans="1:130" s="230" customFormat="1" ht="26.25" customHeight="1" x14ac:dyDescent="0.2">
      <c r="A127" s="1058"/>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419</v>
      </c>
      <c r="AB127" s="959"/>
      <c r="AC127" s="959"/>
      <c r="AD127" s="959"/>
      <c r="AE127" s="960"/>
      <c r="AF127" s="961" t="s">
        <v>419</v>
      </c>
      <c r="AG127" s="959"/>
      <c r="AH127" s="959"/>
      <c r="AI127" s="959"/>
      <c r="AJ127" s="960"/>
      <c r="AK127" s="961" t="s">
        <v>419</v>
      </c>
      <c r="AL127" s="959"/>
      <c r="AM127" s="959"/>
      <c r="AN127" s="959"/>
      <c r="AO127" s="960"/>
      <c r="AP127" s="962" t="s">
        <v>453</v>
      </c>
      <c r="AQ127" s="963"/>
      <c r="AR127" s="963"/>
      <c r="AS127" s="963"/>
      <c r="AT127" s="964"/>
      <c r="AU127" s="232"/>
      <c r="AV127" s="232"/>
      <c r="AW127" s="232"/>
      <c r="AX127" s="1031" t="s">
        <v>494</v>
      </c>
      <c r="AY127" s="1032"/>
      <c r="AZ127" s="1032"/>
      <c r="BA127" s="1032"/>
      <c r="BB127" s="1032"/>
      <c r="BC127" s="1032"/>
      <c r="BD127" s="1032"/>
      <c r="BE127" s="1033"/>
      <c r="BF127" s="1034" t="s">
        <v>495</v>
      </c>
      <c r="BG127" s="1032"/>
      <c r="BH127" s="1032"/>
      <c r="BI127" s="1032"/>
      <c r="BJ127" s="1032"/>
      <c r="BK127" s="1032"/>
      <c r="BL127" s="1033"/>
      <c r="BM127" s="1034" t="s">
        <v>496</v>
      </c>
      <c r="BN127" s="1032"/>
      <c r="BO127" s="1032"/>
      <c r="BP127" s="1032"/>
      <c r="BQ127" s="1032"/>
      <c r="BR127" s="1032"/>
      <c r="BS127" s="1033"/>
      <c r="BT127" s="1034" t="s">
        <v>497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391</v>
      </c>
      <c r="DH127" s="926"/>
      <c r="DI127" s="926"/>
      <c r="DJ127" s="926"/>
      <c r="DK127" s="926"/>
      <c r="DL127" s="926" t="s">
        <v>129</v>
      </c>
      <c r="DM127" s="926"/>
      <c r="DN127" s="926"/>
      <c r="DO127" s="926"/>
      <c r="DP127" s="926"/>
      <c r="DQ127" s="926" t="s">
        <v>453</v>
      </c>
      <c r="DR127" s="926"/>
      <c r="DS127" s="926"/>
      <c r="DT127" s="926"/>
      <c r="DU127" s="926"/>
      <c r="DV127" s="927" t="s">
        <v>129</v>
      </c>
      <c r="DW127" s="927"/>
      <c r="DX127" s="927"/>
      <c r="DY127" s="927"/>
      <c r="DZ127" s="928"/>
    </row>
    <row r="128" spans="1:130" s="230" customFormat="1" ht="26.25" customHeight="1" thickBot="1" x14ac:dyDescent="0.25">
      <c r="A128" s="1041" t="s">
        <v>499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500</v>
      </c>
      <c r="X128" s="1043"/>
      <c r="Y128" s="1043"/>
      <c r="Z128" s="1044"/>
      <c r="AA128" s="1045">
        <v>34211098</v>
      </c>
      <c r="AB128" s="1046"/>
      <c r="AC128" s="1046"/>
      <c r="AD128" s="1046"/>
      <c r="AE128" s="1047"/>
      <c r="AF128" s="1048">
        <v>29711481</v>
      </c>
      <c r="AG128" s="1046"/>
      <c r="AH128" s="1046"/>
      <c r="AI128" s="1046"/>
      <c r="AJ128" s="1047"/>
      <c r="AK128" s="1048">
        <v>34457197</v>
      </c>
      <c r="AL128" s="1046"/>
      <c r="AM128" s="1046"/>
      <c r="AN128" s="1046"/>
      <c r="AO128" s="1047"/>
      <c r="AP128" s="1049"/>
      <c r="AQ128" s="1050"/>
      <c r="AR128" s="1050"/>
      <c r="AS128" s="1050"/>
      <c r="AT128" s="1051"/>
      <c r="AU128" s="232"/>
      <c r="AV128" s="232"/>
      <c r="AW128" s="232"/>
      <c r="AX128" s="896" t="s">
        <v>501</v>
      </c>
      <c r="AY128" s="897"/>
      <c r="AZ128" s="897"/>
      <c r="BA128" s="897"/>
      <c r="BB128" s="897"/>
      <c r="BC128" s="897"/>
      <c r="BD128" s="897"/>
      <c r="BE128" s="898"/>
      <c r="BF128" s="1052" t="s">
        <v>453</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502</v>
      </c>
      <c r="CQ128" s="726"/>
      <c r="CR128" s="726"/>
      <c r="CS128" s="726"/>
      <c r="CT128" s="726"/>
      <c r="CU128" s="726"/>
      <c r="CV128" s="726"/>
      <c r="CW128" s="726"/>
      <c r="CX128" s="726"/>
      <c r="CY128" s="726"/>
      <c r="CZ128" s="726"/>
      <c r="DA128" s="726"/>
      <c r="DB128" s="726"/>
      <c r="DC128" s="726"/>
      <c r="DD128" s="726"/>
      <c r="DE128" s="726"/>
      <c r="DF128" s="1036"/>
      <c r="DG128" s="1037">
        <v>19326113</v>
      </c>
      <c r="DH128" s="1038"/>
      <c r="DI128" s="1038"/>
      <c r="DJ128" s="1038"/>
      <c r="DK128" s="1038"/>
      <c r="DL128" s="1038">
        <v>9955353</v>
      </c>
      <c r="DM128" s="1038"/>
      <c r="DN128" s="1038"/>
      <c r="DO128" s="1038"/>
      <c r="DP128" s="1038"/>
      <c r="DQ128" s="1038">
        <v>13031149</v>
      </c>
      <c r="DR128" s="1038"/>
      <c r="DS128" s="1038"/>
      <c r="DT128" s="1038"/>
      <c r="DU128" s="1038"/>
      <c r="DV128" s="1039">
        <v>3.4</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427491897</v>
      </c>
      <c r="AB129" s="959"/>
      <c r="AC129" s="959"/>
      <c r="AD129" s="959"/>
      <c r="AE129" s="960"/>
      <c r="AF129" s="961">
        <v>451517796</v>
      </c>
      <c r="AG129" s="959"/>
      <c r="AH129" s="959"/>
      <c r="AI129" s="959"/>
      <c r="AJ129" s="960"/>
      <c r="AK129" s="961">
        <v>442104112</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129</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59234687</v>
      </c>
      <c r="AB130" s="959"/>
      <c r="AC130" s="959"/>
      <c r="AD130" s="959"/>
      <c r="AE130" s="960"/>
      <c r="AF130" s="961">
        <v>58723031</v>
      </c>
      <c r="AG130" s="959"/>
      <c r="AH130" s="959"/>
      <c r="AI130" s="959"/>
      <c r="AJ130" s="960"/>
      <c r="AK130" s="961">
        <v>58000291</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8.4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368257210</v>
      </c>
      <c r="AB131" s="986"/>
      <c r="AC131" s="986"/>
      <c r="AD131" s="986"/>
      <c r="AE131" s="987"/>
      <c r="AF131" s="985">
        <v>392794765</v>
      </c>
      <c r="AG131" s="986"/>
      <c r="AH131" s="986"/>
      <c r="AI131" s="986"/>
      <c r="AJ131" s="987"/>
      <c r="AK131" s="985">
        <v>384103821</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6"/>
      <c r="BF131" s="1084">
        <v>74.3</v>
      </c>
      <c r="BG131" s="1085"/>
      <c r="BH131" s="1085"/>
      <c r="BI131" s="1085"/>
      <c r="BJ131" s="1085"/>
      <c r="BK131" s="1085"/>
      <c r="BL131" s="1086"/>
      <c r="BM131" s="1084">
        <v>400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9.1777966820000003</v>
      </c>
      <c r="AB132" s="1097"/>
      <c r="AC132" s="1097"/>
      <c r="AD132" s="1097"/>
      <c r="AE132" s="1098"/>
      <c r="AF132" s="1099">
        <v>7.897336921</v>
      </c>
      <c r="AG132" s="1097"/>
      <c r="AH132" s="1097"/>
      <c r="AI132" s="1097"/>
      <c r="AJ132" s="1098"/>
      <c r="AK132" s="1099">
        <v>8.2093291649999998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9.6999999999999993</v>
      </c>
      <c r="AB133" s="1080"/>
      <c r="AC133" s="1080"/>
      <c r="AD133" s="1080"/>
      <c r="AE133" s="1081"/>
      <c r="AF133" s="1079">
        <v>8.8000000000000007</v>
      </c>
      <c r="AG133" s="1080"/>
      <c r="AH133" s="1080"/>
      <c r="AI133" s="1080"/>
      <c r="AJ133" s="1081"/>
      <c r="AK133" s="1079">
        <v>8.4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GborHTVumSny73nv7QSz5xyYk7/ewbtC7GS3B99JVo2K1PVgKIA4gTsWdmreeUaDF8ISZAapCmC3y62KIklVQ==" saltValue="Tk/ZgQx7Lw6eSPpwpNnp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A6033-2EE4-46E9-AC57-3D63ABEF3167}">
  <sheetPr>
    <pageSetUpPr fitToPage="1"/>
  </sheetPr>
  <dimension ref="A1:DQ105"/>
  <sheetViews>
    <sheetView showGridLines="0" view="pageBreakPreview" zoomScale="80" zoomScaleNormal="85" zoomScaleSheetLayoutView="80" workbookViewId="0">
      <selection activeCell="DA97" sqref="DA97"/>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8CFz1ViHuE9ESIDhgVum11gUD9g90kIz8Qmsp13x2VIL9zrAMj3tyrsdGtVgIT4S9qhUAdQrXliAKhc5tcEicQ==" saltValue="fU7h9anIcHWhaVO6HGB5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7" zoomScaleNormal="100" zoomScaleSheetLayoutView="55" workbookViewId="0">
      <selection activeCell="BT4" sqref="BT4"/>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R1K+QiMAZLH0mLuY6UJn/tmjfELihwnefH221Jy1MNK+zKAtk7q9IUGRco5n5ILtqLHWFb3YgEc/i8q8T42SVQ==" saltValue="baufQT16M/JlBJM98MuN9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8" workbookViewId="0">
      <selection activeCell="AL18" sqref="AL18"/>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145757855</v>
      </c>
      <c r="AP9" s="281">
        <v>92170</v>
      </c>
      <c r="AQ9" s="282">
        <v>106216</v>
      </c>
      <c r="AR9" s="283">
        <v>-13.2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49571</v>
      </c>
      <c r="AP10" s="284">
        <v>31</v>
      </c>
      <c r="AQ10" s="285">
        <v>93</v>
      </c>
      <c r="AR10" s="286">
        <v>-66.7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v>209718</v>
      </c>
      <c r="AP11" s="284">
        <v>133</v>
      </c>
      <c r="AQ11" s="285">
        <v>1081</v>
      </c>
      <c r="AR11" s="286">
        <v>-87.7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v>111000</v>
      </c>
      <c r="AP12" s="284">
        <v>70</v>
      </c>
      <c r="AQ12" s="285">
        <v>5</v>
      </c>
      <c r="AR12" s="286">
        <v>1300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580987</v>
      </c>
      <c r="AP13" s="284">
        <v>367</v>
      </c>
      <c r="AQ13" s="285">
        <v>1912</v>
      </c>
      <c r="AR13" s="286">
        <v>-80.8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3648246</v>
      </c>
      <c r="AP14" s="284">
        <v>2307</v>
      </c>
      <c r="AQ14" s="285">
        <v>1291</v>
      </c>
      <c r="AR14" s="286">
        <v>78.7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-9572450</v>
      </c>
      <c r="AP15" s="284">
        <v>-6053</v>
      </c>
      <c r="AQ15" s="285">
        <v>-7284</v>
      </c>
      <c r="AR15" s="286">
        <v>-16.899999999999999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140784927</v>
      </c>
      <c r="AP16" s="284">
        <v>89026</v>
      </c>
      <c r="AQ16" s="285">
        <v>103314</v>
      </c>
      <c r="AR16" s="286">
        <v>-13.8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10.06</v>
      </c>
      <c r="AP21" s="298">
        <v>11.33</v>
      </c>
      <c r="AQ21" s="299">
        <v>-1.27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101.7</v>
      </c>
      <c r="AP22" s="303">
        <v>99.7</v>
      </c>
      <c r="AQ22" s="304">
        <v>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52383337</v>
      </c>
      <c r="AP32" s="312">
        <v>33125</v>
      </c>
      <c r="AQ32" s="313">
        <v>30951</v>
      </c>
      <c r="AR32" s="314">
        <v>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539</v>
      </c>
      <c r="AP33" s="312" t="s">
        <v>539</v>
      </c>
      <c r="AQ33" s="313">
        <v>1792</v>
      </c>
      <c r="AR33" s="314" t="s">
        <v>539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v>44370348</v>
      </c>
      <c r="AP34" s="312">
        <v>28058</v>
      </c>
      <c r="AQ34" s="313">
        <v>21367</v>
      </c>
      <c r="AR34" s="314">
        <v>31.3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22974272</v>
      </c>
      <c r="AP35" s="312">
        <v>14528</v>
      </c>
      <c r="AQ35" s="313">
        <v>9606</v>
      </c>
      <c r="AR35" s="314">
        <v>51.2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350338</v>
      </c>
      <c r="AP36" s="312">
        <v>222</v>
      </c>
      <c r="AQ36" s="313">
        <v>129</v>
      </c>
      <c r="AR36" s="314">
        <v>72.099999999999994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v>3910811</v>
      </c>
      <c r="AP37" s="312">
        <v>2473</v>
      </c>
      <c r="AQ37" s="313">
        <v>1458</v>
      </c>
      <c r="AR37" s="314">
        <v>69.599999999999994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v>729</v>
      </c>
      <c r="AP38" s="315">
        <v>0</v>
      </c>
      <c r="AQ38" s="316">
        <v>0</v>
      </c>
      <c r="AR38" s="304">
        <v>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-34457197</v>
      </c>
      <c r="AP39" s="312">
        <v>-21789</v>
      </c>
      <c r="AQ39" s="313">
        <v>-17360</v>
      </c>
      <c r="AR39" s="314">
        <v>25.5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-58000291</v>
      </c>
      <c r="AP40" s="312">
        <v>-36677</v>
      </c>
      <c r="AQ40" s="313">
        <v>-31639</v>
      </c>
      <c r="AR40" s="314">
        <v>15.9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31532347</v>
      </c>
      <c r="AP41" s="312">
        <v>19940</v>
      </c>
      <c r="AQ41" s="313">
        <v>16304</v>
      </c>
      <c r="AR41" s="314">
        <v>22.3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81342066</v>
      </c>
      <c r="AN51" s="334">
        <v>52788</v>
      </c>
      <c r="AO51" s="335">
        <v>-9.3000000000000007</v>
      </c>
      <c r="AP51" s="336">
        <v>54945</v>
      </c>
      <c r="AQ51" s="337">
        <v>3.9</v>
      </c>
      <c r="AR51" s="338">
        <v>-13.2</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39263119</v>
      </c>
      <c r="AN52" s="342">
        <v>25480</v>
      </c>
      <c r="AO52" s="343">
        <v>-5</v>
      </c>
      <c r="AP52" s="344">
        <v>29293</v>
      </c>
      <c r="AQ52" s="345">
        <v>8.4</v>
      </c>
      <c r="AR52" s="346">
        <v>-13.4</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86213444</v>
      </c>
      <c r="AN53" s="334">
        <v>55470</v>
      </c>
      <c r="AO53" s="335">
        <v>5.0999999999999996</v>
      </c>
      <c r="AP53" s="336">
        <v>57132</v>
      </c>
      <c r="AQ53" s="337">
        <v>4</v>
      </c>
      <c r="AR53" s="338">
        <v>1.1000000000000001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40559371</v>
      </c>
      <c r="AN54" s="342">
        <v>26096</v>
      </c>
      <c r="AO54" s="343">
        <v>2.4</v>
      </c>
      <c r="AP54" s="344">
        <v>30126</v>
      </c>
      <c r="AQ54" s="345">
        <v>2.8</v>
      </c>
      <c r="AR54" s="346">
        <v>-0.4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94118805</v>
      </c>
      <c r="AN55" s="334">
        <v>60226</v>
      </c>
      <c r="AO55" s="335">
        <v>8.6</v>
      </c>
      <c r="AP55" s="336">
        <v>58766</v>
      </c>
      <c r="AQ55" s="337">
        <v>2.9</v>
      </c>
      <c r="AR55" s="338">
        <v>5.7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44762761</v>
      </c>
      <c r="AN56" s="342">
        <v>28643</v>
      </c>
      <c r="AO56" s="343">
        <v>9.8000000000000007</v>
      </c>
      <c r="AP56" s="344">
        <v>29363</v>
      </c>
      <c r="AQ56" s="345">
        <v>-2.5</v>
      </c>
      <c r="AR56" s="346">
        <v>12.3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96750506</v>
      </c>
      <c r="AN57" s="334">
        <v>61693</v>
      </c>
      <c r="AO57" s="335">
        <v>2.4</v>
      </c>
      <c r="AP57" s="336">
        <v>62482</v>
      </c>
      <c r="AQ57" s="337">
        <v>6.3</v>
      </c>
      <c r="AR57" s="338">
        <v>-3.9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53910989</v>
      </c>
      <c r="AN58" s="342">
        <v>34376</v>
      </c>
      <c r="AO58" s="343">
        <v>20</v>
      </c>
      <c r="AP58" s="344">
        <v>34626</v>
      </c>
      <c r="AQ58" s="345">
        <v>17.899999999999999</v>
      </c>
      <c r="AR58" s="346">
        <v>2.1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87666133</v>
      </c>
      <c r="AN59" s="334">
        <v>55436</v>
      </c>
      <c r="AO59" s="335">
        <v>-10.1</v>
      </c>
      <c r="AP59" s="336">
        <v>59288</v>
      </c>
      <c r="AQ59" s="337">
        <v>-5.0999999999999996</v>
      </c>
      <c r="AR59" s="338">
        <v>-5</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42225342</v>
      </c>
      <c r="AN60" s="342">
        <v>26701</v>
      </c>
      <c r="AO60" s="343">
        <v>-22.3</v>
      </c>
      <c r="AP60" s="344">
        <v>32670</v>
      </c>
      <c r="AQ60" s="345">
        <v>-5.6</v>
      </c>
      <c r="AR60" s="346">
        <v>-16.7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89218191</v>
      </c>
      <c r="AN61" s="349">
        <v>57123</v>
      </c>
      <c r="AO61" s="350">
        <v>-0.7</v>
      </c>
      <c r="AP61" s="351">
        <v>58523</v>
      </c>
      <c r="AQ61" s="352">
        <v>2.4</v>
      </c>
      <c r="AR61" s="338">
        <v>-3.1</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44144316</v>
      </c>
      <c r="AN62" s="342">
        <v>28259</v>
      </c>
      <c r="AO62" s="343">
        <v>1</v>
      </c>
      <c r="AP62" s="344">
        <v>31216</v>
      </c>
      <c r="AQ62" s="345">
        <v>4.2</v>
      </c>
      <c r="AR62" s="346">
        <v>-3.2</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f5YiyVg7s6f9uw8+5LI0P4gxyJUqKDUWuJWJJMzwTvik/TYR0t/8YEOzgFudw7oXO7DISkDKW/oaWBAczBm+kg==" saltValue="rixifiRdiByLyl6WFPra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K102" sqref="BK102"/>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0" spans="125:125" ht="13.5" hidden="1" customHeight="1" x14ac:dyDescent="0.2"/>
    <row r="121" spans="125:125" ht="13.5" hidden="1" customHeight="1" x14ac:dyDescent="0.2">
      <c r="DU121" s="259"/>
    </row>
  </sheetData>
  <sheetProtection algorithmName="SHA-512" hashValue="eCdJsMruhDgyyB3KV5SuLtL3/U0ZHr4zbzKuCh1BT6uazDy5SBHZlK4NjYLBigLpWGzmbVgjA0BaEnqV4iEmVA==" saltValue="j3H1gwqeWy6kXJfrK0jqv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election activeCell="CW89" sqref="CW89"/>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TS0+Orryd9SSLfM5AlLIwgd1CEvAucdG6Uj9YbTW4JlqiMBpxk4k5AYikchsP0tcEw2hncQvsBN+jBX4u4bS2Q==" saltValue="ch2tWJtvwfJkpP4+/H2M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1" zoomScale="85" zoomScaleNormal="85" zoomScaleSheetLayoutView="100" workbookViewId="0">
      <selection activeCell="I48" sqref="I48"/>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7.59</v>
      </c>
      <c r="G47" s="12">
        <v>8.08</v>
      </c>
      <c r="H47" s="12">
        <v>8.6199999999999992</v>
      </c>
      <c r="I47" s="12">
        <v>7.88</v>
      </c>
      <c r="J47" s="13">
        <v>8.33</v>
      </c>
    </row>
    <row r="48" spans="2:10" ht="57.75" customHeight="1" x14ac:dyDescent="0.2">
      <c r="B48" s="14"/>
      <c r="C48" s="1141" t="s">
        <v>4</v>
      </c>
      <c r="D48" s="1141"/>
      <c r="E48" s="1142"/>
      <c r="F48" s="15">
        <v>2.38</v>
      </c>
      <c r="G48" s="16">
        <v>2.2200000000000002</v>
      </c>
      <c r="H48" s="16">
        <v>2.02</v>
      </c>
      <c r="I48" s="16">
        <v>2.42</v>
      </c>
      <c r="J48" s="17">
        <v>2.23</v>
      </c>
    </row>
    <row r="49" spans="2:10" ht="57.75" customHeight="1" thickBot="1" x14ac:dyDescent="0.25">
      <c r="B49" s="18"/>
      <c r="C49" s="1143" t="s">
        <v>5</v>
      </c>
      <c r="D49" s="1143"/>
      <c r="E49" s="1144"/>
      <c r="F49" s="19">
        <v>1.17</v>
      </c>
      <c r="G49" s="20">
        <v>0.39</v>
      </c>
      <c r="H49" s="20">
        <v>0.49</v>
      </c>
      <c r="I49" s="20">
        <v>0.22</v>
      </c>
      <c r="J49" s="21">
        <v>0.04</v>
      </c>
    </row>
    <row r="50" spans="2:10" ht="13" x14ac:dyDescent="0.2"/>
  </sheetData>
  <sheetProtection algorithmName="SHA-512" hashValue="qwn3Ej8jfFylRARhGW25o4pgSiXP3ONe16URj+5TtyPUSjN75Z06XmRHSbxiAQfEstilDbVoTqx+RG+wYBFlEg==" saltValue="E95OiNIufwShCVT6a8a6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2024-03-27T02:37:33Z</dcterms:created>
  <dcterms:modified xsi:type="dcterms:W3CDTF">2024-03-27T02:38:37Z</dcterms:modified>
  <cp:category/>
</cp:coreProperties>
</file>