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fs-03.mic5.soumu.go.jp\org1116\退避用\F室（新）\【公表前取扱注意】 R2IO_本体表公表関係\20 HP関係\★本番登録用ファイル\20240903_修正登録用\省HP\03_io20_00001\計算シート\"/>
    </mc:Choice>
  </mc:AlternateContent>
  <xr:revisionPtr revIDLastSave="0" documentId="13_ncr:1_{0642CF94-79A2-499C-96A8-AFEFDA66DC98}" xr6:coauthVersionLast="36" xr6:coauthVersionMax="36" xr10:uidLastSave="{00000000-0000-0000-0000-000000000000}"/>
  <bookViews>
    <workbookView xWindow="0" yWindow="0" windowWidth="22260" windowHeight="12648" tabRatio="800" xr2:uid="{00000000-000D-0000-FFFF-FFFF00000000}"/>
  </bookViews>
  <sheets>
    <sheet name="説明" sheetId="26" r:id="rId1"/>
    <sheet name="X" sheetId="2" r:id="rId2"/>
    <sheet name="A" sheetId="4" r:id="rId3"/>
    <sheet name="A2" sheetId="5" r:id="rId4"/>
    <sheet name="B" sheetId="6" r:id="rId5"/>
    <sheet name="I-A-1" sheetId="8" r:id="rId6"/>
    <sheet name="生誘" sheetId="7" r:id="rId7"/>
    <sheet name="生誘係" sheetId="9" r:id="rId8"/>
    <sheet name="生誘依" sheetId="12" r:id="rId9"/>
    <sheet name="粗誘" sheetId="11" r:id="rId10"/>
    <sheet name="粗誘係" sheetId="13" r:id="rId11"/>
    <sheet name="粗誘依" sheetId="14" r:id="rId12"/>
    <sheet name="入誘" sheetId="21" r:id="rId13"/>
    <sheet name="入誘係" sheetId="22" r:id="rId14"/>
    <sheet name="入誘依" sheetId="15" r:id="rId15"/>
    <sheet name="輸入係数等" sheetId="25" r:id="rId16"/>
    <sheet name="I" sheetId="16" r:id="rId17"/>
    <sheet name="M" sheetId="17" r:id="rId18"/>
    <sheet name="V" sheetId="20" r:id="rId19"/>
    <sheet name="VB" sheetId="18" r:id="rId20"/>
    <sheet name="VB(I-M)" sheetId="19" r:id="rId21"/>
    <sheet name="MAB" sheetId="23" r:id="rId22"/>
    <sheet name="MAB(I-M)+M" sheetId="24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4" l="1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4" i="5"/>
  <c r="H5" i="5"/>
  <c r="H6" i="5"/>
  <c r="H7" i="5"/>
  <c r="H8" i="5"/>
  <c r="H9" i="5"/>
  <c r="H10" i="5"/>
  <c r="H11" i="5"/>
  <c r="H12" i="5"/>
  <c r="H13" i="5"/>
  <c r="H14" i="5"/>
  <c r="H15" i="5"/>
  <c r="H16" i="5"/>
  <c r="H4" i="5"/>
  <c r="O16" i="20" l="1"/>
  <c r="N15" i="20"/>
  <c r="M14" i="20"/>
  <c r="L13" i="20"/>
  <c r="K12" i="20"/>
  <c r="J11" i="20"/>
  <c r="I10" i="20"/>
  <c r="H9" i="20"/>
  <c r="G8" i="20"/>
  <c r="F7" i="20"/>
  <c r="E6" i="20"/>
  <c r="D5" i="20"/>
  <c r="C4" i="20"/>
  <c r="H17" i="5" l="1"/>
  <c r="G17" i="5"/>
  <c r="F17" i="5"/>
  <c r="E17" i="5"/>
  <c r="D17" i="5"/>
  <c r="G16" i="5"/>
  <c r="F16" i="5"/>
  <c r="E16" i="5"/>
  <c r="D16" i="5"/>
  <c r="G15" i="5"/>
  <c r="F15" i="5"/>
  <c r="E15" i="5"/>
  <c r="D15" i="5"/>
  <c r="G14" i="5"/>
  <c r="F14" i="5"/>
  <c r="E14" i="5"/>
  <c r="D14" i="5"/>
  <c r="G13" i="5"/>
  <c r="F13" i="5"/>
  <c r="E13" i="5"/>
  <c r="D13" i="5"/>
  <c r="G12" i="5"/>
  <c r="F12" i="5"/>
  <c r="E12" i="5"/>
  <c r="D12" i="5"/>
  <c r="G11" i="5"/>
  <c r="F11" i="5"/>
  <c r="E11" i="5"/>
  <c r="D11" i="5"/>
  <c r="G10" i="5"/>
  <c r="F10" i="5"/>
  <c r="E10" i="5"/>
  <c r="D10" i="5"/>
  <c r="G9" i="5"/>
  <c r="F9" i="5"/>
  <c r="E9" i="5"/>
  <c r="D9" i="5"/>
  <c r="G8" i="5"/>
  <c r="F8" i="5"/>
  <c r="E8" i="5"/>
  <c r="D8" i="5"/>
  <c r="G7" i="5"/>
  <c r="F7" i="5"/>
  <c r="E7" i="5"/>
  <c r="D7" i="5"/>
  <c r="G6" i="5"/>
  <c r="F6" i="5"/>
  <c r="E6" i="5"/>
  <c r="D6" i="5"/>
  <c r="G5" i="5"/>
  <c r="F5" i="5"/>
  <c r="E5" i="5"/>
  <c r="D5" i="5"/>
  <c r="G4" i="5"/>
  <c r="F4" i="5"/>
  <c r="E4" i="5"/>
  <c r="D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4" i="5"/>
  <c r="O25" i="4"/>
  <c r="N25" i="4"/>
  <c r="M25" i="4"/>
  <c r="L25" i="4"/>
  <c r="K25" i="4"/>
  <c r="J25" i="4"/>
  <c r="I25" i="4"/>
  <c r="H25" i="4"/>
  <c r="G25" i="4"/>
  <c r="F25" i="4"/>
  <c r="E25" i="4"/>
  <c r="D25" i="4"/>
  <c r="O24" i="4"/>
  <c r="N24" i="4"/>
  <c r="M24" i="4"/>
  <c r="L24" i="4"/>
  <c r="K24" i="4"/>
  <c r="J24" i="4"/>
  <c r="I24" i="4"/>
  <c r="H24" i="4"/>
  <c r="G24" i="4"/>
  <c r="F24" i="4"/>
  <c r="E24" i="4"/>
  <c r="D24" i="4"/>
  <c r="O23" i="4"/>
  <c r="N23" i="4"/>
  <c r="M23" i="4"/>
  <c r="L23" i="4"/>
  <c r="K23" i="4"/>
  <c r="J23" i="4"/>
  <c r="I23" i="4"/>
  <c r="H23" i="4"/>
  <c r="G23" i="4"/>
  <c r="F23" i="4"/>
  <c r="E23" i="4"/>
  <c r="D23" i="4"/>
  <c r="O22" i="4"/>
  <c r="N22" i="4"/>
  <c r="M22" i="4"/>
  <c r="L22" i="4"/>
  <c r="K22" i="4"/>
  <c r="J22" i="4"/>
  <c r="I22" i="4"/>
  <c r="H22" i="4"/>
  <c r="G22" i="4"/>
  <c r="F22" i="4"/>
  <c r="E22" i="4"/>
  <c r="D22" i="4"/>
  <c r="O21" i="4"/>
  <c r="N21" i="4"/>
  <c r="M21" i="4"/>
  <c r="L21" i="4"/>
  <c r="K21" i="4"/>
  <c r="J21" i="4"/>
  <c r="I21" i="4"/>
  <c r="H21" i="4"/>
  <c r="G21" i="4"/>
  <c r="F21" i="4"/>
  <c r="E21" i="4"/>
  <c r="D21" i="4"/>
  <c r="O20" i="4"/>
  <c r="N20" i="4"/>
  <c r="M20" i="4"/>
  <c r="L20" i="4"/>
  <c r="K20" i="4"/>
  <c r="J20" i="4"/>
  <c r="I20" i="4"/>
  <c r="H20" i="4"/>
  <c r="G20" i="4"/>
  <c r="F20" i="4"/>
  <c r="E20" i="4"/>
  <c r="D20" i="4"/>
  <c r="O19" i="4"/>
  <c r="N19" i="4"/>
  <c r="M19" i="4"/>
  <c r="L19" i="4"/>
  <c r="K19" i="4"/>
  <c r="J19" i="4"/>
  <c r="I19" i="4"/>
  <c r="H19" i="4"/>
  <c r="G19" i="4"/>
  <c r="F19" i="4"/>
  <c r="E19" i="4"/>
  <c r="D19" i="4"/>
  <c r="O18" i="4"/>
  <c r="N18" i="4"/>
  <c r="M18" i="4"/>
  <c r="L18" i="4"/>
  <c r="K18" i="4"/>
  <c r="J18" i="4"/>
  <c r="I18" i="4"/>
  <c r="H18" i="4"/>
  <c r="G18" i="4"/>
  <c r="F18" i="4"/>
  <c r="E18" i="4"/>
  <c r="D18" i="4"/>
  <c r="O17" i="4"/>
  <c r="N17" i="4"/>
  <c r="M17" i="4"/>
  <c r="L17" i="4"/>
  <c r="K17" i="4"/>
  <c r="J17" i="4"/>
  <c r="I17" i="4"/>
  <c r="H17" i="4"/>
  <c r="G17" i="4"/>
  <c r="F17" i="4"/>
  <c r="E17" i="4"/>
  <c r="D17" i="4"/>
  <c r="O16" i="4"/>
  <c r="N16" i="4"/>
  <c r="M16" i="4"/>
  <c r="L16" i="4"/>
  <c r="K16" i="4"/>
  <c r="J16" i="4"/>
  <c r="I16" i="4"/>
  <c r="H16" i="4"/>
  <c r="G16" i="4"/>
  <c r="F16" i="4"/>
  <c r="E16" i="4"/>
  <c r="D16" i="4"/>
  <c r="O15" i="4"/>
  <c r="N15" i="4"/>
  <c r="M15" i="4"/>
  <c r="L15" i="4"/>
  <c r="K15" i="4"/>
  <c r="J15" i="4"/>
  <c r="I15" i="4"/>
  <c r="H15" i="4"/>
  <c r="G15" i="4"/>
  <c r="F15" i="4"/>
  <c r="E15" i="4"/>
  <c r="D15" i="4"/>
  <c r="O14" i="4"/>
  <c r="N14" i="4"/>
  <c r="M14" i="4"/>
  <c r="L14" i="4"/>
  <c r="K14" i="4"/>
  <c r="J14" i="4"/>
  <c r="I14" i="4"/>
  <c r="H14" i="4"/>
  <c r="G14" i="4"/>
  <c r="F14" i="4"/>
  <c r="E14" i="4"/>
  <c r="D14" i="4"/>
  <c r="O13" i="4"/>
  <c r="N13" i="4"/>
  <c r="M13" i="4"/>
  <c r="L13" i="4"/>
  <c r="K13" i="4"/>
  <c r="J13" i="4"/>
  <c r="I13" i="4"/>
  <c r="H13" i="4"/>
  <c r="G13" i="4"/>
  <c r="F13" i="4"/>
  <c r="E13" i="4"/>
  <c r="D13" i="4"/>
  <c r="O12" i="4"/>
  <c r="N12" i="4"/>
  <c r="M12" i="4"/>
  <c r="L12" i="4"/>
  <c r="K12" i="4"/>
  <c r="J12" i="4"/>
  <c r="I12" i="4"/>
  <c r="H12" i="4"/>
  <c r="G12" i="4"/>
  <c r="F12" i="4"/>
  <c r="E12" i="4"/>
  <c r="D12" i="4"/>
  <c r="O11" i="4"/>
  <c r="N11" i="4"/>
  <c r="M11" i="4"/>
  <c r="L11" i="4"/>
  <c r="K11" i="4"/>
  <c r="J11" i="4"/>
  <c r="I11" i="4"/>
  <c r="H11" i="4"/>
  <c r="G11" i="4"/>
  <c r="F11" i="4"/>
  <c r="E11" i="4"/>
  <c r="D11" i="4"/>
  <c r="O10" i="4"/>
  <c r="N10" i="4"/>
  <c r="M10" i="4"/>
  <c r="L10" i="4"/>
  <c r="K10" i="4"/>
  <c r="J10" i="4"/>
  <c r="I10" i="4"/>
  <c r="H10" i="4"/>
  <c r="G10" i="4"/>
  <c r="F10" i="4"/>
  <c r="E10" i="4"/>
  <c r="D10" i="4"/>
  <c r="O9" i="4"/>
  <c r="N9" i="4"/>
  <c r="M9" i="4"/>
  <c r="L9" i="4"/>
  <c r="K9" i="4"/>
  <c r="J9" i="4"/>
  <c r="I9" i="4"/>
  <c r="H9" i="4"/>
  <c r="G9" i="4"/>
  <c r="F9" i="4"/>
  <c r="E9" i="4"/>
  <c r="D9" i="4"/>
  <c r="O8" i="4"/>
  <c r="N8" i="4"/>
  <c r="M8" i="4"/>
  <c r="L8" i="4"/>
  <c r="K8" i="4"/>
  <c r="J8" i="4"/>
  <c r="I8" i="4"/>
  <c r="H8" i="4"/>
  <c r="G8" i="4"/>
  <c r="F8" i="4"/>
  <c r="E8" i="4"/>
  <c r="D8" i="4"/>
  <c r="O7" i="4"/>
  <c r="N7" i="4"/>
  <c r="M7" i="4"/>
  <c r="L7" i="4"/>
  <c r="K7" i="4"/>
  <c r="J7" i="4"/>
  <c r="I7" i="4"/>
  <c r="H7" i="4"/>
  <c r="G7" i="4"/>
  <c r="F7" i="4"/>
  <c r="E7" i="4"/>
  <c r="D7" i="4"/>
  <c r="O6" i="4"/>
  <c r="N6" i="4"/>
  <c r="M6" i="4"/>
  <c r="L6" i="4"/>
  <c r="K6" i="4"/>
  <c r="J6" i="4"/>
  <c r="I6" i="4"/>
  <c r="H6" i="4"/>
  <c r="G6" i="4"/>
  <c r="F6" i="4"/>
  <c r="E6" i="4"/>
  <c r="D6" i="4"/>
  <c r="O5" i="4"/>
  <c r="N5" i="4"/>
  <c r="M5" i="4"/>
  <c r="L5" i="4"/>
  <c r="K5" i="4"/>
  <c r="J5" i="4"/>
  <c r="I5" i="4"/>
  <c r="H5" i="4"/>
  <c r="G5" i="4"/>
  <c r="F5" i="4"/>
  <c r="E5" i="4"/>
  <c r="D5" i="4"/>
  <c r="O4" i="4"/>
  <c r="N4" i="4"/>
  <c r="M4" i="4"/>
  <c r="L4" i="4"/>
  <c r="K4" i="4"/>
  <c r="J4" i="4"/>
  <c r="I4" i="4"/>
  <c r="H4" i="4"/>
  <c r="G4" i="4"/>
  <c r="F4" i="4"/>
  <c r="E4" i="4"/>
  <c r="D4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L13" i="17" l="1"/>
  <c r="L17" i="17" s="1"/>
  <c r="D5" i="17"/>
  <c r="D17" i="17" s="1"/>
  <c r="J11" i="17"/>
  <c r="J17" i="17" s="1"/>
  <c r="C4" i="17"/>
  <c r="C17" i="17" s="1"/>
  <c r="C4" i="8" a="1"/>
  <c r="K12" i="17"/>
  <c r="K17" i="17" s="1"/>
  <c r="E6" i="17"/>
  <c r="E17" i="17" s="1"/>
  <c r="M14" i="17"/>
  <c r="M17" i="17" s="1"/>
  <c r="N15" i="17"/>
  <c r="N17" i="17" s="1"/>
  <c r="F7" i="17"/>
  <c r="F17" i="17" s="1"/>
  <c r="O16" i="17"/>
  <c r="O17" i="17" s="1"/>
  <c r="G8" i="17"/>
  <c r="H9" i="17"/>
  <c r="H17" i="17" s="1"/>
  <c r="I10" i="17"/>
  <c r="I17" i="17" s="1"/>
  <c r="G17" i="17" l="1"/>
  <c r="C4" i="25" s="1" a="1"/>
  <c r="C4" i="6" a="1"/>
  <c r="F4" i="8"/>
  <c r="M4" i="8"/>
  <c r="J6" i="8"/>
  <c r="G8" i="8"/>
  <c r="L9" i="8"/>
  <c r="I11" i="8"/>
  <c r="F13" i="8"/>
  <c r="K14" i="8"/>
  <c r="H16" i="8"/>
  <c r="F5" i="8"/>
  <c r="K6" i="8"/>
  <c r="H8" i="8"/>
  <c r="E10" i="8"/>
  <c r="J11" i="8"/>
  <c r="G13" i="8"/>
  <c r="D15" i="8"/>
  <c r="I16" i="8"/>
  <c r="H5" i="8"/>
  <c r="E7" i="8"/>
  <c r="O8" i="8"/>
  <c r="G10" i="8"/>
  <c r="D12" i="8"/>
  <c r="N13" i="8"/>
  <c r="F15" i="8"/>
  <c r="G5" i="8"/>
  <c r="D7" i="8"/>
  <c r="I8" i="8"/>
  <c r="F10" i="8"/>
  <c r="C12" i="8"/>
  <c r="H13" i="8"/>
  <c r="E15" i="8"/>
  <c r="O16" i="8"/>
  <c r="E4" i="8"/>
  <c r="O5" i="8"/>
  <c r="L7" i="8"/>
  <c r="D9" i="8"/>
  <c r="N10" i="8"/>
  <c r="K12" i="8"/>
  <c r="C14" i="8"/>
  <c r="M15" i="8"/>
  <c r="K4" i="8"/>
  <c r="C6" i="8"/>
  <c r="M7" i="8"/>
  <c r="J9" i="8"/>
  <c r="O10" i="8"/>
  <c r="L12" i="8"/>
  <c r="I14" i="8"/>
  <c r="N15" i="8"/>
  <c r="L4" i="8"/>
  <c r="I6" i="8"/>
  <c r="N7" i="8"/>
  <c r="K9" i="8"/>
  <c r="H11" i="8"/>
  <c r="M12" i="8"/>
  <c r="J14" i="8"/>
  <c r="G16" i="8"/>
  <c r="D4" i="8"/>
  <c r="N5" i="8"/>
  <c r="F7" i="8"/>
  <c r="C9" i="8"/>
  <c r="M10" i="8"/>
  <c r="E12" i="8"/>
  <c r="O13" i="8"/>
  <c r="L15" i="8"/>
  <c r="M16" i="8"/>
  <c r="N11" i="8"/>
  <c r="O6" i="8"/>
  <c r="K15" i="8"/>
  <c r="L10" i="8"/>
  <c r="M5" i="8"/>
  <c r="K13" i="8"/>
  <c r="L8" i="8"/>
  <c r="K16" i="8"/>
  <c r="L11" i="8"/>
  <c r="M6" i="8"/>
  <c r="L14" i="8"/>
  <c r="M9" i="8"/>
  <c r="N4" i="8"/>
  <c r="K10" i="8"/>
  <c r="H14" i="8"/>
  <c r="J4" i="8"/>
  <c r="I7" i="8"/>
  <c r="I10" i="8"/>
  <c r="I13" i="8"/>
  <c r="D5" i="8"/>
  <c r="N6" i="8"/>
  <c r="O4" i="8"/>
  <c r="O7" i="8"/>
  <c r="C8" i="8"/>
  <c r="F16" i="8"/>
  <c r="F14" i="8"/>
  <c r="H4" i="8"/>
  <c r="G15" i="8"/>
  <c r="E16" i="8"/>
  <c r="F11" i="8"/>
  <c r="G6" i="8"/>
  <c r="C15" i="8"/>
  <c r="D10" i="8"/>
  <c r="E5" i="8"/>
  <c r="C13" i="8"/>
  <c r="D8" i="8"/>
  <c r="C16" i="8"/>
  <c r="D11" i="8"/>
  <c r="E6" i="8"/>
  <c r="D14" i="8"/>
  <c r="E9" i="8"/>
  <c r="J15" i="8"/>
  <c r="L5" i="8"/>
  <c r="I9" i="8"/>
  <c r="H12" i="8"/>
  <c r="H15" i="8"/>
  <c r="J5" i="8"/>
  <c r="J8" i="8"/>
  <c r="C10" i="8"/>
  <c r="M14" i="8"/>
  <c r="N12" i="8"/>
  <c r="C5" i="8"/>
  <c r="I12" i="8"/>
  <c r="H6" i="8"/>
  <c r="H7" i="8"/>
  <c r="O14" i="8"/>
  <c r="M13" i="8"/>
  <c r="N8" i="8"/>
  <c r="L16" i="8"/>
  <c r="M11" i="8"/>
  <c r="N9" i="8"/>
  <c r="O12" i="8"/>
  <c r="G11" i="8"/>
  <c r="G12" i="8"/>
  <c r="I5" i="8"/>
  <c r="G14" i="8"/>
  <c r="H9" i="8"/>
  <c r="I4" i="8"/>
  <c r="E13" i="8"/>
  <c r="F8" i="8"/>
  <c r="D16" i="8"/>
  <c r="E11" i="8"/>
  <c r="F6" i="8"/>
  <c r="E14" i="8"/>
  <c r="F9" i="8"/>
  <c r="G4" i="8"/>
  <c r="F12" i="8"/>
  <c r="G7" i="8"/>
  <c r="C11" i="8"/>
  <c r="J7" i="8"/>
  <c r="G9" i="8"/>
  <c r="H10" i="8"/>
  <c r="L13" i="8"/>
  <c r="M8" i="8"/>
  <c r="C4" i="8"/>
  <c r="J12" i="8"/>
  <c r="K7" i="8"/>
  <c r="I15" i="8"/>
  <c r="J10" i="8"/>
  <c r="K5" i="8"/>
  <c r="J13" i="8"/>
  <c r="K8" i="8"/>
  <c r="J16" i="8"/>
  <c r="K11" i="8"/>
  <c r="L6" i="8"/>
  <c r="D13" i="8"/>
  <c r="E8" i="8"/>
  <c r="N16" i="8"/>
  <c r="O11" i="8"/>
  <c r="C7" i="8"/>
  <c r="N14" i="8"/>
  <c r="O9" i="8"/>
  <c r="O15" i="8"/>
  <c r="D6" i="8"/>
  <c r="P11" i="8" l="1"/>
  <c r="C12" i="25"/>
  <c r="C15" i="25"/>
  <c r="C14" i="25"/>
  <c r="C16" i="25"/>
  <c r="C11" i="25"/>
  <c r="C13" i="25"/>
  <c r="C8" i="25"/>
  <c r="C9" i="25"/>
  <c r="C10" i="25"/>
  <c r="C6" i="25"/>
  <c r="C5" i="25"/>
  <c r="C4" i="25"/>
  <c r="C7" i="25"/>
  <c r="N17" i="8"/>
  <c r="P13" i="8"/>
  <c r="H17" i="8"/>
  <c r="P9" i="8"/>
  <c r="I17" i="8"/>
  <c r="P5" i="8"/>
  <c r="P12" i="8"/>
  <c r="P16" i="8"/>
  <c r="P7" i="8"/>
  <c r="G17" i="8"/>
  <c r="P10" i="8"/>
  <c r="P6" i="8"/>
  <c r="M17" i="8"/>
  <c r="O17" i="8"/>
  <c r="P14" i="8"/>
  <c r="P4" i="8"/>
  <c r="C17" i="8"/>
  <c r="P15" i="8"/>
  <c r="P8" i="8"/>
  <c r="J17" i="8"/>
  <c r="D17" i="8"/>
  <c r="L17" i="8"/>
  <c r="K17" i="8"/>
  <c r="E17" i="8"/>
  <c r="F17" i="8"/>
  <c r="J4" i="6"/>
  <c r="E8" i="6"/>
  <c r="M11" i="6"/>
  <c r="H15" i="6"/>
  <c r="J5" i="6"/>
  <c r="K7" i="6"/>
  <c r="C10" i="6"/>
  <c r="H12" i="6"/>
  <c r="M14" i="6"/>
  <c r="O4" i="6"/>
  <c r="F8" i="6"/>
  <c r="D7" i="6"/>
  <c r="C12" i="6"/>
  <c r="O16" i="6"/>
  <c r="H8" i="6"/>
  <c r="G13" i="6"/>
  <c r="H5" i="6"/>
  <c r="G10" i="6"/>
  <c r="F15" i="6"/>
  <c r="G7" i="6"/>
  <c r="F12" i="6"/>
  <c r="N12" i="6"/>
  <c r="M16" i="6"/>
  <c r="G9" i="6"/>
  <c r="C15" i="6"/>
  <c r="J7" i="6"/>
  <c r="G12" i="6"/>
  <c r="M5" i="6"/>
  <c r="F13" i="6"/>
  <c r="K9" i="6"/>
  <c r="K6" i="6"/>
  <c r="I16" i="6"/>
  <c r="D14" i="6"/>
  <c r="I4" i="6"/>
  <c r="M13" i="6"/>
  <c r="G6" i="6"/>
  <c r="D11" i="6"/>
  <c r="C4" i="6"/>
  <c r="N13" i="6"/>
  <c r="F10" i="6"/>
  <c r="E12" i="6"/>
  <c r="E9" i="6"/>
  <c r="K4" i="6"/>
  <c r="N10" i="6"/>
  <c r="M12" i="6"/>
  <c r="G15" i="6"/>
  <c r="N14" i="6"/>
  <c r="E7" i="6"/>
  <c r="J16" i="6"/>
  <c r="C13" i="6"/>
  <c r="F11" i="6"/>
  <c r="I6" i="6"/>
  <c r="L12" i="6"/>
  <c r="L6" i="6"/>
  <c r="H9" i="6"/>
  <c r="O6" i="6"/>
  <c r="J10" i="6"/>
  <c r="E14" i="6"/>
  <c r="F16" i="6"/>
  <c r="H6" i="6"/>
  <c r="M8" i="6"/>
  <c r="E11" i="6"/>
  <c r="J13" i="6"/>
  <c r="N16" i="6"/>
  <c r="C7" i="6"/>
  <c r="L7" i="6"/>
  <c r="K12" i="6"/>
  <c r="D4" i="6"/>
  <c r="C9" i="6"/>
  <c r="O13" i="6"/>
  <c r="C6" i="6"/>
  <c r="O10" i="6"/>
  <c r="N15" i="6"/>
  <c r="O7" i="6"/>
  <c r="I13" i="6"/>
  <c r="L5" i="6"/>
  <c r="O12" i="6"/>
  <c r="E5" i="6"/>
  <c r="O9" i="6"/>
  <c r="K15" i="6"/>
  <c r="G8" i="6"/>
  <c r="L4" i="6"/>
  <c r="J14" i="6"/>
  <c r="J11" i="6"/>
  <c r="J8" i="6"/>
  <c r="J15" i="6"/>
  <c r="L11" i="6"/>
  <c r="E16" i="6"/>
  <c r="L8" i="6"/>
  <c r="H14" i="6"/>
  <c r="O8" i="6"/>
  <c r="G5" i="6"/>
  <c r="E15" i="6"/>
  <c r="F4" i="6"/>
  <c r="L14" i="6"/>
  <c r="J9" i="6"/>
  <c r="O5" i="6"/>
  <c r="N7" i="6"/>
  <c r="M9" i="6"/>
  <c r="N11" i="6"/>
  <c r="I12" i="6"/>
  <c r="L10" i="6"/>
  <c r="M10" i="6"/>
  <c r="E4" i="6"/>
  <c r="C11" i="6"/>
  <c r="K10" i="6"/>
  <c r="N8" i="6"/>
  <c r="K13" i="6"/>
  <c r="I9" i="6"/>
  <c r="M7" i="6"/>
  <c r="K14" i="6"/>
  <c r="K11" i="6"/>
  <c r="D8" i="6"/>
  <c r="F7" i="6"/>
  <c r="N4" i="6"/>
  <c r="C8" i="6"/>
  <c r="N5" i="6"/>
  <c r="D12" i="6"/>
  <c r="D6" i="6"/>
  <c r="M6" i="6"/>
  <c r="C16" i="6"/>
  <c r="G16" i="6"/>
  <c r="M4" i="6"/>
  <c r="G4" i="6"/>
  <c r="G14" i="6"/>
  <c r="L16" i="6"/>
  <c r="N6" i="6"/>
  <c r="I10" i="6"/>
  <c r="J12" i="6"/>
  <c r="O14" i="6"/>
  <c r="D5" i="6"/>
  <c r="I7" i="6"/>
  <c r="N9" i="6"/>
  <c r="E13" i="6"/>
  <c r="I14" i="6"/>
  <c r="M15" i="6"/>
  <c r="C5" i="6"/>
  <c r="D9" i="6"/>
  <c r="K16" i="6"/>
  <c r="E6" i="6"/>
  <c r="H11" i="6"/>
  <c r="L9" i="6"/>
  <c r="D13" i="6"/>
  <c r="I15" i="6"/>
  <c r="K5" i="6"/>
  <c r="F9" i="6"/>
  <c r="G11" i="6"/>
  <c r="L13" i="6"/>
  <c r="D16" i="6"/>
  <c r="F6" i="6"/>
  <c r="K8" i="6"/>
  <c r="O11" i="6"/>
  <c r="F5" i="6"/>
  <c r="E10" i="6"/>
  <c r="D15" i="6"/>
  <c r="J6" i="6"/>
  <c r="I11" i="6"/>
  <c r="H16" i="6"/>
  <c r="I8" i="6"/>
  <c r="H13" i="6"/>
  <c r="I5" i="6"/>
  <c r="H10" i="6"/>
  <c r="O15" i="6"/>
  <c r="F14" i="6"/>
  <c r="H4" i="6"/>
  <c r="D10" i="6"/>
  <c r="H7" i="6"/>
  <c r="L15" i="6"/>
  <c r="C14" i="6"/>
  <c r="Q5" i="8" l="1"/>
  <c r="D17" i="6"/>
  <c r="D18" i="8"/>
  <c r="P8" i="6"/>
  <c r="G17" i="6"/>
  <c r="Q11" i="8"/>
  <c r="M17" i="6"/>
  <c r="K17" i="6"/>
  <c r="P13" i="6"/>
  <c r="O17" i="6"/>
  <c r="Q6" i="8"/>
  <c r="P14" i="6"/>
  <c r="P5" i="6"/>
  <c r="P16" i="6"/>
  <c r="P11" i="6"/>
  <c r="P7" i="6"/>
  <c r="P15" i="6"/>
  <c r="J17" i="6"/>
  <c r="Q15" i="8"/>
  <c r="Q10" i="8"/>
  <c r="H18" i="8"/>
  <c r="E17" i="6"/>
  <c r="F18" i="8"/>
  <c r="C18" i="8"/>
  <c r="G18" i="8"/>
  <c r="Q13" i="8"/>
  <c r="M18" i="8"/>
  <c r="Q9" i="8"/>
  <c r="P6" i="6"/>
  <c r="P10" i="6"/>
  <c r="E18" i="8"/>
  <c r="Q4" i="8"/>
  <c r="Q7" i="8"/>
  <c r="N18" i="8"/>
  <c r="N17" i="6"/>
  <c r="J18" i="8"/>
  <c r="I18" i="8"/>
  <c r="L17" i="6"/>
  <c r="I17" i="6"/>
  <c r="Q8" i="8"/>
  <c r="F17" i="6"/>
  <c r="P4" i="6"/>
  <c r="C4" i="18" a="1"/>
  <c r="H4" i="7" a="1"/>
  <c r="C17" i="6"/>
  <c r="C4" i="7" a="1"/>
  <c r="C4" i="23" a="1"/>
  <c r="K18" i="8"/>
  <c r="Q14" i="8"/>
  <c r="Q16" i="8"/>
  <c r="H17" i="6"/>
  <c r="P9" i="6"/>
  <c r="P12" i="6"/>
  <c r="L18" i="8"/>
  <c r="O18" i="8"/>
  <c r="Q12" i="8"/>
  <c r="C17" i="25"/>
  <c r="Q8" i="6" l="1"/>
  <c r="D18" i="6"/>
  <c r="N18" i="6"/>
  <c r="Q4" i="6"/>
  <c r="G13" i="18"/>
  <c r="K9" i="18"/>
  <c r="E15" i="18"/>
  <c r="K4" i="18"/>
  <c r="O12" i="18"/>
  <c r="O14" i="18"/>
  <c r="J12" i="18"/>
  <c r="J11" i="18"/>
  <c r="E5" i="18"/>
  <c r="I13" i="18"/>
  <c r="M8" i="18"/>
  <c r="K13" i="18"/>
  <c r="D13" i="18"/>
  <c r="N9" i="18"/>
  <c r="N11" i="18"/>
  <c r="J7" i="18"/>
  <c r="M11" i="18"/>
  <c r="G4" i="18"/>
  <c r="G9" i="18"/>
  <c r="K15" i="18"/>
  <c r="J13" i="18"/>
  <c r="C7" i="18"/>
  <c r="F15" i="18"/>
  <c r="D8" i="18"/>
  <c r="H16" i="18"/>
  <c r="J14" i="18"/>
  <c r="L15" i="18"/>
  <c r="M10" i="18"/>
  <c r="H7" i="18"/>
  <c r="C10" i="18"/>
  <c r="D16" i="18"/>
  <c r="K6" i="18"/>
  <c r="I7" i="18"/>
  <c r="J8" i="18"/>
  <c r="I14" i="18"/>
  <c r="K16" i="18"/>
  <c r="E8" i="18"/>
  <c r="O4" i="18"/>
  <c r="O6" i="18"/>
  <c r="F14" i="18"/>
  <c r="E11" i="18"/>
  <c r="I5" i="18"/>
  <c r="F9" i="18"/>
  <c r="E14" i="18"/>
  <c r="C11" i="18"/>
  <c r="H14" i="18"/>
  <c r="C13" i="18"/>
  <c r="D4" i="18"/>
  <c r="G5" i="18"/>
  <c r="J6" i="18"/>
  <c r="N8" i="18"/>
  <c r="G15" i="18"/>
  <c r="D5" i="18"/>
  <c r="K5" i="18"/>
  <c r="I9" i="18"/>
  <c r="H11" i="18"/>
  <c r="N15" i="18"/>
  <c r="D10" i="18"/>
  <c r="I10" i="18"/>
  <c r="K12" i="18"/>
  <c r="F12" i="18"/>
  <c r="G8" i="18"/>
  <c r="H6" i="18"/>
  <c r="C8" i="18"/>
  <c r="N5" i="18"/>
  <c r="M14" i="18"/>
  <c r="K11" i="18"/>
  <c r="D9" i="18"/>
  <c r="J15" i="18"/>
  <c r="J5" i="18"/>
  <c r="N7" i="18"/>
  <c r="E4" i="18"/>
  <c r="C9" i="18"/>
  <c r="D15" i="18"/>
  <c r="I11" i="18"/>
  <c r="J10" i="18"/>
  <c r="M9" i="18"/>
  <c r="F16" i="18"/>
  <c r="G12" i="18"/>
  <c r="G14" i="18"/>
  <c r="O11" i="18"/>
  <c r="O10" i="18"/>
  <c r="F5" i="18"/>
  <c r="N12" i="18"/>
  <c r="M5" i="18"/>
  <c r="G7" i="18"/>
  <c r="N13" i="18"/>
  <c r="K8" i="18"/>
  <c r="D6" i="18"/>
  <c r="D7" i="18"/>
  <c r="O15" i="18"/>
  <c r="M12" i="18"/>
  <c r="F11" i="18"/>
  <c r="L12" i="18"/>
  <c r="D14" i="18"/>
  <c r="L9" i="18"/>
  <c r="M7" i="18"/>
  <c r="O13" i="18"/>
  <c r="D12" i="18"/>
  <c r="E7" i="18"/>
  <c r="N4" i="18"/>
  <c r="F4" i="18"/>
  <c r="O8" i="18"/>
  <c r="M6" i="18"/>
  <c r="H9" i="18"/>
  <c r="N14" i="18"/>
  <c r="C6" i="18"/>
  <c r="L16" i="18"/>
  <c r="O7" i="18"/>
  <c r="N16" i="18"/>
  <c r="K14" i="18"/>
  <c r="E13" i="18"/>
  <c r="L6" i="18"/>
  <c r="K7" i="18"/>
  <c r="L14" i="18"/>
  <c r="H13" i="18"/>
  <c r="G11" i="18"/>
  <c r="E12" i="18"/>
  <c r="F6" i="18"/>
  <c r="I8" i="18"/>
  <c r="G16" i="18"/>
  <c r="F10" i="18"/>
  <c r="M15" i="18"/>
  <c r="K10" i="18"/>
  <c r="J4" i="18"/>
  <c r="F7" i="18"/>
  <c r="L8" i="18"/>
  <c r="E9" i="18"/>
  <c r="M13" i="18"/>
  <c r="L11" i="18"/>
  <c r="C16" i="18"/>
  <c r="J9" i="18"/>
  <c r="G10" i="18"/>
  <c r="C5" i="18"/>
  <c r="M4" i="18"/>
  <c r="D11" i="18"/>
  <c r="H10" i="18"/>
  <c r="H15" i="18"/>
  <c r="J16" i="18"/>
  <c r="E16" i="18"/>
  <c r="C15" i="18"/>
  <c r="O16" i="18"/>
  <c r="I4" i="18"/>
  <c r="I15" i="18"/>
  <c r="I12" i="18"/>
  <c r="H8" i="18"/>
  <c r="L4" i="18"/>
  <c r="N10" i="18"/>
  <c r="L5" i="18"/>
  <c r="N6" i="18"/>
  <c r="H12" i="18"/>
  <c r="F13" i="18"/>
  <c r="I16" i="18"/>
  <c r="I6" i="18"/>
  <c r="E6" i="18"/>
  <c r="L13" i="18"/>
  <c r="L10" i="18"/>
  <c r="H5" i="18"/>
  <c r="L7" i="18"/>
  <c r="M16" i="18"/>
  <c r="C4" i="18"/>
  <c r="G6" i="18"/>
  <c r="O9" i="18"/>
  <c r="C14" i="18"/>
  <c r="C12" i="18"/>
  <c r="F8" i="18"/>
  <c r="O5" i="18"/>
  <c r="H4" i="18"/>
  <c r="E10" i="18"/>
  <c r="J18" i="6"/>
  <c r="O18" i="6"/>
  <c r="F18" i="6"/>
  <c r="Q15" i="6"/>
  <c r="Q13" i="6"/>
  <c r="Q7" i="6"/>
  <c r="K18" i="6"/>
  <c r="K4" i="23"/>
  <c r="D14" i="23"/>
  <c r="E11" i="23"/>
  <c r="J10" i="23"/>
  <c r="H16" i="23"/>
  <c r="D9" i="23"/>
  <c r="E16" i="23"/>
  <c r="M13" i="23"/>
  <c r="J9" i="23"/>
  <c r="L11" i="23"/>
  <c r="L5" i="23"/>
  <c r="C13" i="23"/>
  <c r="F7" i="23"/>
  <c r="O13" i="23"/>
  <c r="F8" i="23"/>
  <c r="F16" i="23"/>
  <c r="H7" i="23"/>
  <c r="F6" i="23"/>
  <c r="G6" i="23"/>
  <c r="O10" i="23"/>
  <c r="E6" i="23"/>
  <c r="G16" i="23"/>
  <c r="L4" i="23"/>
  <c r="M9" i="23"/>
  <c r="H14" i="23"/>
  <c r="E5" i="23"/>
  <c r="E9" i="23"/>
  <c r="K14" i="23"/>
  <c r="E14" i="23"/>
  <c r="M7" i="23"/>
  <c r="G13" i="23"/>
  <c r="J7" i="23"/>
  <c r="I15" i="23"/>
  <c r="I9" i="23"/>
  <c r="O14" i="23"/>
  <c r="F15" i="23"/>
  <c r="C11" i="23"/>
  <c r="C12" i="23"/>
  <c r="L15" i="23"/>
  <c r="K16" i="23"/>
  <c r="H6" i="23"/>
  <c r="K10" i="23"/>
  <c r="J11" i="23"/>
  <c r="G15" i="23"/>
  <c r="N5" i="23"/>
  <c r="I16" i="23"/>
  <c r="J15" i="23"/>
  <c r="H12" i="23"/>
  <c r="F4" i="23"/>
  <c r="L9" i="23"/>
  <c r="F9" i="23"/>
  <c r="N13" i="23"/>
  <c r="I14" i="23"/>
  <c r="D8" i="23"/>
  <c r="G12" i="23"/>
  <c r="O6" i="23"/>
  <c r="N14" i="23"/>
  <c r="N7" i="23"/>
  <c r="J14" i="23"/>
  <c r="D10" i="23"/>
  <c r="C4" i="23"/>
  <c r="C8" i="23"/>
  <c r="I7" i="23"/>
  <c r="O15" i="23"/>
  <c r="H5" i="23"/>
  <c r="L6" i="23"/>
  <c r="E10" i="23"/>
  <c r="D5" i="23"/>
  <c r="D7" i="23"/>
  <c r="M15" i="23"/>
  <c r="K7" i="23"/>
  <c r="K12" i="23"/>
  <c r="M14" i="23"/>
  <c r="C9" i="23"/>
  <c r="M4" i="23"/>
  <c r="G4" i="23"/>
  <c r="I6" i="23"/>
  <c r="C15" i="23"/>
  <c r="N12" i="23"/>
  <c r="J5" i="23"/>
  <c r="N15" i="23"/>
  <c r="K11" i="23"/>
  <c r="J6" i="23"/>
  <c r="O16" i="23"/>
  <c r="C5" i="23"/>
  <c r="C7" i="23"/>
  <c r="F11" i="23"/>
  <c r="E12" i="23"/>
  <c r="G7" i="23"/>
  <c r="D12" i="23"/>
  <c r="F10" i="23"/>
  <c r="I4" i="23"/>
  <c r="G10" i="23"/>
  <c r="N6" i="23"/>
  <c r="N10" i="23"/>
  <c r="N9" i="23"/>
  <c r="D15" i="23"/>
  <c r="E15" i="23"/>
  <c r="M8" i="23"/>
  <c r="L10" i="23"/>
  <c r="G14" i="23"/>
  <c r="O7" i="23"/>
  <c r="L16" i="23"/>
  <c r="I8" i="23"/>
  <c r="N4" i="23"/>
  <c r="G11" i="23"/>
  <c r="F5" i="23"/>
  <c r="I10" i="23"/>
  <c r="K13" i="23"/>
  <c r="J16" i="23"/>
  <c r="C6" i="23"/>
  <c r="I11" i="23"/>
  <c r="L7" i="23"/>
  <c r="H11" i="23"/>
  <c r="E13" i="23"/>
  <c r="L14" i="23"/>
  <c r="O4" i="23"/>
  <c r="H8" i="23"/>
  <c r="M12" i="23"/>
  <c r="D6" i="23"/>
  <c r="E4" i="23"/>
  <c r="C10" i="23"/>
  <c r="O11" i="23"/>
  <c r="N16" i="23"/>
  <c r="I13" i="23"/>
  <c r="G9" i="23"/>
  <c r="J13" i="23"/>
  <c r="E7" i="23"/>
  <c r="I5" i="23"/>
  <c r="J12" i="23"/>
  <c r="G8" i="23"/>
  <c r="D11" i="23"/>
  <c r="D16" i="23"/>
  <c r="H4" i="23"/>
  <c r="K6" i="23"/>
  <c r="L12" i="23"/>
  <c r="N11" i="23"/>
  <c r="K15" i="23"/>
  <c r="H15" i="23"/>
  <c r="D13" i="23"/>
  <c r="O12" i="23"/>
  <c r="O5" i="23"/>
  <c r="L8" i="23"/>
  <c r="O8" i="23"/>
  <c r="D4" i="23"/>
  <c r="M11" i="23"/>
  <c r="J4" i="23"/>
  <c r="M16" i="23"/>
  <c r="J8" i="23"/>
  <c r="C14" i="23"/>
  <c r="K8" i="23"/>
  <c r="K9" i="23"/>
  <c r="G5" i="23"/>
  <c r="F14" i="23"/>
  <c r="N8" i="23"/>
  <c r="L13" i="23"/>
  <c r="H13" i="23"/>
  <c r="H10" i="23"/>
  <c r="M10" i="23"/>
  <c r="F13" i="23"/>
  <c r="C16" i="23"/>
  <c r="M5" i="23"/>
  <c r="M6" i="23"/>
  <c r="K5" i="23"/>
  <c r="H9" i="23"/>
  <c r="O9" i="23"/>
  <c r="F12" i="23"/>
  <c r="I12" i="23"/>
  <c r="E8" i="23"/>
  <c r="I18" i="6"/>
  <c r="Q11" i="6"/>
  <c r="M18" i="6"/>
  <c r="F15" i="7"/>
  <c r="G15" i="7"/>
  <c r="D14" i="7"/>
  <c r="C11" i="7"/>
  <c r="D4" i="7"/>
  <c r="F7" i="7"/>
  <c r="E4" i="7"/>
  <c r="E7" i="7"/>
  <c r="F14" i="7"/>
  <c r="F14" i="9" s="1"/>
  <c r="E15" i="7"/>
  <c r="C14" i="7"/>
  <c r="E12" i="7"/>
  <c r="G10" i="7"/>
  <c r="C7" i="7"/>
  <c r="G8" i="7"/>
  <c r="F5" i="7"/>
  <c r="F5" i="9" s="1"/>
  <c r="D10" i="7"/>
  <c r="G16" i="7"/>
  <c r="G13" i="7"/>
  <c r="D12" i="7"/>
  <c r="D12" i="9" s="1"/>
  <c r="F10" i="7"/>
  <c r="F10" i="9" s="1"/>
  <c r="E6" i="7"/>
  <c r="E6" i="9" s="1"/>
  <c r="G9" i="7"/>
  <c r="F6" i="7"/>
  <c r="F9" i="7"/>
  <c r="F9" i="9" s="1"/>
  <c r="C5" i="7"/>
  <c r="C8" i="7"/>
  <c r="C4" i="7"/>
  <c r="D15" i="7"/>
  <c r="F13" i="7"/>
  <c r="C12" i="7"/>
  <c r="F11" i="7"/>
  <c r="F11" i="9" s="1"/>
  <c r="E8" i="7"/>
  <c r="E9" i="7"/>
  <c r="G5" i="7"/>
  <c r="C13" i="7"/>
  <c r="E5" i="7"/>
  <c r="F16" i="7"/>
  <c r="C15" i="7"/>
  <c r="E13" i="7"/>
  <c r="D9" i="7"/>
  <c r="C6" i="7"/>
  <c r="C9" i="7"/>
  <c r="F8" i="7"/>
  <c r="F8" i="9" s="1"/>
  <c r="D7" i="7"/>
  <c r="F12" i="7"/>
  <c r="G4" i="7"/>
  <c r="C16" i="7"/>
  <c r="E14" i="7"/>
  <c r="G12" i="7"/>
  <c r="E11" i="7"/>
  <c r="D8" i="7"/>
  <c r="D11" i="7"/>
  <c r="D6" i="7"/>
  <c r="E10" i="7"/>
  <c r="D5" i="7"/>
  <c r="E16" i="7"/>
  <c r="G14" i="7"/>
  <c r="D13" i="7"/>
  <c r="F4" i="7"/>
  <c r="C10" i="7"/>
  <c r="G6" i="7"/>
  <c r="G7" i="7"/>
  <c r="D16" i="7"/>
  <c r="G11" i="7"/>
  <c r="L18" i="6"/>
  <c r="Q10" i="6"/>
  <c r="E18" i="6"/>
  <c r="Q16" i="6"/>
  <c r="H18" i="6"/>
  <c r="Q12" i="6"/>
  <c r="C18" i="6"/>
  <c r="Q6" i="6"/>
  <c r="Q5" i="6"/>
  <c r="G18" i="6"/>
  <c r="Q9" i="6"/>
  <c r="H13" i="7"/>
  <c r="H13" i="9" s="1"/>
  <c r="H8" i="7"/>
  <c r="H11" i="7"/>
  <c r="H5" i="7"/>
  <c r="H14" i="7"/>
  <c r="H6" i="7"/>
  <c r="H10" i="7"/>
  <c r="H15" i="7"/>
  <c r="H15" i="9" s="1"/>
  <c r="H7" i="7"/>
  <c r="H7" i="9" s="1"/>
  <c r="H12" i="7"/>
  <c r="H16" i="7"/>
  <c r="H4" i="7"/>
  <c r="H9" i="7"/>
  <c r="Q14" i="6"/>
  <c r="D17" i="18" l="1"/>
  <c r="H17" i="18"/>
  <c r="H10" i="9"/>
  <c r="D13" i="9"/>
  <c r="E11" i="9"/>
  <c r="C9" i="9"/>
  <c r="I9" i="7"/>
  <c r="H9" i="12" s="1"/>
  <c r="G5" i="9"/>
  <c r="C8" i="9"/>
  <c r="I8" i="7"/>
  <c r="C8" i="12" s="1"/>
  <c r="G13" i="9"/>
  <c r="C14" i="9"/>
  <c r="I14" i="7"/>
  <c r="D14" i="12" s="1"/>
  <c r="D14" i="9"/>
  <c r="L17" i="23"/>
  <c r="I17" i="18"/>
  <c r="M17" i="18"/>
  <c r="C17" i="7"/>
  <c r="I4" i="7"/>
  <c r="C4" i="12" s="1"/>
  <c r="C4" i="9"/>
  <c r="H6" i="9"/>
  <c r="G14" i="9"/>
  <c r="G12" i="9"/>
  <c r="C6" i="9"/>
  <c r="I6" i="7"/>
  <c r="C6" i="12" s="1"/>
  <c r="E9" i="9"/>
  <c r="C5" i="9"/>
  <c r="I5" i="7"/>
  <c r="G5" i="12" s="1"/>
  <c r="G16" i="9"/>
  <c r="E15" i="9"/>
  <c r="G15" i="9"/>
  <c r="H17" i="23"/>
  <c r="F17" i="18"/>
  <c r="O17" i="18"/>
  <c r="H9" i="9"/>
  <c r="H14" i="9"/>
  <c r="G11" i="9"/>
  <c r="E16" i="9"/>
  <c r="E14" i="9"/>
  <c r="D9" i="9"/>
  <c r="E8" i="9"/>
  <c r="D10" i="9"/>
  <c r="F15" i="9"/>
  <c r="O17" i="23"/>
  <c r="H4" i="21" a="1"/>
  <c r="C17" i="23"/>
  <c r="C4" i="24" a="1"/>
  <c r="J17" i="18"/>
  <c r="N17" i="18"/>
  <c r="F4" i="9"/>
  <c r="F17" i="7"/>
  <c r="D8" i="9"/>
  <c r="D8" i="12"/>
  <c r="I13" i="7"/>
  <c r="F13" i="12" s="1"/>
  <c r="C13" i="9"/>
  <c r="E12" i="9"/>
  <c r="E17" i="18"/>
  <c r="H17" i="7"/>
  <c r="H4" i="9"/>
  <c r="H5" i="9"/>
  <c r="H5" i="12"/>
  <c r="D16" i="9"/>
  <c r="D5" i="9"/>
  <c r="I16" i="7"/>
  <c r="C16" i="9"/>
  <c r="E13" i="9"/>
  <c r="F6" i="9"/>
  <c r="E7" i="9"/>
  <c r="I17" i="23"/>
  <c r="G17" i="23"/>
  <c r="K17" i="18"/>
  <c r="I11" i="7"/>
  <c r="E11" i="12" s="1"/>
  <c r="C11" i="9"/>
  <c r="H16" i="9"/>
  <c r="H11" i="9"/>
  <c r="G7" i="9"/>
  <c r="E10" i="9"/>
  <c r="G17" i="7"/>
  <c r="G17" i="9" s="1"/>
  <c r="G4" i="9"/>
  <c r="C15" i="9"/>
  <c r="I15" i="7"/>
  <c r="F15" i="12" s="1"/>
  <c r="C12" i="9"/>
  <c r="I12" i="7"/>
  <c r="C12" i="12" s="1"/>
  <c r="G9" i="9"/>
  <c r="G8" i="9"/>
  <c r="G8" i="12"/>
  <c r="E4" i="9"/>
  <c r="E17" i="7"/>
  <c r="J17" i="23"/>
  <c r="M17" i="23"/>
  <c r="L17" i="18"/>
  <c r="H12" i="9"/>
  <c r="H8" i="9"/>
  <c r="H8" i="12"/>
  <c r="G6" i="9"/>
  <c r="D6" i="9"/>
  <c r="F12" i="9"/>
  <c r="F16" i="9"/>
  <c r="F13" i="9"/>
  <c r="C7" i="9"/>
  <c r="I7" i="7"/>
  <c r="E7" i="12" s="1"/>
  <c r="F7" i="9"/>
  <c r="G17" i="18"/>
  <c r="I10" i="7"/>
  <c r="C10" i="12" s="1"/>
  <c r="C10" i="9"/>
  <c r="D11" i="9"/>
  <c r="D7" i="9"/>
  <c r="E5" i="9"/>
  <c r="E5" i="12"/>
  <c r="D15" i="9"/>
  <c r="G10" i="9"/>
  <c r="D17" i="7"/>
  <c r="D4" i="9"/>
  <c r="D17" i="23"/>
  <c r="E17" i="23"/>
  <c r="N17" i="23"/>
  <c r="F17" i="23"/>
  <c r="K17" i="23"/>
  <c r="C17" i="18"/>
  <c r="C4" i="19" a="1"/>
  <c r="H4" i="11" a="1"/>
  <c r="H14" i="12" l="1"/>
  <c r="C14" i="12"/>
  <c r="D11" i="12"/>
  <c r="C11" i="12"/>
  <c r="G10" i="12"/>
  <c r="D5" i="12"/>
  <c r="D15" i="12"/>
  <c r="H11" i="12"/>
  <c r="C15" i="12"/>
  <c r="E15" i="12"/>
  <c r="C5" i="12"/>
  <c r="G14" i="12"/>
  <c r="H4" i="25" a="1"/>
  <c r="H13" i="25" s="1"/>
  <c r="F6" i="12"/>
  <c r="G9" i="12"/>
  <c r="G4" i="12"/>
  <c r="E14" i="12"/>
  <c r="H6" i="12"/>
  <c r="D6" i="12"/>
  <c r="H4" i="12"/>
  <c r="F4" i="12"/>
  <c r="G15" i="12"/>
  <c r="C7" i="12"/>
  <c r="G6" i="12"/>
  <c r="E4" i="12"/>
  <c r="F4" i="25" a="1"/>
  <c r="H10" i="21"/>
  <c r="H10" i="22" s="1"/>
  <c r="H5" i="21"/>
  <c r="H5" i="22" s="1"/>
  <c r="H6" i="21"/>
  <c r="H6" i="22" s="1"/>
  <c r="H7" i="21"/>
  <c r="H7" i="22" s="1"/>
  <c r="H12" i="21"/>
  <c r="H12" i="22" s="1"/>
  <c r="H4" i="21"/>
  <c r="H13" i="21"/>
  <c r="H13" i="22" s="1"/>
  <c r="H8" i="21"/>
  <c r="H8" i="22" s="1"/>
  <c r="H9" i="21"/>
  <c r="H9" i="22" s="1"/>
  <c r="H11" i="21"/>
  <c r="H11" i="22" s="1"/>
  <c r="H14" i="21"/>
  <c r="H14" i="22" s="1"/>
  <c r="H15" i="21"/>
  <c r="H15" i="22" s="1"/>
  <c r="H16" i="21"/>
  <c r="H16" i="22" s="1"/>
  <c r="D9" i="12"/>
  <c r="E9" i="12"/>
  <c r="C16" i="12"/>
  <c r="I16" i="12"/>
  <c r="I16" i="9"/>
  <c r="H13" i="12"/>
  <c r="I13" i="9"/>
  <c r="I13" i="12"/>
  <c r="G13" i="12"/>
  <c r="H17" i="9"/>
  <c r="F10" i="12"/>
  <c r="I10" i="12"/>
  <c r="I10" i="9"/>
  <c r="D12" i="12"/>
  <c r="I12" i="9"/>
  <c r="I12" i="12"/>
  <c r="E10" i="12"/>
  <c r="D16" i="12"/>
  <c r="E12" i="12"/>
  <c r="F17" i="9"/>
  <c r="F8" i="12"/>
  <c r="I8" i="12"/>
  <c r="I8" i="9"/>
  <c r="H7" i="12"/>
  <c r="I7" i="9"/>
  <c r="I7" i="12"/>
  <c r="F9" i="12"/>
  <c r="I9" i="12"/>
  <c r="I9" i="9"/>
  <c r="H16" i="12"/>
  <c r="F16" i="12"/>
  <c r="E17" i="9"/>
  <c r="G16" i="12"/>
  <c r="E6" i="12"/>
  <c r="I6" i="12"/>
  <c r="I6" i="9"/>
  <c r="D13" i="12"/>
  <c r="H5" i="11"/>
  <c r="H5" i="13" s="1"/>
  <c r="H11" i="11"/>
  <c r="H11" i="13" s="1"/>
  <c r="H9" i="11"/>
  <c r="H9" i="13" s="1"/>
  <c r="H6" i="11"/>
  <c r="H6" i="13" s="1"/>
  <c r="H7" i="11"/>
  <c r="H7" i="13" s="1"/>
  <c r="H12" i="11"/>
  <c r="H12" i="13" s="1"/>
  <c r="H15" i="11"/>
  <c r="H15" i="13" s="1"/>
  <c r="H4" i="11"/>
  <c r="H14" i="11"/>
  <c r="H14" i="13" s="1"/>
  <c r="H13" i="11"/>
  <c r="H13" i="13" s="1"/>
  <c r="H8" i="11"/>
  <c r="H8" i="13" s="1"/>
  <c r="H10" i="11"/>
  <c r="H10" i="13" s="1"/>
  <c r="H16" i="11"/>
  <c r="H16" i="13" s="1"/>
  <c r="D7" i="12"/>
  <c r="F7" i="12"/>
  <c r="G7" i="12"/>
  <c r="F11" i="12"/>
  <c r="I11" i="12"/>
  <c r="I11" i="9"/>
  <c r="E13" i="12"/>
  <c r="C13" i="12"/>
  <c r="D10" i="12"/>
  <c r="E16" i="12"/>
  <c r="J7" i="19"/>
  <c r="L6" i="19"/>
  <c r="M8" i="19"/>
  <c r="M12" i="19"/>
  <c r="E13" i="19"/>
  <c r="G15" i="19"/>
  <c r="C12" i="19"/>
  <c r="L8" i="19"/>
  <c r="G13" i="19"/>
  <c r="D13" i="19"/>
  <c r="N15" i="19"/>
  <c r="F16" i="19"/>
  <c r="E6" i="19"/>
  <c r="D15" i="19"/>
  <c r="F14" i="19"/>
  <c r="M4" i="19"/>
  <c r="K16" i="19"/>
  <c r="F10" i="19"/>
  <c r="M15" i="19"/>
  <c r="D10" i="19"/>
  <c r="J15" i="19"/>
  <c r="I7" i="19"/>
  <c r="O6" i="19"/>
  <c r="H15" i="19"/>
  <c r="C9" i="19"/>
  <c r="E8" i="19"/>
  <c r="E12" i="19"/>
  <c r="J12" i="19"/>
  <c r="L14" i="19"/>
  <c r="H11" i="19"/>
  <c r="D8" i="19"/>
  <c r="L12" i="19"/>
  <c r="F11" i="19"/>
  <c r="F15" i="19"/>
  <c r="K15" i="19"/>
  <c r="J5" i="19"/>
  <c r="I14" i="19"/>
  <c r="F12" i="19"/>
  <c r="O8" i="19"/>
  <c r="C16" i="19"/>
  <c r="F13" i="19"/>
  <c r="C13" i="19"/>
  <c r="K8" i="19"/>
  <c r="H12" i="19"/>
  <c r="O15" i="19"/>
  <c r="K12" i="19"/>
  <c r="G9" i="19"/>
  <c r="O13" i="19"/>
  <c r="L13" i="19"/>
  <c r="I16" i="19"/>
  <c r="N16" i="19"/>
  <c r="M6" i="19"/>
  <c r="L15" i="19"/>
  <c r="I15" i="19"/>
  <c r="H5" i="19"/>
  <c r="M5" i="19"/>
  <c r="G7" i="19"/>
  <c r="C10" i="19"/>
  <c r="C14" i="19"/>
  <c r="H14" i="19"/>
  <c r="M13" i="19"/>
  <c r="C11" i="19"/>
  <c r="H13" i="19"/>
  <c r="I12" i="19"/>
  <c r="J14" i="19"/>
  <c r="O16" i="19"/>
  <c r="K6" i="19"/>
  <c r="J8" i="19"/>
  <c r="J6" i="19"/>
  <c r="L9" i="19"/>
  <c r="E4" i="19"/>
  <c r="L4" i="19"/>
  <c r="J4" i="19"/>
  <c r="J16" i="19"/>
  <c r="F6" i="19"/>
  <c r="H10" i="19"/>
  <c r="L7" i="19"/>
  <c r="M14" i="19"/>
  <c r="H8" i="19"/>
  <c r="G6" i="19"/>
  <c r="J11" i="19"/>
  <c r="O11" i="19"/>
  <c r="D14" i="19"/>
  <c r="M10" i="19"/>
  <c r="K5" i="19"/>
  <c r="D12" i="19"/>
  <c r="K10" i="19"/>
  <c r="K14" i="19"/>
  <c r="N14" i="19"/>
  <c r="D9" i="19"/>
  <c r="I9" i="19"/>
  <c r="N9" i="19"/>
  <c r="J9" i="19"/>
  <c r="K4" i="19"/>
  <c r="K11" i="19"/>
  <c r="O14" i="19"/>
  <c r="N4" i="19"/>
  <c r="C8" i="19"/>
  <c r="C5" i="19"/>
  <c r="C7" i="19"/>
  <c r="N5" i="19"/>
  <c r="L11" i="19"/>
  <c r="I4" i="19"/>
  <c r="M11" i="19"/>
  <c r="J10" i="19"/>
  <c r="E5" i="19"/>
  <c r="E11" i="19"/>
  <c r="F9" i="19"/>
  <c r="F4" i="19"/>
  <c r="M7" i="19"/>
  <c r="E7" i="19"/>
  <c r="F5" i="19"/>
  <c r="I10" i="19"/>
  <c r="K9" i="19"/>
  <c r="E14" i="19"/>
  <c r="D7" i="19"/>
  <c r="H6" i="19"/>
  <c r="D6" i="19"/>
  <c r="L5" i="19"/>
  <c r="G5" i="19"/>
  <c r="I13" i="19"/>
  <c r="I5" i="19"/>
  <c r="D16" i="19"/>
  <c r="C15" i="19"/>
  <c r="K13" i="19"/>
  <c r="N7" i="19"/>
  <c r="F7" i="19"/>
  <c r="G16" i="19"/>
  <c r="G11" i="19"/>
  <c r="L10" i="19"/>
  <c r="O4" i="19"/>
  <c r="H16" i="19"/>
  <c r="E15" i="19"/>
  <c r="I6" i="19"/>
  <c r="H4" i="19"/>
  <c r="G4" i="19"/>
  <c r="D4" i="19"/>
  <c r="D5" i="19"/>
  <c r="D11" i="19"/>
  <c r="N8" i="19"/>
  <c r="K7" i="19"/>
  <c r="N13" i="19"/>
  <c r="H7" i="19"/>
  <c r="H9" i="19"/>
  <c r="M16" i="19"/>
  <c r="N10" i="19"/>
  <c r="O10" i="19"/>
  <c r="N11" i="19"/>
  <c r="F8" i="19"/>
  <c r="L16" i="19"/>
  <c r="N12" i="19"/>
  <c r="G10" i="19"/>
  <c r="N6" i="19"/>
  <c r="G14" i="19"/>
  <c r="O12" i="19"/>
  <c r="G12" i="19"/>
  <c r="O7" i="19"/>
  <c r="I11" i="19"/>
  <c r="C4" i="19"/>
  <c r="G8" i="19"/>
  <c r="O5" i="19"/>
  <c r="O9" i="19"/>
  <c r="M9" i="19"/>
  <c r="E9" i="19"/>
  <c r="C6" i="19"/>
  <c r="E10" i="19"/>
  <c r="E16" i="19"/>
  <c r="I8" i="19"/>
  <c r="J13" i="19"/>
  <c r="D17" i="9"/>
  <c r="F12" i="12"/>
  <c r="H12" i="12"/>
  <c r="H15" i="12"/>
  <c r="I15" i="9"/>
  <c r="I15" i="12"/>
  <c r="G12" i="12"/>
  <c r="D4" i="12"/>
  <c r="I4" i="12"/>
  <c r="I4" i="9"/>
  <c r="I17" i="7"/>
  <c r="F14" i="12"/>
  <c r="I14" i="9"/>
  <c r="I14" i="12"/>
  <c r="H10" i="12"/>
  <c r="F11" i="24"/>
  <c r="C14" i="24"/>
  <c r="K9" i="24"/>
  <c r="C5" i="24"/>
  <c r="L7" i="24"/>
  <c r="M13" i="24"/>
  <c r="L14" i="24"/>
  <c r="D8" i="24"/>
  <c r="J7" i="24"/>
  <c r="E5" i="24"/>
  <c r="I10" i="24"/>
  <c r="M7" i="24"/>
  <c r="D9" i="24"/>
  <c r="L16" i="24"/>
  <c r="K5" i="24"/>
  <c r="N12" i="24"/>
  <c r="D10" i="24"/>
  <c r="H14" i="24"/>
  <c r="E14" i="24"/>
  <c r="I11" i="24"/>
  <c r="D5" i="24"/>
  <c r="O12" i="24"/>
  <c r="I9" i="24"/>
  <c r="C15" i="24"/>
  <c r="G15" i="24"/>
  <c r="G9" i="24"/>
  <c r="M8" i="24"/>
  <c r="J11" i="24"/>
  <c r="H8" i="24"/>
  <c r="D11" i="24"/>
  <c r="F10" i="24"/>
  <c r="G10" i="24"/>
  <c r="I4" i="24"/>
  <c r="N6" i="24"/>
  <c r="I13" i="24"/>
  <c r="C4" i="24"/>
  <c r="F16" i="24"/>
  <c r="M14" i="24"/>
  <c r="D12" i="24"/>
  <c r="E8" i="24"/>
  <c r="L15" i="24"/>
  <c r="J13" i="24"/>
  <c r="N16" i="24"/>
  <c r="O15" i="24"/>
  <c r="J10" i="24"/>
  <c r="G11" i="24"/>
  <c r="I5" i="24"/>
  <c r="O13" i="24"/>
  <c r="K16" i="24"/>
  <c r="N5" i="24"/>
  <c r="O11" i="24"/>
  <c r="J8" i="24"/>
  <c r="J9" i="24"/>
  <c r="M16" i="24"/>
  <c r="N9" i="24"/>
  <c r="E7" i="24"/>
  <c r="I8" i="24"/>
  <c r="D16" i="24"/>
  <c r="H4" i="24"/>
  <c r="F12" i="24"/>
  <c r="K7" i="24"/>
  <c r="J12" i="24"/>
  <c r="L10" i="24"/>
  <c r="E13" i="24"/>
  <c r="J14" i="24"/>
  <c r="C6" i="24"/>
  <c r="M6" i="24"/>
  <c r="H6" i="24"/>
  <c r="L8" i="24"/>
  <c r="O16" i="24"/>
  <c r="C11" i="24"/>
  <c r="H13" i="24"/>
  <c r="C10" i="24"/>
  <c r="M12" i="24"/>
  <c r="C9" i="24"/>
  <c r="L11" i="24"/>
  <c r="C7" i="24"/>
  <c r="C12" i="24"/>
  <c r="F15" i="24"/>
  <c r="G6" i="24"/>
  <c r="M11" i="24"/>
  <c r="D14" i="24"/>
  <c r="I6" i="24"/>
  <c r="F5" i="24"/>
  <c r="H15" i="24"/>
  <c r="L12" i="24"/>
  <c r="J15" i="24"/>
  <c r="E16" i="24"/>
  <c r="L5" i="24"/>
  <c r="O4" i="24"/>
  <c r="D6" i="24"/>
  <c r="K13" i="24"/>
  <c r="I14" i="24"/>
  <c r="H9" i="24"/>
  <c r="F13" i="24"/>
  <c r="K6" i="24"/>
  <c r="H10" i="24"/>
  <c r="N4" i="24"/>
  <c r="I15" i="24"/>
  <c r="D7" i="24"/>
  <c r="F9" i="24"/>
  <c r="N7" i="24"/>
  <c r="N15" i="24"/>
  <c r="I16" i="24"/>
  <c r="O10" i="24"/>
  <c r="O5" i="24"/>
  <c r="L13" i="24"/>
  <c r="L4" i="24"/>
  <c r="G13" i="24"/>
  <c r="E10" i="24"/>
  <c r="J5" i="24"/>
  <c r="N13" i="24"/>
  <c r="O7" i="24"/>
  <c r="O14" i="24"/>
  <c r="L9" i="24"/>
  <c r="M15" i="24"/>
  <c r="E6" i="24"/>
  <c r="K4" i="24"/>
  <c r="G8" i="24"/>
  <c r="F8" i="24"/>
  <c r="H5" i="24"/>
  <c r="M4" i="24"/>
  <c r="I7" i="24"/>
  <c r="L6" i="24"/>
  <c r="D13" i="24"/>
  <c r="G5" i="24"/>
  <c r="M5" i="24"/>
  <c r="N11" i="24"/>
  <c r="K10" i="24"/>
  <c r="M10" i="24"/>
  <c r="G7" i="24"/>
  <c r="G14" i="24"/>
  <c r="H12" i="24"/>
  <c r="E12" i="24"/>
  <c r="J16" i="24"/>
  <c r="E15" i="24"/>
  <c r="J4" i="24"/>
  <c r="E11" i="24"/>
  <c r="G16" i="24"/>
  <c r="K12" i="24"/>
  <c r="J6" i="24"/>
  <c r="K11" i="24"/>
  <c r="I12" i="24"/>
  <c r="E4" i="24"/>
  <c r="H16" i="24"/>
  <c r="H11" i="24"/>
  <c r="N10" i="24"/>
  <c r="G12" i="24"/>
  <c r="F7" i="24"/>
  <c r="D4" i="24"/>
  <c r="N14" i="24"/>
  <c r="C13" i="24"/>
  <c r="K14" i="24"/>
  <c r="F14" i="24"/>
  <c r="D15" i="24"/>
  <c r="N8" i="24"/>
  <c r="K15" i="24"/>
  <c r="O9" i="24"/>
  <c r="C8" i="24"/>
  <c r="H7" i="24"/>
  <c r="M9" i="24"/>
  <c r="G4" i="24"/>
  <c r="O8" i="24"/>
  <c r="C16" i="24"/>
  <c r="F4" i="24"/>
  <c r="O6" i="24"/>
  <c r="E9" i="24"/>
  <c r="F6" i="24"/>
  <c r="K8" i="24"/>
  <c r="E8" i="12"/>
  <c r="G11" i="12"/>
  <c r="F5" i="12"/>
  <c r="I5" i="12"/>
  <c r="I5" i="9"/>
  <c r="C17" i="9"/>
  <c r="C9" i="12"/>
  <c r="H8" i="25" l="1"/>
  <c r="H11" i="25"/>
  <c r="H15" i="25"/>
  <c r="H16" i="25"/>
  <c r="H12" i="25"/>
  <c r="H10" i="25"/>
  <c r="H5" i="25"/>
  <c r="H14" i="25"/>
  <c r="K17" i="19"/>
  <c r="H4" i="25"/>
  <c r="H9" i="25"/>
  <c r="H6" i="25"/>
  <c r="H7" i="25"/>
  <c r="L17" i="24"/>
  <c r="C17" i="24"/>
  <c r="C4" i="21" a="1"/>
  <c r="G17" i="12"/>
  <c r="I17" i="12"/>
  <c r="I17" i="9"/>
  <c r="F17" i="19"/>
  <c r="H17" i="21"/>
  <c r="H17" i="22" s="1"/>
  <c r="H4" i="22"/>
  <c r="H17" i="24"/>
  <c r="E17" i="12"/>
  <c r="G17" i="24"/>
  <c r="M17" i="24"/>
  <c r="N17" i="24"/>
  <c r="O17" i="24"/>
  <c r="D17" i="12"/>
  <c r="O17" i="19"/>
  <c r="F17" i="12"/>
  <c r="D17" i="19"/>
  <c r="N17" i="19"/>
  <c r="J17" i="19"/>
  <c r="H4" i="13"/>
  <c r="H17" i="11"/>
  <c r="H17" i="13" s="1"/>
  <c r="F17" i="24"/>
  <c r="J17" i="24"/>
  <c r="I17" i="24"/>
  <c r="C17" i="12"/>
  <c r="E17" i="24"/>
  <c r="G17" i="19"/>
  <c r="L17" i="19"/>
  <c r="M17" i="19"/>
  <c r="D17" i="24"/>
  <c r="K17" i="24"/>
  <c r="C17" i="19"/>
  <c r="C4" i="11" a="1"/>
  <c r="H17" i="19"/>
  <c r="I17" i="19"/>
  <c r="E17" i="19"/>
  <c r="H17" i="12"/>
  <c r="F10" i="25"/>
  <c r="F11" i="25"/>
  <c r="F6" i="25"/>
  <c r="F8" i="25"/>
  <c r="F15" i="25"/>
  <c r="F7" i="25"/>
  <c r="F14" i="25"/>
  <c r="F16" i="25"/>
  <c r="F13" i="25"/>
  <c r="F12" i="25"/>
  <c r="F4" i="25"/>
  <c r="F9" i="25"/>
  <c r="F5" i="25"/>
  <c r="H17" i="25" l="1"/>
  <c r="F11" i="21"/>
  <c r="F11" i="22" s="1"/>
  <c r="C10" i="21"/>
  <c r="E8" i="21"/>
  <c r="E8" i="22" s="1"/>
  <c r="G6" i="21"/>
  <c r="G6" i="22" s="1"/>
  <c r="C13" i="21"/>
  <c r="E16" i="21"/>
  <c r="E16" i="22" s="1"/>
  <c r="D13" i="21"/>
  <c r="D13" i="22" s="1"/>
  <c r="D16" i="21"/>
  <c r="D16" i="22" s="1"/>
  <c r="E11" i="21"/>
  <c r="E11" i="22" s="1"/>
  <c r="G9" i="21"/>
  <c r="G9" i="22" s="1"/>
  <c r="D8" i="21"/>
  <c r="D8" i="22" s="1"/>
  <c r="F6" i="21"/>
  <c r="F6" i="22" s="1"/>
  <c r="E12" i="21"/>
  <c r="E12" i="22" s="1"/>
  <c r="C16" i="21"/>
  <c r="G12" i="21"/>
  <c r="G12" i="22" s="1"/>
  <c r="F15" i="21"/>
  <c r="F15" i="22" s="1"/>
  <c r="F9" i="21"/>
  <c r="F9" i="22" s="1"/>
  <c r="E6" i="21"/>
  <c r="E6" i="22" s="1"/>
  <c r="E15" i="21"/>
  <c r="E15" i="22" s="1"/>
  <c r="G16" i="21"/>
  <c r="G16" i="22" s="1"/>
  <c r="C12" i="21"/>
  <c r="E10" i="21"/>
  <c r="E10" i="22" s="1"/>
  <c r="G8" i="21"/>
  <c r="G8" i="22" s="1"/>
  <c r="D7" i="21"/>
  <c r="D7" i="22" s="1"/>
  <c r="E4" i="21"/>
  <c r="E14" i="21"/>
  <c r="E14" i="22" s="1"/>
  <c r="G4" i="21"/>
  <c r="G15" i="21"/>
  <c r="G15" i="22" s="1"/>
  <c r="G11" i="21"/>
  <c r="G11" i="22" s="1"/>
  <c r="F8" i="21"/>
  <c r="F8" i="22" s="1"/>
  <c r="F5" i="21"/>
  <c r="F5" i="22" s="1"/>
  <c r="D4" i="21"/>
  <c r="C14" i="21"/>
  <c r="D11" i="21"/>
  <c r="D11" i="22" s="1"/>
  <c r="C8" i="21"/>
  <c r="F13" i="21"/>
  <c r="F13" i="22" s="1"/>
  <c r="D12" i="21"/>
  <c r="D12" i="22" s="1"/>
  <c r="G10" i="21"/>
  <c r="G10" i="22" s="1"/>
  <c r="D9" i="21"/>
  <c r="D9" i="22" s="1"/>
  <c r="F7" i="21"/>
  <c r="F7" i="22" s="1"/>
  <c r="C6" i="21"/>
  <c r="D14" i="21"/>
  <c r="D14" i="22" s="1"/>
  <c r="C4" i="21"/>
  <c r="C15" i="21"/>
  <c r="E5" i="21"/>
  <c r="E5" i="22" s="1"/>
  <c r="F10" i="21"/>
  <c r="F10" i="22" s="1"/>
  <c r="C9" i="21"/>
  <c r="E7" i="21"/>
  <c r="E7" i="22" s="1"/>
  <c r="G5" i="21"/>
  <c r="G5" i="22" s="1"/>
  <c r="C5" i="21"/>
  <c r="G14" i="21"/>
  <c r="G14" i="22" s="1"/>
  <c r="D5" i="21"/>
  <c r="D5" i="22" s="1"/>
  <c r="D15" i="21"/>
  <c r="D15" i="22" s="1"/>
  <c r="E13" i="21"/>
  <c r="E13" i="22" s="1"/>
  <c r="D10" i="21"/>
  <c r="D10" i="22" s="1"/>
  <c r="G13" i="21"/>
  <c r="G13" i="22" s="1"/>
  <c r="E9" i="21"/>
  <c r="E9" i="22" s="1"/>
  <c r="G7" i="21"/>
  <c r="G7" i="22" s="1"/>
  <c r="D6" i="21"/>
  <c r="D6" i="22" s="1"/>
  <c r="F16" i="21"/>
  <c r="F16" i="22" s="1"/>
  <c r="C7" i="21"/>
  <c r="F4" i="21"/>
  <c r="F14" i="21"/>
  <c r="F14" i="22" s="1"/>
  <c r="F12" i="21"/>
  <c r="F12" i="22" s="1"/>
  <c r="C11" i="21"/>
  <c r="F5" i="11"/>
  <c r="F5" i="13" s="1"/>
  <c r="G16" i="11"/>
  <c r="G16" i="13" s="1"/>
  <c r="D15" i="11"/>
  <c r="D15" i="13" s="1"/>
  <c r="F13" i="11"/>
  <c r="F13" i="13" s="1"/>
  <c r="D11" i="11"/>
  <c r="D11" i="13" s="1"/>
  <c r="C8" i="11"/>
  <c r="C11" i="11"/>
  <c r="G7" i="11"/>
  <c r="G7" i="13" s="1"/>
  <c r="C7" i="11"/>
  <c r="C4" i="11"/>
  <c r="F16" i="11"/>
  <c r="F16" i="13" s="1"/>
  <c r="C15" i="11"/>
  <c r="F10" i="11"/>
  <c r="F10" i="13" s="1"/>
  <c r="E7" i="11"/>
  <c r="E7" i="13" s="1"/>
  <c r="C12" i="11"/>
  <c r="G8" i="11"/>
  <c r="G8" i="13" s="1"/>
  <c r="E4" i="11"/>
  <c r="E5" i="11"/>
  <c r="E5" i="13" s="1"/>
  <c r="F15" i="11"/>
  <c r="F15" i="13" s="1"/>
  <c r="C14" i="11"/>
  <c r="E13" i="11"/>
  <c r="E13" i="13" s="1"/>
  <c r="E12" i="11"/>
  <c r="E12" i="13" s="1"/>
  <c r="D9" i="11"/>
  <c r="D9" i="13" s="1"/>
  <c r="G4" i="11"/>
  <c r="C16" i="11"/>
  <c r="E14" i="11"/>
  <c r="E14" i="13" s="1"/>
  <c r="G12" i="11"/>
  <c r="G12" i="13" s="1"/>
  <c r="D7" i="11"/>
  <c r="D7" i="13" s="1"/>
  <c r="C9" i="11"/>
  <c r="G5" i="11"/>
  <c r="G5" i="13" s="1"/>
  <c r="E10" i="11"/>
  <c r="E10" i="13" s="1"/>
  <c r="G15" i="11"/>
  <c r="G15" i="13" s="1"/>
  <c r="F12" i="11"/>
  <c r="F12" i="13" s="1"/>
  <c r="C6" i="11"/>
  <c r="D10" i="11"/>
  <c r="D10" i="13" s="1"/>
  <c r="D5" i="11"/>
  <c r="D5" i="13" s="1"/>
  <c r="E16" i="11"/>
  <c r="E16" i="13" s="1"/>
  <c r="G14" i="11"/>
  <c r="G14" i="13" s="1"/>
  <c r="D13" i="11"/>
  <c r="D13" i="13" s="1"/>
  <c r="F6" i="11"/>
  <c r="F6" i="13" s="1"/>
  <c r="C10" i="11"/>
  <c r="G6" i="11"/>
  <c r="G6" i="13" s="1"/>
  <c r="G9" i="11"/>
  <c r="G9" i="13" s="1"/>
  <c r="C5" i="11"/>
  <c r="D16" i="11"/>
  <c r="D16" i="13" s="1"/>
  <c r="F14" i="11"/>
  <c r="F14" i="13" s="1"/>
  <c r="C13" i="11"/>
  <c r="D6" i="11"/>
  <c r="D6" i="13" s="1"/>
  <c r="F9" i="11"/>
  <c r="F9" i="13" s="1"/>
  <c r="E6" i="11"/>
  <c r="E6" i="13" s="1"/>
  <c r="E9" i="11"/>
  <c r="E9" i="13" s="1"/>
  <c r="F4" i="11"/>
  <c r="D14" i="11"/>
  <c r="D14" i="13" s="1"/>
  <c r="F7" i="11"/>
  <c r="F7" i="13" s="1"/>
  <c r="G13" i="11"/>
  <c r="G13" i="13" s="1"/>
  <c r="D8" i="11"/>
  <c r="D8" i="13" s="1"/>
  <c r="D12" i="11"/>
  <c r="D12" i="13" s="1"/>
  <c r="F11" i="11"/>
  <c r="F11" i="13" s="1"/>
  <c r="G11" i="11"/>
  <c r="G11" i="13" s="1"/>
  <c r="E8" i="11"/>
  <c r="E8" i="13" s="1"/>
  <c r="F8" i="11"/>
  <c r="F8" i="13" s="1"/>
  <c r="E11" i="11"/>
  <c r="E11" i="13" s="1"/>
  <c r="D4" i="11"/>
  <c r="E15" i="11"/>
  <c r="E15" i="13" s="1"/>
  <c r="G10" i="11"/>
  <c r="G10" i="13" s="1"/>
  <c r="F17" i="25"/>
  <c r="E4" i="25" a="1"/>
  <c r="G4" i="25" a="1"/>
  <c r="I8" i="11" l="1"/>
  <c r="I8" i="13" s="1"/>
  <c r="C8" i="13"/>
  <c r="I9" i="21"/>
  <c r="C9" i="22"/>
  <c r="I11" i="11"/>
  <c r="I11" i="13" s="1"/>
  <c r="C11" i="13"/>
  <c r="C9" i="13"/>
  <c r="I9" i="11"/>
  <c r="I9" i="13" s="1"/>
  <c r="F17" i="21"/>
  <c r="F17" i="22" s="1"/>
  <c r="F4" i="22"/>
  <c r="I16" i="21"/>
  <c r="C16" i="22"/>
  <c r="G15" i="25"/>
  <c r="G12" i="25"/>
  <c r="G9" i="25"/>
  <c r="G10" i="25"/>
  <c r="G16" i="25"/>
  <c r="G4" i="25"/>
  <c r="G11" i="25"/>
  <c r="G13" i="25"/>
  <c r="G14" i="25"/>
  <c r="G5" i="25"/>
  <c r="G6" i="25"/>
  <c r="G8" i="25"/>
  <c r="G7" i="25"/>
  <c r="F4" i="13"/>
  <c r="F17" i="11"/>
  <c r="F17" i="13" s="1"/>
  <c r="I5" i="11"/>
  <c r="I5" i="13" s="1"/>
  <c r="C5" i="13"/>
  <c r="C14" i="13"/>
  <c r="I14" i="11"/>
  <c r="I14" i="13" s="1"/>
  <c r="C15" i="13"/>
  <c r="I15" i="11"/>
  <c r="I15" i="13" s="1"/>
  <c r="C7" i="22"/>
  <c r="I7" i="21"/>
  <c r="C12" i="22"/>
  <c r="I12" i="21"/>
  <c r="C13" i="22"/>
  <c r="I13" i="21"/>
  <c r="E15" i="25"/>
  <c r="E5" i="25"/>
  <c r="E12" i="25"/>
  <c r="E11" i="25"/>
  <c r="E7" i="25"/>
  <c r="E8" i="25"/>
  <c r="E16" i="25"/>
  <c r="E6" i="25"/>
  <c r="E13" i="25"/>
  <c r="E14" i="25"/>
  <c r="E10" i="25"/>
  <c r="E4" i="25"/>
  <c r="E9" i="25"/>
  <c r="I15" i="21"/>
  <c r="C15" i="22"/>
  <c r="C13" i="13"/>
  <c r="I13" i="11"/>
  <c r="I13" i="13" s="1"/>
  <c r="D4" i="22"/>
  <c r="D17" i="21"/>
  <c r="D17" i="22" s="1"/>
  <c r="I6" i="11"/>
  <c r="I6" i="13" s="1"/>
  <c r="C6" i="13"/>
  <c r="C4" i="13"/>
  <c r="I4" i="11"/>
  <c r="I4" i="13" s="1"/>
  <c r="C17" i="11"/>
  <c r="C17" i="13" s="1"/>
  <c r="C4" i="22"/>
  <c r="I4" i="21"/>
  <c r="C17" i="21"/>
  <c r="C17" i="22" s="1"/>
  <c r="C8" i="22"/>
  <c r="I8" i="21"/>
  <c r="G17" i="21"/>
  <c r="G17" i="22" s="1"/>
  <c r="G4" i="22"/>
  <c r="C10" i="13"/>
  <c r="I10" i="11"/>
  <c r="I10" i="13" s="1"/>
  <c r="I16" i="11"/>
  <c r="I16" i="13" s="1"/>
  <c r="C16" i="13"/>
  <c r="E17" i="11"/>
  <c r="E17" i="13" s="1"/>
  <c r="E4" i="13"/>
  <c r="I7" i="11"/>
  <c r="I7" i="13" s="1"/>
  <c r="C7" i="13"/>
  <c r="C5" i="22"/>
  <c r="I5" i="21"/>
  <c r="I10" i="21"/>
  <c r="C10" i="22"/>
  <c r="D4" i="13"/>
  <c r="D17" i="11"/>
  <c r="D17" i="13" s="1"/>
  <c r="C12" i="13"/>
  <c r="I12" i="11"/>
  <c r="I12" i="13" s="1"/>
  <c r="G17" i="11"/>
  <c r="G17" i="13" s="1"/>
  <c r="G4" i="13"/>
  <c r="I11" i="21"/>
  <c r="C11" i="22"/>
  <c r="C6" i="22"/>
  <c r="I6" i="21"/>
  <c r="I14" i="21"/>
  <c r="C14" i="22"/>
  <c r="E17" i="21"/>
  <c r="E17" i="22" s="1"/>
  <c r="E4" i="22"/>
  <c r="I13" i="22" l="1"/>
  <c r="H13" i="15"/>
  <c r="C13" i="15"/>
  <c r="D13" i="15"/>
  <c r="E13" i="15"/>
  <c r="F13" i="15"/>
  <c r="G13" i="15"/>
  <c r="I13" i="15"/>
  <c r="G14" i="14"/>
  <c r="C14" i="14"/>
  <c r="H14" i="14"/>
  <c r="D14" i="14"/>
  <c r="I14" i="14"/>
  <c r="E14" i="14"/>
  <c r="F14" i="14"/>
  <c r="I13" i="14"/>
  <c r="D13" i="14"/>
  <c r="H13" i="14"/>
  <c r="C13" i="14"/>
  <c r="E13" i="14"/>
  <c r="F13" i="14"/>
  <c r="G13" i="14"/>
  <c r="C15" i="15"/>
  <c r="D15" i="15"/>
  <c r="I15" i="22"/>
  <c r="F15" i="15"/>
  <c r="E15" i="15"/>
  <c r="I15" i="15"/>
  <c r="G15" i="15"/>
  <c r="H15" i="15"/>
  <c r="F11" i="14"/>
  <c r="C11" i="14"/>
  <c r="H11" i="14"/>
  <c r="E11" i="14"/>
  <c r="D11" i="14"/>
  <c r="I11" i="14"/>
  <c r="G11" i="14"/>
  <c r="I5" i="15"/>
  <c r="I5" i="22"/>
  <c r="D5" i="15"/>
  <c r="H5" i="15"/>
  <c r="C5" i="15"/>
  <c r="E5" i="15"/>
  <c r="F5" i="15"/>
  <c r="G5" i="15"/>
  <c r="I14" i="15"/>
  <c r="E14" i="15"/>
  <c r="I14" i="22"/>
  <c r="F14" i="15"/>
  <c r="D14" i="15"/>
  <c r="C14" i="15"/>
  <c r="H14" i="15"/>
  <c r="G14" i="15"/>
  <c r="D8" i="15"/>
  <c r="I8" i="15"/>
  <c r="I8" i="22"/>
  <c r="F8" i="15"/>
  <c r="E8" i="15"/>
  <c r="G8" i="15"/>
  <c r="H8" i="15"/>
  <c r="C8" i="15"/>
  <c r="F5" i="14"/>
  <c r="C5" i="14"/>
  <c r="G5" i="14"/>
  <c r="D5" i="14"/>
  <c r="I5" i="14"/>
  <c r="E5" i="14"/>
  <c r="H5" i="14"/>
  <c r="G4" i="14"/>
  <c r="F4" i="14"/>
  <c r="H4" i="14"/>
  <c r="I4" i="14"/>
  <c r="E4" i="14"/>
  <c r="C4" i="14"/>
  <c r="D4" i="14"/>
  <c r="I17" i="11"/>
  <c r="I17" i="13" s="1"/>
  <c r="C7" i="14"/>
  <c r="I7" i="14"/>
  <c r="F7" i="14"/>
  <c r="D7" i="14"/>
  <c r="G7" i="14"/>
  <c r="E7" i="14"/>
  <c r="H7" i="14"/>
  <c r="H12" i="15"/>
  <c r="D12" i="15"/>
  <c r="I12" i="22"/>
  <c r="I12" i="15"/>
  <c r="C12" i="15"/>
  <c r="G12" i="15"/>
  <c r="E12" i="15"/>
  <c r="F12" i="15"/>
  <c r="I6" i="15"/>
  <c r="I6" i="22"/>
  <c r="F6" i="15"/>
  <c r="D6" i="15"/>
  <c r="E6" i="15"/>
  <c r="C6" i="15"/>
  <c r="G6" i="15"/>
  <c r="H6" i="15"/>
  <c r="C6" i="14"/>
  <c r="E6" i="14"/>
  <c r="F6" i="14"/>
  <c r="I6" i="14"/>
  <c r="D6" i="14"/>
  <c r="H6" i="14"/>
  <c r="G6" i="14"/>
  <c r="E17" i="25"/>
  <c r="I7" i="22"/>
  <c r="E7" i="15"/>
  <c r="F7" i="15"/>
  <c r="I7" i="15"/>
  <c r="C7" i="15"/>
  <c r="G7" i="15"/>
  <c r="H7" i="15"/>
  <c r="D7" i="15"/>
  <c r="I16" i="22"/>
  <c r="C16" i="15"/>
  <c r="F16" i="15"/>
  <c r="G16" i="15"/>
  <c r="H16" i="15"/>
  <c r="D16" i="15"/>
  <c r="I16" i="15"/>
  <c r="E16" i="15"/>
  <c r="F9" i="15"/>
  <c r="I9" i="15"/>
  <c r="C9" i="15"/>
  <c r="D9" i="15"/>
  <c r="I9" i="22"/>
  <c r="G9" i="15"/>
  <c r="H9" i="15"/>
  <c r="E9" i="15"/>
  <c r="F10" i="14"/>
  <c r="H10" i="14"/>
  <c r="D10" i="14"/>
  <c r="G10" i="14"/>
  <c r="E10" i="14"/>
  <c r="I10" i="14"/>
  <c r="C10" i="14"/>
  <c r="G12" i="14"/>
  <c r="E12" i="14"/>
  <c r="H12" i="14"/>
  <c r="F12" i="14"/>
  <c r="C12" i="14"/>
  <c r="D12" i="14"/>
  <c r="I12" i="14"/>
  <c r="G17" i="25"/>
  <c r="F9" i="14"/>
  <c r="H9" i="14"/>
  <c r="G9" i="14"/>
  <c r="C9" i="14"/>
  <c r="D9" i="14"/>
  <c r="E9" i="14"/>
  <c r="I9" i="14"/>
  <c r="I11" i="22"/>
  <c r="I11" i="15"/>
  <c r="C11" i="15"/>
  <c r="D11" i="15"/>
  <c r="F11" i="15"/>
  <c r="H11" i="15"/>
  <c r="G11" i="15"/>
  <c r="E11" i="15"/>
  <c r="H10" i="15"/>
  <c r="I10" i="15"/>
  <c r="I10" i="22"/>
  <c r="C10" i="15"/>
  <c r="D10" i="15"/>
  <c r="G10" i="15"/>
  <c r="E10" i="15"/>
  <c r="F10" i="15"/>
  <c r="E16" i="14"/>
  <c r="H16" i="14"/>
  <c r="D16" i="14"/>
  <c r="F16" i="14"/>
  <c r="G16" i="14"/>
  <c r="I16" i="14"/>
  <c r="C16" i="14"/>
  <c r="I4" i="22"/>
  <c r="E4" i="15"/>
  <c r="I4" i="15"/>
  <c r="I17" i="21"/>
  <c r="C4" i="15"/>
  <c r="D4" i="15"/>
  <c r="F4" i="15"/>
  <c r="H4" i="15"/>
  <c r="G4" i="15"/>
  <c r="I15" i="14"/>
  <c r="C15" i="14"/>
  <c r="E15" i="14"/>
  <c r="F15" i="14"/>
  <c r="D15" i="14"/>
  <c r="G15" i="14"/>
  <c r="H15" i="14"/>
  <c r="E8" i="14"/>
  <c r="F8" i="14"/>
  <c r="G8" i="14"/>
  <c r="I8" i="14"/>
  <c r="H8" i="14"/>
  <c r="D8" i="14"/>
  <c r="C8" i="14"/>
  <c r="I17" i="22" l="1"/>
  <c r="G17" i="15"/>
  <c r="C17" i="15"/>
  <c r="D17" i="15"/>
  <c r="F17" i="15"/>
  <c r="H17" i="15"/>
  <c r="I17" i="15"/>
  <c r="E17" i="15"/>
  <c r="G17" i="14"/>
  <c r="I17" i="14"/>
  <c r="H17" i="14"/>
  <c r="C17" i="14"/>
  <c r="E17" i="14"/>
  <c r="D17" i="14"/>
  <c r="F17" i="14"/>
</calcChain>
</file>

<file path=xl/sharedStrings.xml><?xml version="1.0" encoding="utf-8"?>
<sst xmlns="http://schemas.openxmlformats.org/spreadsheetml/2006/main" count="1166" uniqueCount="163">
  <si>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</si>
  <si>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</si>
  <si>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</si>
  <si>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</si>
  <si>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</si>
  <si>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</si>
  <si>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</si>
  <si>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</si>
  <si>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</si>
  <si>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</si>
  <si>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</si>
  <si>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</si>
  <si>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</si>
  <si>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70</t>
  </si>
  <si>
    <t>71</t>
  </si>
  <si>
    <t>72</t>
  </si>
  <si>
    <t>73</t>
  </si>
  <si>
    <t>74</t>
  </si>
  <si>
    <t>76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</si>
  <si>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</si>
  <si>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</si>
  <si>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</si>
  <si>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</si>
  <si>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</si>
  <si>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</si>
  <si>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</si>
  <si>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</si>
  <si>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</si>
  <si>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</si>
  <si>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97</t>
  </si>
  <si>
    <t>農林漁業</t>
  </si>
  <si>
    <t>鉱業</t>
  </si>
  <si>
    <t>製造業</t>
  </si>
  <si>
    <t>建設</t>
  </si>
  <si>
    <t>電気・ガス・水道</t>
  </si>
  <si>
    <t>商業</t>
  </si>
  <si>
    <t>金融・保険</t>
  </si>
  <si>
    <t>不動産</t>
  </si>
  <si>
    <t>運輸・郵便</t>
  </si>
  <si>
    <t>情報通信</t>
  </si>
  <si>
    <t>公務</t>
  </si>
  <si>
    <t>サービス</t>
  </si>
  <si>
    <t>分類不明</t>
  </si>
  <si>
    <t>内生部門計</t>
  </si>
  <si>
    <t>家計外消費支出（列）</t>
  </si>
  <si>
    <t>民間消費支出</t>
  </si>
  <si>
    <t>一般政府消費支出</t>
  </si>
  <si>
    <t>国内総固定資本形成</t>
  </si>
  <si>
    <t>在庫純増</t>
  </si>
  <si>
    <t>国内最終需要計</t>
  </si>
  <si>
    <t>国内需要合計</t>
  </si>
  <si>
    <t>輸出計</t>
  </si>
  <si>
    <t>最終需要計</t>
  </si>
  <si>
    <t>需要合計</t>
  </si>
  <si>
    <t>（控除）輸入</t>
  </si>
  <si>
    <t>（控除）関税</t>
  </si>
  <si>
    <t>（控除）輸入品商品税</t>
  </si>
  <si>
    <t>（控除）輸入計</t>
  </si>
  <si>
    <t>最終需要部門計</t>
  </si>
  <si>
    <t>国内生産額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</si>
  <si>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</si>
  <si>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</si>
  <si>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</si>
  <si>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</si>
  <si>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</si>
  <si>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</si>
  <si>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</si>
  <si>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</si>
  <si>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</si>
  <si>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</si>
  <si>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</si>
  <si>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</si>
  <si>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</si>
  <si>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平均</t>
  </si>
  <si>
    <t>行和</t>
  </si>
  <si>
    <t>感応度係数</t>
  </si>
  <si>
    <t>列和</t>
  </si>
  <si>
    <t>影響力係数</t>
  </si>
  <si>
    <t>合計</t>
  </si>
  <si>
    <t>輸入係数</t>
  </si>
  <si>
    <t>輸入品投入係数</t>
  </si>
  <si>
    <t>総合輸入係数</t>
  </si>
  <si>
    <t>総合粗付加価値係数</t>
  </si>
  <si>
    <t>輸出を除く最終需要に係る係数</t>
  </si>
  <si>
    <t>輸出に係る係数</t>
  </si>
  <si>
    <t>(単位 : 100万円)</t>
    <rPh sb="9" eb="10">
      <t>マン</t>
    </rPh>
    <phoneticPr fontId="4"/>
  </si>
  <si>
    <t>(単位 :100万円)</t>
    <rPh sb="8" eb="10">
      <t>マンエン</t>
    </rPh>
    <phoneticPr fontId="4"/>
  </si>
  <si>
    <t>(単位 : 100万円)</t>
    <rPh sb="9" eb="11">
      <t>マンエン</t>
    </rPh>
    <phoneticPr fontId="4"/>
  </si>
  <si>
    <t>①</t>
    <phoneticPr fontId="6"/>
  </si>
  <si>
    <t>取引基本表</t>
    <rPh sb="0" eb="2">
      <t>トリヒキ</t>
    </rPh>
    <rPh sb="2" eb="4">
      <t>キホン</t>
    </rPh>
    <rPh sb="4" eb="5">
      <t>ヒョウ</t>
    </rPh>
    <phoneticPr fontId="6"/>
  </si>
  <si>
    <t xml:space="preserve"> 投入産出表（生産者価格、購入者価格）</t>
    <rPh sb="1" eb="3">
      <t>トウニュウ</t>
    </rPh>
    <phoneticPr fontId="6"/>
  </si>
  <si>
    <t xml:space="preserve"> 生産者価格評価表（投入・産出行列形式）</t>
  </si>
  <si>
    <t xml:space="preserve"> 購入者価格評価表（投入・産出行列形式）</t>
  </si>
  <si>
    <t>②</t>
    <phoneticPr fontId="6"/>
  </si>
  <si>
    <t>投入係数表 （生産者価格評価）</t>
    <rPh sb="0" eb="2">
      <t>トウニュウ</t>
    </rPh>
    <rPh sb="2" eb="4">
      <t>ケイスウ</t>
    </rPh>
    <rPh sb="4" eb="5">
      <t>ヒョウ</t>
    </rPh>
    <rPh sb="7" eb="10">
      <t>セイサンシャ</t>
    </rPh>
    <rPh sb="10" eb="12">
      <t>カカク</t>
    </rPh>
    <rPh sb="12" eb="14">
      <t>ヒョウカ</t>
    </rPh>
    <phoneticPr fontId="6"/>
  </si>
  <si>
    <t>投入係数表</t>
    <rPh sb="0" eb="2">
      <t>トウニュウ</t>
    </rPh>
    <rPh sb="2" eb="4">
      <t>ケイスウ</t>
    </rPh>
    <rPh sb="4" eb="5">
      <t>ヒョウ</t>
    </rPh>
    <phoneticPr fontId="6"/>
  </si>
  <si>
    <t>[参考]最終需要項目の商品別構成</t>
    <phoneticPr fontId="6"/>
  </si>
  <si>
    <t>③</t>
    <phoneticPr fontId="6"/>
  </si>
  <si>
    <t>逆行列係数表</t>
    <rPh sb="0" eb="3">
      <t>ギャクギョウレツ</t>
    </rPh>
    <rPh sb="3" eb="5">
      <t>ケイスウ</t>
    </rPh>
    <rPh sb="5" eb="6">
      <t>ヒョウ</t>
    </rPh>
    <phoneticPr fontId="6"/>
  </si>
  <si>
    <t>←は「計算シートその２」に掲載</t>
    <rPh sb="3" eb="5">
      <t>ケイサン</t>
    </rPh>
    <rPh sb="13" eb="15">
      <t>ケイサイ</t>
    </rPh>
    <phoneticPr fontId="6"/>
  </si>
  <si>
    <t>④</t>
    <phoneticPr fontId="6"/>
  </si>
  <si>
    <t>最終需要項目別生産誘発に関する表</t>
    <rPh sb="12" eb="13">
      <t>カン</t>
    </rPh>
    <rPh sb="15" eb="16">
      <t>ヒョウ</t>
    </rPh>
    <phoneticPr fontId="6"/>
  </si>
  <si>
    <t>最終需要項目別生産誘発額</t>
  </si>
  <si>
    <t>生産誘発係数</t>
  </si>
  <si>
    <t>生産誘発依存度</t>
  </si>
  <si>
    <t>⑤</t>
    <phoneticPr fontId="6"/>
  </si>
  <si>
    <t>最終需要項目別粗付加価値誘発に関する表</t>
    <rPh sb="15" eb="16">
      <t>カン</t>
    </rPh>
    <rPh sb="18" eb="19">
      <t>ヒョウ</t>
    </rPh>
    <phoneticPr fontId="6"/>
  </si>
  <si>
    <t>最終需要項目別粗付加価値誘発額</t>
  </si>
  <si>
    <t>粗付加価値誘発係数</t>
  </si>
  <si>
    <t>粗付加価値誘発依存度</t>
  </si>
  <si>
    <t>⑥</t>
    <phoneticPr fontId="6"/>
  </si>
  <si>
    <t>最終需要項目別輸入誘発に関する表</t>
    <rPh sb="12" eb="13">
      <t>カン</t>
    </rPh>
    <rPh sb="15" eb="16">
      <t>ヒョウ</t>
    </rPh>
    <phoneticPr fontId="6"/>
  </si>
  <si>
    <t>最終需要項目別輸入誘発額</t>
  </si>
  <si>
    <t>輸入誘発係数</t>
  </si>
  <si>
    <t>輸入誘発依存度</t>
  </si>
  <si>
    <t>⑦</t>
    <phoneticPr fontId="6"/>
  </si>
  <si>
    <t>輸入係数、輸入品投入係数等</t>
    <rPh sb="0" eb="2">
      <t>ユニュウ</t>
    </rPh>
    <rPh sb="2" eb="4">
      <t>ケイスウ</t>
    </rPh>
    <rPh sb="5" eb="8">
      <t>ユニュウヒン</t>
    </rPh>
    <rPh sb="8" eb="13">
      <t>トウニュウケイスウトウ</t>
    </rPh>
    <phoneticPr fontId="6"/>
  </si>
  <si>
    <t>②～⑥の表（黄色シート）は自動計算（①の表（シート「Ｘ」）が参照元）</t>
    <rPh sb="4" eb="5">
      <t>ヒョウ</t>
    </rPh>
    <rPh sb="6" eb="8">
      <t>キイロ</t>
    </rPh>
    <rPh sb="13" eb="15">
      <t>ジドウ</t>
    </rPh>
    <rPh sb="15" eb="17">
      <t>ケイサン</t>
    </rPh>
    <phoneticPr fontId="6"/>
  </si>
  <si>
    <t>⑦の「輸入品投入係数」の値は「計算シートその２」に掲載</t>
    <rPh sb="3" eb="5">
      <t>ユニュウ</t>
    </rPh>
    <rPh sb="5" eb="6">
      <t>ヒン</t>
    </rPh>
    <rPh sb="6" eb="8">
      <t>トウニュウ</t>
    </rPh>
    <rPh sb="8" eb="10">
      <t>ケイスウ</t>
    </rPh>
    <rPh sb="12" eb="13">
      <t>アタイ</t>
    </rPh>
    <rPh sb="15" eb="17">
      <t>ケイサン</t>
    </rPh>
    <rPh sb="25" eb="27">
      <t>ケイサイ</t>
    </rPh>
    <phoneticPr fontId="6"/>
  </si>
  <si>
    <t>※別ファイル参照</t>
    <rPh sb="1" eb="2">
      <t>ベツ</t>
    </rPh>
    <rPh sb="6" eb="8">
      <t>サンショウ</t>
    </rPh>
    <phoneticPr fontId="6"/>
  </si>
  <si>
    <t>【凡例】</t>
    <rPh sb="1" eb="3">
      <t>ハンレイ</t>
    </rPh>
    <phoneticPr fontId="6"/>
  </si>
  <si>
    <t>Ｘ</t>
    <phoneticPr fontId="6"/>
  </si>
  <si>
    <t>取引基本表</t>
    <rPh sb="0" eb="5">
      <t>トリヒキキホンヒョウ</t>
    </rPh>
    <phoneticPr fontId="6"/>
  </si>
  <si>
    <t>Ａ</t>
    <phoneticPr fontId="6"/>
  </si>
  <si>
    <t>投入係数表</t>
    <rPh sb="0" eb="4">
      <t>トウニュウケイスウ</t>
    </rPh>
    <rPh sb="4" eb="5">
      <t>ヒョウ</t>
    </rPh>
    <phoneticPr fontId="6"/>
  </si>
  <si>
    <t>Ａ２</t>
    <phoneticPr fontId="6"/>
  </si>
  <si>
    <t>最終需要項目の商品構成</t>
    <phoneticPr fontId="6"/>
  </si>
  <si>
    <t>Ｂ</t>
    <phoneticPr fontId="6"/>
  </si>
  <si>
    <t>Ｉ</t>
    <phoneticPr fontId="6"/>
  </si>
  <si>
    <t>単位行列</t>
    <rPh sb="0" eb="4">
      <t>タンイギョウレツ</t>
    </rPh>
    <phoneticPr fontId="6"/>
  </si>
  <si>
    <t>Ｍ</t>
    <phoneticPr fontId="6"/>
  </si>
  <si>
    <t>輸入係数を対角要素とする行列</t>
    <rPh sb="0" eb="4">
      <t>ユニュウケイスウ</t>
    </rPh>
    <rPh sb="5" eb="9">
      <t>タイカクヨウソ</t>
    </rPh>
    <rPh sb="12" eb="14">
      <t>ギョウレツ</t>
    </rPh>
    <phoneticPr fontId="6"/>
  </si>
  <si>
    <t>Ｖ</t>
    <phoneticPr fontId="6"/>
  </si>
  <si>
    <t>粗付加価値率を対角要素とする行列</t>
    <rPh sb="0" eb="1">
      <t>アラ</t>
    </rPh>
    <rPh sb="1" eb="5">
      <t>フカカチ</t>
    </rPh>
    <rPh sb="5" eb="6">
      <t>リツ</t>
    </rPh>
    <rPh sb="7" eb="11">
      <t>タイカクヨウソ</t>
    </rPh>
    <rPh sb="14" eb="16">
      <t>ギョウレツ</t>
    </rPh>
    <phoneticPr fontId="6"/>
  </si>
  <si>
    <r>
      <t>　〔Ｉ－(Ｉ－Ｍ^)Ａ〕</t>
    </r>
    <r>
      <rPr>
        <u/>
        <vertAlign val="superscript"/>
        <sz val="12"/>
        <color theme="10"/>
        <rFont val="ＭＳ Ｐゴシック"/>
        <family val="3"/>
        <charset val="128"/>
      </rPr>
      <t>－１</t>
    </r>
    <phoneticPr fontId="6"/>
  </si>
  <si>
    <r>
      <t>　（Ｉ－Ａ</t>
    </r>
    <r>
      <rPr>
        <i/>
        <vertAlign val="superscript"/>
        <sz val="12"/>
        <rFont val="ＭＳ Ｐゴシック"/>
        <family val="3"/>
        <charset val="128"/>
      </rPr>
      <t>ｄ</t>
    </r>
    <r>
      <rPr>
        <sz val="12"/>
        <rFont val="ＭＳ Ｐゴシック"/>
        <family val="3"/>
        <charset val="128"/>
      </rPr>
      <t>）</t>
    </r>
    <r>
      <rPr>
        <vertAlign val="superscript"/>
        <sz val="12"/>
        <rFont val="ＭＳ Ｐゴシック"/>
        <family val="3"/>
        <charset val="128"/>
      </rPr>
      <t>－１</t>
    </r>
    <phoneticPr fontId="6"/>
  </si>
  <si>
    <r>
      <t>逆行列係数表〔Ｉ－(Ｉ－Ｍ^)Ａ〕</t>
    </r>
    <r>
      <rPr>
        <vertAlign val="superscript"/>
        <sz val="12"/>
        <color theme="1"/>
        <rFont val="ＭＳ Ｐゴシック"/>
        <family val="3"/>
        <charset val="128"/>
      </rPr>
      <t>－１</t>
    </r>
    <phoneticPr fontId="6"/>
  </si>
  <si>
    <t>四捨五入の関係で公表値と一致しない場合あり</t>
    <phoneticPr fontId="6"/>
  </si>
  <si>
    <t>令和２年（2020年）産業連関表 計算シートその１（13部門分類）</t>
    <rPh sb="0" eb="2">
      <t>レイワ</t>
    </rPh>
    <rPh sb="3" eb="4">
      <t>ネン</t>
    </rPh>
    <rPh sb="9" eb="10">
      <t>ネン</t>
    </rPh>
    <rPh sb="11" eb="16">
      <t>サンギョウレンカンヒョウ</t>
    </rPh>
    <rPh sb="17" eb="19">
      <t>ケイサン</t>
    </rPh>
    <rPh sb="28" eb="30">
      <t>ブモン</t>
    </rPh>
    <rPh sb="30" eb="32">
      <t>ブンルイ</t>
    </rPh>
    <phoneticPr fontId="6"/>
  </si>
  <si>
    <t>令和２年(2020年)産業連関表 投入係数表 (13部門分類表)</t>
  </si>
  <si>
    <t>令和２年(2020年)産業連関表 [参考]最終需要項目の商品構成 (13部門分類表)</t>
  </si>
  <si>
    <t>令和２年(2020年)産業連関表 逆行列係数表 [ I - ( I - M^ )A ]-1 (13部門分類表)</t>
  </si>
  <si>
    <t>令和２年(2020年)産業連関表 逆行列係数表 [ I - A ]-1 (13部門分類表)</t>
    <rPh sb="43" eb="44">
      <t>ヒョウ</t>
    </rPh>
    <phoneticPr fontId="4"/>
  </si>
  <si>
    <t>令和２年(2020年)産業連関表 最終需要項目別生産誘発額 (13部門分類表)</t>
  </si>
  <si>
    <t>令和２年(2020年)産業連関表 最終需要項目別生産誘発係数 (13部門分類表)</t>
  </si>
  <si>
    <t>令和２年(2020年)産業連関表 最終需要項目別生産誘発依存度 (13部門分類表)</t>
  </si>
  <si>
    <t>令和２年(2020年)産業連関表 最終需要項目別粗付加価値誘発額 (13部門分類表)</t>
  </si>
  <si>
    <t>令和２年(2020年)産業連関表 最終需要項目別粗付加価値誘発係数 (13部門分類表)</t>
  </si>
  <si>
    <t>令和２年(2020年)産業連関表 最終需要項目別粗付加価値誘発依存度 (13部門分類表)</t>
  </si>
  <si>
    <t>令和２年(2020年)産業連関表 最終需要項目別輸入誘発額 (13部門分類表)</t>
  </si>
  <si>
    <t>令和２年(2020年)産業連関表 最終需要項目別輸入誘発係数 (13部門分類表)</t>
  </si>
  <si>
    <t>令和２年(2020年)産業連関表 最終需要項目別輸入誘発依存度 (13部門分類表)</t>
  </si>
  <si>
    <t>令和２年(2020年)産業連関表 輸入係数・輸入品投入係数・総合輸入係数及び総合粗付加価値係数 (13部門分類表)</t>
  </si>
  <si>
    <t>令和２年(2020年)産業連関表 I (13部門分類表)</t>
  </si>
  <si>
    <t>令和２年(2020年)産業連関表 M (13部門分類表)</t>
  </si>
  <si>
    <t>令和２年(2020年)産業連関表 V (13部門分類表)</t>
  </si>
  <si>
    <t>令和２年(2020年)産業連関表 VB (13部門分類表)</t>
  </si>
  <si>
    <t>令和２年(2020年)産業連関表 VB(I-M) (13部門分類表)</t>
  </si>
  <si>
    <t>令和２年(2020年)産業連関表 MAB (13部門分類表)</t>
  </si>
  <si>
    <t>令和２年(2020年)産業連関表 MAB(I-M)+M (13部門分類表)</t>
  </si>
  <si>
    <r>
      <t>　（Ｉ－Ａ）</t>
    </r>
    <r>
      <rPr>
        <u/>
        <vertAlign val="superscript"/>
        <sz val="12"/>
        <color theme="10"/>
        <rFont val="ＭＳ Ｐゴシック"/>
        <family val="3"/>
        <charset val="128"/>
      </rPr>
      <t>－１</t>
    </r>
    <phoneticPr fontId="6"/>
  </si>
  <si>
    <t>令和２年(2020年)産業連関表 取引基本表(生産者価格評価表) (ひな型分類表)</t>
  </si>
  <si>
    <t>(単位 : 100万円)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</si>
</sst>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00000"/>
  </numFmts>
  <fonts count="18">
    <font>
      <sz val="11"/>
      <color theme="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vertAlign val="superscript"/>
      <sz val="12"/>
      <color theme="10"/>
      <name val="ＭＳ Ｐゴシック"/>
      <family val="3"/>
      <charset val="128"/>
    </font>
    <font>
      <i/>
      <vertAlign val="superscript"/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154">
    <xf numFmtId="0" fontId="0" fillId="0" borderId="0" xfId="0"/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vertical="center"/>
    </xf>
    <xf numFmtId="0" fontId="10" fillId="0" borderId="0" xfId="1" applyFont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 applyAlignment="1">
      <alignment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>
      <alignment vertical="center"/>
    </xf>
    <xf numFmtId="0" fontId="10" fillId="0" borderId="8" xfId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76" fontId="10" fillId="0" borderId="0" xfId="1" applyNumberFormat="1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1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8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vertical="center"/>
    </xf>
    <xf numFmtId="1" fontId="10" fillId="0" borderId="6" xfId="0" applyNumberFormat="1" applyFont="1" applyBorder="1" applyAlignment="1">
      <alignment vertical="center"/>
    </xf>
    <xf numFmtId="1" fontId="10" fillId="0" borderId="11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13" xfId="0" applyNumberFormat="1" applyFont="1" applyBorder="1" applyAlignment="1">
      <alignment vertical="center"/>
    </xf>
    <xf numFmtId="177" fontId="10" fillId="0" borderId="14" xfId="0" applyNumberFormat="1" applyFont="1" applyBorder="1" applyAlignment="1">
      <alignment vertical="center"/>
    </xf>
    <xf numFmtId="177" fontId="10" fillId="0" borderId="9" xfId="0" applyNumberFormat="1" applyFont="1" applyBorder="1" applyAlignment="1">
      <alignment vertical="center"/>
    </xf>
    <xf numFmtId="177" fontId="10" fillId="0" borderId="12" xfId="0" applyNumberFormat="1" applyFont="1" applyBorder="1" applyAlignment="1">
      <alignment vertical="center"/>
    </xf>
    <xf numFmtId="177" fontId="10" fillId="0" borderId="11" xfId="0" applyNumberFormat="1" applyFont="1" applyBorder="1" applyAlignment="1">
      <alignment vertical="center"/>
    </xf>
    <xf numFmtId="1" fontId="10" fillId="0" borderId="0" xfId="3" applyNumberFormat="1" applyFont="1" applyAlignment="1">
      <alignment vertical="center"/>
    </xf>
    <xf numFmtId="1" fontId="10" fillId="0" borderId="8" xfId="3" applyNumberFormat="1" applyFont="1" applyBorder="1" applyAlignment="1">
      <alignment vertical="center"/>
    </xf>
    <xf numFmtId="1" fontId="10" fillId="0" borderId="1" xfId="3" applyNumberFormat="1" applyFont="1" applyBorder="1" applyAlignment="1">
      <alignment vertical="center"/>
    </xf>
    <xf numFmtId="1" fontId="10" fillId="0" borderId="6" xfId="3" applyNumberFormat="1" applyFont="1" applyBorder="1" applyAlignment="1">
      <alignment vertical="center"/>
    </xf>
    <xf numFmtId="1" fontId="10" fillId="0" borderId="11" xfId="3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 wrapText="1"/>
    </xf>
    <xf numFmtId="177" fontId="10" fillId="0" borderId="8" xfId="0" applyNumberFormat="1" applyFont="1" applyBorder="1" applyAlignment="1">
      <alignment vertical="center" wrapText="1"/>
    </xf>
    <xf numFmtId="177" fontId="10" fillId="0" borderId="8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 wrapText="1"/>
    </xf>
    <xf numFmtId="177" fontId="10" fillId="0" borderId="6" xfId="0" applyNumberFormat="1" applyFont="1" applyBorder="1" applyAlignment="1">
      <alignment vertical="center" wrapText="1"/>
    </xf>
    <xf numFmtId="177" fontId="10" fillId="0" borderId="15" xfId="0" applyNumberFormat="1" applyFont="1" applyBorder="1" applyAlignment="1">
      <alignment vertical="center"/>
    </xf>
    <xf numFmtId="177" fontId="10" fillId="0" borderId="6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7" fontId="10" fillId="0" borderId="7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0" xfId="2" applyFont="1" applyAlignment="1">
      <alignment vertical="center" wrapText="1"/>
    </xf>
    <xf numFmtId="0" fontId="10" fillId="0" borderId="1" xfId="2" applyFont="1" applyBorder="1" applyAlignment="1">
      <alignment vertical="center"/>
    </xf>
    <xf numFmtId="0" fontId="10" fillId="0" borderId="0" xfId="2" applyFo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 applyAlignment="1">
      <alignment vertical="center" wrapText="1"/>
    </xf>
    <xf numFmtId="0" fontId="10" fillId="0" borderId="4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5" xfId="2" applyFont="1" applyBorder="1">
      <alignment vertical="center"/>
    </xf>
    <xf numFmtId="0" fontId="10" fillId="0" borderId="6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10" fillId="0" borderId="7" xfId="2" applyFont="1" applyBorder="1">
      <alignment vertical="center"/>
    </xf>
    <xf numFmtId="0" fontId="10" fillId="0" borderId="8" xfId="2" applyFont="1" applyBorder="1" applyAlignment="1">
      <alignment vertical="center" wrapText="1"/>
    </xf>
    <xf numFmtId="177" fontId="10" fillId="0" borderId="0" xfId="2" applyNumberFormat="1" applyFont="1" applyBorder="1">
      <alignment vertical="center"/>
    </xf>
    <xf numFmtId="177" fontId="10" fillId="0" borderId="13" xfId="2" applyNumberFormat="1" applyFont="1" applyBorder="1">
      <alignment vertical="center"/>
    </xf>
    <xf numFmtId="177" fontId="10" fillId="0" borderId="0" xfId="2" applyNumberFormat="1" applyFont="1">
      <alignment vertical="center"/>
    </xf>
    <xf numFmtId="177" fontId="10" fillId="0" borderId="14" xfId="2" applyNumberFormat="1" applyFont="1" applyBorder="1">
      <alignment vertical="center"/>
    </xf>
    <xf numFmtId="177" fontId="10" fillId="0" borderId="9" xfId="2" applyNumberFormat="1" applyFont="1" applyBorder="1">
      <alignment vertical="center"/>
    </xf>
    <xf numFmtId="177" fontId="10" fillId="0" borderId="12" xfId="2" applyNumberFormat="1" applyFont="1" applyBorder="1">
      <alignment vertical="center"/>
    </xf>
    <xf numFmtId="177" fontId="10" fillId="0" borderId="2" xfId="2" applyNumberFormat="1" applyFont="1" applyBorder="1">
      <alignment vertical="center"/>
    </xf>
    <xf numFmtId="177" fontId="10" fillId="0" borderId="11" xfId="2" applyNumberFormat="1" applyFont="1" applyBorder="1">
      <alignment vertical="center"/>
    </xf>
    <xf numFmtId="0" fontId="10" fillId="0" borderId="6" xfId="2" applyFont="1" applyBorder="1">
      <alignment vertical="center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177" fontId="10" fillId="0" borderId="10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7" fontId="10" fillId="0" borderId="5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1" fontId="10" fillId="0" borderId="15" xfId="0" applyNumberFormat="1" applyFon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/>
    </xf>
    <xf numFmtId="0" fontId="13" fillId="0" borderId="17" xfId="5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3" fillId="0" borderId="9" xfId="5" applyFont="1" applyBorder="1">
      <alignment vertical="center"/>
    </xf>
    <xf numFmtId="0" fontId="13" fillId="0" borderId="12" xfId="5" applyFont="1" applyBorder="1">
      <alignment vertical="center"/>
    </xf>
    <xf numFmtId="0" fontId="9" fillId="0" borderId="10" xfId="0" applyFont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3" fillId="0" borderId="20" xfId="5" applyFont="1" applyFill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24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3" fillId="0" borderId="10" xfId="5" applyFont="1" applyBorder="1">
      <alignment vertical="center"/>
    </xf>
    <xf numFmtId="0" fontId="13" fillId="0" borderId="28" xfId="6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0" borderId="9" xfId="5" applyFont="1" applyFill="1" applyBorder="1">
      <alignment vertical="center"/>
    </xf>
    <xf numFmtId="0" fontId="13" fillId="0" borderId="10" xfId="5" applyFont="1" applyFill="1" applyBorder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</cellXfs>
  <cellStyles count="7">
    <cellStyle name="ハイパーリンク" xfId="6" builtinId="8"/>
    <cellStyle name="ハイパーリンク 2" xfId="5" xr:uid="{90F15D70-490D-4C79-BC83-49919BBCBE81}"/>
    <cellStyle name="桁区切り" xfId="3" builtinId="6"/>
    <cellStyle name="標準" xfId="0" builtinId="0" customBuiltin="1"/>
    <cellStyle name="標準 2" xfId="1" xr:uid="{40F4DD87-6E5D-4F22-B9BE-4DFDA40B6AE2}"/>
    <cellStyle name="標準 3" xfId="2" xr:uid="{B82838A9-F424-4817-929E-7AAC0E47ADF9}"/>
    <cellStyle name="標準 4" xfId="4" xr:uid="{77EC95BB-1985-46E2-AF2D-C66DFA758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theme/theme1.xml" Type="http://schemas.openxmlformats.org/officeDocument/2006/relationships/theme"/><Relationship Id="rId25" Target="styles.xml" Type="http://schemas.openxmlformats.org/officeDocument/2006/relationships/styles"/><Relationship Id="rId26" Target="sharedStrings.xml" Type="http://schemas.openxmlformats.org/officeDocument/2006/relationships/sharedStrings"/><Relationship Id="rId27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AB07-B02B-4F34-9363-B2CD9C2F5F14}">
  <sheetPr codeName="Sheet1"/>
  <dimension ref="A1:G25"/>
  <sheetViews>
    <sheetView tabSelected="1" workbookViewId="0"/>
  </sheetViews>
  <sheetFormatPr defaultColWidth="8.21875" defaultRowHeight="17.25" customHeight="1"/>
  <cols>
    <col min="1" max="2" width="5.109375" style="2" customWidth="1"/>
    <col min="3" max="3" width="13.88671875" style="2" customWidth="1"/>
    <col min="4" max="4" width="46.6640625" style="2" customWidth="1"/>
    <col min="5" max="5" width="31.77734375" style="2" customWidth="1"/>
    <col min="6" max="6" width="19.21875" style="2" customWidth="1"/>
    <col min="7" max="7" width="21.33203125" style="2" customWidth="1"/>
    <col min="8" max="1000" width="9" style="2" customWidth="1"/>
    <col min="1001" max="16384" width="8.21875" style="2"/>
  </cols>
  <sheetData>
    <row r="1" spans="1:7" ht="42.75" customHeight="1">
      <c r="A1" s="1" t="s">
        <v>138</v>
      </c>
    </row>
    <row r="2" spans="1:7" s="98" customFormat="1" ht="17.25" customHeight="1">
      <c r="A2" s="142" t="s">
        <v>88</v>
      </c>
      <c r="B2" s="143"/>
      <c r="C2" s="93" t="s">
        <v>89</v>
      </c>
      <c r="D2" s="94" t="s">
        <v>90</v>
      </c>
      <c r="E2" s="95"/>
      <c r="F2" s="96"/>
      <c r="G2" s="97"/>
    </row>
    <row r="3" spans="1:7" s="98" customFormat="1" ht="17.25" customHeight="1">
      <c r="A3" s="99"/>
      <c r="B3" s="100"/>
      <c r="C3" s="101"/>
      <c r="D3" s="102" t="s">
        <v>91</v>
      </c>
      <c r="E3" s="103"/>
      <c r="F3" s="104"/>
      <c r="G3" s="105"/>
    </row>
    <row r="4" spans="1:7" s="98" customFormat="1" ht="17.25" customHeight="1">
      <c r="A4" s="106"/>
      <c r="B4" s="107"/>
      <c r="C4" s="108"/>
      <c r="D4" s="109" t="s">
        <v>92</v>
      </c>
      <c r="E4" s="110"/>
      <c r="F4" s="111"/>
      <c r="G4" s="112"/>
    </row>
    <row r="5" spans="1:7" s="98" customFormat="1" ht="17.25" customHeight="1">
      <c r="A5" s="132" t="s">
        <v>93</v>
      </c>
      <c r="B5" s="133"/>
      <c r="C5" s="144" t="s">
        <v>94</v>
      </c>
      <c r="D5" s="145"/>
      <c r="E5" s="113" t="s">
        <v>95</v>
      </c>
      <c r="F5" s="114" t="s">
        <v>96</v>
      </c>
      <c r="G5" s="115"/>
    </row>
    <row r="6" spans="1:7" s="98" customFormat="1" ht="17.25" customHeight="1">
      <c r="A6" s="142" t="s">
        <v>97</v>
      </c>
      <c r="B6" s="143"/>
      <c r="C6" s="116" t="s">
        <v>98</v>
      </c>
      <c r="D6" s="117" t="s">
        <v>134</v>
      </c>
      <c r="E6" s="118"/>
      <c r="F6" s="119"/>
      <c r="G6" s="120"/>
    </row>
    <row r="7" spans="1:7" s="98" customFormat="1" ht="17.25" customHeight="1">
      <c r="A7" s="99"/>
      <c r="B7" s="100"/>
      <c r="C7" s="121"/>
      <c r="D7" s="122" t="s">
        <v>135</v>
      </c>
      <c r="E7" s="123" t="s">
        <v>99</v>
      </c>
      <c r="F7" s="124"/>
      <c r="G7" s="125"/>
    </row>
    <row r="8" spans="1:7" s="98" customFormat="1" ht="17.25" customHeight="1">
      <c r="A8" s="106"/>
      <c r="B8" s="107"/>
      <c r="C8" s="126"/>
      <c r="D8" s="131" t="s">
        <v>160</v>
      </c>
      <c r="E8" s="127"/>
      <c r="F8" s="128"/>
      <c r="G8" s="129"/>
    </row>
    <row r="9" spans="1:7" s="98" customFormat="1" ht="17.25" customHeight="1">
      <c r="A9" s="132" t="s">
        <v>100</v>
      </c>
      <c r="B9" s="133"/>
      <c r="C9" s="146" t="s">
        <v>101</v>
      </c>
      <c r="D9" s="147"/>
      <c r="E9" s="113" t="s">
        <v>102</v>
      </c>
      <c r="F9" s="114" t="s">
        <v>103</v>
      </c>
      <c r="G9" s="130" t="s">
        <v>104</v>
      </c>
    </row>
    <row r="10" spans="1:7" s="98" customFormat="1" ht="17.25" customHeight="1">
      <c r="A10" s="132" t="s">
        <v>105</v>
      </c>
      <c r="B10" s="133"/>
      <c r="C10" s="134" t="s">
        <v>106</v>
      </c>
      <c r="D10" s="135"/>
      <c r="E10" s="113" t="s">
        <v>107</v>
      </c>
      <c r="F10" s="114" t="s">
        <v>108</v>
      </c>
      <c r="G10" s="130" t="s">
        <v>109</v>
      </c>
    </row>
    <row r="11" spans="1:7" s="98" customFormat="1" ht="17.25" customHeight="1">
      <c r="A11" s="132" t="s">
        <v>110</v>
      </c>
      <c r="B11" s="133"/>
      <c r="C11" s="136" t="s">
        <v>111</v>
      </c>
      <c r="D11" s="137"/>
      <c r="E11" s="113" t="s">
        <v>112</v>
      </c>
      <c r="F11" s="114" t="s">
        <v>113</v>
      </c>
      <c r="G11" s="130" t="s">
        <v>114</v>
      </c>
    </row>
    <row r="12" spans="1:7" s="98" customFormat="1" ht="17.25" customHeight="1">
      <c r="A12" s="138" t="s">
        <v>115</v>
      </c>
      <c r="B12" s="139"/>
      <c r="C12" s="140" t="s">
        <v>116</v>
      </c>
      <c r="D12" s="141"/>
      <c r="E12" s="113"/>
      <c r="F12" s="114"/>
      <c r="G12" s="130"/>
    </row>
    <row r="13" spans="1:7" s="98" customFormat="1" ht="17.25" customHeight="1"/>
    <row r="14" spans="1:7" s="98" customFormat="1" ht="17.25" customHeight="1">
      <c r="B14" s="98" t="s">
        <v>117</v>
      </c>
    </row>
    <row r="15" spans="1:7" s="98" customFormat="1" ht="17.25" customHeight="1">
      <c r="B15" s="98" t="s">
        <v>118</v>
      </c>
    </row>
    <row r="16" spans="1:7" s="98" customFormat="1" ht="17.25" customHeight="1">
      <c r="B16" s="98" t="s">
        <v>137</v>
      </c>
    </row>
    <row r="17" spans="2:3" s="98" customFormat="1" ht="17.25" customHeight="1"/>
    <row r="18" spans="2:3" s="98" customFormat="1" ht="17.25" customHeight="1">
      <c r="B18" s="98" t="s">
        <v>120</v>
      </c>
    </row>
    <row r="19" spans="2:3" s="98" customFormat="1" ht="17.25" customHeight="1">
      <c r="B19" s="98" t="s">
        <v>121</v>
      </c>
      <c r="C19" s="98" t="s">
        <v>122</v>
      </c>
    </row>
    <row r="20" spans="2:3" s="98" customFormat="1" ht="17.25" customHeight="1">
      <c r="B20" s="98" t="s">
        <v>123</v>
      </c>
      <c r="C20" s="98" t="s">
        <v>124</v>
      </c>
    </row>
    <row r="21" spans="2:3" s="98" customFormat="1" ht="17.25" customHeight="1">
      <c r="B21" s="98" t="s">
        <v>125</v>
      </c>
      <c r="C21" s="98" t="s">
        <v>126</v>
      </c>
    </row>
    <row r="22" spans="2:3" s="98" customFormat="1" ht="17.25" customHeight="1">
      <c r="B22" s="98" t="s">
        <v>127</v>
      </c>
      <c r="C22" s="98" t="s">
        <v>136</v>
      </c>
    </row>
    <row r="23" spans="2:3" s="98" customFormat="1" ht="17.25" customHeight="1">
      <c r="B23" s="98" t="s">
        <v>128</v>
      </c>
      <c r="C23" s="98" t="s">
        <v>129</v>
      </c>
    </row>
    <row r="24" spans="2:3" s="98" customFormat="1" ht="17.25" customHeight="1">
      <c r="B24" s="98" t="s">
        <v>130</v>
      </c>
      <c r="C24" s="98" t="s">
        <v>131</v>
      </c>
    </row>
    <row r="25" spans="2:3" s="98" customFormat="1" ht="17.25" customHeight="1">
      <c r="B25" s="98" t="s">
        <v>132</v>
      </c>
      <c r="C25" s="98" t="s">
        <v>133</v>
      </c>
    </row>
  </sheetData>
  <mergeCells count="12">
    <mergeCell ref="A2:B2"/>
    <mergeCell ref="A5:B5"/>
    <mergeCell ref="C5:D5"/>
    <mergeCell ref="A6:B6"/>
    <mergeCell ref="A9:B9"/>
    <mergeCell ref="C9:D9"/>
    <mergeCell ref="A10:B10"/>
    <mergeCell ref="C10:D10"/>
    <mergeCell ref="A11:B11"/>
    <mergeCell ref="C11:D11"/>
    <mergeCell ref="A12:B12"/>
    <mergeCell ref="C12:D12"/>
  </mergeCells>
  <phoneticPr fontId="4"/>
  <hyperlinks>
    <hyperlink ref="D3" location="X!A1" display=" 生産者価格評価表（投入・産出行列形式）" xr:uid="{0CB00DD7-38F0-423C-9906-9F7F3B93CF93}"/>
    <hyperlink ref="D6" location="B!A1" display="　〔Ｉ－(Ｉ－　　)Ａ〕－１" xr:uid="{E2223B48-69E0-4B79-9A36-B9F44AFCA3F8}"/>
    <hyperlink ref="D8" location="'I-A-1'!A1" display="　（Ｉ－Ａ）－１" xr:uid="{E83B0879-2070-404A-B7F7-DDF39E667570}"/>
    <hyperlink ref="E9" location="生誘!A1" display="最終需要項目別生産誘発額" xr:uid="{BE7B95B9-E1B9-456D-8C6E-46FBE7669C0D}"/>
    <hyperlink ref="F9" location="生誘係!A1" display="生産誘発係数" xr:uid="{F0340BA6-DC75-4CD1-8B8B-69EA0BEDFDAB}"/>
    <hyperlink ref="G9" location="生誘依!A1" display="生産誘発依存度" xr:uid="{19768E45-5EA7-44B7-BEAB-210107F8702E}"/>
    <hyperlink ref="E10" location="粗誘!A1" display="最終需要項目別粗付加価値誘発額" xr:uid="{12B2A7AC-0270-4078-A042-975D38A42863}"/>
    <hyperlink ref="F10" location="粗誘係!A1" display="粗付加価値誘発係数" xr:uid="{8B24E6F3-7CB3-49D0-9DB1-CB582A43DAD4}"/>
    <hyperlink ref="G10" location="粗誘依!A1" display="粗付加価値誘発依存度" xr:uid="{FEDFD2C4-E8DF-4799-A6C7-AD91B5A6F0A1}"/>
    <hyperlink ref="E11" location="入誘!A1" display="最終需要項目別輸入誘発額" xr:uid="{D0E6627C-FCBB-4C4E-AACC-E9AED998D16A}"/>
    <hyperlink ref="F11" location="入誘係!A1" display="輸入誘発係数" xr:uid="{F80C1736-02AD-480C-9186-9872B8270724}"/>
    <hyperlink ref="G11" location="入誘依!A1" display="輸入誘発依存度" xr:uid="{549365F3-FBA6-4B20-B056-8761A7E00EAB}"/>
    <hyperlink ref="E5" location="A!A1" display="投入係数表" xr:uid="{DB4B022D-AEA6-4226-8D5A-A2F98804C0E7}"/>
    <hyperlink ref="F5" location="'A2'!A1" display="[参考]最終需要項目の商品別構成" xr:uid="{69761464-92EC-42DA-9B01-5C5DC73F0563}"/>
    <hyperlink ref="C12:D12" location="輸入係数等!A1" display="輸入係数、輸入品投入係数等" xr:uid="{4C651A49-1AAD-4EDF-9ABA-94BF4CAC80BE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B55F-1317-4F1E-A29E-A7D8E4290EDE}">
  <sheetPr codeName="Sheet2">
    <tabColor theme="8" tint="0.79998168889431442"/>
  </sheetPr>
  <dimension ref="A1:AK29"/>
  <sheetViews>
    <sheetView zoomScaleNormal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3.2"/>
  <cols>
    <col min="1" max="1" width="9" style="6"/>
    <col min="2" max="61" width="18.6640625" style="6" customWidth="1"/>
    <col min="62" max="16384" width="9" style="6"/>
  </cols>
  <sheetData>
    <row r="1" spans="1:37" ht="39.9" customHeight="1">
      <c r="A1" s="3" t="s">
        <v>161</v>
      </c>
      <c r="B1" s="4"/>
      <c r="C1" s="5"/>
      <c r="D1" s="5"/>
      <c r="E1" s="5"/>
      <c r="F1" s="5"/>
      <c r="G1" s="5"/>
      <c r="H1" s="5"/>
      <c r="AF1" s="6" t="s">
        <v>162</v>
      </c>
    </row>
    <row r="2" spans="1:37" ht="39.9" customHeight="1">
      <c r="A2" s="7"/>
      <c r="B2" s="8"/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10" t="s">
        <v>12</v>
      </c>
      <c r="P2" s="10" t="s">
        <v>13</v>
      </c>
      <c r="Q2" s="9" t="s">
        <v>14</v>
      </c>
      <c r="R2" s="9" t="s">
        <v>15</v>
      </c>
      <c r="S2" s="9" t="s">
        <v>16</v>
      </c>
      <c r="T2" s="9" t="s">
        <v>17</v>
      </c>
      <c r="U2" s="10" t="s">
        <v>18</v>
      </c>
      <c r="V2" s="10" t="s">
        <v>19</v>
      </c>
      <c r="W2" s="10" t="s">
        <v>20</v>
      </c>
      <c r="X2" s="10" t="s">
        <v>21</v>
      </c>
      <c r="Y2" s="10" t="s">
        <v>22</v>
      </c>
      <c r="Z2" s="10" t="s">
        <v>23</v>
      </c>
      <c r="AA2" s="9" t="s">
        <v>24</v>
      </c>
      <c r="AB2" s="9" t="s">
        <v>25</v>
      </c>
      <c r="AC2" s="10" t="s">
        <v>26</v>
      </c>
      <c r="AD2" s="10" t="s">
        <v>27</v>
      </c>
      <c r="AE2" s="10" t="s">
        <v>28</v>
      </c>
      <c r="AF2" s="10" t="s">
        <v>29</v>
      </c>
    </row>
    <row r="3" spans="1:37" ht="39.9" customHeight="1">
      <c r="A3" s="11"/>
      <c r="B3" s="12"/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40</v>
      </c>
      <c r="N3" s="13" t="s">
        <v>41</v>
      </c>
      <c r="O3" s="12" t="s">
        <v>42</v>
      </c>
      <c r="P3" s="12" t="s">
        <v>43</v>
      </c>
      <c r="Q3" s="13" t="s">
        <v>44</v>
      </c>
      <c r="R3" s="13" t="s">
        <v>45</v>
      </c>
      <c r="S3" s="13" t="s">
        <v>46</v>
      </c>
      <c r="T3" s="13" t="s">
        <v>47</v>
      </c>
      <c r="U3" s="12" t="s">
        <v>48</v>
      </c>
      <c r="V3" s="12" t="s">
        <v>49</v>
      </c>
      <c r="W3" s="12" t="s">
        <v>50</v>
      </c>
      <c r="X3" s="12" t="s">
        <v>51</v>
      </c>
      <c r="Y3" s="12" t="s">
        <v>52</v>
      </c>
      <c r="Z3" s="12" t="s">
        <v>53</v>
      </c>
      <c r="AA3" s="13" t="s">
        <v>54</v>
      </c>
      <c r="AB3" s="13" t="s">
        <v>55</v>
      </c>
      <c r="AC3" s="12" t="s">
        <v>56</v>
      </c>
      <c r="AD3" s="12" t="s">
        <v>57</v>
      </c>
      <c r="AE3" s="12" t="s">
        <v>58</v>
      </c>
      <c r="AF3" s="12" t="s">
        <v>59</v>
      </c>
      <c r="AG3" s="4"/>
      <c r="AH3" s="4"/>
    </row>
    <row r="4" spans="1:37" ht="39.9" customHeight="1">
      <c r="A4" s="14" t="s">
        <v>0</v>
      </c>
      <c r="B4" s="15" t="s">
        <v>30</v>
      </c>
      <c r="C4" s="16">
        <v>1602758</v>
      </c>
      <c r="D4" s="16">
        <v>51</v>
      </c>
      <c r="E4" s="16">
        <v>7745768</v>
      </c>
      <c r="F4" s="16">
        <v>63381</v>
      </c>
      <c r="G4" s="16">
        <v>0</v>
      </c>
      <c r="H4" s="16">
        <v>11462</v>
      </c>
      <c r="I4" s="16">
        <v>0</v>
      </c>
      <c r="J4" s="16">
        <v>403</v>
      </c>
      <c r="K4" s="16">
        <v>2049</v>
      </c>
      <c r="L4" s="16">
        <v>0</v>
      </c>
      <c r="M4" s="16">
        <v>1303</v>
      </c>
      <c r="N4" s="16">
        <v>872082</v>
      </c>
      <c r="O4" s="17">
        <v>0</v>
      </c>
      <c r="P4" s="17">
        <v>10299257</v>
      </c>
      <c r="Q4" s="16">
        <v>64640</v>
      </c>
      <c r="R4" s="16">
        <v>3752518</v>
      </c>
      <c r="S4" s="16">
        <v>0</v>
      </c>
      <c r="T4" s="16">
        <v>263091</v>
      </c>
      <c r="U4" s="17">
        <v>202163</v>
      </c>
      <c r="V4" s="17">
        <v>4282412</v>
      </c>
      <c r="W4" s="17">
        <v>14581669</v>
      </c>
      <c r="X4" s="17">
        <v>101237</v>
      </c>
      <c r="Y4" s="17">
        <v>4383649</v>
      </c>
      <c r="Z4" s="17">
        <v>14682906</v>
      </c>
      <c r="AA4" s="16">
        <v>-2101861</v>
      </c>
      <c r="AB4" s="16">
        <v>-35111</v>
      </c>
      <c r="AC4" s="17">
        <v>-180123</v>
      </c>
      <c r="AD4" s="17">
        <v>-2317095</v>
      </c>
      <c r="AE4" s="17">
        <v>2066554</v>
      </c>
      <c r="AF4" s="17">
        <v>12365811</v>
      </c>
      <c r="AG4" s="18"/>
      <c r="AH4" s="18"/>
      <c r="AI4" s="18"/>
      <c r="AJ4" s="18"/>
      <c r="AK4" s="18"/>
    </row>
    <row r="5" spans="1:37" ht="39.9" customHeight="1">
      <c r="A5" s="14" t="s">
        <v>1</v>
      </c>
      <c r="B5" s="15" t="s">
        <v>31</v>
      </c>
      <c r="C5" s="16">
        <v>383</v>
      </c>
      <c r="D5" s="16">
        <v>1276</v>
      </c>
      <c r="E5" s="16">
        <v>9479221</v>
      </c>
      <c r="F5" s="16">
        <v>128398</v>
      </c>
      <c r="G5" s="16">
        <v>4815725</v>
      </c>
      <c r="H5" s="16">
        <v>162</v>
      </c>
      <c r="I5" s="16">
        <v>32</v>
      </c>
      <c r="J5" s="16">
        <v>68</v>
      </c>
      <c r="K5" s="16">
        <v>181</v>
      </c>
      <c r="L5" s="16">
        <v>11</v>
      </c>
      <c r="M5" s="16">
        <v>324</v>
      </c>
      <c r="N5" s="16">
        <v>3032</v>
      </c>
      <c r="O5" s="17">
        <v>1024</v>
      </c>
      <c r="P5" s="17">
        <v>14429837</v>
      </c>
      <c r="Q5" s="16">
        <v>-4500</v>
      </c>
      <c r="R5" s="16">
        <v>-5127</v>
      </c>
      <c r="S5" s="16">
        <v>0</v>
      </c>
      <c r="T5" s="16">
        <v>-4978</v>
      </c>
      <c r="U5" s="17">
        <v>-7389</v>
      </c>
      <c r="V5" s="17">
        <v>-21994</v>
      </c>
      <c r="W5" s="17">
        <v>14407843</v>
      </c>
      <c r="X5" s="17">
        <v>17191</v>
      </c>
      <c r="Y5" s="17">
        <v>-4803</v>
      </c>
      <c r="Z5" s="17">
        <v>14425034</v>
      </c>
      <c r="AA5" s="16">
        <v>-12015420</v>
      </c>
      <c r="AB5" s="16">
        <v>0</v>
      </c>
      <c r="AC5" s="17">
        <v>-1903075</v>
      </c>
      <c r="AD5" s="17">
        <v>-13918495</v>
      </c>
      <c r="AE5" s="17">
        <v>-13923298</v>
      </c>
      <c r="AF5" s="17">
        <v>506539</v>
      </c>
      <c r="AG5" s="18"/>
      <c r="AH5" s="18"/>
      <c r="AI5" s="18"/>
      <c r="AJ5" s="18"/>
      <c r="AK5" s="18"/>
    </row>
    <row r="6" spans="1:37" ht="39.9" customHeight="1">
      <c r="A6" s="14" t="s">
        <v>2</v>
      </c>
      <c r="B6" s="15" t="s">
        <v>32</v>
      </c>
      <c r="C6" s="16">
        <v>2730267</v>
      </c>
      <c r="D6" s="16">
        <v>28274</v>
      </c>
      <c r="E6" s="16">
        <v>119319420</v>
      </c>
      <c r="F6" s="16">
        <v>18525162</v>
      </c>
      <c r="G6" s="16">
        <v>1444099</v>
      </c>
      <c r="H6" s="16">
        <v>2756552</v>
      </c>
      <c r="I6" s="16">
        <v>970786</v>
      </c>
      <c r="J6" s="16">
        <v>244267</v>
      </c>
      <c r="K6" s="16">
        <v>5884391</v>
      </c>
      <c r="L6" s="16">
        <v>2487483</v>
      </c>
      <c r="M6" s="16">
        <v>2207479</v>
      </c>
      <c r="N6" s="16">
        <v>30494134</v>
      </c>
      <c r="O6" s="17">
        <v>239107</v>
      </c>
      <c r="P6" s="17">
        <v>187331421</v>
      </c>
      <c r="Q6" s="16">
        <v>1626355</v>
      </c>
      <c r="R6" s="16">
        <v>57060339</v>
      </c>
      <c r="S6" s="16">
        <v>6309</v>
      </c>
      <c r="T6" s="16">
        <v>38749360</v>
      </c>
      <c r="U6" s="17">
        <v>-1357350</v>
      </c>
      <c r="V6" s="17">
        <v>96085013</v>
      </c>
      <c r="W6" s="17">
        <v>283416434</v>
      </c>
      <c r="X6" s="17">
        <v>56702218</v>
      </c>
      <c r="Y6" s="17">
        <v>152787231</v>
      </c>
      <c r="Z6" s="17">
        <v>340118652</v>
      </c>
      <c r="AA6" s="16">
        <v>-53471345</v>
      </c>
      <c r="AB6" s="16">
        <v>-762599</v>
      </c>
      <c r="AC6" s="17">
        <v>-6535406</v>
      </c>
      <c r="AD6" s="17">
        <v>-60769350</v>
      </c>
      <c r="AE6" s="17">
        <v>92017881</v>
      </c>
      <c r="AF6" s="17">
        <v>279349302</v>
      </c>
      <c r="AG6" s="18"/>
      <c r="AH6" s="18"/>
      <c r="AI6" s="18"/>
      <c r="AJ6" s="18"/>
      <c r="AK6" s="18"/>
    </row>
    <row r="7" spans="1:37" ht="39.9" customHeight="1">
      <c r="A7" s="14" t="s">
        <v>3</v>
      </c>
      <c r="B7" s="15" t="s">
        <v>33</v>
      </c>
      <c r="C7" s="16">
        <v>41237</v>
      </c>
      <c r="D7" s="16">
        <v>1468</v>
      </c>
      <c r="E7" s="16">
        <v>750201</v>
      </c>
      <c r="F7" s="16">
        <v>59411</v>
      </c>
      <c r="G7" s="16">
        <v>735172</v>
      </c>
      <c r="H7" s="16">
        <v>347187</v>
      </c>
      <c r="I7" s="16">
        <v>126549</v>
      </c>
      <c r="J7" s="16">
        <v>1204183</v>
      </c>
      <c r="K7" s="16">
        <v>473908</v>
      </c>
      <c r="L7" s="16">
        <v>271478</v>
      </c>
      <c r="M7" s="16">
        <v>344051</v>
      </c>
      <c r="N7" s="16">
        <v>850044</v>
      </c>
      <c r="O7" s="17">
        <v>112875</v>
      </c>
      <c r="P7" s="17">
        <v>5317764</v>
      </c>
      <c r="Q7" s="16">
        <v>0</v>
      </c>
      <c r="R7" s="16">
        <v>0</v>
      </c>
      <c r="S7" s="16">
        <v>0</v>
      </c>
      <c r="T7" s="16">
        <v>63568716</v>
      </c>
      <c r="U7" s="17">
        <v>0</v>
      </c>
      <c r="V7" s="17">
        <v>63568716</v>
      </c>
      <c r="W7" s="17">
        <v>68886480</v>
      </c>
      <c r="X7" s="17">
        <v>0</v>
      </c>
      <c r="Y7" s="17">
        <v>63568716</v>
      </c>
      <c r="Z7" s="17">
        <v>68886480</v>
      </c>
      <c r="AA7" s="16">
        <v>0</v>
      </c>
      <c r="AB7" s="16">
        <v>0</v>
      </c>
      <c r="AC7" s="17">
        <v>0</v>
      </c>
      <c r="AD7" s="17">
        <v>0</v>
      </c>
      <c r="AE7" s="17">
        <v>63568716</v>
      </c>
      <c r="AF7" s="17">
        <v>68886480</v>
      </c>
      <c r="AG7" s="18"/>
      <c r="AH7" s="18"/>
      <c r="AI7" s="18"/>
      <c r="AJ7" s="18"/>
      <c r="AK7" s="18"/>
    </row>
    <row r="8" spans="1:37" ht="39.9" customHeight="1">
      <c r="A8" s="14" t="s">
        <v>4</v>
      </c>
      <c r="B8" s="15" t="s">
        <v>34</v>
      </c>
      <c r="C8" s="16">
        <v>146674</v>
      </c>
      <c r="D8" s="16">
        <v>21830</v>
      </c>
      <c r="E8" s="16">
        <v>6061965</v>
      </c>
      <c r="F8" s="16">
        <v>254028</v>
      </c>
      <c r="G8" s="16">
        <v>3045382</v>
      </c>
      <c r="H8" s="16">
        <v>2220845</v>
      </c>
      <c r="I8" s="16">
        <v>226491</v>
      </c>
      <c r="J8" s="16">
        <v>492348</v>
      </c>
      <c r="K8" s="16">
        <v>763588</v>
      </c>
      <c r="L8" s="16">
        <v>453289</v>
      </c>
      <c r="M8" s="16">
        <v>617211</v>
      </c>
      <c r="N8" s="16">
        <v>4683580</v>
      </c>
      <c r="O8" s="17">
        <v>27471</v>
      </c>
      <c r="P8" s="17">
        <v>19014702</v>
      </c>
      <c r="Q8" s="16">
        <v>8287</v>
      </c>
      <c r="R8" s="16">
        <v>8843058</v>
      </c>
      <c r="S8" s="16">
        <v>-136277</v>
      </c>
      <c r="T8" s="16">
        <v>0</v>
      </c>
      <c r="U8" s="17">
        <v>0</v>
      </c>
      <c r="V8" s="17">
        <v>8715068</v>
      </c>
      <c r="W8" s="17">
        <v>27729770</v>
      </c>
      <c r="X8" s="17">
        <v>57688</v>
      </c>
      <c r="Y8" s="17">
        <v>8772756</v>
      </c>
      <c r="Z8" s="17">
        <v>27787458</v>
      </c>
      <c r="AA8" s="16">
        <v>-4445</v>
      </c>
      <c r="AB8" s="16">
        <v>0</v>
      </c>
      <c r="AC8" s="17">
        <v>0</v>
      </c>
      <c r="AD8" s="17">
        <v>-4445</v>
      </c>
      <c r="AE8" s="17">
        <v>8768311</v>
      </c>
      <c r="AF8" s="17">
        <v>27783013</v>
      </c>
      <c r="AG8" s="18"/>
      <c r="AH8" s="18"/>
      <c r="AI8" s="18"/>
      <c r="AJ8" s="18"/>
      <c r="AK8" s="18"/>
    </row>
    <row r="9" spans="1:37" ht="39.9" customHeight="1">
      <c r="A9" s="14" t="s">
        <v>5</v>
      </c>
      <c r="B9" s="15" t="s">
        <v>35</v>
      </c>
      <c r="C9" s="16">
        <v>689641</v>
      </c>
      <c r="D9" s="16">
        <v>6159</v>
      </c>
      <c r="E9" s="16">
        <v>12252998</v>
      </c>
      <c r="F9" s="16">
        <v>3413209</v>
      </c>
      <c r="G9" s="16">
        <v>197014</v>
      </c>
      <c r="H9" s="16">
        <v>891914</v>
      </c>
      <c r="I9" s="16">
        <v>190811</v>
      </c>
      <c r="J9" s="16">
        <v>137002</v>
      </c>
      <c r="K9" s="16">
        <v>1183354</v>
      </c>
      <c r="L9" s="16">
        <v>586531</v>
      </c>
      <c r="M9" s="16">
        <v>390042</v>
      </c>
      <c r="N9" s="16">
        <v>8034319</v>
      </c>
      <c r="O9" s="17">
        <v>31459</v>
      </c>
      <c r="P9" s="17">
        <v>28004453</v>
      </c>
      <c r="Q9" s="16">
        <v>1637654</v>
      </c>
      <c r="R9" s="16">
        <v>47700440</v>
      </c>
      <c r="S9" s="16">
        <v>9675</v>
      </c>
      <c r="T9" s="16">
        <v>8499958</v>
      </c>
      <c r="U9" s="17">
        <v>163911</v>
      </c>
      <c r="V9" s="17">
        <v>58011638</v>
      </c>
      <c r="W9" s="17">
        <v>86016091</v>
      </c>
      <c r="X9" s="17">
        <v>6818837</v>
      </c>
      <c r="Y9" s="17">
        <v>64830475</v>
      </c>
      <c r="Z9" s="17">
        <v>92834928</v>
      </c>
      <c r="AA9" s="16">
        <v>-116626</v>
      </c>
      <c r="AB9" s="16">
        <v>0</v>
      </c>
      <c r="AC9" s="17">
        <v>0</v>
      </c>
      <c r="AD9" s="17">
        <v>-116626</v>
      </c>
      <c r="AE9" s="17">
        <v>64713849</v>
      </c>
      <c r="AF9" s="17">
        <v>92718302</v>
      </c>
      <c r="AG9" s="18"/>
      <c r="AH9" s="18"/>
      <c r="AI9" s="18"/>
      <c r="AJ9" s="18"/>
      <c r="AK9" s="18"/>
    </row>
    <row r="10" spans="1:37" ht="39.9" customHeight="1">
      <c r="A10" s="14" t="s">
        <v>6</v>
      </c>
      <c r="B10" s="15" t="s">
        <v>36</v>
      </c>
      <c r="C10" s="16">
        <v>86298</v>
      </c>
      <c r="D10" s="16">
        <v>22429</v>
      </c>
      <c r="E10" s="16">
        <v>2153441</v>
      </c>
      <c r="F10" s="16">
        <v>736362</v>
      </c>
      <c r="G10" s="16">
        <v>554554</v>
      </c>
      <c r="H10" s="16">
        <v>1799032</v>
      </c>
      <c r="I10" s="16">
        <v>2805216</v>
      </c>
      <c r="J10" s="16">
        <v>7182202</v>
      </c>
      <c r="K10" s="16">
        <v>1342923</v>
      </c>
      <c r="L10" s="16">
        <v>341015</v>
      </c>
      <c r="M10" s="16">
        <v>773411</v>
      </c>
      <c r="N10" s="16">
        <v>2611874</v>
      </c>
      <c r="O10" s="17">
        <v>267714</v>
      </c>
      <c r="P10" s="17">
        <v>20676471</v>
      </c>
      <c r="Q10" s="16">
        <v>277</v>
      </c>
      <c r="R10" s="16">
        <v>16124144</v>
      </c>
      <c r="S10" s="16">
        <v>0</v>
      </c>
      <c r="T10" s="16">
        <v>0</v>
      </c>
      <c r="U10" s="17">
        <v>0</v>
      </c>
      <c r="V10" s="17">
        <v>16124421</v>
      </c>
      <c r="W10" s="17">
        <v>36800892</v>
      </c>
      <c r="X10" s="17">
        <v>1958522</v>
      </c>
      <c r="Y10" s="17">
        <v>18082943</v>
      </c>
      <c r="Z10" s="17">
        <v>38759414</v>
      </c>
      <c r="AA10" s="16">
        <v>-2425829</v>
      </c>
      <c r="AB10" s="16">
        <v>0</v>
      </c>
      <c r="AC10" s="17">
        <v>0</v>
      </c>
      <c r="AD10" s="17">
        <v>-2425829</v>
      </c>
      <c r="AE10" s="17">
        <v>15657114</v>
      </c>
      <c r="AF10" s="17">
        <v>36333585</v>
      </c>
      <c r="AG10" s="18"/>
      <c r="AH10" s="18"/>
      <c r="AI10" s="18"/>
      <c r="AJ10" s="18"/>
      <c r="AK10" s="18"/>
    </row>
    <row r="11" spans="1:37" ht="39.9" customHeight="1">
      <c r="A11" s="14" t="s">
        <v>7</v>
      </c>
      <c r="B11" s="15" t="s">
        <v>37</v>
      </c>
      <c r="C11" s="16">
        <v>6394</v>
      </c>
      <c r="D11" s="16">
        <v>5527</v>
      </c>
      <c r="E11" s="16">
        <v>715882</v>
      </c>
      <c r="F11" s="16">
        <v>358616</v>
      </c>
      <c r="G11" s="16">
        <v>188193</v>
      </c>
      <c r="H11" s="16">
        <v>3265981</v>
      </c>
      <c r="I11" s="16">
        <v>651856</v>
      </c>
      <c r="J11" s="16">
        <v>4731865</v>
      </c>
      <c r="K11" s="16">
        <v>1337899</v>
      </c>
      <c r="L11" s="16">
        <v>1947609</v>
      </c>
      <c r="M11" s="16">
        <v>154099</v>
      </c>
      <c r="N11" s="16">
        <v>4083761</v>
      </c>
      <c r="O11" s="17">
        <v>147810</v>
      </c>
      <c r="P11" s="17">
        <v>17595492</v>
      </c>
      <c r="Q11" s="16">
        <v>0</v>
      </c>
      <c r="R11" s="16">
        <v>67578979</v>
      </c>
      <c r="S11" s="16">
        <v>4149</v>
      </c>
      <c r="T11" s="16">
        <v>5334570</v>
      </c>
      <c r="U11" s="17">
        <v>0</v>
      </c>
      <c r="V11" s="17">
        <v>72917698</v>
      </c>
      <c r="W11" s="17">
        <v>90513190</v>
      </c>
      <c r="X11" s="17">
        <v>36883</v>
      </c>
      <c r="Y11" s="17">
        <v>72954581</v>
      </c>
      <c r="Z11" s="17">
        <v>90550073</v>
      </c>
      <c r="AA11" s="16">
        <v>-1480</v>
      </c>
      <c r="AB11" s="16">
        <v>0</v>
      </c>
      <c r="AC11" s="17">
        <v>0</v>
      </c>
      <c r="AD11" s="17">
        <v>-1480</v>
      </c>
      <c r="AE11" s="17">
        <v>72953101</v>
      </c>
      <c r="AF11" s="17">
        <v>90548593</v>
      </c>
      <c r="AG11" s="18"/>
      <c r="AH11" s="18"/>
      <c r="AI11" s="18"/>
      <c r="AJ11" s="18"/>
      <c r="AK11" s="18"/>
    </row>
    <row r="12" spans="1:37" ht="39.9" customHeight="1">
      <c r="A12" s="14" t="s">
        <v>8</v>
      </c>
      <c r="B12" s="15" t="s">
        <v>38</v>
      </c>
      <c r="C12" s="16">
        <v>815543</v>
      </c>
      <c r="D12" s="16">
        <v>95306</v>
      </c>
      <c r="E12" s="16">
        <v>8143375</v>
      </c>
      <c r="F12" s="16">
        <v>2926501</v>
      </c>
      <c r="G12" s="16">
        <v>806893</v>
      </c>
      <c r="H12" s="16">
        <v>4759750</v>
      </c>
      <c r="I12" s="16">
        <v>1237556</v>
      </c>
      <c r="J12" s="16">
        <v>258586</v>
      </c>
      <c r="K12" s="16">
        <v>5683668</v>
      </c>
      <c r="L12" s="16">
        <v>1440332</v>
      </c>
      <c r="M12" s="16">
        <v>1440278</v>
      </c>
      <c r="N12" s="16">
        <v>5835363</v>
      </c>
      <c r="O12" s="17">
        <v>394312</v>
      </c>
      <c r="P12" s="17">
        <v>33837463</v>
      </c>
      <c r="Q12" s="16">
        <v>367660</v>
      </c>
      <c r="R12" s="16">
        <v>10755230</v>
      </c>
      <c r="S12" s="16">
        <v>85614</v>
      </c>
      <c r="T12" s="16">
        <v>912157</v>
      </c>
      <c r="U12" s="17">
        <v>68521</v>
      </c>
      <c r="V12" s="17">
        <v>12189182</v>
      </c>
      <c r="W12" s="17">
        <v>46026645</v>
      </c>
      <c r="X12" s="17">
        <v>5764037</v>
      </c>
      <c r="Y12" s="17">
        <v>17953219</v>
      </c>
      <c r="Z12" s="17">
        <v>51790682</v>
      </c>
      <c r="AA12" s="16">
        <v>-1983795</v>
      </c>
      <c r="AB12" s="16">
        <v>0</v>
      </c>
      <c r="AC12" s="17">
        <v>0</v>
      </c>
      <c r="AD12" s="17">
        <v>-1983795</v>
      </c>
      <c r="AE12" s="17">
        <v>15969424</v>
      </c>
      <c r="AF12" s="17">
        <v>49806887</v>
      </c>
      <c r="AG12" s="18"/>
      <c r="AH12" s="18"/>
      <c r="AI12" s="18"/>
      <c r="AJ12" s="18"/>
      <c r="AK12" s="18"/>
    </row>
    <row r="13" spans="1:37" ht="39.9" customHeight="1">
      <c r="A13" s="14" t="s">
        <v>9</v>
      </c>
      <c r="B13" s="15" t="s">
        <v>39</v>
      </c>
      <c r="C13" s="16">
        <v>48642</v>
      </c>
      <c r="D13" s="16">
        <v>4756</v>
      </c>
      <c r="E13" s="16">
        <v>1549248</v>
      </c>
      <c r="F13" s="16">
        <v>579247</v>
      </c>
      <c r="G13" s="16">
        <v>434471</v>
      </c>
      <c r="H13" s="16">
        <v>3641484</v>
      </c>
      <c r="I13" s="16">
        <v>2036754</v>
      </c>
      <c r="J13" s="16">
        <v>303347</v>
      </c>
      <c r="K13" s="16">
        <v>465642</v>
      </c>
      <c r="L13" s="16">
        <v>10685660</v>
      </c>
      <c r="M13" s="16">
        <v>1251283</v>
      </c>
      <c r="N13" s="16">
        <v>11517467</v>
      </c>
      <c r="O13" s="17">
        <v>336104</v>
      </c>
      <c r="P13" s="17">
        <v>32854105</v>
      </c>
      <c r="Q13" s="16">
        <v>181272</v>
      </c>
      <c r="R13" s="16">
        <v>16505488</v>
      </c>
      <c r="S13" s="16">
        <v>41161</v>
      </c>
      <c r="T13" s="16">
        <v>17760677</v>
      </c>
      <c r="U13" s="17">
        <v>-37668</v>
      </c>
      <c r="V13" s="17">
        <v>34450930</v>
      </c>
      <c r="W13" s="17">
        <v>67305035</v>
      </c>
      <c r="X13" s="17">
        <v>1393423</v>
      </c>
      <c r="Y13" s="17">
        <v>35844353</v>
      </c>
      <c r="Z13" s="17">
        <v>68698458</v>
      </c>
      <c r="AA13" s="16">
        <v>-3716302</v>
      </c>
      <c r="AB13" s="16">
        <v>0</v>
      </c>
      <c r="AC13" s="17">
        <v>-6168</v>
      </c>
      <c r="AD13" s="17">
        <v>-3722470</v>
      </c>
      <c r="AE13" s="17">
        <v>32121883</v>
      </c>
      <c r="AF13" s="17">
        <v>64975988</v>
      </c>
      <c r="AG13" s="18"/>
      <c r="AH13" s="18"/>
      <c r="AI13" s="18"/>
      <c r="AJ13" s="18"/>
      <c r="AK13" s="18"/>
    </row>
    <row r="14" spans="1:37" ht="39.9" customHeight="1">
      <c r="A14" s="14" t="s">
        <v>10</v>
      </c>
      <c r="B14" s="15" t="s">
        <v>40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785081</v>
      </c>
      <c r="P14" s="17">
        <v>785081</v>
      </c>
      <c r="Q14" s="16">
        <v>0</v>
      </c>
      <c r="R14" s="16">
        <v>1233128</v>
      </c>
      <c r="S14" s="16">
        <v>40608593</v>
      </c>
      <c r="T14" s="16">
        <v>0</v>
      </c>
      <c r="U14" s="17">
        <v>0</v>
      </c>
      <c r="V14" s="17">
        <v>41841721</v>
      </c>
      <c r="W14" s="17">
        <v>42626802</v>
      </c>
      <c r="X14" s="17">
        <v>0</v>
      </c>
      <c r="Y14" s="17">
        <v>41841721</v>
      </c>
      <c r="Z14" s="17">
        <v>42626802</v>
      </c>
      <c r="AA14" s="16">
        <v>0</v>
      </c>
      <c r="AB14" s="16">
        <v>0</v>
      </c>
      <c r="AC14" s="17">
        <v>0</v>
      </c>
      <c r="AD14" s="17">
        <v>0</v>
      </c>
      <c r="AE14" s="17">
        <v>41841721</v>
      </c>
      <c r="AF14" s="17">
        <v>42626802</v>
      </c>
      <c r="AG14" s="18"/>
      <c r="AH14" s="18"/>
      <c r="AI14" s="18"/>
      <c r="AJ14" s="18"/>
      <c r="AK14" s="18"/>
    </row>
    <row r="15" spans="1:37" ht="39.9" customHeight="1">
      <c r="A15" s="14" t="s">
        <v>11</v>
      </c>
      <c r="B15" s="15" t="s">
        <v>41</v>
      </c>
      <c r="C15" s="16">
        <v>371629</v>
      </c>
      <c r="D15" s="16">
        <v>29003</v>
      </c>
      <c r="E15" s="16">
        <v>10631542</v>
      </c>
      <c r="F15" s="16">
        <v>7275363</v>
      </c>
      <c r="G15" s="16">
        <v>3089234</v>
      </c>
      <c r="H15" s="16">
        <v>7350415</v>
      </c>
      <c r="I15" s="16">
        <v>4696183</v>
      </c>
      <c r="J15" s="16">
        <v>2657644</v>
      </c>
      <c r="K15" s="16">
        <v>7249529</v>
      </c>
      <c r="L15" s="16">
        <v>11940632</v>
      </c>
      <c r="M15" s="16">
        <v>5170830</v>
      </c>
      <c r="N15" s="16">
        <v>29216295</v>
      </c>
      <c r="O15" s="17">
        <v>364222</v>
      </c>
      <c r="P15" s="17">
        <v>90042521</v>
      </c>
      <c r="Q15" s="16">
        <v>5447223</v>
      </c>
      <c r="R15" s="16">
        <v>63813963</v>
      </c>
      <c r="S15" s="16">
        <v>73560215</v>
      </c>
      <c r="T15" s="16">
        <v>21238842</v>
      </c>
      <c r="U15" s="17">
        <v>0</v>
      </c>
      <c r="V15" s="17">
        <v>164060243</v>
      </c>
      <c r="W15" s="17">
        <v>254102764</v>
      </c>
      <c r="X15" s="17">
        <v>5319577</v>
      </c>
      <c r="Y15" s="17">
        <v>169379820</v>
      </c>
      <c r="Z15" s="17">
        <v>259422341</v>
      </c>
      <c r="AA15" s="16">
        <v>-6665919</v>
      </c>
      <c r="AB15" s="16">
        <v>0</v>
      </c>
      <c r="AC15" s="17">
        <v>-1006</v>
      </c>
      <c r="AD15" s="17">
        <v>-6666925</v>
      </c>
      <c r="AE15" s="17">
        <v>162712895</v>
      </c>
      <c r="AF15" s="17">
        <v>252755416</v>
      </c>
      <c r="AG15" s="18"/>
      <c r="AH15" s="18"/>
      <c r="AI15" s="18"/>
      <c r="AJ15" s="18"/>
      <c r="AK15" s="18"/>
    </row>
    <row r="16" spans="1:37" ht="39.9" customHeight="1">
      <c r="A16" s="11" t="s">
        <v>12</v>
      </c>
      <c r="B16" s="12" t="s">
        <v>42</v>
      </c>
      <c r="C16" s="19">
        <v>68756</v>
      </c>
      <c r="D16" s="19">
        <v>4672</v>
      </c>
      <c r="E16" s="19">
        <v>898380</v>
      </c>
      <c r="F16" s="19">
        <v>1013287</v>
      </c>
      <c r="G16" s="19">
        <v>107840</v>
      </c>
      <c r="H16" s="19">
        <v>418563</v>
      </c>
      <c r="I16" s="19">
        <v>351413</v>
      </c>
      <c r="J16" s="19">
        <v>343579</v>
      </c>
      <c r="K16" s="19">
        <v>164580</v>
      </c>
      <c r="L16" s="19">
        <v>284996</v>
      </c>
      <c r="M16" s="19">
        <v>16064</v>
      </c>
      <c r="N16" s="19">
        <v>1030323</v>
      </c>
      <c r="O16" s="20">
        <v>0</v>
      </c>
      <c r="P16" s="20">
        <v>4702453</v>
      </c>
      <c r="Q16" s="19">
        <v>0</v>
      </c>
      <c r="R16" s="19">
        <v>1818</v>
      </c>
      <c r="S16" s="19">
        <v>0</v>
      </c>
      <c r="T16" s="19">
        <v>0</v>
      </c>
      <c r="U16" s="20">
        <v>0</v>
      </c>
      <c r="V16" s="20">
        <v>1818</v>
      </c>
      <c r="W16" s="20">
        <v>4704271</v>
      </c>
      <c r="X16" s="20">
        <v>4303441</v>
      </c>
      <c r="Y16" s="20">
        <v>4305259</v>
      </c>
      <c r="Z16" s="20">
        <v>9007712</v>
      </c>
      <c r="AA16" s="19">
        <v>-1158857</v>
      </c>
      <c r="AB16" s="19">
        <v>-1372</v>
      </c>
      <c r="AC16" s="20">
        <v>-112138</v>
      </c>
      <c r="AD16" s="20">
        <v>-1272367</v>
      </c>
      <c r="AE16" s="20">
        <v>3032892</v>
      </c>
      <c r="AF16" s="20">
        <v>7735345</v>
      </c>
      <c r="AG16" s="18"/>
      <c r="AH16" s="18"/>
      <c r="AI16" s="18"/>
      <c r="AJ16" s="18"/>
      <c r="AK16" s="18"/>
    </row>
    <row r="17" spans="1:37" ht="39.9" customHeight="1">
      <c r="A17" s="11" t="s">
        <v>13</v>
      </c>
      <c r="B17" s="12" t="s">
        <v>43</v>
      </c>
      <c r="C17" s="19">
        <v>6608222</v>
      </c>
      <c r="D17" s="19">
        <v>220751</v>
      </c>
      <c r="E17" s="19">
        <v>179701441</v>
      </c>
      <c r="F17" s="19">
        <v>35332965</v>
      </c>
      <c r="G17" s="19">
        <v>15418577</v>
      </c>
      <c r="H17" s="19">
        <v>27463347</v>
      </c>
      <c r="I17" s="19">
        <v>13293647</v>
      </c>
      <c r="J17" s="19">
        <v>17555494</v>
      </c>
      <c r="K17" s="19">
        <v>24551712</v>
      </c>
      <c r="L17" s="19">
        <v>30439036</v>
      </c>
      <c r="M17" s="19">
        <v>12366375</v>
      </c>
      <c r="N17" s="19">
        <v>99232274</v>
      </c>
      <c r="O17" s="20">
        <v>2707179</v>
      </c>
      <c r="P17" s="20">
        <v>464891020</v>
      </c>
      <c r="Q17" s="19">
        <v>9328868</v>
      </c>
      <c r="R17" s="19">
        <v>293363978</v>
      </c>
      <c r="S17" s="19">
        <v>114179439</v>
      </c>
      <c r="T17" s="19">
        <v>156322393</v>
      </c>
      <c r="U17" s="20">
        <v>-967812</v>
      </c>
      <c r="V17" s="20">
        <v>572226866</v>
      </c>
      <c r="W17" s="20">
        <v>1037117886</v>
      </c>
      <c r="X17" s="20">
        <v>82473054</v>
      </c>
      <c r="Y17" s="20">
        <v>654699920</v>
      </c>
      <c r="Z17" s="20">
        <v>1119590940</v>
      </c>
      <c r="AA17" s="19">
        <v>-83661879</v>
      </c>
      <c r="AB17" s="19">
        <v>-799082</v>
      </c>
      <c r="AC17" s="20">
        <v>-8737916</v>
      </c>
      <c r="AD17" s="20">
        <v>-93198877</v>
      </c>
      <c r="AE17" s="20">
        <v>561501043</v>
      </c>
      <c r="AF17" s="20">
        <v>1026392063</v>
      </c>
      <c r="AG17" s="18"/>
      <c r="AH17" s="18"/>
      <c r="AI17" s="18"/>
      <c r="AJ17" s="18"/>
      <c r="AK17" s="18"/>
    </row>
    <row r="18" spans="1:37" ht="39.9" customHeight="1">
      <c r="A18" s="14" t="s">
        <v>14</v>
      </c>
      <c r="B18" s="15" t="s">
        <v>60</v>
      </c>
      <c r="C18" s="16">
        <v>67743</v>
      </c>
      <c r="D18" s="16">
        <v>11224</v>
      </c>
      <c r="E18" s="16">
        <v>2217861</v>
      </c>
      <c r="F18" s="16">
        <v>835639</v>
      </c>
      <c r="G18" s="16">
        <v>163687</v>
      </c>
      <c r="H18" s="16">
        <v>1318143</v>
      </c>
      <c r="I18" s="16">
        <v>876404</v>
      </c>
      <c r="J18" s="16">
        <v>174037</v>
      </c>
      <c r="K18" s="16">
        <v>390758</v>
      </c>
      <c r="L18" s="16">
        <v>465276</v>
      </c>
      <c r="M18" s="16">
        <v>419386</v>
      </c>
      <c r="N18" s="16">
        <v>2373256</v>
      </c>
      <c r="O18" s="17">
        <v>15454</v>
      </c>
      <c r="P18" s="17">
        <v>9328868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8"/>
      <c r="AH18" s="18"/>
      <c r="AI18" s="18"/>
      <c r="AJ18" s="18"/>
      <c r="AK18" s="18"/>
    </row>
    <row r="19" spans="1:37" ht="39.9" customHeight="1">
      <c r="A19" s="14" t="s">
        <v>61</v>
      </c>
      <c r="B19" s="15" t="s">
        <v>62</v>
      </c>
      <c r="C19" s="16">
        <v>2064458</v>
      </c>
      <c r="D19" s="16">
        <v>99850</v>
      </c>
      <c r="E19" s="16">
        <v>46363587</v>
      </c>
      <c r="F19" s="16">
        <v>23677242</v>
      </c>
      <c r="G19" s="16">
        <v>2355966</v>
      </c>
      <c r="H19" s="16">
        <v>40308050</v>
      </c>
      <c r="I19" s="16">
        <v>11035661</v>
      </c>
      <c r="J19" s="16">
        <v>5858314</v>
      </c>
      <c r="K19" s="16">
        <v>16028000</v>
      </c>
      <c r="L19" s="16">
        <v>14885834</v>
      </c>
      <c r="M19" s="16">
        <v>14470543</v>
      </c>
      <c r="N19" s="16">
        <v>106674483</v>
      </c>
      <c r="O19" s="17">
        <v>57416</v>
      </c>
      <c r="P19" s="17">
        <v>283879404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8"/>
      <c r="AH19" s="18"/>
      <c r="AI19" s="18"/>
      <c r="AJ19" s="18"/>
      <c r="AK19" s="18"/>
    </row>
    <row r="20" spans="1:37" ht="39.9" customHeight="1">
      <c r="A20" s="14" t="s">
        <v>63</v>
      </c>
      <c r="B20" s="15" t="s">
        <v>64</v>
      </c>
      <c r="C20" s="16">
        <v>2067100</v>
      </c>
      <c r="D20" s="16">
        <v>66803</v>
      </c>
      <c r="E20" s="16">
        <v>14787881</v>
      </c>
      <c r="F20" s="16">
        <v>2676446</v>
      </c>
      <c r="G20" s="16">
        <v>2438893</v>
      </c>
      <c r="H20" s="16">
        <v>9451807</v>
      </c>
      <c r="I20" s="16">
        <v>8196493</v>
      </c>
      <c r="J20" s="16">
        <v>30543446</v>
      </c>
      <c r="K20" s="16">
        <v>54546</v>
      </c>
      <c r="L20" s="16">
        <v>8630273</v>
      </c>
      <c r="M20" s="16">
        <v>0</v>
      </c>
      <c r="N20" s="16">
        <v>9432574</v>
      </c>
      <c r="O20" s="17">
        <v>4451888</v>
      </c>
      <c r="P20" s="17">
        <v>92798150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8"/>
      <c r="AH20" s="18"/>
      <c r="AI20" s="18"/>
      <c r="AJ20" s="18"/>
      <c r="AK20" s="18"/>
    </row>
    <row r="21" spans="1:37" ht="39.9" customHeight="1">
      <c r="A21" s="14" t="s">
        <v>65</v>
      </c>
      <c r="B21" s="15" t="s">
        <v>66</v>
      </c>
      <c r="C21" s="16">
        <v>1958673</v>
      </c>
      <c r="D21" s="16">
        <v>75525</v>
      </c>
      <c r="E21" s="16">
        <v>29524182</v>
      </c>
      <c r="F21" s="16">
        <v>3304518</v>
      </c>
      <c r="G21" s="16">
        <v>6512052</v>
      </c>
      <c r="H21" s="16">
        <v>8898344</v>
      </c>
      <c r="I21" s="16">
        <v>2703017</v>
      </c>
      <c r="J21" s="16">
        <v>29974369</v>
      </c>
      <c r="K21" s="16">
        <v>7133999</v>
      </c>
      <c r="L21" s="16">
        <v>8210483</v>
      </c>
      <c r="M21" s="16">
        <v>15295775</v>
      </c>
      <c r="N21" s="16">
        <v>27596122</v>
      </c>
      <c r="O21" s="17">
        <v>271953</v>
      </c>
      <c r="P21" s="17">
        <v>141459012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8"/>
      <c r="AH21" s="18"/>
      <c r="AI21" s="18"/>
      <c r="AJ21" s="18"/>
      <c r="AK21" s="18"/>
    </row>
    <row r="22" spans="1:37" ht="39.9" customHeight="1">
      <c r="A22" s="14" t="s">
        <v>67</v>
      </c>
      <c r="B22" s="15" t="s">
        <v>68</v>
      </c>
      <c r="C22" s="16">
        <v>323906</v>
      </c>
      <c r="D22" s="16">
        <v>32599</v>
      </c>
      <c r="E22" s="16">
        <v>6902127</v>
      </c>
      <c r="F22" s="16">
        <v>3318888</v>
      </c>
      <c r="G22" s="16">
        <v>1075554</v>
      </c>
      <c r="H22" s="16">
        <v>5343749</v>
      </c>
      <c r="I22" s="16">
        <v>638800</v>
      </c>
      <c r="J22" s="16">
        <v>6465251</v>
      </c>
      <c r="K22" s="16">
        <v>1800732</v>
      </c>
      <c r="L22" s="16">
        <v>2345524</v>
      </c>
      <c r="M22" s="16">
        <v>74723</v>
      </c>
      <c r="N22" s="16">
        <v>8583393</v>
      </c>
      <c r="O22" s="17">
        <v>254354</v>
      </c>
      <c r="P22" s="17">
        <v>37159600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8"/>
      <c r="AH22" s="18"/>
      <c r="AI22" s="18"/>
      <c r="AJ22" s="18"/>
      <c r="AK22" s="18"/>
    </row>
    <row r="23" spans="1:37" ht="39.9" customHeight="1">
      <c r="A23" s="11" t="s">
        <v>69</v>
      </c>
      <c r="B23" s="12" t="s">
        <v>70</v>
      </c>
      <c r="C23" s="19">
        <v>-724291</v>
      </c>
      <c r="D23" s="19">
        <v>-213</v>
      </c>
      <c r="E23" s="19">
        <v>-147777</v>
      </c>
      <c r="F23" s="19">
        <v>-259218</v>
      </c>
      <c r="G23" s="19">
        <v>-181716</v>
      </c>
      <c r="H23" s="19">
        <v>-65138</v>
      </c>
      <c r="I23" s="19">
        <v>-410437</v>
      </c>
      <c r="J23" s="19">
        <v>-22318</v>
      </c>
      <c r="K23" s="19">
        <v>-152860</v>
      </c>
      <c r="L23" s="19">
        <v>-438</v>
      </c>
      <c r="M23" s="19">
        <v>0</v>
      </c>
      <c r="N23" s="19">
        <v>-1136686</v>
      </c>
      <c r="O23" s="20">
        <v>-22899</v>
      </c>
      <c r="P23" s="20">
        <v>-3123991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8"/>
      <c r="AH23" s="18"/>
      <c r="AI23" s="18"/>
      <c r="AJ23" s="18"/>
      <c r="AK23" s="18"/>
    </row>
    <row r="24" spans="1:37" ht="39.9" customHeight="1">
      <c r="A24" s="11" t="s">
        <v>71</v>
      </c>
      <c r="B24" s="12" t="s">
        <v>72</v>
      </c>
      <c r="C24" s="19">
        <v>5757589</v>
      </c>
      <c r="D24" s="19">
        <v>285788</v>
      </c>
      <c r="E24" s="19">
        <v>99647861</v>
      </c>
      <c r="F24" s="19">
        <v>33553515</v>
      </c>
      <c r="G24" s="19">
        <v>12364436</v>
      </c>
      <c r="H24" s="19">
        <v>65254955</v>
      </c>
      <c r="I24" s="19">
        <v>23039938</v>
      </c>
      <c r="J24" s="19">
        <v>72993099</v>
      </c>
      <c r="K24" s="19">
        <v>25255175</v>
      </c>
      <c r="L24" s="19">
        <v>34536952</v>
      </c>
      <c r="M24" s="19">
        <v>30260427</v>
      </c>
      <c r="N24" s="19">
        <v>153523142</v>
      </c>
      <c r="O24" s="20">
        <v>5028166</v>
      </c>
      <c r="P24" s="20">
        <v>561501043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8"/>
      <c r="AH24" s="18"/>
      <c r="AI24" s="18"/>
      <c r="AJ24" s="18"/>
      <c r="AK24" s="18"/>
    </row>
    <row r="25" spans="1:37" ht="39.9" customHeight="1">
      <c r="A25" s="11" t="s">
        <v>29</v>
      </c>
      <c r="B25" s="22" t="s">
        <v>59</v>
      </c>
      <c r="C25" s="19">
        <v>12365811</v>
      </c>
      <c r="D25" s="19">
        <v>506539</v>
      </c>
      <c r="E25" s="19">
        <v>279349302</v>
      </c>
      <c r="F25" s="19">
        <v>68886480</v>
      </c>
      <c r="G25" s="19">
        <v>27783013</v>
      </c>
      <c r="H25" s="19">
        <v>92718302</v>
      </c>
      <c r="I25" s="19">
        <v>36333585</v>
      </c>
      <c r="J25" s="19">
        <v>90548593</v>
      </c>
      <c r="K25" s="19">
        <v>49806887</v>
      </c>
      <c r="L25" s="19">
        <v>64975988</v>
      </c>
      <c r="M25" s="19">
        <v>42626802</v>
      </c>
      <c r="N25" s="19">
        <v>252755416</v>
      </c>
      <c r="O25" s="20">
        <v>7735345</v>
      </c>
      <c r="P25" s="20">
        <v>1026392063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8"/>
      <c r="AH25" s="18"/>
      <c r="AI25" s="18"/>
      <c r="AJ25" s="18"/>
      <c r="AK25" s="18"/>
    </row>
    <row r="26" spans="1:37" ht="39.9" customHeight="1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39.9" customHeight="1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39.9" customHeight="1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39.75" customHeight="1"/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8451-1340-457B-9177-5FEE31932E55}">
  <sheetPr codeName="Sheet3">
    <tabColor rgb="FFFFFF00"/>
  </sheetPr>
  <dimension ref="A1:S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63" customWidth="1"/>
    <col min="2" max="41" width="18.6640625" style="63" customWidth="1"/>
    <col min="42" max="1000" width="9" style="63" customWidth="1"/>
    <col min="1001" max="16384" width="8.6640625" style="63"/>
  </cols>
  <sheetData>
    <row r="1" spans="1:19" ht="39.75" customHeight="1">
      <c r="A1" s="3" t="s">
        <v>139</v>
      </c>
      <c r="B1" s="61"/>
      <c r="C1" s="62"/>
      <c r="D1" s="62"/>
      <c r="E1" s="62"/>
      <c r="F1" s="62"/>
      <c r="G1" s="62"/>
      <c r="H1" s="62"/>
    </row>
    <row r="2" spans="1:19" ht="39.75" customHeight="1">
      <c r="A2" s="64"/>
      <c r="B2" s="65"/>
      <c r="C2" s="66" t="s">
        <v>0</v>
      </c>
      <c r="D2" s="66" t="s">
        <v>1</v>
      </c>
      <c r="E2" s="66" t="s">
        <v>2</v>
      </c>
      <c r="F2" s="66" t="s">
        <v>3</v>
      </c>
      <c r="G2" s="66" t="s">
        <v>4</v>
      </c>
      <c r="H2" s="66" t="s">
        <v>5</v>
      </c>
      <c r="I2" s="66" t="s">
        <v>6</v>
      </c>
      <c r="J2" s="66" t="s">
        <v>7</v>
      </c>
      <c r="K2" s="66" t="s">
        <v>8</v>
      </c>
      <c r="L2" s="66" t="s">
        <v>9</v>
      </c>
      <c r="M2" s="66" t="s">
        <v>10</v>
      </c>
      <c r="N2" s="66" t="s">
        <v>11</v>
      </c>
      <c r="O2" s="67" t="s">
        <v>12</v>
      </c>
      <c r="P2" s="67"/>
    </row>
    <row r="3" spans="1:19" ht="39.75" customHeight="1">
      <c r="A3" s="68"/>
      <c r="B3" s="69"/>
      <c r="C3" s="70" t="s">
        <v>30</v>
      </c>
      <c r="D3" s="70" t="s">
        <v>31</v>
      </c>
      <c r="E3" s="70" t="s">
        <v>32</v>
      </c>
      <c r="F3" s="70" t="s">
        <v>33</v>
      </c>
      <c r="G3" s="70" t="s">
        <v>34</v>
      </c>
      <c r="H3" s="70" t="s">
        <v>35</v>
      </c>
      <c r="I3" s="70" t="s">
        <v>36</v>
      </c>
      <c r="J3" s="70" t="s">
        <v>37</v>
      </c>
      <c r="K3" s="70" t="s">
        <v>38</v>
      </c>
      <c r="L3" s="70" t="s">
        <v>39</v>
      </c>
      <c r="M3" s="70" t="s">
        <v>40</v>
      </c>
      <c r="N3" s="70" t="s">
        <v>41</v>
      </c>
      <c r="O3" s="69" t="s">
        <v>42</v>
      </c>
      <c r="P3" s="69" t="s">
        <v>73</v>
      </c>
    </row>
    <row r="4" spans="1:19" ht="39.75" customHeight="1">
      <c r="A4" s="71" t="s">
        <v>0</v>
      </c>
      <c r="B4" s="72" t="s">
        <v>30</v>
      </c>
      <c r="C4" s="73">
        <f>X!C4/X!C$25</f>
        <v>0.12961204081155697</v>
      </c>
      <c r="D4" s="73">
        <f>X!D4/X!D$25</f>
        <v>1.0068326426987853E-4</v>
      </c>
      <c r="E4" s="73">
        <f>X!E4/X!E$25</f>
        <v>2.7727894591266958E-2</v>
      </c>
      <c r="F4" s="73">
        <f>X!F4/X!F$25</f>
        <v>9.2007894727673704E-4</v>
      </c>
      <c r="G4" s="73">
        <f>X!G4/X!G$25</f>
        <v>0</v>
      </c>
      <c r="H4" s="73">
        <f>X!H4/X!H$25</f>
        <v>1.2362176347880055E-4</v>
      </c>
      <c r="I4" s="73">
        <f>X!I4/X!I$25</f>
        <v>0</v>
      </c>
      <c r="J4" s="73">
        <f>X!J4/X!J$25</f>
        <v>4.4506489460305581E-6</v>
      </c>
      <c r="K4" s="73">
        <f>X!K4/X!K$25</f>
        <v>4.1138889085760368E-5</v>
      </c>
      <c r="L4" s="73">
        <f>X!L4/X!L$25</f>
        <v>0</v>
      </c>
      <c r="M4" s="73">
        <f>X!M4/X!M$25</f>
        <v>3.0567622689593275E-5</v>
      </c>
      <c r="N4" s="73">
        <f>X!N4/X!N$25</f>
        <v>3.4502999532164329E-3</v>
      </c>
      <c r="O4" s="73">
        <f>X!O4/X!O$25</f>
        <v>0</v>
      </c>
      <c r="P4" s="74">
        <f>X!P4/X!P$25</f>
        <v>1.003442775063626E-2</v>
      </c>
      <c r="Q4" s="75"/>
      <c r="R4" s="75"/>
      <c r="S4" s="75"/>
    </row>
    <row r="5" spans="1:19" ht="39.75" customHeight="1">
      <c r="A5" s="71" t="s">
        <v>1</v>
      </c>
      <c r="B5" s="72" t="s">
        <v>31</v>
      </c>
      <c r="C5" s="73">
        <f>X!C5/X!C$25</f>
        <v>3.0972493433710091E-5</v>
      </c>
      <c r="D5" s="73">
        <f>X!D5/X!D$25</f>
        <v>2.5190557883993138E-3</v>
      </c>
      <c r="E5" s="73">
        <f>X!E5/X!E$25</f>
        <v>3.3933218848708632E-2</v>
      </c>
      <c r="F5" s="73">
        <f>X!F5/X!F$25</f>
        <v>1.8639071121067589E-3</v>
      </c>
      <c r="G5" s="73">
        <f>X!G5/X!G$25</f>
        <v>0.17333343219470113</v>
      </c>
      <c r="H5" s="73">
        <f>X!H5/X!H$25</f>
        <v>1.7472278558336842E-6</v>
      </c>
      <c r="I5" s="73">
        <f>X!I5/X!I$25</f>
        <v>8.8072784449979273E-7</v>
      </c>
      <c r="J5" s="73">
        <f>X!J5/X!J$25</f>
        <v>7.5097798593071458E-7</v>
      </c>
      <c r="K5" s="73">
        <f>X!K5/X!K$25</f>
        <v>3.6340355902989882E-6</v>
      </c>
      <c r="L5" s="73">
        <f>X!L5/X!L$25</f>
        <v>1.692933087835463E-7</v>
      </c>
      <c r="M5" s="73">
        <f>X!M5/X!M$25</f>
        <v>7.6008516895074607E-6</v>
      </c>
      <c r="N5" s="73">
        <f>X!N5/X!N$25</f>
        <v>1.1995786472088891E-5</v>
      </c>
      <c r="O5" s="73">
        <f>X!O5/X!O$25</f>
        <v>1.3237935735251627E-4</v>
      </c>
      <c r="P5" s="76">
        <f>X!P5/X!P$25</f>
        <v>1.4058796360743097E-2</v>
      </c>
      <c r="Q5" s="75"/>
      <c r="R5" s="75"/>
      <c r="S5" s="75"/>
    </row>
    <row r="6" spans="1:19" ht="39.75" customHeight="1">
      <c r="A6" s="71" t="s">
        <v>2</v>
      </c>
      <c r="B6" s="72" t="s">
        <v>32</v>
      </c>
      <c r="C6" s="73">
        <f>X!C6/X!C$25</f>
        <v>0.22079158415084946</v>
      </c>
      <c r="D6" s="73">
        <f>X!D6/X!D$25</f>
        <v>5.5818012038559718E-2</v>
      </c>
      <c r="E6" s="73">
        <f>X!E6/X!E$25</f>
        <v>0.42713341019910622</v>
      </c>
      <c r="F6" s="73">
        <f>X!F6/X!F$25</f>
        <v>0.26892304556714175</v>
      </c>
      <c r="G6" s="73">
        <f>X!G6/X!G$25</f>
        <v>5.1977767854048083E-2</v>
      </c>
      <c r="H6" s="73">
        <f>X!H6/X!H$25</f>
        <v>2.9730397780580581E-2</v>
      </c>
      <c r="I6" s="73">
        <f>X!I6/X!I$25</f>
        <v>2.6718695664080493E-2</v>
      </c>
      <c r="J6" s="73">
        <f>X!J6/X!J$25</f>
        <v>2.6976344071961448E-3</v>
      </c>
      <c r="K6" s="73">
        <f>X!K6/X!K$25</f>
        <v>0.11814412332174062</v>
      </c>
      <c r="L6" s="73">
        <f>X!L6/X!L$25</f>
        <v>3.8283111601165647E-2</v>
      </c>
      <c r="M6" s="73">
        <f>X!M6/X!M$25</f>
        <v>5.1786174341673576E-2</v>
      </c>
      <c r="N6" s="73">
        <f>X!N6/X!N$25</f>
        <v>0.12064680742587926</v>
      </c>
      <c r="O6" s="73">
        <f>X!O6/X!O$25</f>
        <v>3.0910967771961045E-2</v>
      </c>
      <c r="P6" s="76">
        <f>X!P6/X!P$25</f>
        <v>0.18251448715655161</v>
      </c>
      <c r="Q6" s="75"/>
      <c r="R6" s="75"/>
      <c r="S6" s="75"/>
    </row>
    <row r="7" spans="1:19" ht="39.75" customHeight="1">
      <c r="A7" s="71" t="s">
        <v>3</v>
      </c>
      <c r="B7" s="72" t="s">
        <v>33</v>
      </c>
      <c r="C7" s="73">
        <f>X!C7/X!C$25</f>
        <v>3.3347590384488327E-3</v>
      </c>
      <c r="D7" s="73">
        <f>X!D7/X!D$25</f>
        <v>2.898098665650621E-3</v>
      </c>
      <c r="E7" s="73">
        <f>X!E7/X!E$25</f>
        <v>2.6855302470023715E-3</v>
      </c>
      <c r="F7" s="73">
        <f>X!F7/X!F$25</f>
        <v>8.6244789979107652E-4</v>
      </c>
      <c r="G7" s="73">
        <f>X!G7/X!G$25</f>
        <v>2.646120490963309E-2</v>
      </c>
      <c r="H7" s="73">
        <f>X!H7/X!H$25</f>
        <v>3.7445357875514158E-3</v>
      </c>
      <c r="I7" s="73">
        <f>X!I7/X!I$25</f>
        <v>3.4829758748001331E-3</v>
      </c>
      <c r="J7" s="73">
        <f>X!J7/X!J$25</f>
        <v>1.3298748882823612E-2</v>
      </c>
      <c r="K7" s="73">
        <f>X!K7/X!K$25</f>
        <v>9.514909052637641E-3</v>
      </c>
      <c r="L7" s="73">
        <f>X!L7/X!L$25</f>
        <v>4.1781280801763262E-3</v>
      </c>
      <c r="M7" s="73">
        <f>X!M7/X!M$25</f>
        <v>8.0712364957615159E-3</v>
      </c>
      <c r="N7" s="73">
        <f>X!N7/X!N$25</f>
        <v>3.3631089432322983E-3</v>
      </c>
      <c r="O7" s="73">
        <f>X!O7/X!O$25</f>
        <v>1.4592109337075464E-2</v>
      </c>
      <c r="P7" s="76">
        <f>X!P7/X!P$25</f>
        <v>5.1810260344930205E-3</v>
      </c>
      <c r="Q7" s="75"/>
      <c r="R7" s="75"/>
      <c r="S7" s="75"/>
    </row>
    <row r="8" spans="1:19" ht="39.75" customHeight="1">
      <c r="A8" s="71" t="s">
        <v>4</v>
      </c>
      <c r="B8" s="72" t="s">
        <v>34</v>
      </c>
      <c r="C8" s="73">
        <f>X!C8/X!C$25</f>
        <v>1.1861251963174918E-2</v>
      </c>
      <c r="D8" s="73">
        <f>X!D8/X!D$25</f>
        <v>4.3096385470812709E-2</v>
      </c>
      <c r="E8" s="73">
        <f>X!E8/X!E$25</f>
        <v>2.170030480333901E-2</v>
      </c>
      <c r="F8" s="73">
        <f>X!F8/X!F$25</f>
        <v>3.6876321739766644E-3</v>
      </c>
      <c r="G8" s="73">
        <f>X!G8/X!G$25</f>
        <v>0.10961309343950565</v>
      </c>
      <c r="H8" s="73">
        <f>X!H8/X!H$25</f>
        <v>2.3952606465981227E-2</v>
      </c>
      <c r="I8" s="73">
        <f>X!I8/X!I$25</f>
        <v>6.2336540696438297E-3</v>
      </c>
      <c r="J8" s="73">
        <f>X!J8/X!J$25</f>
        <v>5.4373898443678742E-3</v>
      </c>
      <c r="K8" s="73">
        <f>X!K8/X!K$25</f>
        <v>1.5330972200691843E-2</v>
      </c>
      <c r="L8" s="73">
        <f>X!L8/X!L$25</f>
        <v>6.9762540586531755E-3</v>
      </c>
      <c r="M8" s="73">
        <f>X!M8/X!M$25</f>
        <v>1.4479411333742559E-2</v>
      </c>
      <c r="N8" s="73">
        <f>X!N8/X!N$25</f>
        <v>1.8530087600575885E-2</v>
      </c>
      <c r="O8" s="73">
        <f>X!O8/X!O$25</f>
        <v>3.5513606697568111E-3</v>
      </c>
      <c r="P8" s="76">
        <f>X!P8/X!P$25</f>
        <v>1.8525768744180167E-2</v>
      </c>
      <c r="Q8" s="75"/>
      <c r="R8" s="75"/>
      <c r="S8" s="75"/>
    </row>
    <row r="9" spans="1:19" ht="39.75" customHeight="1">
      <c r="A9" s="71" t="s">
        <v>5</v>
      </c>
      <c r="B9" s="72" t="s">
        <v>35</v>
      </c>
      <c r="C9" s="73">
        <f>X!C9/X!C$25</f>
        <v>5.5769977399783968E-2</v>
      </c>
      <c r="D9" s="73">
        <f>X!D9/X!D$25</f>
        <v>1.2158984796827095E-2</v>
      </c>
      <c r="E9" s="73">
        <f>X!E9/X!E$25</f>
        <v>4.3862640472965994E-2</v>
      </c>
      <c r="F9" s="73">
        <f>X!F9/X!F$25</f>
        <v>4.9548314850751556E-2</v>
      </c>
      <c r="G9" s="73">
        <f>X!G9/X!G$25</f>
        <v>7.0911675418357254E-3</v>
      </c>
      <c r="H9" s="73">
        <f>X!H9/X!H$25</f>
        <v>9.6196110235064487E-3</v>
      </c>
      <c r="I9" s="73">
        <f>X!I9/X!I$25</f>
        <v>5.2516425230265604E-3</v>
      </c>
      <c r="J9" s="73">
        <f>X!J9/X!J$25</f>
        <v>1.5130218533599964E-3</v>
      </c>
      <c r="K9" s="73">
        <f>X!K9/X!K$25</f>
        <v>2.3758842828302037E-2</v>
      </c>
      <c r="L9" s="73">
        <f>X!L9/X!L$25</f>
        <v>9.0268885176474738E-3</v>
      </c>
      <c r="M9" s="73">
        <f>X!M9/X!M$25</f>
        <v>9.1501586255520653E-3</v>
      </c>
      <c r="N9" s="73">
        <f>X!N9/X!N$25</f>
        <v>3.1786931125543122E-2</v>
      </c>
      <c r="O9" s="73">
        <f>X!O9/X!O$25</f>
        <v>4.0669162138211026E-3</v>
      </c>
      <c r="P9" s="76">
        <f>X!P9/X!P$25</f>
        <v>2.7284362388916874E-2</v>
      </c>
      <c r="Q9" s="75"/>
      <c r="R9" s="75"/>
      <c r="S9" s="75"/>
    </row>
    <row r="10" spans="1:19" ht="39.75" customHeight="1">
      <c r="A10" s="71" t="s">
        <v>6</v>
      </c>
      <c r="B10" s="72" t="s">
        <v>36</v>
      </c>
      <c r="C10" s="73">
        <f>X!C10/X!C$25</f>
        <v>6.9787578024603485E-3</v>
      </c>
      <c r="D10" s="73">
        <f>X!D10/X!D$25</f>
        <v>4.4278920280570698E-2</v>
      </c>
      <c r="E10" s="73">
        <f>X!E10/X!E$25</f>
        <v>7.7087753023990018E-3</v>
      </c>
      <c r="F10" s="73">
        <f>X!F10/X!F$25</f>
        <v>1.0689499594114839E-2</v>
      </c>
      <c r="G10" s="73">
        <f>X!G10/X!G$25</f>
        <v>1.996018214439161E-2</v>
      </c>
      <c r="H10" s="73">
        <f>X!H10/X!H$25</f>
        <v>1.940320261689003E-2</v>
      </c>
      <c r="I10" s="73">
        <f>X!I10/X!I$25</f>
        <v>7.7207245032385324E-2</v>
      </c>
      <c r="J10" s="73">
        <f>X!J10/X!J$25</f>
        <v>7.931875871334633E-2</v>
      </c>
      <c r="K10" s="73">
        <f>X!K10/X!K$25</f>
        <v>2.6962596558182807E-2</v>
      </c>
      <c r="L10" s="73">
        <f>X!L10/X!L$25</f>
        <v>5.2483234268019133E-3</v>
      </c>
      <c r="M10" s="73">
        <f>X!M10/X!M$25</f>
        <v>1.8143772549486587E-2</v>
      </c>
      <c r="N10" s="73">
        <f>X!N10/X!N$25</f>
        <v>1.0333602505277276E-2</v>
      </c>
      <c r="O10" s="73">
        <f>X!O10/X!O$25</f>
        <v>3.4609186791280805E-2</v>
      </c>
      <c r="P10" s="76">
        <f>X!P10/X!P$25</f>
        <v>2.0144807959217432E-2</v>
      </c>
      <c r="Q10" s="75"/>
      <c r="R10" s="75"/>
      <c r="S10" s="75"/>
    </row>
    <row r="11" spans="1:19" ht="39.75" customHeight="1">
      <c r="A11" s="71" t="s">
        <v>7</v>
      </c>
      <c r="B11" s="72" t="s">
        <v>37</v>
      </c>
      <c r="C11" s="73">
        <f>X!C11/X!C$25</f>
        <v>5.1707081727191205E-4</v>
      </c>
      <c r="D11" s="73">
        <f>X!D11/X!D$25</f>
        <v>1.0911301992541542E-2</v>
      </c>
      <c r="E11" s="73">
        <f>X!E11/X!E$25</f>
        <v>2.5626768883066694E-3</v>
      </c>
      <c r="F11" s="73">
        <f>X!F11/X!F$25</f>
        <v>5.2058981675359231E-3</v>
      </c>
      <c r="G11" s="73">
        <f>X!G11/X!G$25</f>
        <v>6.7736713797024103E-3</v>
      </c>
      <c r="H11" s="73">
        <f>X!H11/X!H$25</f>
        <v>3.5224771480392297E-2</v>
      </c>
      <c r="I11" s="73">
        <f>X!I11/X!I$25</f>
        <v>1.7940866556383026E-2</v>
      </c>
      <c r="J11" s="73">
        <f>X!J11/X!J$25</f>
        <v>5.2257741873471188E-2</v>
      </c>
      <c r="K11" s="73">
        <f>X!K11/X!K$25</f>
        <v>2.6861726973621138E-2</v>
      </c>
      <c r="L11" s="73">
        <f>X!L11/X!L$25</f>
        <v>2.9974288347873988E-2</v>
      </c>
      <c r="M11" s="73">
        <f>X!M11/X!M$25</f>
        <v>3.6150729768562044E-3</v>
      </c>
      <c r="N11" s="73">
        <f>X!N11/X!N$25</f>
        <v>1.615696733477711E-2</v>
      </c>
      <c r="O11" s="73">
        <f>X!O11/X!O$25</f>
        <v>1.9108391416284599E-2</v>
      </c>
      <c r="P11" s="76">
        <f>X!P11/X!P$25</f>
        <v>1.7143051504676338E-2</v>
      </c>
      <c r="Q11" s="75"/>
      <c r="R11" s="75"/>
      <c r="S11" s="75"/>
    </row>
    <row r="12" spans="1:19" ht="39.75" customHeight="1">
      <c r="A12" s="71" t="s">
        <v>8</v>
      </c>
      <c r="B12" s="72" t="s">
        <v>38</v>
      </c>
      <c r="C12" s="73">
        <f>X!C12/X!C$25</f>
        <v>6.5951436585922271E-2</v>
      </c>
      <c r="D12" s="73">
        <f>X!D12/X!D$25</f>
        <v>0.1881513565589224</v>
      </c>
      <c r="E12" s="73">
        <f>X!E12/X!E$25</f>
        <v>2.9151227304659598E-2</v>
      </c>
      <c r="F12" s="73">
        <f>X!F12/X!F$25</f>
        <v>4.2482951661922633E-2</v>
      </c>
      <c r="G12" s="73">
        <f>X!G12/X!G$25</f>
        <v>2.9042674385243963E-2</v>
      </c>
      <c r="H12" s="73">
        <f>X!H12/X!H$25</f>
        <v>5.1335603622249253E-2</v>
      </c>
      <c r="I12" s="73">
        <f>X!I12/X!I$25</f>
        <v>3.4060938385243295E-2</v>
      </c>
      <c r="J12" s="73">
        <f>X!J12/X!J$25</f>
        <v>2.8557704922041139E-3</v>
      </c>
      <c r="K12" s="73">
        <f>X!K12/X!K$25</f>
        <v>0.11411409831736724</v>
      </c>
      <c r="L12" s="73">
        <f>X!L12/X!L$25</f>
        <v>2.2167142729711167E-2</v>
      </c>
      <c r="M12" s="73">
        <f>X!M12/X!M$25</f>
        <v>3.3788084782902551E-2</v>
      </c>
      <c r="N12" s="73">
        <f>X!N12/X!N$25</f>
        <v>2.3086994899448564E-2</v>
      </c>
      <c r="O12" s="73">
        <f>X!O12/X!O$25</f>
        <v>5.0975360504282613E-2</v>
      </c>
      <c r="P12" s="76">
        <f>X!P12/X!P$25</f>
        <v>3.2967385680183307E-2</v>
      </c>
      <c r="Q12" s="75"/>
      <c r="R12" s="75"/>
      <c r="S12" s="75"/>
    </row>
    <row r="13" spans="1:19" ht="39.75" customHeight="1">
      <c r="A13" s="71" t="s">
        <v>9</v>
      </c>
      <c r="B13" s="72" t="s">
        <v>39</v>
      </c>
      <c r="C13" s="73">
        <f>X!C13/X!C$25</f>
        <v>3.9335875342102512E-3</v>
      </c>
      <c r="D13" s="73">
        <f>X!D13/X!D$25</f>
        <v>9.3892079385792613E-3</v>
      </c>
      <c r="E13" s="73">
        <f>X!E13/X!E$25</f>
        <v>5.5459168464290628E-3</v>
      </c>
      <c r="F13" s="73">
        <f>X!F13/X!F$25</f>
        <v>8.4087182274373718E-3</v>
      </c>
      <c r="G13" s="73">
        <f>X!G13/X!G$25</f>
        <v>1.5638008735769586E-2</v>
      </c>
      <c r="H13" s="73">
        <f>X!H13/X!H$25</f>
        <v>3.9274705440572023E-2</v>
      </c>
      <c r="I13" s="73">
        <f>X!I13/X!I$25</f>
        <v>5.6057061256135333E-2</v>
      </c>
      <c r="J13" s="73">
        <f>X!J13/X!J$25</f>
        <v>3.3501017514430071E-3</v>
      </c>
      <c r="K13" s="73">
        <f>X!K13/X!K$25</f>
        <v>9.3489480681657536E-3</v>
      </c>
      <c r="L13" s="73">
        <f>X!L13/X!L$25</f>
        <v>0.1644555216305445</v>
      </c>
      <c r="M13" s="73">
        <f>X!M13/X!M$25</f>
        <v>2.935437192778384E-2</v>
      </c>
      <c r="N13" s="73">
        <f>X!N13/X!N$25</f>
        <v>4.5567636817721052E-2</v>
      </c>
      <c r="O13" s="73">
        <f>X!O13/X!O$25</f>
        <v>4.3450421409775515E-2</v>
      </c>
      <c r="P13" s="76">
        <f>X!P13/X!P$25</f>
        <v>3.2009313189710432E-2</v>
      </c>
      <c r="Q13" s="75"/>
      <c r="R13" s="75"/>
      <c r="S13" s="75"/>
    </row>
    <row r="14" spans="1:19" ht="39.75" customHeight="1">
      <c r="A14" s="71" t="s">
        <v>10</v>
      </c>
      <c r="B14" s="72" t="s">
        <v>40</v>
      </c>
      <c r="C14" s="73">
        <f>X!C14/X!C$25</f>
        <v>0</v>
      </c>
      <c r="D14" s="73">
        <f>X!D14/X!D$25</f>
        <v>0</v>
      </c>
      <c r="E14" s="73">
        <f>X!E14/X!E$25</f>
        <v>0</v>
      </c>
      <c r="F14" s="73">
        <f>X!F14/X!F$25</f>
        <v>0</v>
      </c>
      <c r="G14" s="73">
        <f>X!G14/X!G$25</f>
        <v>0</v>
      </c>
      <c r="H14" s="73">
        <f>X!H14/X!H$25</f>
        <v>0</v>
      </c>
      <c r="I14" s="73">
        <f>X!I14/X!I$25</f>
        <v>0</v>
      </c>
      <c r="J14" s="73">
        <f>X!J14/X!J$25</f>
        <v>0</v>
      </c>
      <c r="K14" s="73">
        <f>X!K14/X!K$25</f>
        <v>0</v>
      </c>
      <c r="L14" s="73">
        <f>X!L14/X!L$25</f>
        <v>0</v>
      </c>
      <c r="M14" s="73">
        <f>X!M14/X!M$25</f>
        <v>0</v>
      </c>
      <c r="N14" s="73">
        <f>X!N14/X!N$25</f>
        <v>0</v>
      </c>
      <c r="O14" s="73">
        <f>X!O14/X!O$25</f>
        <v>0.10149269360319417</v>
      </c>
      <c r="P14" s="76">
        <f>X!P14/X!P$25</f>
        <v>7.6489387272278629E-4</v>
      </c>
      <c r="Q14" s="75"/>
      <c r="R14" s="75"/>
      <c r="S14" s="75"/>
    </row>
    <row r="15" spans="1:19" ht="39.75" customHeight="1">
      <c r="A15" s="71" t="s">
        <v>11</v>
      </c>
      <c r="B15" s="72" t="s">
        <v>41</v>
      </c>
      <c r="C15" s="73">
        <f>X!C15/X!C$25</f>
        <v>3.0052941938058086E-2</v>
      </c>
      <c r="D15" s="73">
        <f>X!D15/X!D$25</f>
        <v>5.7257190463123275E-2</v>
      </c>
      <c r="E15" s="73">
        <f>X!E15/X!E$25</f>
        <v>3.8058237210129131E-2</v>
      </c>
      <c r="F15" s="73">
        <f>X!F15/X!F$25</f>
        <v>0.10561380114065924</v>
      </c>
      <c r="G15" s="73">
        <f>X!G15/X!G$25</f>
        <v>0.11119146796641531</v>
      </c>
      <c r="H15" s="73">
        <f>X!H15/X!H$25</f>
        <v>7.9276850863813281E-2</v>
      </c>
      <c r="I15" s="73">
        <f>X!I15/X!I$25</f>
        <v>0.1292518478427053</v>
      </c>
      <c r="J15" s="73">
        <f>X!J15/X!J$25</f>
        <v>2.9350472624130118E-2</v>
      </c>
      <c r="K15" s="73">
        <f>X!K15/X!K$25</f>
        <v>0.14555274253538472</v>
      </c>
      <c r="L15" s="73">
        <f>X!L15/X!L$25</f>
        <v>0.18376991820424493</v>
      </c>
      <c r="M15" s="73">
        <f>X!M15/X!M$25</f>
        <v>0.12130466648659217</v>
      </c>
      <c r="N15" s="73">
        <f>X!N15/X!N$25</f>
        <v>0.11559117293059311</v>
      </c>
      <c r="O15" s="73">
        <f>X!O15/X!O$25</f>
        <v>4.7085424114890806E-2</v>
      </c>
      <c r="P15" s="76">
        <f>X!P15/X!P$25</f>
        <v>8.7727218716811148E-2</v>
      </c>
      <c r="Q15" s="75"/>
      <c r="R15" s="75"/>
      <c r="S15" s="75"/>
    </row>
    <row r="16" spans="1:19" ht="39.75" customHeight="1">
      <c r="A16" s="68" t="s">
        <v>12</v>
      </c>
      <c r="B16" s="69" t="s">
        <v>42</v>
      </c>
      <c r="C16" s="73">
        <f>X!C16/X!C$25</f>
        <v>5.5601690823189843E-3</v>
      </c>
      <c r="D16" s="73">
        <f>X!D16/X!D$25</f>
        <v>9.2233766797818126E-3</v>
      </c>
      <c r="E16" s="73">
        <f>X!E16/X!E$25</f>
        <v>3.2159736701257266E-3</v>
      </c>
      <c r="F16" s="73">
        <f>X!F16/X!F$25</f>
        <v>1.4709519197380966E-2</v>
      </c>
      <c r="G16" s="73">
        <f>X!G16/X!G$25</f>
        <v>3.8815084598635865E-3</v>
      </c>
      <c r="H16" s="73">
        <f>X!H16/X!H$25</f>
        <v>4.5143514384031755E-3</v>
      </c>
      <c r="I16" s="73">
        <f>X!I16/X!I$25</f>
        <v>9.6718504381001769E-3</v>
      </c>
      <c r="J16" s="73">
        <f>X!J16/X!J$25</f>
        <v>3.7944156680601322E-3</v>
      </c>
      <c r="K16" s="73">
        <f>X!K16/X!K$25</f>
        <v>3.3043623063613672E-3</v>
      </c>
      <c r="L16" s="73">
        <f>X!L16/X!L$25</f>
        <v>4.3861741663705064E-3</v>
      </c>
      <c r="M16" s="73">
        <f>X!M16/X!M$25</f>
        <v>3.7685210351928348E-4</v>
      </c>
      <c r="N16" s="73">
        <f>X!N16/X!N$25</f>
        <v>4.0763636890771907E-3</v>
      </c>
      <c r="O16" s="73">
        <f>X!O16/X!O$25</f>
        <v>0</v>
      </c>
      <c r="P16" s="76">
        <f>X!P16/X!P$25</f>
        <v>4.5815367923397517E-3</v>
      </c>
      <c r="Q16" s="75"/>
      <c r="R16" s="75"/>
      <c r="S16" s="75"/>
    </row>
    <row r="17" spans="1:19" ht="39.75" customHeight="1">
      <c r="A17" s="68" t="s">
        <v>13</v>
      </c>
      <c r="B17" s="69" t="s">
        <v>43</v>
      </c>
      <c r="C17" s="77">
        <f>X!C17/X!C$25</f>
        <v>0.53439454961748967</v>
      </c>
      <c r="D17" s="78">
        <f>X!D17/X!D$25</f>
        <v>0.43580257393803834</v>
      </c>
      <c r="E17" s="78">
        <f>X!E17/X!E$25</f>
        <v>0.64328580638443833</v>
      </c>
      <c r="F17" s="78">
        <f>X!F17/X!F$25</f>
        <v>0.51291581454009549</v>
      </c>
      <c r="G17" s="78">
        <f>X!G17/X!G$25</f>
        <v>0.55496417901111017</v>
      </c>
      <c r="H17" s="78">
        <f>X!H17/X!H$25</f>
        <v>0.29620200551127435</v>
      </c>
      <c r="I17" s="78">
        <f>X!I17/X!I$25</f>
        <v>0.36587765837034797</v>
      </c>
      <c r="J17" s="78">
        <f>X!J17/X!J$25</f>
        <v>0.19387925773733447</v>
      </c>
      <c r="K17" s="78">
        <f>X!K17/X!K$25</f>
        <v>0.49293809508713121</v>
      </c>
      <c r="L17" s="78">
        <f>X!L17/X!L$25</f>
        <v>0.4684659200564984</v>
      </c>
      <c r="M17" s="78">
        <f>X!M17/X!M$25</f>
        <v>0.29010797009824946</v>
      </c>
      <c r="N17" s="78">
        <f>X!N17/X!N$25</f>
        <v>0.39260196901181338</v>
      </c>
      <c r="O17" s="78">
        <f>X!O17/X!O$25</f>
        <v>0.34997521118967545</v>
      </c>
      <c r="P17" s="76">
        <f>X!P17/X!P$25</f>
        <v>0.45293707615118223</v>
      </c>
      <c r="Q17" s="75"/>
      <c r="R17" s="75"/>
      <c r="S17" s="75"/>
    </row>
    <row r="18" spans="1:19" ht="39.75" customHeight="1">
      <c r="A18" s="71" t="s">
        <v>14</v>
      </c>
      <c r="B18" s="72" t="s">
        <v>60</v>
      </c>
      <c r="C18" s="73">
        <f>X!C18/X!C$25</f>
        <v>5.4782496675713386E-3</v>
      </c>
      <c r="D18" s="73">
        <f>X!D18/X!D$25</f>
        <v>2.2158214865982677E-2</v>
      </c>
      <c r="E18" s="73">
        <f>X!E18/X!E$25</f>
        <v>7.9393826443138922E-3</v>
      </c>
      <c r="F18" s="73">
        <f>X!F18/X!F$25</f>
        <v>1.2130667730445801E-2</v>
      </c>
      <c r="G18" s="73">
        <f>X!G18/X!G$25</f>
        <v>5.8916216178569259E-3</v>
      </c>
      <c r="H18" s="73">
        <f>X!H18/X!H$25</f>
        <v>1.4216643009704816E-2</v>
      </c>
      <c r="I18" s="73">
        <f>X!I18/X!I$25</f>
        <v>2.4121043932218634E-2</v>
      </c>
      <c r="J18" s="73">
        <f>X!J18/X!J$25</f>
        <v>1.9220287608444672E-3</v>
      </c>
      <c r="K18" s="73">
        <f>X!K18/X!K$25</f>
        <v>7.8454612110168617E-3</v>
      </c>
      <c r="L18" s="73">
        <f>X!L18/X!L$25</f>
        <v>7.1607375943248449E-3</v>
      </c>
      <c r="M18" s="73">
        <f>X!M18/X!M$25</f>
        <v>9.8385518106659745E-3</v>
      </c>
      <c r="N18" s="73">
        <f>X!N18/X!N$25</f>
        <v>9.389535692481462E-3</v>
      </c>
      <c r="O18" s="73">
        <f>X!O18/X!O$25</f>
        <v>1.9978423716072134E-3</v>
      </c>
      <c r="P18" s="76">
        <f>X!P18/X!P$25</f>
        <v>9.0889907826576799E-3</v>
      </c>
      <c r="Q18" s="75"/>
      <c r="R18" s="75"/>
      <c r="S18" s="75"/>
    </row>
    <row r="19" spans="1:19" ht="39.75" customHeight="1">
      <c r="A19" s="71" t="s">
        <v>61</v>
      </c>
      <c r="B19" s="72" t="s">
        <v>62</v>
      </c>
      <c r="C19" s="73">
        <f>X!C19/X!C$25</f>
        <v>0.16694885600305553</v>
      </c>
      <c r="D19" s="73">
        <f>X!D19/X!D$25</f>
        <v>0.19712203798720335</v>
      </c>
      <c r="E19" s="73">
        <f>X!E19/X!E$25</f>
        <v>0.16596994038667762</v>
      </c>
      <c r="F19" s="73">
        <f>X!F19/X!F$25</f>
        <v>0.34371391889961572</v>
      </c>
      <c r="G19" s="73">
        <f>X!G19/X!G$25</f>
        <v>8.4798794140865857E-2</v>
      </c>
      <c r="H19" s="73">
        <f>X!H19/X!H$25</f>
        <v>0.43473671465640085</v>
      </c>
      <c r="I19" s="73">
        <f>X!I19/X!I$25</f>
        <v>0.30373168516126331</v>
      </c>
      <c r="J19" s="73">
        <f>X!J19/X!J$25</f>
        <v>6.4698012480436884E-2</v>
      </c>
      <c r="K19" s="73">
        <f>X!K19/X!K$25</f>
        <v>0.3218028864160894</v>
      </c>
      <c r="L19" s="73">
        <f>X!L19/X!L$25</f>
        <v>0.22909746289660113</v>
      </c>
      <c r="M19" s="73">
        <f>X!M19/X!M$25</f>
        <v>0.3394705284248159</v>
      </c>
      <c r="N19" s="73">
        <f>X!N19/X!N$25</f>
        <v>0.42204627971255815</v>
      </c>
      <c r="O19" s="73">
        <f>X!O19/X!O$25</f>
        <v>7.4225519353047602E-3</v>
      </c>
      <c r="P19" s="76">
        <f>X!P19/X!P$25</f>
        <v>0.27657989011553763</v>
      </c>
      <c r="Q19" s="75"/>
      <c r="R19" s="75"/>
      <c r="S19" s="75"/>
    </row>
    <row r="20" spans="1:19" ht="39.75" customHeight="1">
      <c r="A20" s="71" t="s">
        <v>63</v>
      </c>
      <c r="B20" s="72" t="s">
        <v>64</v>
      </c>
      <c r="C20" s="73">
        <f>X!C20/X!C$25</f>
        <v>0.16716250960005777</v>
      </c>
      <c r="D20" s="73">
        <f>X!D20/X!D$25</f>
        <v>0.13188125692197442</v>
      </c>
      <c r="E20" s="73">
        <f>X!E20/X!E$25</f>
        <v>5.2936881868421493E-2</v>
      </c>
      <c r="F20" s="73">
        <f>X!F20/X!F$25</f>
        <v>3.8852994085341562E-2</v>
      </c>
      <c r="G20" s="73">
        <f>X!G20/X!G$25</f>
        <v>8.7783603599796756E-2</v>
      </c>
      <c r="H20" s="73">
        <f>X!H20/X!H$25</f>
        <v>0.10194111406397412</v>
      </c>
      <c r="I20" s="73">
        <f>X!I20/X!I$25</f>
        <v>0.22558998788586374</v>
      </c>
      <c r="J20" s="73">
        <f>X!J20/X!J$25</f>
        <v>0.33731552294799322</v>
      </c>
      <c r="K20" s="73">
        <f>X!K20/X!K$25</f>
        <v>1.0951497530853514E-3</v>
      </c>
      <c r="L20" s="73">
        <f>X!L20/X!L$25</f>
        <v>0.13282249744320934</v>
      </c>
      <c r="M20" s="73">
        <f>X!M20/X!M$25</f>
        <v>0</v>
      </c>
      <c r="N20" s="73">
        <f>X!N20/X!N$25</f>
        <v>3.7318978755335554E-2</v>
      </c>
      <c r="O20" s="73">
        <f>X!O20/X!O$25</f>
        <v>0.57552546137244043</v>
      </c>
      <c r="P20" s="76">
        <f>X!P20/X!P$25</f>
        <v>9.0411991036606451E-2</v>
      </c>
      <c r="Q20" s="75"/>
      <c r="R20" s="75"/>
      <c r="S20" s="75"/>
    </row>
    <row r="21" spans="1:19" ht="39.75" customHeight="1">
      <c r="A21" s="71" t="s">
        <v>65</v>
      </c>
      <c r="B21" s="72" t="s">
        <v>66</v>
      </c>
      <c r="C21" s="73">
        <f>X!C21/X!C$25</f>
        <v>0.15839422096941316</v>
      </c>
      <c r="D21" s="73">
        <f>X!D21/X!D$25</f>
        <v>0.14910006929377601</v>
      </c>
      <c r="E21" s="73">
        <f>X!E21/X!E$25</f>
        <v>0.10568912035441563</v>
      </c>
      <c r="F21" s="73">
        <f>X!F21/X!F$25</f>
        <v>4.7970487097032687E-2</v>
      </c>
      <c r="G21" s="73">
        <f>X!G21/X!G$25</f>
        <v>0.23438969704257778</v>
      </c>
      <c r="H21" s="73">
        <f>X!H21/X!H$25</f>
        <v>9.5971817948089691E-2</v>
      </c>
      <c r="I21" s="73">
        <f>X!I21/X!I$25</f>
        <v>7.4394448001759247E-2</v>
      </c>
      <c r="J21" s="73">
        <f>X!J21/X!J$25</f>
        <v>0.33103075384064773</v>
      </c>
      <c r="K21" s="73">
        <f>X!K21/X!K$25</f>
        <v>0.14323318379644967</v>
      </c>
      <c r="L21" s="73">
        <f>X!L21/X!L$25</f>
        <v>0.12636180307100525</v>
      </c>
      <c r="M21" s="73">
        <f>X!M21/X!M$25</f>
        <v>0.35882999151566658</v>
      </c>
      <c r="N21" s="73">
        <f>X!N21/X!N$25</f>
        <v>0.10918113026705628</v>
      </c>
      <c r="O21" s="73">
        <f>X!O21/X!O$25</f>
        <v>3.5157190791102404E-2</v>
      </c>
      <c r="P21" s="76">
        <f>X!P21/X!P$25</f>
        <v>0.13782161524762299</v>
      </c>
      <c r="Q21" s="75"/>
      <c r="R21" s="75"/>
      <c r="S21" s="75"/>
    </row>
    <row r="22" spans="1:19" ht="39.75" customHeight="1">
      <c r="A22" s="71" t="s">
        <v>67</v>
      </c>
      <c r="B22" s="72" t="s">
        <v>68</v>
      </c>
      <c r="C22" s="73">
        <f>X!C22/X!C$25</f>
        <v>2.6193672214462924E-2</v>
      </c>
      <c r="D22" s="73">
        <f>X!D22/X!D$25</f>
        <v>6.435634768497589E-2</v>
      </c>
      <c r="E22" s="73">
        <f>X!E22/X!E$25</f>
        <v>2.4707872726311662E-2</v>
      </c>
      <c r="F22" s="73">
        <f>X!F22/X!F$25</f>
        <v>4.8179091165639468E-2</v>
      </c>
      <c r="G22" s="73">
        <f>X!G22/X!G$25</f>
        <v>3.8712647904674699E-2</v>
      </c>
      <c r="H22" s="73">
        <f>X!H22/X!H$25</f>
        <v>5.7634241403601204E-2</v>
      </c>
      <c r="I22" s="73">
        <f>X!I22/X!I$25</f>
        <v>1.7581529595827112E-2</v>
      </c>
      <c r="J22" s="73">
        <f>X!J22/X!J$25</f>
        <v>7.1400899625243208E-2</v>
      </c>
      <c r="K22" s="73">
        <f>X!K22/X!K$25</f>
        <v>3.6154277218730817E-2</v>
      </c>
      <c r="L22" s="73">
        <f>X!L22/X!L$25</f>
        <v>3.6098319890110787E-2</v>
      </c>
      <c r="M22" s="73">
        <f>X!M22/X!M$25</f>
        <v>1.7529581506020556E-3</v>
      </c>
      <c r="N22" s="73">
        <f>X!N22/X!N$25</f>
        <v>3.395928418008657E-2</v>
      </c>
      <c r="O22" s="73">
        <f>X!O22/X!O$25</f>
        <v>3.2882049863322195E-2</v>
      </c>
      <c r="P22" s="76">
        <f>X!P22/X!P$25</f>
        <v>3.6204099134776728E-2</v>
      </c>
      <c r="Q22" s="75"/>
      <c r="R22" s="75"/>
      <c r="S22" s="75"/>
    </row>
    <row r="23" spans="1:19" ht="39.75" customHeight="1">
      <c r="A23" s="68" t="s">
        <v>69</v>
      </c>
      <c r="B23" s="69" t="s">
        <v>70</v>
      </c>
      <c r="C23" s="73">
        <f>X!C23/X!C$25</f>
        <v>-5.8572058072050431E-2</v>
      </c>
      <c r="D23" s="73">
        <f>X!D23/X!D$25</f>
        <v>-4.2050069195066916E-4</v>
      </c>
      <c r="E23" s="73">
        <f>X!E23/X!E$25</f>
        <v>-5.2900436457865212E-4</v>
      </c>
      <c r="F23" s="73">
        <f>X!F23/X!F$25</f>
        <v>-3.7629735181707643E-3</v>
      </c>
      <c r="G23" s="73">
        <f>X!G23/X!G$25</f>
        <v>-6.5405433168821536E-3</v>
      </c>
      <c r="H23" s="73">
        <f>X!H23/X!H$25</f>
        <v>-7.0253659304502793E-4</v>
      </c>
      <c r="I23" s="73">
        <f>X!I23/X!I$25</f>
        <v>-1.1296352947280043E-2</v>
      </c>
      <c r="J23" s="73">
        <f>X!J23/X!J$25</f>
        <v>-2.4647539250002485E-4</v>
      </c>
      <c r="K23" s="73">
        <f>X!K23/X!K$25</f>
        <v>-3.0690534825033333E-3</v>
      </c>
      <c r="L23" s="73">
        <f>X!L23/X!L$25</f>
        <v>-6.740951749744844E-6</v>
      </c>
      <c r="M23" s="73">
        <f>X!M23/X!M$25</f>
        <v>0</v>
      </c>
      <c r="N23" s="73">
        <f>X!N23/X!N$25</f>
        <v>-4.4971776193314097E-3</v>
      </c>
      <c r="O23" s="73">
        <f>X!O23/X!O$25</f>
        <v>-2.9603075234524122E-3</v>
      </c>
      <c r="P23" s="76">
        <f>X!P23/X!P$25</f>
        <v>-3.0436624683836825E-3</v>
      </c>
      <c r="Q23" s="75"/>
      <c r="R23" s="75"/>
      <c r="S23" s="75"/>
    </row>
    <row r="24" spans="1:19" ht="39.75" customHeight="1">
      <c r="A24" s="68" t="s">
        <v>71</v>
      </c>
      <c r="B24" s="69" t="s">
        <v>72</v>
      </c>
      <c r="C24" s="79">
        <f>X!C24/X!C$25</f>
        <v>0.46560545038251028</v>
      </c>
      <c r="D24" s="78">
        <f>X!D24/X!D$25</f>
        <v>0.56419742606196166</v>
      </c>
      <c r="E24" s="78">
        <f>X!E24/X!E$25</f>
        <v>0.35671419361556161</v>
      </c>
      <c r="F24" s="78">
        <f>X!F24/X!F$25</f>
        <v>0.48708418545990445</v>
      </c>
      <c r="G24" s="78">
        <f>X!G24/X!G$25</f>
        <v>0.44503582098888989</v>
      </c>
      <c r="H24" s="78">
        <f>X!H24/X!H$25</f>
        <v>0.7037979944887256</v>
      </c>
      <c r="I24" s="78">
        <f>X!I24/X!I$25</f>
        <v>0.63412234162965198</v>
      </c>
      <c r="J24" s="78">
        <f>X!J24/X!J$25</f>
        <v>0.8061207422626655</v>
      </c>
      <c r="K24" s="78">
        <f>X!K24/X!K$25</f>
        <v>0.50706190491286873</v>
      </c>
      <c r="L24" s="78">
        <f>X!L24/X!L$25</f>
        <v>0.53153407994350155</v>
      </c>
      <c r="M24" s="78">
        <f>X!M24/X!M$25</f>
        <v>0.7098920299017506</v>
      </c>
      <c r="N24" s="78">
        <f>X!N24/X!N$25</f>
        <v>0.60739803098818657</v>
      </c>
      <c r="O24" s="78">
        <f>X!O24/X!O$25</f>
        <v>0.65002478881032455</v>
      </c>
      <c r="P24" s="80">
        <f>X!P24/X!P$25</f>
        <v>0.54706292384881783</v>
      </c>
      <c r="Q24" s="75"/>
      <c r="R24" s="75"/>
      <c r="S24" s="75"/>
    </row>
    <row r="25" spans="1:19" ht="39.75" customHeight="1">
      <c r="A25" s="68" t="s">
        <v>29</v>
      </c>
      <c r="B25" s="81" t="s">
        <v>59</v>
      </c>
      <c r="C25" s="77">
        <f>X!C25/X!C$25</f>
        <v>1</v>
      </c>
      <c r="D25" s="78">
        <f>X!D25/X!D$25</f>
        <v>1</v>
      </c>
      <c r="E25" s="78">
        <f>X!E25/X!E$25</f>
        <v>1</v>
      </c>
      <c r="F25" s="78">
        <f>X!F25/X!F$25</f>
        <v>1</v>
      </c>
      <c r="G25" s="78">
        <f>X!G25/X!G$25</f>
        <v>1</v>
      </c>
      <c r="H25" s="78">
        <f>X!H25/X!H$25</f>
        <v>1</v>
      </c>
      <c r="I25" s="78">
        <f>X!I25/X!I$25</f>
        <v>1</v>
      </c>
      <c r="J25" s="78">
        <f>X!J25/X!J$25</f>
        <v>1</v>
      </c>
      <c r="K25" s="78">
        <f>X!K25/X!K$25</f>
        <v>1</v>
      </c>
      <c r="L25" s="78">
        <f>X!L25/X!L$25</f>
        <v>1</v>
      </c>
      <c r="M25" s="78">
        <f>X!M25/X!M$25</f>
        <v>1</v>
      </c>
      <c r="N25" s="78">
        <f>X!N25/X!N$25</f>
        <v>1</v>
      </c>
      <c r="O25" s="78">
        <f>X!O25/X!O$25</f>
        <v>1</v>
      </c>
      <c r="P25" s="80">
        <f>X!P25/X!P$25</f>
        <v>1</v>
      </c>
      <c r="Q25" s="75"/>
      <c r="R25" s="75"/>
      <c r="S25" s="75"/>
    </row>
    <row r="26" spans="1:19" ht="39.75" customHeight="1"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1:19" ht="39.75" customHeight="1"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spans="1:19" ht="39.75" customHeight="1"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1:19" ht="39.75" customHeight="1"/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E309-B928-44B6-86D7-017FFA932509}">
  <sheetPr codeName="Sheet4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3" t="s">
        <v>140</v>
      </c>
      <c r="B1" s="23"/>
      <c r="C1" s="19"/>
      <c r="D1" s="19"/>
      <c r="E1" s="19"/>
      <c r="F1" s="19"/>
      <c r="G1" s="19"/>
      <c r="H1" s="19"/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7" t="s">
        <v>21</v>
      </c>
      <c r="I2" s="27" t="s">
        <v>22</v>
      </c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29" t="s">
        <v>51</v>
      </c>
      <c r="I3" s="29" t="s">
        <v>52</v>
      </c>
    </row>
    <row r="4" spans="1:12" ht="39.75" customHeight="1">
      <c r="A4" s="31" t="s">
        <v>0</v>
      </c>
      <c r="B4" s="32" t="s">
        <v>30</v>
      </c>
      <c r="C4" s="39">
        <f>X!Q4/X!Q$17</f>
        <v>6.9290293313186554E-3</v>
      </c>
      <c r="D4" s="39">
        <f>X!R4/X!R$17</f>
        <v>1.2791338683033539E-2</v>
      </c>
      <c r="E4" s="39">
        <f>X!S4/X!S$17</f>
        <v>0</v>
      </c>
      <c r="F4" s="39">
        <f>X!T4/X!T$17</f>
        <v>1.6830026392955742E-3</v>
      </c>
      <c r="G4" s="39">
        <f>X!U4/X!U$17</f>
        <v>-0.20888664327369366</v>
      </c>
      <c r="H4" s="39">
        <f>X!X4/X!X$17</f>
        <v>1.2275160805855449E-3</v>
      </c>
      <c r="I4" s="40">
        <f>X!Y4/X!Y$17</f>
        <v>6.6956614260774618E-3</v>
      </c>
      <c r="J4" s="39"/>
      <c r="K4" s="39"/>
      <c r="L4" s="39"/>
    </row>
    <row r="5" spans="1:12" ht="39.75" customHeight="1">
      <c r="A5" s="31" t="s">
        <v>1</v>
      </c>
      <c r="B5" s="32" t="s">
        <v>31</v>
      </c>
      <c r="C5" s="39">
        <f>X!Q5/X!Q$17</f>
        <v>-4.8237363847360685E-4</v>
      </c>
      <c r="D5" s="39">
        <f>X!R5/X!R$17</f>
        <v>-1.7476583304307389E-5</v>
      </c>
      <c r="E5" s="39">
        <f>X!S5/X!S$17</f>
        <v>0</v>
      </c>
      <c r="F5" s="39">
        <f>X!T5/X!T$17</f>
        <v>-3.1844445984139967E-5</v>
      </c>
      <c r="G5" s="39">
        <f>X!U5/X!U$17</f>
        <v>7.6347472442995128E-3</v>
      </c>
      <c r="H5" s="39">
        <f>X!X5/X!X$17</f>
        <v>2.0844383912350329E-4</v>
      </c>
      <c r="I5" s="41">
        <f>X!Y5/X!Y$17</f>
        <v>-7.3361854084234502E-6</v>
      </c>
      <c r="J5" s="39"/>
      <c r="K5" s="39"/>
      <c r="L5" s="39"/>
    </row>
    <row r="6" spans="1:12" ht="39.75" customHeight="1">
      <c r="A6" s="31" t="s">
        <v>2</v>
      </c>
      <c r="B6" s="32" t="s">
        <v>32</v>
      </c>
      <c r="C6" s="39">
        <f>X!Q6/X!Q$17</f>
        <v>0.17433572862216509</v>
      </c>
      <c r="D6" s="39">
        <f>X!R6/X!R$17</f>
        <v>0.1945035630788999</v>
      </c>
      <c r="E6" s="39">
        <f>X!S6/X!S$17</f>
        <v>5.525513223094396E-5</v>
      </c>
      <c r="F6" s="39">
        <f>X!T6/X!T$17</f>
        <v>0.24788105693852833</v>
      </c>
      <c r="G6" s="39">
        <f>X!U6/X!U$17</f>
        <v>1.4024934594735341</v>
      </c>
      <c r="H6" s="39">
        <f>X!X6/X!X$17</f>
        <v>0.68752417001557864</v>
      </c>
      <c r="I6" s="41">
        <f>X!Y6/X!Y$17</f>
        <v>0.23336986355519945</v>
      </c>
      <c r="J6" s="39"/>
      <c r="K6" s="39"/>
      <c r="L6" s="39"/>
    </row>
    <row r="7" spans="1:12" ht="39.75" customHeight="1">
      <c r="A7" s="31" t="s">
        <v>3</v>
      </c>
      <c r="B7" s="32" t="s">
        <v>33</v>
      </c>
      <c r="C7" s="39">
        <f>X!Q7/X!Q$17</f>
        <v>0</v>
      </c>
      <c r="D7" s="39">
        <f>X!R7/X!R$17</f>
        <v>0</v>
      </c>
      <c r="E7" s="39">
        <f>X!S7/X!S$17</f>
        <v>0</v>
      </c>
      <c r="F7" s="39">
        <f>X!T7/X!T$17</f>
        <v>0.40665137463702977</v>
      </c>
      <c r="G7" s="39">
        <f>X!U7/X!U$17</f>
        <v>0</v>
      </c>
      <c r="H7" s="39">
        <f>X!X7/X!X$17</f>
        <v>0</v>
      </c>
      <c r="I7" s="41">
        <f>X!Y7/X!Y$17</f>
        <v>9.7095958099399193E-2</v>
      </c>
      <c r="J7" s="39"/>
      <c r="K7" s="39"/>
      <c r="L7" s="39"/>
    </row>
    <row r="8" spans="1:12" ht="39.75" customHeight="1">
      <c r="A8" s="31" t="s">
        <v>4</v>
      </c>
      <c r="B8" s="32" t="s">
        <v>34</v>
      </c>
      <c r="C8" s="39">
        <f>X!Q8/X!Q$17</f>
        <v>8.8831785378461778E-4</v>
      </c>
      <c r="D8" s="39">
        <f>X!R8/X!R$17</f>
        <v>3.0143639516641677E-2</v>
      </c>
      <c r="E8" s="39">
        <f>X!S8/X!S$17</f>
        <v>-1.1935336273635046E-3</v>
      </c>
      <c r="F8" s="39">
        <f>X!T8/X!T$17</f>
        <v>0</v>
      </c>
      <c r="G8" s="39">
        <f>X!U8/X!U$17</f>
        <v>0</v>
      </c>
      <c r="H8" s="39">
        <f>X!X8/X!X$17</f>
        <v>6.994769467370518E-4</v>
      </c>
      <c r="I8" s="41">
        <f>X!Y8/X!Y$17</f>
        <v>1.3399659495910737E-2</v>
      </c>
      <c r="J8" s="39"/>
      <c r="K8" s="39"/>
      <c r="L8" s="39"/>
    </row>
    <row r="9" spans="1:12" ht="39.75" customHeight="1">
      <c r="A9" s="31" t="s">
        <v>5</v>
      </c>
      <c r="B9" s="32" t="s">
        <v>35</v>
      </c>
      <c r="C9" s="39">
        <f>X!Q9/X!Q$17</f>
        <v>0.17554691523130136</v>
      </c>
      <c r="D9" s="39">
        <f>X!R9/X!R$17</f>
        <v>0.16259814966103303</v>
      </c>
      <c r="E9" s="39">
        <f>X!S9/X!S$17</f>
        <v>8.4735045860577401E-5</v>
      </c>
      <c r="F9" s="39">
        <f>X!T9/X!T$17</f>
        <v>5.437453864975058E-2</v>
      </c>
      <c r="G9" s="39">
        <f>X!U9/X!U$17</f>
        <v>-0.16936243815947724</v>
      </c>
      <c r="H9" s="39">
        <f>X!X9/X!X$17</f>
        <v>8.2679574349217133E-2</v>
      </c>
      <c r="I9" s="41">
        <f>X!Y9/X!Y$17</f>
        <v>9.9023190655040866E-2</v>
      </c>
      <c r="J9" s="39"/>
      <c r="K9" s="39"/>
      <c r="L9" s="39"/>
    </row>
    <row r="10" spans="1:12" ht="39.75" customHeight="1">
      <c r="A10" s="31" t="s">
        <v>6</v>
      </c>
      <c r="B10" s="32" t="s">
        <v>36</v>
      </c>
      <c r="C10" s="39">
        <f>X!Q10/X!Q$17</f>
        <v>2.9692777301597579E-5</v>
      </c>
      <c r="D10" s="39">
        <f>X!R10/X!R$17</f>
        <v>5.4962930724916745E-2</v>
      </c>
      <c r="E10" s="39">
        <f>X!S10/X!S$17</f>
        <v>0</v>
      </c>
      <c r="F10" s="39">
        <f>X!T10/X!T$17</f>
        <v>0</v>
      </c>
      <c r="G10" s="39">
        <f>X!U10/X!U$17</f>
        <v>0</v>
      </c>
      <c r="H10" s="39">
        <f>X!X10/X!X$17</f>
        <v>2.3747416944205801E-2</v>
      </c>
      <c r="I10" s="41">
        <f>X!Y10/X!Y$17</f>
        <v>2.7620200411816148E-2</v>
      </c>
      <c r="J10" s="39"/>
      <c r="K10" s="39"/>
      <c r="L10" s="39"/>
    </row>
    <row r="11" spans="1:12" ht="39.75" customHeight="1">
      <c r="A11" s="31" t="s">
        <v>7</v>
      </c>
      <c r="B11" s="32" t="s">
        <v>37</v>
      </c>
      <c r="C11" s="39">
        <f>X!Q11/X!Q$17</f>
        <v>0</v>
      </c>
      <c r="D11" s="39">
        <f>X!R11/X!R$17</f>
        <v>0.23035881726419732</v>
      </c>
      <c r="E11" s="39">
        <f>X!S11/X!S$17</f>
        <v>3.6337540596954586E-5</v>
      </c>
      <c r="F11" s="39">
        <f>X!T11/X!T$17</f>
        <v>3.4125437166254227E-2</v>
      </c>
      <c r="G11" s="39">
        <f>X!U11/X!U$17</f>
        <v>0</v>
      </c>
      <c r="H11" s="39">
        <f>X!X11/X!X$17</f>
        <v>4.4721273447688746E-4</v>
      </c>
      <c r="I11" s="41">
        <f>X!Y11/X!Y$17</f>
        <v>0.11143209090356999</v>
      </c>
      <c r="J11" s="39"/>
      <c r="K11" s="39"/>
      <c r="L11" s="39"/>
    </row>
    <row r="12" spans="1:12" ht="39.75" customHeight="1">
      <c r="A12" s="31" t="s">
        <v>8</v>
      </c>
      <c r="B12" s="32" t="s">
        <v>38</v>
      </c>
      <c r="C12" s="39">
        <f>X!Q12/X!Q$17</f>
        <v>3.9410998204712513E-2</v>
      </c>
      <c r="D12" s="39">
        <f>X!R12/X!R$17</f>
        <v>3.6661726750923725E-2</v>
      </c>
      <c r="E12" s="39">
        <f>X!S12/X!S$17</f>
        <v>7.498197639594288E-4</v>
      </c>
      <c r="F12" s="39">
        <f>X!T12/X!T$17</f>
        <v>5.8351013088700603E-3</v>
      </c>
      <c r="G12" s="39">
        <f>X!U12/X!U$17</f>
        <v>-7.0799907420036126E-2</v>
      </c>
      <c r="H12" s="39">
        <f>X!X12/X!X$17</f>
        <v>6.9889942477454517E-2</v>
      </c>
      <c r="I12" s="41">
        <f>X!Y12/X!Y$17</f>
        <v>2.7422057726843772E-2</v>
      </c>
      <c r="J12" s="39"/>
      <c r="K12" s="39"/>
      <c r="L12" s="39"/>
    </row>
    <row r="13" spans="1:12" ht="39.75" customHeight="1">
      <c r="A13" s="31" t="s">
        <v>9</v>
      </c>
      <c r="B13" s="32" t="s">
        <v>39</v>
      </c>
      <c r="C13" s="39">
        <f>X!Q13/X!Q$17</f>
        <v>1.943129648741948E-2</v>
      </c>
      <c r="D13" s="39">
        <f>X!R13/X!R$17</f>
        <v>5.626283128735049E-2</v>
      </c>
      <c r="E13" s="39">
        <f>X!S13/X!S$17</f>
        <v>3.604939765030725E-4</v>
      </c>
      <c r="F13" s="39">
        <f>X!T13/X!T$17</f>
        <v>0.11361569292251048</v>
      </c>
      <c r="G13" s="39">
        <f>X!U13/X!U$17</f>
        <v>3.8920782135373401E-2</v>
      </c>
      <c r="H13" s="39">
        <f>X!X13/X!X$17</f>
        <v>1.6895494133150446E-2</v>
      </c>
      <c r="I13" s="41">
        <f>X!Y13/X!Y$17</f>
        <v>5.4749285749110831E-2</v>
      </c>
      <c r="J13" s="39"/>
      <c r="K13" s="39"/>
      <c r="L13" s="39"/>
    </row>
    <row r="14" spans="1:12" ht="39.75" customHeight="1">
      <c r="A14" s="31" t="s">
        <v>10</v>
      </c>
      <c r="B14" s="32" t="s">
        <v>40</v>
      </c>
      <c r="C14" s="39">
        <f>X!Q14/X!Q$17</f>
        <v>0</v>
      </c>
      <c r="D14" s="39">
        <f>X!R14/X!R$17</f>
        <v>4.2034063227762751E-3</v>
      </c>
      <c r="E14" s="39">
        <f>X!S14/X!S$17</f>
        <v>0.35565591629855531</v>
      </c>
      <c r="F14" s="39">
        <f>X!T14/X!T$17</f>
        <v>0</v>
      </c>
      <c r="G14" s="39">
        <f>X!U14/X!U$17</f>
        <v>0</v>
      </c>
      <c r="H14" s="39">
        <f>X!X14/X!X$17</f>
        <v>0</v>
      </c>
      <c r="I14" s="41">
        <f>X!Y14/X!Y$17</f>
        <v>6.3909769532276714E-2</v>
      </c>
      <c r="J14" s="39"/>
      <c r="K14" s="39"/>
      <c r="L14" s="39"/>
    </row>
    <row r="15" spans="1:12" ht="39.75" customHeight="1">
      <c r="A15" s="31" t="s">
        <v>11</v>
      </c>
      <c r="B15" s="32" t="s">
        <v>41</v>
      </c>
      <c r="C15" s="39">
        <f>X!Q15/X!Q$17</f>
        <v>0.58391039513047027</v>
      </c>
      <c r="D15" s="39">
        <f>X!R15/X!R$17</f>
        <v>0.21752487621367064</v>
      </c>
      <c r="E15" s="39">
        <f>X!S15/X!S$17</f>
        <v>0.64425097586965718</v>
      </c>
      <c r="F15" s="39">
        <f>X!T15/X!T$17</f>
        <v>0.13586564018374514</v>
      </c>
      <c r="G15" s="39">
        <f>X!U15/X!U$17</f>
        <v>0</v>
      </c>
      <c r="H15" s="39">
        <f>X!X15/X!X$17</f>
        <v>6.4500788342335427E-2</v>
      </c>
      <c r="I15" s="41">
        <f>X!Y15/X!Y$17</f>
        <v>0.25871367144813456</v>
      </c>
      <c r="J15" s="39"/>
      <c r="K15" s="39"/>
      <c r="L15" s="39"/>
    </row>
    <row r="16" spans="1:12" ht="39.75" customHeight="1">
      <c r="A16" s="28" t="s">
        <v>12</v>
      </c>
      <c r="B16" s="29" t="s">
        <v>42</v>
      </c>
      <c r="C16" s="39">
        <f>X!Q16/X!Q$17</f>
        <v>0</v>
      </c>
      <c r="D16" s="39">
        <f>X!R16/X!R$17</f>
        <v>6.1970798609773419E-6</v>
      </c>
      <c r="E16" s="39">
        <f>X!S16/X!S$17</f>
        <v>0</v>
      </c>
      <c r="F16" s="39">
        <f>X!T16/X!T$17</f>
        <v>0</v>
      </c>
      <c r="G16" s="39">
        <f>X!U16/X!U$17</f>
        <v>0</v>
      </c>
      <c r="H16" s="39">
        <f>X!X16/X!X$17</f>
        <v>5.2179964137135021E-2</v>
      </c>
      <c r="I16" s="41">
        <f>X!Y16/X!Y$17</f>
        <v>6.5759271820286765E-3</v>
      </c>
      <c r="J16" s="39"/>
      <c r="K16" s="39"/>
      <c r="L16" s="39"/>
    </row>
    <row r="17" spans="1:12" ht="39.75" customHeight="1">
      <c r="A17" s="28" t="s">
        <v>13</v>
      </c>
      <c r="B17" s="20" t="s">
        <v>43</v>
      </c>
      <c r="C17" s="42">
        <f>X!Q17/X!Q$17</f>
        <v>1</v>
      </c>
      <c r="D17" s="43">
        <f>X!R17/X!R$17</f>
        <v>1</v>
      </c>
      <c r="E17" s="43">
        <f>X!S17/X!S$17</f>
        <v>1</v>
      </c>
      <c r="F17" s="43">
        <f>X!T17/X!T$17</f>
        <v>1</v>
      </c>
      <c r="G17" s="43">
        <f>X!U17/X!U$17</f>
        <v>1</v>
      </c>
      <c r="H17" s="43">
        <f>X!V17/X!V$17</f>
        <v>1</v>
      </c>
      <c r="I17" s="44">
        <f>X!Y17/X!Y$17</f>
        <v>1</v>
      </c>
      <c r="J17" s="39"/>
      <c r="K17" s="39"/>
      <c r="L17" s="39"/>
    </row>
    <row r="18" spans="1:12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4848-BE97-42C7-9129-6BEDC2373979}">
  <sheetPr codeName="Sheet5">
    <tabColor rgb="FFFFFF00"/>
  </sheetPr>
  <dimension ref="A1:T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42" width="18.6640625" style="21" customWidth="1"/>
    <col min="43" max="1000" width="9" style="21" customWidth="1"/>
    <col min="1001" max="16384" width="8.6640625" style="21"/>
  </cols>
  <sheetData>
    <row r="1" spans="1:20" ht="39.75" customHeight="1">
      <c r="A1" s="3" t="s">
        <v>141</v>
      </c>
      <c r="B1" s="23"/>
      <c r="C1" s="19"/>
      <c r="D1" s="19"/>
      <c r="E1" s="19"/>
      <c r="F1" s="19"/>
      <c r="G1" s="19"/>
      <c r="H1" s="19"/>
    </row>
    <row r="2" spans="1:20" ht="39.75" customHeight="1">
      <c r="A2" s="24"/>
      <c r="B2" s="25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7" t="s">
        <v>12</v>
      </c>
      <c r="P2" s="27"/>
      <c r="Q2" s="27"/>
    </row>
    <row r="3" spans="1:20" ht="39.75" customHeight="1">
      <c r="A3" s="28"/>
      <c r="B3" s="29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29" t="s">
        <v>42</v>
      </c>
      <c r="P3" s="29" t="s">
        <v>74</v>
      </c>
      <c r="Q3" s="29" t="s">
        <v>75</v>
      </c>
    </row>
    <row r="4" spans="1:20" ht="39.75" customHeight="1">
      <c r="A4" s="31" t="s">
        <v>0</v>
      </c>
      <c r="B4" s="32" t="s">
        <v>30</v>
      </c>
      <c r="C4" s="59">
        <f t="array" ref="C4:O16">MINVERSE(I!C4:O16-MMULT(I!C4:O16-M!C4:O16,A!C4:O16))</f>
        <v>1.1313023260088881</v>
      </c>
      <c r="D4" s="60">
        <v>3.8403974634450984E-3</v>
      </c>
      <c r="E4" s="60">
        <v>4.0839260558656512E-2</v>
      </c>
      <c r="F4" s="60">
        <v>1.0864729450536936E-2</v>
      </c>
      <c r="G4" s="60">
        <v>3.6081379864919111E-3</v>
      </c>
      <c r="H4" s="60">
        <v>2.4024690689215728E-3</v>
      </c>
      <c r="I4" s="60">
        <v>2.6259081495461599E-3</v>
      </c>
      <c r="J4" s="60">
        <v>7.7518608917840845E-4</v>
      </c>
      <c r="K4" s="60">
        <v>6.0555877447479659E-3</v>
      </c>
      <c r="L4" s="60">
        <v>3.5978035652227988E-3</v>
      </c>
      <c r="M4" s="60">
        <v>3.2164683920146613E-3</v>
      </c>
      <c r="N4" s="60">
        <v>8.6396339660580919E-3</v>
      </c>
      <c r="O4" s="52">
        <v>2.438169614744475E-3</v>
      </c>
      <c r="P4" s="52">
        <f>SUM(C4:O4)</f>
        <v>1.2202060780584525</v>
      </c>
      <c r="Q4" s="52">
        <f>P4/AVERAGE(P$4:P$16)</f>
        <v>0.74661028736651092</v>
      </c>
      <c r="R4" s="39"/>
      <c r="S4" s="39"/>
      <c r="T4" s="39"/>
    </row>
    <row r="5" spans="1:20" ht="39.75" customHeight="1">
      <c r="A5" s="31" t="s">
        <v>1</v>
      </c>
      <c r="B5" s="32" t="s">
        <v>31</v>
      </c>
      <c r="C5" s="60">
        <v>5.5514652498755393E-4</v>
      </c>
      <c r="D5" s="60">
        <v>1.0005825946244771</v>
      </c>
      <c r="E5" s="60">
        <v>2.0427279267088237E-3</v>
      </c>
      <c r="F5" s="60">
        <v>5.9900235862629311E-4</v>
      </c>
      <c r="G5" s="60">
        <v>6.7998927374532756E-3</v>
      </c>
      <c r="H5" s="60">
        <v>2.8250460598199613E-4</v>
      </c>
      <c r="I5" s="60">
        <v>1.8104819749248521E-4</v>
      </c>
      <c r="J5" s="60">
        <v>8.1179109284266996E-5</v>
      </c>
      <c r="K5" s="60">
        <v>4.180138322386452E-4</v>
      </c>
      <c r="L5" s="60">
        <v>2.3481775579304749E-4</v>
      </c>
      <c r="M5" s="60">
        <v>2.5998797287080555E-4</v>
      </c>
      <c r="N5" s="60">
        <v>4.0058734911993245E-4</v>
      </c>
      <c r="O5" s="52">
        <v>1.7032216540704569E-4</v>
      </c>
      <c r="P5" s="52">
        <f t="shared" ref="P5:P16" si="0">SUM(C5:O5)</f>
        <v>1.0126078251604413</v>
      </c>
      <c r="Q5" s="52">
        <f t="shared" ref="Q5:Q16" si="1">P5/AVERAGE(P$4:P$16)</f>
        <v>0.61958666894658621</v>
      </c>
      <c r="R5" s="39"/>
      <c r="S5" s="39"/>
      <c r="T5" s="39"/>
    </row>
    <row r="6" spans="1:20" ht="39.75" customHeight="1">
      <c r="A6" s="31" t="s">
        <v>2</v>
      </c>
      <c r="B6" s="32" t="s">
        <v>32</v>
      </c>
      <c r="C6" s="60">
        <v>0.33038170221066865</v>
      </c>
      <c r="D6" s="60">
        <v>0.12637761156692914</v>
      </c>
      <c r="E6" s="60">
        <v>1.5475544911896679</v>
      </c>
      <c r="F6" s="60">
        <v>0.36121507354250709</v>
      </c>
      <c r="G6" s="60">
        <v>0.11558883430029128</v>
      </c>
      <c r="H6" s="60">
        <v>7.1448990454883107E-2</v>
      </c>
      <c r="I6" s="60">
        <v>7.6630154622989069E-2</v>
      </c>
      <c r="J6" s="60">
        <v>2.2018757206298697E-2</v>
      </c>
      <c r="K6" s="60">
        <v>0.20240223144995251</v>
      </c>
      <c r="L6" s="60">
        <v>0.10426087684326243</v>
      </c>
      <c r="M6" s="60">
        <v>0.10081266595367701</v>
      </c>
      <c r="N6" s="60">
        <v>0.18429184285552505</v>
      </c>
      <c r="O6" s="52">
        <v>7.9283549950407053E-2</v>
      </c>
      <c r="P6" s="52">
        <f t="shared" si="0"/>
        <v>3.3222667821470599</v>
      </c>
      <c r="Q6" s="52">
        <f t="shared" si="1"/>
        <v>2.0328029842908286</v>
      </c>
      <c r="R6" s="39"/>
      <c r="S6" s="39"/>
      <c r="T6" s="39"/>
    </row>
    <row r="7" spans="1:20" ht="39.75" customHeight="1">
      <c r="A7" s="31" t="s">
        <v>3</v>
      </c>
      <c r="B7" s="32" t="s">
        <v>33</v>
      </c>
      <c r="C7" s="60">
        <v>7.3745176909205262E-3</v>
      </c>
      <c r="D7" s="60">
        <v>8.2013841033921394E-3</v>
      </c>
      <c r="E7" s="60">
        <v>7.0491321772983336E-3</v>
      </c>
      <c r="F7" s="60">
        <v>1.0044753010581915</v>
      </c>
      <c r="G7" s="60">
        <v>3.1968440144511195E-2</v>
      </c>
      <c r="H7" s="60">
        <v>6.9647791689996111E-3</v>
      </c>
      <c r="I7" s="60">
        <v>6.4599128428356059E-3</v>
      </c>
      <c r="J7" s="60">
        <v>1.5129516766647007E-2</v>
      </c>
      <c r="K7" s="60">
        <v>1.4022075584971719E-2</v>
      </c>
      <c r="L7" s="60">
        <v>7.9592211922355788E-3</v>
      </c>
      <c r="M7" s="60">
        <v>1.0548360254340765E-2</v>
      </c>
      <c r="N7" s="60">
        <v>6.6408083379188932E-3</v>
      </c>
      <c r="O7" s="52">
        <v>1.7854096117177944E-2</v>
      </c>
      <c r="P7" s="52">
        <f t="shared" si="0"/>
        <v>1.1446475454394409</v>
      </c>
      <c r="Q7" s="52">
        <f t="shared" si="1"/>
        <v>0.70037811497688141</v>
      </c>
      <c r="R7" s="39"/>
      <c r="S7" s="39"/>
      <c r="T7" s="39"/>
    </row>
    <row r="8" spans="1:20" ht="39.75" customHeight="1">
      <c r="A8" s="31" t="s">
        <v>4</v>
      </c>
      <c r="B8" s="32" t="s">
        <v>34</v>
      </c>
      <c r="C8" s="60">
        <v>2.9316980687807425E-2</v>
      </c>
      <c r="D8" s="60">
        <v>5.9569230228732284E-2</v>
      </c>
      <c r="E8" s="60">
        <v>4.3896086750126122E-2</v>
      </c>
      <c r="F8" s="60">
        <v>2.0198274481939314E-2</v>
      </c>
      <c r="G8" s="60">
        <v>1.1319613814131668</v>
      </c>
      <c r="H8" s="60">
        <v>3.389590747649808E-2</v>
      </c>
      <c r="I8" s="60">
        <v>1.5652173451428091E-2</v>
      </c>
      <c r="J8" s="60">
        <v>9.3024928873205719E-3</v>
      </c>
      <c r="K8" s="60">
        <v>3.1179941629839961E-2</v>
      </c>
      <c r="L8" s="60">
        <v>1.9361223021313077E-2</v>
      </c>
      <c r="M8" s="60">
        <v>2.4250615454468029E-2</v>
      </c>
      <c r="N8" s="60">
        <v>3.1801556517378857E-2</v>
      </c>
      <c r="O8" s="52">
        <v>1.2436706880784274E-2</v>
      </c>
      <c r="P8" s="52">
        <f t="shared" si="0"/>
        <v>1.4628225708808029</v>
      </c>
      <c r="Q8" s="52">
        <f t="shared" si="1"/>
        <v>0.89506059644395253</v>
      </c>
      <c r="R8" s="39"/>
      <c r="S8" s="39"/>
      <c r="T8" s="39"/>
    </row>
    <row r="9" spans="1:20" ht="39.75" customHeight="1">
      <c r="A9" s="31" t="s">
        <v>5</v>
      </c>
      <c r="B9" s="32" t="s">
        <v>35</v>
      </c>
      <c r="C9" s="60">
        <v>8.4272027374613728E-2</v>
      </c>
      <c r="D9" s="60">
        <v>2.8843458306007586E-2</v>
      </c>
      <c r="E9" s="60">
        <v>7.6329775974444264E-2</v>
      </c>
      <c r="F9" s="60">
        <v>7.4189832688454027E-2</v>
      </c>
      <c r="G9" s="60">
        <v>2.2192608269721529E-2</v>
      </c>
      <c r="H9" s="60">
        <v>1.0198918474474621</v>
      </c>
      <c r="I9" s="60">
        <v>1.7776226684171385E-2</v>
      </c>
      <c r="J9" s="60">
        <v>6.0756786537571588E-3</v>
      </c>
      <c r="K9" s="60">
        <v>4.4978473815984424E-2</v>
      </c>
      <c r="L9" s="60">
        <v>2.5911516886335001E-2</v>
      </c>
      <c r="M9" s="60">
        <v>2.1562799666706482E-2</v>
      </c>
      <c r="N9" s="60">
        <v>4.8386138309351734E-2</v>
      </c>
      <c r="O9" s="52">
        <v>1.5512537505840187E-2</v>
      </c>
      <c r="P9" s="52">
        <f t="shared" si="0"/>
        <v>1.48592292158285</v>
      </c>
      <c r="Q9" s="52">
        <f t="shared" si="1"/>
        <v>0.90919506092995572</v>
      </c>
      <c r="R9" s="39"/>
      <c r="S9" s="39"/>
      <c r="T9" s="39"/>
    </row>
    <row r="10" spans="1:20" ht="39.75" customHeight="1">
      <c r="A10" s="31" t="s">
        <v>6</v>
      </c>
      <c r="B10" s="32" t="s">
        <v>36</v>
      </c>
      <c r="C10" s="60">
        <v>1.7614483559273947E-2</v>
      </c>
      <c r="D10" s="60">
        <v>5.7046498476335847E-2</v>
      </c>
      <c r="E10" s="60">
        <v>1.875403261203892E-2</v>
      </c>
      <c r="F10" s="60">
        <v>2.0980619992671735E-2</v>
      </c>
      <c r="G10" s="60">
        <v>2.9442130868824815E-2</v>
      </c>
      <c r="H10" s="60">
        <v>2.8380500275914402E-2</v>
      </c>
      <c r="I10" s="60">
        <v>1.085483408940511</v>
      </c>
      <c r="J10" s="60">
        <v>8.6279571560288759E-2</v>
      </c>
      <c r="K10" s="60">
        <v>4.0040782317340498E-2</v>
      </c>
      <c r="L10" s="60">
        <v>1.5888958097555785E-2</v>
      </c>
      <c r="M10" s="60">
        <v>2.4325502305267782E-2</v>
      </c>
      <c r="N10" s="60">
        <v>1.9061006369318817E-2</v>
      </c>
      <c r="O10" s="52">
        <v>4.3669709268194308E-2</v>
      </c>
      <c r="P10" s="52">
        <f t="shared" si="0"/>
        <v>1.4869672046435369</v>
      </c>
      <c r="Q10" s="52">
        <f t="shared" si="1"/>
        <v>0.90983402879780317</v>
      </c>
      <c r="R10" s="39"/>
      <c r="S10" s="39"/>
      <c r="T10" s="39"/>
    </row>
    <row r="11" spans="1:20" ht="39.75" customHeight="1">
      <c r="A11" s="31" t="s">
        <v>7</v>
      </c>
      <c r="B11" s="32" t="s">
        <v>37</v>
      </c>
      <c r="C11" s="60">
        <v>1.0243190762233919E-2</v>
      </c>
      <c r="D11" s="60">
        <v>2.3843491691557181E-2</v>
      </c>
      <c r="E11" s="60">
        <v>1.1928163826762104E-2</v>
      </c>
      <c r="F11" s="60">
        <v>1.5611052642330593E-2</v>
      </c>
      <c r="G11" s="60">
        <v>1.5473731063074665E-2</v>
      </c>
      <c r="H11" s="60">
        <v>4.4747161219253415E-2</v>
      </c>
      <c r="I11" s="60">
        <v>2.8940197372998352E-2</v>
      </c>
      <c r="J11" s="60">
        <v>1.0589466322057621</v>
      </c>
      <c r="K11" s="60">
        <v>4.0312085690638301E-2</v>
      </c>
      <c r="L11" s="60">
        <v>4.5521696223779745E-2</v>
      </c>
      <c r="M11" s="60">
        <v>1.1230068761980343E-2</v>
      </c>
      <c r="N11" s="60">
        <v>2.6189950362073621E-2</v>
      </c>
      <c r="O11" s="52">
        <v>2.8099724564685492E-2</v>
      </c>
      <c r="P11" s="52">
        <f t="shared" si="0"/>
        <v>1.3610871463871299</v>
      </c>
      <c r="Q11" s="52">
        <f t="shared" si="1"/>
        <v>0.83281150927546799</v>
      </c>
      <c r="R11" s="39"/>
      <c r="S11" s="39"/>
      <c r="T11" s="39"/>
    </row>
    <row r="12" spans="1:20" ht="39.75" customHeight="1">
      <c r="A12" s="31" t="s">
        <v>8</v>
      </c>
      <c r="B12" s="32" t="s">
        <v>38</v>
      </c>
      <c r="C12" s="60">
        <v>0.10012172567925916</v>
      </c>
      <c r="D12" s="60">
        <v>0.21677890764511404</v>
      </c>
      <c r="E12" s="60">
        <v>6.1567559340664164E-2</v>
      </c>
      <c r="F12" s="60">
        <v>6.8963136282642556E-2</v>
      </c>
      <c r="G12" s="60">
        <v>4.9633365901612631E-2</v>
      </c>
      <c r="H12" s="60">
        <v>6.5925828815623547E-2</v>
      </c>
      <c r="I12" s="60">
        <v>5.1277718346118294E-2</v>
      </c>
      <c r="J12" s="60">
        <v>1.0404056514409584E-2</v>
      </c>
      <c r="K12" s="60">
        <v>1.1413959506118811</v>
      </c>
      <c r="L12" s="60">
        <v>4.2136620426544029E-2</v>
      </c>
      <c r="M12" s="60">
        <v>4.8342924482720713E-2</v>
      </c>
      <c r="N12" s="60">
        <v>4.1994870684575969E-2</v>
      </c>
      <c r="O12" s="52">
        <v>6.9039667902039262E-2</v>
      </c>
      <c r="P12" s="52">
        <f t="shared" si="0"/>
        <v>1.9675823326332054</v>
      </c>
      <c r="Q12" s="52">
        <f t="shared" si="1"/>
        <v>1.2039091078139801</v>
      </c>
      <c r="R12" s="39"/>
      <c r="S12" s="39"/>
      <c r="T12" s="39"/>
    </row>
    <row r="13" spans="1:20" ht="39.75" customHeight="1">
      <c r="A13" s="31" t="s">
        <v>9</v>
      </c>
      <c r="B13" s="32" t="s">
        <v>39</v>
      </c>
      <c r="C13" s="60">
        <v>1.8217973542485083E-2</v>
      </c>
      <c r="D13" s="60">
        <v>2.6632014090086639E-2</v>
      </c>
      <c r="E13" s="60">
        <v>2.1018165169859594E-2</v>
      </c>
      <c r="F13" s="60">
        <v>2.6346917392729867E-2</v>
      </c>
      <c r="G13" s="60">
        <v>3.3156316187834878E-2</v>
      </c>
      <c r="H13" s="60">
        <v>5.5126256431371486E-2</v>
      </c>
      <c r="I13" s="60">
        <v>8.0323978171035162E-2</v>
      </c>
      <c r="J13" s="60">
        <v>1.3226753724634282E-2</v>
      </c>
      <c r="K13" s="60">
        <v>2.9668665128212521E-2</v>
      </c>
      <c r="L13" s="60">
        <v>1.2014523380526494</v>
      </c>
      <c r="M13" s="60">
        <v>4.5481112590561007E-2</v>
      </c>
      <c r="N13" s="60">
        <v>6.5409808238253001E-2</v>
      </c>
      <c r="O13" s="52">
        <v>6.246461311366739E-2</v>
      </c>
      <c r="P13" s="52">
        <f t="shared" si="0"/>
        <v>1.6785249118333805</v>
      </c>
      <c r="Q13" s="52">
        <f t="shared" si="1"/>
        <v>1.0270428817809367</v>
      </c>
      <c r="R13" s="39"/>
      <c r="S13" s="39"/>
      <c r="T13" s="39"/>
    </row>
    <row r="14" spans="1:20" ht="39.75" customHeight="1">
      <c r="A14" s="31" t="s">
        <v>10</v>
      </c>
      <c r="B14" s="32" t="s">
        <v>40</v>
      </c>
      <c r="C14" s="60">
        <v>6.6123868031060849E-4</v>
      </c>
      <c r="D14" s="60">
        <v>8.9870419189885147E-4</v>
      </c>
      <c r="E14" s="60">
        <v>5.0027771005476654E-4</v>
      </c>
      <c r="F14" s="60">
        <v>1.3090962765621233E-3</v>
      </c>
      <c r="G14" s="60">
        <v>5.0048858959322331E-4</v>
      </c>
      <c r="H14" s="60">
        <v>4.8083811174705235E-4</v>
      </c>
      <c r="I14" s="60">
        <v>9.1760286339283607E-4</v>
      </c>
      <c r="J14" s="60">
        <v>4.0963594249341322E-4</v>
      </c>
      <c r="K14" s="60">
        <v>4.8360837891740934E-4</v>
      </c>
      <c r="L14" s="60">
        <v>5.5344684991290858E-4</v>
      </c>
      <c r="M14" s="60">
        <v>1.0001758453940361</v>
      </c>
      <c r="N14" s="60">
        <v>4.8516036684350522E-4</v>
      </c>
      <c r="O14" s="52">
        <v>0.10165156861646721</v>
      </c>
      <c r="P14" s="52">
        <f t="shared" si="0"/>
        <v>1.1090275119722299</v>
      </c>
      <c r="Q14" s="52">
        <f t="shared" si="1"/>
        <v>0.67858320352612467</v>
      </c>
      <c r="R14" s="39"/>
      <c r="S14" s="39"/>
      <c r="T14" s="39"/>
    </row>
    <row r="15" spans="1:20" ht="39.75" customHeight="1">
      <c r="A15" s="31" t="s">
        <v>11</v>
      </c>
      <c r="B15" s="32" t="s">
        <v>41</v>
      </c>
      <c r="C15" s="60">
        <v>8.5816591372424395E-2</v>
      </c>
      <c r="D15" s="60">
        <v>0.12842239886709597</v>
      </c>
      <c r="E15" s="60">
        <v>9.6349879718442485E-2</v>
      </c>
      <c r="F15" s="60">
        <v>0.16144957726263989</v>
      </c>
      <c r="G15" s="60">
        <v>0.16872379999718437</v>
      </c>
      <c r="H15" s="60">
        <v>0.12416172249868054</v>
      </c>
      <c r="I15" s="60">
        <v>0.18735824769731135</v>
      </c>
      <c r="J15" s="60">
        <v>5.5299077305383283E-2</v>
      </c>
      <c r="K15" s="60">
        <v>0.21358321817603573</v>
      </c>
      <c r="L15" s="60">
        <v>0.26309753784006662</v>
      </c>
      <c r="M15" s="60">
        <v>0.16430962937234403</v>
      </c>
      <c r="N15" s="60">
        <v>1.1674543621560536</v>
      </c>
      <c r="O15" s="52">
        <v>0.10433477661420448</v>
      </c>
      <c r="P15" s="52">
        <f t="shared" si="0"/>
        <v>2.9203608188778669</v>
      </c>
      <c r="Q15" s="52">
        <f t="shared" si="1"/>
        <v>1.786887862143443</v>
      </c>
      <c r="R15" s="39"/>
      <c r="S15" s="39"/>
      <c r="T15" s="39"/>
    </row>
    <row r="16" spans="1:20" ht="39.75" customHeight="1">
      <c r="A16" s="28" t="s">
        <v>12</v>
      </c>
      <c r="B16" s="29" t="s">
        <v>42</v>
      </c>
      <c r="C16" s="57">
        <v>6.5151357879597947E-3</v>
      </c>
      <c r="D16" s="57">
        <v>8.8548659020964982E-3</v>
      </c>
      <c r="E16" s="57">
        <v>4.929199258526939E-3</v>
      </c>
      <c r="F16" s="57">
        <v>1.2898428744834531E-2</v>
      </c>
      <c r="G16" s="57">
        <v>4.931277039015072E-3</v>
      </c>
      <c r="H16" s="57">
        <v>4.7376623348571708E-3</v>
      </c>
      <c r="I16" s="57">
        <v>9.0410731138971107E-3</v>
      </c>
      <c r="J16" s="57">
        <v>4.0361126298900513E-3</v>
      </c>
      <c r="K16" s="57">
        <v>4.7649575722974926E-3</v>
      </c>
      <c r="L16" s="57">
        <v>5.4530708592356305E-3</v>
      </c>
      <c r="M16" s="57">
        <v>1.7325916555493033E-3</v>
      </c>
      <c r="N16" s="57">
        <v>4.7802491944921276E-3</v>
      </c>
      <c r="O16" s="56">
        <v>1.0015653837496341</v>
      </c>
      <c r="P16" s="55">
        <f t="shared" si="0"/>
        <v>1.0742400078422858</v>
      </c>
      <c r="Q16" s="56">
        <f t="shared" si="1"/>
        <v>0.65729769370753066</v>
      </c>
      <c r="R16" s="39"/>
      <c r="S16" s="39"/>
      <c r="T16" s="39"/>
    </row>
    <row r="17" spans="1:20" ht="39.75" customHeight="1">
      <c r="A17" s="28"/>
      <c r="B17" s="29" t="s">
        <v>76</v>
      </c>
      <c r="C17" s="57">
        <f>SUM(C4:C16)</f>
        <v>1.8223930398818335</v>
      </c>
      <c r="D17" s="57">
        <f t="shared" ref="D17:O17" si="2">SUM(D4:D16)</f>
        <v>1.6898915571571682</v>
      </c>
      <c r="E17" s="57">
        <f t="shared" si="2"/>
        <v>1.932758752213251</v>
      </c>
      <c r="F17" s="57">
        <f t="shared" si="2"/>
        <v>1.7791010421746662</v>
      </c>
      <c r="G17" s="57">
        <f t="shared" si="2"/>
        <v>1.6139804044987756</v>
      </c>
      <c r="H17" s="57">
        <f t="shared" si="2"/>
        <v>1.4584464679101941</v>
      </c>
      <c r="I17" s="57">
        <f t="shared" si="2"/>
        <v>1.5626676504537267</v>
      </c>
      <c r="J17" s="57">
        <f t="shared" si="2"/>
        <v>1.2819846505953476</v>
      </c>
      <c r="K17" s="57">
        <f t="shared" si="2"/>
        <v>1.7693055919330585</v>
      </c>
      <c r="L17" s="57">
        <f t="shared" si="2"/>
        <v>1.735429127613906</v>
      </c>
      <c r="M17" s="57">
        <f t="shared" si="2"/>
        <v>1.456248572256537</v>
      </c>
      <c r="N17" s="57">
        <f t="shared" si="2"/>
        <v>1.6055359747069631</v>
      </c>
      <c r="O17" s="57">
        <f t="shared" si="2"/>
        <v>1.5385208260632532</v>
      </c>
      <c r="P17" s="58"/>
      <c r="Q17" s="60"/>
      <c r="R17" s="39"/>
      <c r="S17" s="39"/>
      <c r="T17" s="39"/>
    </row>
    <row r="18" spans="1:20" ht="39.75" customHeight="1">
      <c r="A18" s="28"/>
      <c r="B18" s="20" t="s">
        <v>77</v>
      </c>
      <c r="C18" s="57">
        <f>C17/AVERAGE($C$17:$O$17)</f>
        <v>1.1150718027612763</v>
      </c>
      <c r="D18" s="57">
        <f t="shared" ref="D18:O18" si="3">D17/AVERAGE($C$17:$O$17)</f>
        <v>1.0339978170858728</v>
      </c>
      <c r="E18" s="57">
        <f t="shared" si="3"/>
        <v>1.1826015239131995</v>
      </c>
      <c r="F18" s="57">
        <f t="shared" si="3"/>
        <v>1.088582628981509</v>
      </c>
      <c r="G18" s="57">
        <f t="shared" si="3"/>
        <v>0.98754988626521456</v>
      </c>
      <c r="H18" s="57">
        <f t="shared" si="3"/>
        <v>0.89238298029764507</v>
      </c>
      <c r="I18" s="57">
        <f t="shared" si="3"/>
        <v>0.95615303393671325</v>
      </c>
      <c r="J18" s="57">
        <f t="shared" si="3"/>
        <v>0.78441088402331149</v>
      </c>
      <c r="K18" s="57">
        <f t="shared" si="3"/>
        <v>1.0825890644096885</v>
      </c>
      <c r="L18" s="57">
        <f t="shared" si="3"/>
        <v>1.0618609946064892</v>
      </c>
      <c r="M18" s="57">
        <f t="shared" si="3"/>
        <v>0.89103814885065746</v>
      </c>
      <c r="N18" s="57">
        <f t="shared" si="3"/>
        <v>0.98238297366997229</v>
      </c>
      <c r="O18" s="57">
        <f t="shared" si="3"/>
        <v>0.94137826119845092</v>
      </c>
      <c r="P18" s="59"/>
      <c r="Q18" s="60"/>
      <c r="R18" s="39"/>
      <c r="S18" s="39"/>
      <c r="T18" s="39"/>
    </row>
    <row r="19" spans="1:20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0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 ht="39.75" customHeight="1"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39.75" customHeight="1"/>
    <row r="23" spans="1:20" ht="39.75" customHeight="1"/>
    <row r="24" spans="1:20" ht="39.75" customHeight="1"/>
    <row r="25" spans="1:20" ht="39.75" customHeight="1"/>
    <row r="26" spans="1:20" ht="39.75" customHeight="1"/>
    <row r="27" spans="1:20" ht="39.75" customHeight="1"/>
    <row r="28" spans="1:20" ht="39.75" customHeight="1"/>
    <row r="29" spans="1:20" ht="39.75" customHeight="1"/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F4E6-3187-4221-95FE-77A8D0958F82}">
  <sheetPr codeName="Sheet6">
    <tabColor rgb="FFFFFF00"/>
  </sheetPr>
  <dimension ref="A1:R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9" defaultRowHeight="13.2"/>
  <cols>
    <col min="1" max="1" width="9" style="6"/>
    <col min="2" max="42" width="18.6640625" style="6" customWidth="1"/>
    <col min="43" max="16384" width="9" style="6"/>
  </cols>
  <sheetData>
    <row r="1" spans="1:18" ht="39.75" customHeight="1">
      <c r="A1" s="3" t="s">
        <v>142</v>
      </c>
      <c r="B1" s="4"/>
      <c r="C1" s="5"/>
      <c r="D1" s="5"/>
      <c r="E1" s="5"/>
      <c r="F1" s="5"/>
      <c r="G1" s="5"/>
      <c r="H1" s="5"/>
    </row>
    <row r="2" spans="1:18" ht="39.75" customHeight="1">
      <c r="A2" s="24"/>
      <c r="B2" s="25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7" t="s">
        <v>12</v>
      </c>
      <c r="P2" s="27"/>
      <c r="Q2" s="27"/>
    </row>
    <row r="3" spans="1:18" ht="39.75" customHeight="1">
      <c r="A3" s="28"/>
      <c r="B3" s="29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29" t="s">
        <v>42</v>
      </c>
      <c r="P3" s="29" t="s">
        <v>74</v>
      </c>
      <c r="Q3" s="29" t="s">
        <v>75</v>
      </c>
    </row>
    <row r="4" spans="1:18" ht="39.75" customHeight="1">
      <c r="A4" s="31" t="s">
        <v>0</v>
      </c>
      <c r="B4" s="32" t="s">
        <v>30</v>
      </c>
      <c r="C4" s="50">
        <f t="array" ref="C4:O16">MINVERSE(I!C4:O16-A!C4:O16)</f>
        <v>1.1657728895276518</v>
      </c>
      <c r="D4" s="50">
        <v>7.0414543672648478E-3</v>
      </c>
      <c r="E4" s="50">
        <v>5.9175087457302877E-2</v>
      </c>
      <c r="F4" s="50">
        <v>1.9343435691405328E-2</v>
      </c>
      <c r="G4" s="50">
        <v>7.7486671254192027E-3</v>
      </c>
      <c r="H4" s="50">
        <v>4.2581244202803516E-3</v>
      </c>
      <c r="I4" s="50">
        <v>4.6453369066731774E-3</v>
      </c>
      <c r="J4" s="50">
        <v>1.383187830544491E-3</v>
      </c>
      <c r="K4" s="50">
        <v>1.0922787935907641E-2</v>
      </c>
      <c r="L4" s="50">
        <v>6.3280863614553831E-3</v>
      </c>
      <c r="M4" s="50">
        <v>5.7175343839223521E-3</v>
      </c>
      <c r="N4" s="50">
        <v>1.3720412326680505E-2</v>
      </c>
      <c r="O4" s="51">
        <v>4.4024609378541272E-3</v>
      </c>
      <c r="P4" s="52">
        <f>SUM(C4:O4)</f>
        <v>1.3104594652723625</v>
      </c>
      <c r="Q4" s="52">
        <f>P4/AVERAGE(P$4:P$16)</f>
        <v>0.71286409572279441</v>
      </c>
      <c r="R4" s="18"/>
    </row>
    <row r="5" spans="1:18" ht="39.75" customHeight="1">
      <c r="A5" s="31" t="s">
        <v>1</v>
      </c>
      <c r="B5" s="32" t="s">
        <v>31</v>
      </c>
      <c r="C5" s="50">
        <v>2.3943920288725613E-2</v>
      </c>
      <c r="D5" s="50">
        <v>1.0202941113655277</v>
      </c>
      <c r="E5" s="50">
        <v>7.2461024498163967E-2</v>
      </c>
      <c r="F5" s="50">
        <v>2.535615863546074E-2</v>
      </c>
      <c r="G5" s="50">
        <v>0.20659645019670447</v>
      </c>
      <c r="H5" s="50">
        <v>1.0066049072592509E-2</v>
      </c>
      <c r="I5" s="50">
        <v>7.1928734281531195E-3</v>
      </c>
      <c r="J5" s="50">
        <v>2.9692527657769218E-3</v>
      </c>
      <c r="K5" s="50">
        <v>1.6828185105573289E-2</v>
      </c>
      <c r="L5" s="50">
        <v>9.405869315732153E-3</v>
      </c>
      <c r="M5" s="50">
        <v>9.9630620283342498E-3</v>
      </c>
      <c r="N5" s="50">
        <v>1.5872615163168236E-2</v>
      </c>
      <c r="O5" s="51">
        <v>6.8502781474065657E-3</v>
      </c>
      <c r="P5" s="52">
        <f t="shared" ref="P5:P16" si="0">SUM(C5:O5)</f>
        <v>1.42779985001132</v>
      </c>
      <c r="Q5" s="52">
        <f t="shared" ref="Q5:Q16" si="1">P5/AVERAGE(P$4:P$16)</f>
        <v>0.77669495007227762</v>
      </c>
      <c r="R5" s="18"/>
    </row>
    <row r="6" spans="1:18" ht="39.75" customHeight="1">
      <c r="A6" s="31" t="s">
        <v>2</v>
      </c>
      <c r="B6" s="32" t="s">
        <v>32</v>
      </c>
      <c r="C6" s="50">
        <v>0.51493455285018586</v>
      </c>
      <c r="D6" s="50">
        <v>0.19869226508977605</v>
      </c>
      <c r="E6" s="50">
        <v>1.8403004871493647</v>
      </c>
      <c r="F6" s="50">
        <v>0.55032147444863755</v>
      </c>
      <c r="G6" s="50">
        <v>0.21521036815577346</v>
      </c>
      <c r="H6" s="50">
        <v>0.11202715601850624</v>
      </c>
      <c r="I6" s="50">
        <v>0.12045690393509977</v>
      </c>
      <c r="J6" s="50">
        <v>3.5225509272398127E-2</v>
      </c>
      <c r="K6" s="50">
        <v>0.3114795062289254</v>
      </c>
      <c r="L6" s="50">
        <v>0.16321716917182111</v>
      </c>
      <c r="M6" s="50">
        <v>0.15588729739210866</v>
      </c>
      <c r="N6" s="50">
        <v>0.28284361382765905</v>
      </c>
      <c r="O6" s="51">
        <v>0.12311290405870591</v>
      </c>
      <c r="P6" s="52">
        <f t="shared" si="0"/>
        <v>4.6237092075989619</v>
      </c>
      <c r="Q6" s="52">
        <f t="shared" si="1"/>
        <v>2.5152065901367995</v>
      </c>
      <c r="R6" s="18"/>
    </row>
    <row r="7" spans="1:18" ht="39.75" customHeight="1">
      <c r="A7" s="31" t="s">
        <v>3</v>
      </c>
      <c r="B7" s="32" t="s">
        <v>33</v>
      </c>
      <c r="C7" s="50">
        <v>8.6998290184162903E-3</v>
      </c>
      <c r="D7" s="50">
        <v>8.9421355870347372E-3</v>
      </c>
      <c r="E7" s="50">
        <v>9.111749045967019E-3</v>
      </c>
      <c r="F7" s="50">
        <v>1.0057333228831764</v>
      </c>
      <c r="G7" s="50">
        <v>3.4123094846792233E-2</v>
      </c>
      <c r="H7" s="50">
        <v>7.3606763956676436E-3</v>
      </c>
      <c r="I7" s="50">
        <v>6.9153600326886189E-3</v>
      </c>
      <c r="J7" s="50">
        <v>1.5300206806959942E-2</v>
      </c>
      <c r="K7" s="50">
        <v>1.4845722896496296E-2</v>
      </c>
      <c r="L7" s="50">
        <v>8.5097892065938655E-3</v>
      </c>
      <c r="M7" s="50">
        <v>1.098195212368974E-2</v>
      </c>
      <c r="N7" s="50">
        <v>7.351331008911101E-3</v>
      </c>
      <c r="O7" s="51">
        <v>1.8228671789533826E-2</v>
      </c>
      <c r="P7" s="52">
        <f t="shared" si="0"/>
        <v>1.1561038416419278</v>
      </c>
      <c r="Q7" s="52">
        <f t="shared" si="1"/>
        <v>0.62889768167108739</v>
      </c>
      <c r="R7" s="18"/>
    </row>
    <row r="8" spans="1:18" ht="39.75" customHeight="1">
      <c r="A8" s="31" t="s">
        <v>4</v>
      </c>
      <c r="B8" s="32" t="s">
        <v>34</v>
      </c>
      <c r="C8" s="50">
        <v>3.6661132159877693E-2</v>
      </c>
      <c r="D8" s="50">
        <v>6.3232773665737402E-2</v>
      </c>
      <c r="E8" s="50">
        <v>5.6590689716380677E-2</v>
      </c>
      <c r="F8" s="50">
        <v>2.7332763516029174E-2</v>
      </c>
      <c r="G8" s="50">
        <v>1.146375138560936</v>
      </c>
      <c r="H8" s="50">
        <v>3.5888905808649389E-2</v>
      </c>
      <c r="I8" s="50">
        <v>1.7705013877552522E-2</v>
      </c>
      <c r="J8" s="50">
        <v>1.0012368465822933E-2</v>
      </c>
      <c r="K8" s="50">
        <v>3.5654669988559283E-2</v>
      </c>
      <c r="L8" s="50">
        <v>2.2054102843685176E-2</v>
      </c>
      <c r="M8" s="50">
        <v>2.6637594710160768E-2</v>
      </c>
      <c r="N8" s="50">
        <v>3.5799273892898907E-2</v>
      </c>
      <c r="O8" s="51">
        <v>1.4342626465746544E-2</v>
      </c>
      <c r="P8" s="52">
        <f t="shared" si="0"/>
        <v>1.5282870536720363</v>
      </c>
      <c r="Q8" s="52">
        <f t="shared" si="1"/>
        <v>0.83135800640299795</v>
      </c>
      <c r="R8" s="18"/>
    </row>
    <row r="9" spans="1:18" ht="39.75" customHeight="1">
      <c r="A9" s="31" t="s">
        <v>5</v>
      </c>
      <c r="B9" s="32" t="s">
        <v>35</v>
      </c>
      <c r="C9" s="50">
        <v>9.6195224969137919E-2</v>
      </c>
      <c r="D9" s="50">
        <v>3.3615339653327116E-2</v>
      </c>
      <c r="E9" s="50">
        <v>9.3483281016413664E-2</v>
      </c>
      <c r="F9" s="50">
        <v>8.4839347756442085E-2</v>
      </c>
      <c r="G9" s="50">
        <v>3.2236268217606973E-2</v>
      </c>
      <c r="H9" s="50">
        <v>1.0225604133296653</v>
      </c>
      <c r="I9" s="50">
        <v>2.0695828560229036E-2</v>
      </c>
      <c r="J9" s="50">
        <v>7.0190018315007532E-3</v>
      </c>
      <c r="K9" s="50">
        <v>5.149761421832004E-2</v>
      </c>
      <c r="L9" s="50">
        <v>2.979127607990904E-2</v>
      </c>
      <c r="M9" s="50">
        <v>2.4950891117056367E-2</v>
      </c>
      <c r="N9" s="50">
        <v>5.4212070435058969E-2</v>
      </c>
      <c r="O9" s="51">
        <v>1.8260115898530691E-2</v>
      </c>
      <c r="P9" s="52">
        <f t="shared" si="0"/>
        <v>1.5693566730831983</v>
      </c>
      <c r="Q9" s="52">
        <f t="shared" si="1"/>
        <v>0.85369906912112814</v>
      </c>
      <c r="R9" s="18"/>
    </row>
    <row r="10" spans="1:18" ht="39.75" customHeight="1">
      <c r="A10" s="31" t="s">
        <v>6</v>
      </c>
      <c r="B10" s="32" t="s">
        <v>36</v>
      </c>
      <c r="C10" s="50">
        <v>2.3563272183271502E-2</v>
      </c>
      <c r="D10" s="50">
        <v>6.4239912260174808E-2</v>
      </c>
      <c r="E10" s="50">
        <v>2.87088903142656E-2</v>
      </c>
      <c r="F10" s="50">
        <v>2.7079987237762171E-2</v>
      </c>
      <c r="G10" s="50">
        <v>4.5395460359859321E-2</v>
      </c>
      <c r="H10" s="50">
        <v>3.2018482388504597E-2</v>
      </c>
      <c r="I10" s="50">
        <v>1.0934977932476939</v>
      </c>
      <c r="J10" s="50">
        <v>9.3405220155217308E-2</v>
      </c>
      <c r="K10" s="50">
        <v>4.6054060238502545E-2</v>
      </c>
      <c r="L10" s="50">
        <v>1.8950726658984954E-2</v>
      </c>
      <c r="M10" s="50">
        <v>2.7767103369209015E-2</v>
      </c>
      <c r="N10" s="50">
        <v>2.3098233546141333E-2</v>
      </c>
      <c r="O10" s="51">
        <v>4.828919040330483E-2</v>
      </c>
      <c r="P10" s="52">
        <f t="shared" si="0"/>
        <v>1.5720683323628921</v>
      </c>
      <c r="Q10" s="52">
        <f t="shared" si="1"/>
        <v>0.85517415827234089</v>
      </c>
      <c r="R10" s="18"/>
    </row>
    <row r="11" spans="1:18" ht="39.75" customHeight="1">
      <c r="A11" s="31" t="s">
        <v>7</v>
      </c>
      <c r="B11" s="32" t="s">
        <v>37</v>
      </c>
      <c r="C11" s="50">
        <v>1.2854590787610405E-2</v>
      </c>
      <c r="D11" s="50">
        <v>2.564067524092957E-2</v>
      </c>
      <c r="E11" s="50">
        <v>1.6298102611963267E-2</v>
      </c>
      <c r="F11" s="50">
        <v>1.8194386199313371E-2</v>
      </c>
      <c r="G11" s="50">
        <v>2.1385854713092508E-2</v>
      </c>
      <c r="H11" s="50">
        <v>4.5760724973727102E-2</v>
      </c>
      <c r="I11" s="50">
        <v>3.0159801670706792E-2</v>
      </c>
      <c r="J11" s="50">
        <v>1.0594319018635667</v>
      </c>
      <c r="K11" s="50">
        <v>4.2182660725226341E-2</v>
      </c>
      <c r="L11" s="50">
        <v>4.7093127538734375E-2</v>
      </c>
      <c r="M11" s="50">
        <v>1.2288352685406971E-2</v>
      </c>
      <c r="N11" s="50">
        <v>2.7804131940951059E-2</v>
      </c>
      <c r="O11" s="51">
        <v>2.9075418413555376E-2</v>
      </c>
      <c r="P11" s="52">
        <f t="shared" si="0"/>
        <v>1.3881697293647837</v>
      </c>
      <c r="Q11" s="52">
        <f t="shared" si="1"/>
        <v>0.75513694628296779</v>
      </c>
      <c r="R11" s="18"/>
    </row>
    <row r="12" spans="1:18" ht="39.75" customHeight="1">
      <c r="A12" s="31" t="s">
        <v>8</v>
      </c>
      <c r="B12" s="32" t="s">
        <v>38</v>
      </c>
      <c r="C12" s="50">
        <v>0.12097665030638483</v>
      </c>
      <c r="D12" s="50">
        <v>0.23606840592432973</v>
      </c>
      <c r="E12" s="50">
        <v>9.3879989526840457E-2</v>
      </c>
      <c r="F12" s="50">
        <v>8.6849434864133421E-2</v>
      </c>
      <c r="G12" s="50">
        <v>0.10152368510177297</v>
      </c>
      <c r="H12" s="50">
        <v>7.3735679348185312E-2</v>
      </c>
      <c r="I12" s="50">
        <v>5.8299628890786395E-2</v>
      </c>
      <c r="J12" s="50">
        <v>1.266036273880154E-2</v>
      </c>
      <c r="K12" s="50">
        <v>1.1575930039863358</v>
      </c>
      <c r="L12" s="50">
        <v>4.9846548884009786E-2</v>
      </c>
      <c r="M12" s="50">
        <v>5.5782563175426896E-2</v>
      </c>
      <c r="N12" s="50">
        <v>5.2440665363283491E-2</v>
      </c>
      <c r="O12" s="51">
        <v>7.6425822141524366E-2</v>
      </c>
      <c r="P12" s="52">
        <f t="shared" si="0"/>
        <v>2.1760824402518146</v>
      </c>
      <c r="Q12" s="52">
        <f t="shared" si="1"/>
        <v>1.1837459166781277</v>
      </c>
      <c r="R12" s="18"/>
    </row>
    <row r="13" spans="1:18" ht="39.75" customHeight="1">
      <c r="A13" s="31" t="s">
        <v>9</v>
      </c>
      <c r="B13" s="32" t="s">
        <v>39</v>
      </c>
      <c r="C13" s="50">
        <v>2.3864516644873858E-2</v>
      </c>
      <c r="D13" s="50">
        <v>3.1254512482520438E-2</v>
      </c>
      <c r="E13" s="50">
        <v>2.9451079849503618E-2</v>
      </c>
      <c r="F13" s="50">
        <v>3.2597618636118882E-2</v>
      </c>
      <c r="G13" s="50">
        <v>4.3228830309707644E-2</v>
      </c>
      <c r="H13" s="50">
        <v>6.0537046031075716E-2</v>
      </c>
      <c r="I13" s="50">
        <v>8.8047757283420153E-2</v>
      </c>
      <c r="J13" s="50">
        <v>1.5185764964908938E-2</v>
      </c>
      <c r="K13" s="50">
        <v>3.4822601398992174E-2</v>
      </c>
      <c r="L13" s="50">
        <v>1.217696874555612</v>
      </c>
      <c r="M13" s="50">
        <v>5.0373650633005258E-2</v>
      </c>
      <c r="N13" s="50">
        <v>7.2586516457703809E-2</v>
      </c>
      <c r="O13" s="51">
        <v>6.834218533932522E-2</v>
      </c>
      <c r="P13" s="52">
        <f t="shared" si="0"/>
        <v>1.7679889545867675</v>
      </c>
      <c r="Q13" s="52">
        <f t="shared" si="1"/>
        <v>0.96175111154425497</v>
      </c>
      <c r="R13" s="18"/>
    </row>
    <row r="14" spans="1:18" ht="39.75" customHeight="1">
      <c r="A14" s="31" t="s">
        <v>10</v>
      </c>
      <c r="B14" s="32" t="s">
        <v>40</v>
      </c>
      <c r="C14" s="50">
        <v>1.043450788072468E-3</v>
      </c>
      <c r="D14" s="50">
        <v>1.3029529664513502E-3</v>
      </c>
      <c r="E14" s="50">
        <v>9.1324114505626926E-4</v>
      </c>
      <c r="F14" s="50">
        <v>1.9188164249717653E-3</v>
      </c>
      <c r="G14" s="50">
        <v>9.7737860179700491E-4</v>
      </c>
      <c r="H14" s="50">
        <v>6.9824197934492292E-4</v>
      </c>
      <c r="I14" s="50">
        <v>1.3021247501047903E-3</v>
      </c>
      <c r="J14" s="50">
        <v>5.80552685002247E-4</v>
      </c>
      <c r="K14" s="50">
        <v>7.4461803597652076E-4</v>
      </c>
      <c r="L14" s="50">
        <v>8.1226252795033418E-4</v>
      </c>
      <c r="M14" s="50">
        <v>1.0002859110298397</v>
      </c>
      <c r="N14" s="50">
        <v>7.376206165147477E-4</v>
      </c>
      <c r="O14" s="51">
        <v>0.10174856383821242</v>
      </c>
      <c r="P14" s="52">
        <f t="shared" si="0"/>
        <v>1.1130657353892948</v>
      </c>
      <c r="Q14" s="52">
        <f t="shared" si="1"/>
        <v>0.6054858009464682</v>
      </c>
      <c r="R14" s="18"/>
    </row>
    <row r="15" spans="1:18" ht="39.75" customHeight="1">
      <c r="A15" s="31" t="s">
        <v>11</v>
      </c>
      <c r="B15" s="32" t="s">
        <v>41</v>
      </c>
      <c r="C15" s="50">
        <v>0.10702319750608824</v>
      </c>
      <c r="D15" s="50">
        <v>0.1433219670574262</v>
      </c>
      <c r="E15" s="50">
        <v>0.12938799775483881</v>
      </c>
      <c r="F15" s="50">
        <v>0.1840217319100797</v>
      </c>
      <c r="G15" s="50">
        <v>0.20767257718862356</v>
      </c>
      <c r="H15" s="50">
        <v>0.13404284754568971</v>
      </c>
      <c r="I15" s="50">
        <v>0.2002756962339943</v>
      </c>
      <c r="J15" s="50">
        <v>5.9902917226632428E-2</v>
      </c>
      <c r="K15" s="50">
        <v>0.2321073019111409</v>
      </c>
      <c r="L15" s="50">
        <v>0.28040376992945804</v>
      </c>
      <c r="M15" s="50">
        <v>0.17590609691498396</v>
      </c>
      <c r="N15" s="50">
        <v>1.1831018988956612</v>
      </c>
      <c r="O15" s="51">
        <v>0.11363788859058935</v>
      </c>
      <c r="P15" s="52">
        <f t="shared" si="0"/>
        <v>3.1508058886652059</v>
      </c>
      <c r="Q15" s="52">
        <f t="shared" si="1"/>
        <v>1.7139762427940148</v>
      </c>
      <c r="R15" s="18"/>
    </row>
    <row r="16" spans="1:18" ht="39.75" customHeight="1">
      <c r="A16" s="28" t="s">
        <v>12</v>
      </c>
      <c r="B16" s="29" t="s">
        <v>42</v>
      </c>
      <c r="C16" s="53">
        <v>1.0281043403499033E-2</v>
      </c>
      <c r="D16" s="53">
        <v>1.2837899164894603E-2</v>
      </c>
      <c r="E16" s="53">
        <v>8.998097425877441E-3</v>
      </c>
      <c r="F16" s="53">
        <v>1.890595625014899E-2</v>
      </c>
      <c r="G16" s="53">
        <v>9.6300390412167071E-3</v>
      </c>
      <c r="H16" s="53">
        <v>6.8797265552418829E-3</v>
      </c>
      <c r="I16" s="53">
        <v>1.28297388105168E-2</v>
      </c>
      <c r="J16" s="53">
        <v>5.7201426466424567E-3</v>
      </c>
      <c r="K16" s="53">
        <v>7.3366664095816866E-3</v>
      </c>
      <c r="L16" s="53">
        <v>8.0031625835652338E-3</v>
      </c>
      <c r="M16" s="53">
        <v>2.8170602206853915E-3</v>
      </c>
      <c r="N16" s="53">
        <v>7.2677213534071911E-3</v>
      </c>
      <c r="O16" s="54">
        <v>1.0025210704922132</v>
      </c>
      <c r="P16" s="55">
        <f t="shared" si="0"/>
        <v>1.1140283243574907</v>
      </c>
      <c r="Q16" s="56">
        <f t="shared" si="1"/>
        <v>0.60600943035474064</v>
      </c>
      <c r="R16" s="18"/>
    </row>
    <row r="17" spans="1:18" ht="39.75" customHeight="1">
      <c r="A17" s="28"/>
      <c r="B17" s="29" t="s">
        <v>76</v>
      </c>
      <c r="C17" s="57">
        <f>SUM(C4:C16)</f>
        <v>2.1458142704337955</v>
      </c>
      <c r="D17" s="57">
        <f t="shared" ref="D17:O17" si="2">SUM(D4:D16)</f>
        <v>1.8464844048253946</v>
      </c>
      <c r="E17" s="57">
        <f t="shared" si="2"/>
        <v>2.4387597175119384</v>
      </c>
      <c r="F17" s="57">
        <f t="shared" si="2"/>
        <v>2.0824944344536798</v>
      </c>
      <c r="G17" s="57">
        <f t="shared" si="2"/>
        <v>2.0721038124193019</v>
      </c>
      <c r="H17" s="57">
        <f t="shared" si="2"/>
        <v>1.5458340738671303</v>
      </c>
      <c r="I17" s="57">
        <f t="shared" si="2"/>
        <v>1.6620238576276194</v>
      </c>
      <c r="J17" s="57">
        <f t="shared" si="2"/>
        <v>1.3187963892537746</v>
      </c>
      <c r="K17" s="57">
        <f t="shared" si="2"/>
        <v>1.9620693990795377</v>
      </c>
      <c r="L17" s="57">
        <f t="shared" si="2"/>
        <v>1.8621127656575114</v>
      </c>
      <c r="M17" s="57">
        <f t="shared" si="2"/>
        <v>1.5593590697838293</v>
      </c>
      <c r="N17" s="57">
        <f t="shared" si="2"/>
        <v>1.7768361048280397</v>
      </c>
      <c r="O17" s="57">
        <f t="shared" si="2"/>
        <v>1.6252371965165024</v>
      </c>
      <c r="P17" s="58"/>
      <c r="Q17" s="39"/>
      <c r="R17" s="18"/>
    </row>
    <row r="18" spans="1:18" ht="39.75" customHeight="1">
      <c r="A18" s="28"/>
      <c r="B18" s="20" t="s">
        <v>77</v>
      </c>
      <c r="C18" s="57">
        <f>C17/AVERAGE($C17:$O17)</f>
        <v>1.1672806294423859</v>
      </c>
      <c r="D18" s="57">
        <f t="shared" ref="D18:O18" si="3">D17/AVERAGE($C17:$O17)</f>
        <v>1.0044510878774282</v>
      </c>
      <c r="E18" s="57">
        <f t="shared" si="3"/>
        <v>1.326637173281815</v>
      </c>
      <c r="F18" s="57">
        <f t="shared" si="3"/>
        <v>1.1328358878739013</v>
      </c>
      <c r="G18" s="57">
        <f t="shared" si="3"/>
        <v>1.127183594478474</v>
      </c>
      <c r="H18" s="57">
        <f t="shared" si="3"/>
        <v>0.8409032392129312</v>
      </c>
      <c r="I18" s="57">
        <f t="shared" si="3"/>
        <v>0.90410818932974646</v>
      </c>
      <c r="J18" s="57">
        <f t="shared" si="3"/>
        <v>0.71739921789376826</v>
      </c>
      <c r="K18" s="57">
        <f t="shared" si="3"/>
        <v>1.0673270444343745</v>
      </c>
      <c r="L18" s="57">
        <f t="shared" si="3"/>
        <v>1.0129526078461524</v>
      </c>
      <c r="M18" s="57">
        <f t="shared" si="3"/>
        <v>0.84826057016388001</v>
      </c>
      <c r="N18" s="57">
        <f t="shared" si="3"/>
        <v>0.96656378673459942</v>
      </c>
      <c r="O18" s="57">
        <f t="shared" si="3"/>
        <v>0.88409697143054422</v>
      </c>
      <c r="P18" s="59"/>
      <c r="Q18" s="39"/>
      <c r="R18" s="18"/>
    </row>
    <row r="19" spans="1:18" ht="39.75" customHeight="1"/>
    <row r="20" spans="1:18" ht="39.75" customHeight="1"/>
    <row r="21" spans="1:18" ht="39.75" customHeight="1"/>
    <row r="22" spans="1:18" ht="39.75" customHeight="1"/>
    <row r="23" spans="1:18" ht="39.75" customHeight="1"/>
    <row r="24" spans="1:18" ht="39.75" customHeight="1"/>
    <row r="25" spans="1:18" ht="39.75" customHeight="1"/>
    <row r="26" spans="1:18" ht="39.75" customHeight="1"/>
    <row r="27" spans="1:18" ht="39.75" customHeight="1"/>
    <row r="28" spans="1:18" ht="39.75" customHeight="1"/>
    <row r="29" spans="1:18" ht="39.75" customHeight="1"/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3226-FFEC-4B6A-8F10-81B6F124C263}">
  <sheetPr codeName="Sheet7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3" t="s">
        <v>143</v>
      </c>
      <c r="B1" s="23"/>
      <c r="C1" s="19"/>
      <c r="D1" s="19"/>
      <c r="E1" s="19"/>
      <c r="F1" s="19"/>
      <c r="G1" s="19"/>
      <c r="H1" s="19"/>
      <c r="I1" s="21" t="s">
        <v>85</v>
      </c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7" t="s">
        <v>21</v>
      </c>
      <c r="I2" s="27"/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29" t="s">
        <v>51</v>
      </c>
      <c r="I3" s="29" t="s">
        <v>78</v>
      </c>
    </row>
    <row r="4" spans="1:12" ht="39.75" customHeight="1">
      <c r="A4" s="31" t="s">
        <v>0</v>
      </c>
      <c r="B4" s="32" t="s">
        <v>30</v>
      </c>
      <c r="C4" s="45">
        <f t="array" ref="C4:G16">MMULT(MMULT(B!C4:O16,I!C4:O16-M!C4:O16),X!Q4:U16)</f>
        <v>166217.68972506767</v>
      </c>
      <c r="D4" s="45">
        <v>6298824.8615656784</v>
      </c>
      <c r="E4" s="45">
        <v>749848.22972487402</v>
      </c>
      <c r="F4" s="45">
        <v>2453037.835167333</v>
      </c>
      <c r="G4" s="45">
        <v>149478.76222422812</v>
      </c>
      <c r="H4" s="46">
        <f t="array" ref="H4:H16">MMULT(B!C4:O16,X!X4:X16)</f>
        <v>2548403.6215928188</v>
      </c>
      <c r="I4" s="46">
        <f>SUM(C4:H4)</f>
        <v>12365811</v>
      </c>
      <c r="J4" s="35"/>
      <c r="K4" s="35"/>
      <c r="L4" s="35"/>
    </row>
    <row r="5" spans="1:12" ht="39.75" customHeight="1">
      <c r="A5" s="31" t="s">
        <v>1</v>
      </c>
      <c r="B5" s="32" t="s">
        <v>31</v>
      </c>
      <c r="C5" s="45">
        <v>5317.6367778650038</v>
      </c>
      <c r="D5" s="45">
        <v>208113.41367673871</v>
      </c>
      <c r="E5" s="45">
        <v>38381.946664911055</v>
      </c>
      <c r="F5" s="45">
        <v>115634.3993961034</v>
      </c>
      <c r="G5" s="45">
        <v>-2269.5978585611383</v>
      </c>
      <c r="H5" s="46">
        <v>141361.20134294368</v>
      </c>
      <c r="I5" s="46">
        <f t="shared" ref="I5:I16" si="0">SUM(C5:H5)</f>
        <v>506539.0000000007</v>
      </c>
      <c r="J5" s="35"/>
      <c r="K5" s="35"/>
      <c r="L5" s="35"/>
    </row>
    <row r="6" spans="1:12" ht="39.75" customHeight="1">
      <c r="A6" s="31" t="s">
        <v>2</v>
      </c>
      <c r="B6" s="32" t="s">
        <v>32</v>
      </c>
      <c r="C6" s="45">
        <v>3179584.8457560679</v>
      </c>
      <c r="D6" s="45">
        <v>92765491.804298073</v>
      </c>
      <c r="E6" s="45">
        <v>17308061.210486796</v>
      </c>
      <c r="F6" s="45">
        <v>76605303.302480951</v>
      </c>
      <c r="G6" s="45">
        <v>-1572771.9519364391</v>
      </c>
      <c r="H6" s="46">
        <v>91063632.788914502</v>
      </c>
      <c r="I6" s="46">
        <f t="shared" si="0"/>
        <v>279349301.99999994</v>
      </c>
      <c r="J6" s="35"/>
      <c r="K6" s="35"/>
      <c r="L6" s="35"/>
    </row>
    <row r="7" spans="1:12" ht="39.75" customHeight="1">
      <c r="A7" s="31" t="s">
        <v>3</v>
      </c>
      <c r="B7" s="32" t="s">
        <v>33</v>
      </c>
      <c r="C7" s="45">
        <v>62583.907059938763</v>
      </c>
      <c r="D7" s="45">
        <v>2767501.4940377511</v>
      </c>
      <c r="E7" s="45">
        <v>901303.9131937949</v>
      </c>
      <c r="F7" s="45">
        <v>64492369.683519773</v>
      </c>
      <c r="G7" s="45">
        <v>-4488.4488422998857</v>
      </c>
      <c r="H7" s="46">
        <v>667209.45103105064</v>
      </c>
      <c r="I7" s="46">
        <f t="shared" si="0"/>
        <v>68886480</v>
      </c>
      <c r="J7" s="35"/>
      <c r="K7" s="35"/>
      <c r="L7" s="35"/>
    </row>
    <row r="8" spans="1:12" ht="39.75" customHeight="1">
      <c r="A8" s="31" t="s">
        <v>4</v>
      </c>
      <c r="B8" s="32" t="s">
        <v>34</v>
      </c>
      <c r="C8" s="45">
        <v>305455.84425355436</v>
      </c>
      <c r="D8" s="45">
        <v>17176471.961918648</v>
      </c>
      <c r="E8" s="45">
        <v>3112390.75546702</v>
      </c>
      <c r="F8" s="45">
        <v>3973808.2800617176</v>
      </c>
      <c r="G8" s="45">
        <v>-34932.999470200273</v>
      </c>
      <c r="H8" s="46">
        <v>3249819.1577692651</v>
      </c>
      <c r="I8" s="46">
        <f t="shared" si="0"/>
        <v>27783013.000000007</v>
      </c>
      <c r="J8" s="35"/>
      <c r="K8" s="35"/>
      <c r="L8" s="35"/>
    </row>
    <row r="9" spans="1:12" ht="39.75" customHeight="1">
      <c r="A9" s="31" t="s">
        <v>5</v>
      </c>
      <c r="B9" s="32" t="s">
        <v>35</v>
      </c>
      <c r="C9" s="45">
        <v>2047168.9313486649</v>
      </c>
      <c r="D9" s="45">
        <v>57045608.165776871</v>
      </c>
      <c r="E9" s="45">
        <v>4353470.1496960875</v>
      </c>
      <c r="F9" s="45">
        <v>17222746.876543954</v>
      </c>
      <c r="G9" s="45">
        <v>101902.8822014539</v>
      </c>
      <c r="H9" s="46">
        <v>11947404.99443295</v>
      </c>
      <c r="I9" s="46">
        <f t="shared" si="0"/>
        <v>92718301.999999985</v>
      </c>
      <c r="J9" s="35"/>
      <c r="K9" s="35"/>
      <c r="L9" s="35"/>
    </row>
    <row r="10" spans="1:12" ht="39.75" customHeight="1">
      <c r="A10" s="31" t="s">
        <v>6</v>
      </c>
      <c r="B10" s="32" t="s">
        <v>36</v>
      </c>
      <c r="C10" s="45">
        <v>189762.1958806777</v>
      </c>
      <c r="D10" s="45">
        <v>26562183.337260649</v>
      </c>
      <c r="E10" s="45">
        <v>2353779.8669444574</v>
      </c>
      <c r="F10" s="45">
        <v>3305402.742791865</v>
      </c>
      <c r="G10" s="45">
        <v>-10311.260587488936</v>
      </c>
      <c r="H10" s="46">
        <v>3932768.1177098355</v>
      </c>
      <c r="I10" s="46">
        <f t="shared" si="0"/>
        <v>36333585</v>
      </c>
      <c r="J10" s="35"/>
      <c r="K10" s="35"/>
      <c r="L10" s="35"/>
    </row>
    <row r="11" spans="1:12" ht="39.75" customHeight="1">
      <c r="A11" s="31" t="s">
        <v>7</v>
      </c>
      <c r="B11" s="32" t="s">
        <v>37</v>
      </c>
      <c r="C11" s="45">
        <v>250007.03197405947</v>
      </c>
      <c r="D11" s="45">
        <v>77598630.858120054</v>
      </c>
      <c r="E11" s="45">
        <v>2339878.0463545001</v>
      </c>
      <c r="F11" s="45">
        <v>8727122.6260007881</v>
      </c>
      <c r="G11" s="45">
        <v>-2635.4768452615863</v>
      </c>
      <c r="H11" s="46">
        <v>1635589.9143958674</v>
      </c>
      <c r="I11" s="46">
        <f t="shared" si="0"/>
        <v>90548593.000000015</v>
      </c>
      <c r="J11" s="35"/>
      <c r="K11" s="35"/>
      <c r="L11" s="35"/>
    </row>
    <row r="12" spans="1:12" ht="39.75" customHeight="1">
      <c r="A12" s="31" t="s">
        <v>8</v>
      </c>
      <c r="B12" s="32" t="s">
        <v>38</v>
      </c>
      <c r="C12" s="45">
        <v>823840.88366472197</v>
      </c>
      <c r="D12" s="45">
        <v>23203573.652568176</v>
      </c>
      <c r="E12" s="45">
        <v>5060608.0141599951</v>
      </c>
      <c r="F12" s="45">
        <v>9467055.3406197801</v>
      </c>
      <c r="G12" s="45">
        <v>35450.552768935078</v>
      </c>
      <c r="H12" s="46">
        <v>11216358.556218399</v>
      </c>
      <c r="I12" s="46">
        <f t="shared" si="0"/>
        <v>49806887.000000015</v>
      </c>
      <c r="J12" s="35"/>
      <c r="K12" s="35"/>
      <c r="L12" s="35"/>
    </row>
    <row r="13" spans="1:12" ht="39.75" customHeight="1">
      <c r="A13" s="31" t="s">
        <v>9</v>
      </c>
      <c r="B13" s="32" t="s">
        <v>39</v>
      </c>
      <c r="C13" s="45">
        <v>681426.41463954537</v>
      </c>
      <c r="D13" s="45">
        <v>29182233.305757888</v>
      </c>
      <c r="E13" s="45">
        <v>6577564.4645535871</v>
      </c>
      <c r="F13" s="45">
        <v>24394268.643571496</v>
      </c>
      <c r="G13" s="45">
        <v>-51105.268599819363</v>
      </c>
      <c r="H13" s="46">
        <v>4191600.4400772932</v>
      </c>
      <c r="I13" s="46">
        <f t="shared" si="0"/>
        <v>64975987.999999993</v>
      </c>
      <c r="J13" s="35"/>
      <c r="K13" s="35"/>
      <c r="L13" s="35"/>
    </row>
    <row r="14" spans="1:12" ht="39.75" customHeight="1">
      <c r="A14" s="31" t="s">
        <v>10</v>
      </c>
      <c r="B14" s="32" t="s">
        <v>40</v>
      </c>
      <c r="C14" s="45">
        <v>4304.102855268723</v>
      </c>
      <c r="D14" s="45">
        <v>1370579.1329368423</v>
      </c>
      <c r="E14" s="45">
        <v>40650487.741717629</v>
      </c>
      <c r="F14" s="45">
        <v>124601.31270003718</v>
      </c>
      <c r="G14" s="45">
        <v>-330.51850743966435</v>
      </c>
      <c r="H14" s="46">
        <v>477160.22829766665</v>
      </c>
      <c r="I14" s="46">
        <f t="shared" si="0"/>
        <v>42626802</v>
      </c>
      <c r="J14" s="35"/>
      <c r="K14" s="35"/>
      <c r="L14" s="35"/>
    </row>
    <row r="15" spans="1:12" ht="39.75" customHeight="1">
      <c r="A15" s="31" t="s">
        <v>11</v>
      </c>
      <c r="B15" s="32" t="s">
        <v>41</v>
      </c>
      <c r="C15" s="45">
        <v>6644979.1836342067</v>
      </c>
      <c r="D15" s="45">
        <v>97603445.454878896</v>
      </c>
      <c r="E15" s="45">
        <v>90304025.280470669</v>
      </c>
      <c r="F15" s="45">
        <v>43309605.526794195</v>
      </c>
      <c r="G15" s="45">
        <v>-63213.246861332365</v>
      </c>
      <c r="H15" s="46">
        <v>14956573.801083341</v>
      </c>
      <c r="I15" s="46">
        <f t="shared" si="0"/>
        <v>252755415.99999994</v>
      </c>
      <c r="J15" s="35"/>
      <c r="K15" s="35"/>
      <c r="L15" s="35"/>
    </row>
    <row r="16" spans="1:12" ht="39.75" customHeight="1">
      <c r="A16" s="28" t="s">
        <v>12</v>
      </c>
      <c r="B16" s="29" t="s">
        <v>42</v>
      </c>
      <c r="C16" s="47">
        <v>42408.00694576565</v>
      </c>
      <c r="D16" s="47">
        <v>1354295.8419670577</v>
      </c>
      <c r="E16" s="47">
        <v>412785.79009264085</v>
      </c>
      <c r="F16" s="47">
        <v>1227687.5140115083</v>
      </c>
      <c r="G16" s="47">
        <v>-3256.5743966939335</v>
      </c>
      <c r="H16" s="48">
        <v>4701424.4213797227</v>
      </c>
      <c r="I16" s="46">
        <f t="shared" si="0"/>
        <v>7735345.0000000009</v>
      </c>
      <c r="J16" s="35"/>
      <c r="K16" s="35"/>
      <c r="L16" s="35"/>
    </row>
    <row r="17" spans="1:12" ht="39.75" customHeight="1">
      <c r="A17" s="28"/>
      <c r="B17" s="20" t="s">
        <v>78</v>
      </c>
      <c r="C17" s="47">
        <f>SUM(C4:C16)</f>
        <v>14403056.674515404</v>
      </c>
      <c r="D17" s="47">
        <f t="shared" ref="D17:I17" si="1">SUM(D4:D16)</f>
        <v>433136953.28476328</v>
      </c>
      <c r="E17" s="47">
        <f t="shared" si="1"/>
        <v>174162585.40952697</v>
      </c>
      <c r="F17" s="47">
        <f t="shared" si="1"/>
        <v>255418644.0836595</v>
      </c>
      <c r="G17" s="47">
        <f t="shared" si="1"/>
        <v>-1458483.1467109192</v>
      </c>
      <c r="H17" s="47">
        <f t="shared" si="1"/>
        <v>150729306.69424564</v>
      </c>
      <c r="I17" s="49">
        <f t="shared" si="1"/>
        <v>1026392063</v>
      </c>
      <c r="J17" s="35"/>
      <c r="K17" s="35"/>
      <c r="L17" s="35"/>
    </row>
    <row r="18" spans="1:12" ht="39.75" customHeight="1"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39.75" customHeight="1"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39.75" customHeight="1"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3FB9-F11A-4BD2-9695-E2210B100824}">
  <sheetPr codeName="Sheet8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3" t="s">
        <v>144</v>
      </c>
      <c r="B1" s="23"/>
      <c r="C1" s="19"/>
      <c r="D1" s="19"/>
      <c r="E1" s="19"/>
      <c r="F1" s="19"/>
      <c r="G1" s="19"/>
      <c r="H1" s="19"/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7" t="s">
        <v>21</v>
      </c>
      <c r="I2" s="27"/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29" t="s">
        <v>51</v>
      </c>
      <c r="I3" s="29" t="s">
        <v>73</v>
      </c>
    </row>
    <row r="4" spans="1:12" ht="39.75" customHeight="1">
      <c r="A4" s="31" t="s">
        <v>0</v>
      </c>
      <c r="B4" s="32" t="s">
        <v>30</v>
      </c>
      <c r="C4" s="39">
        <f>生誘!C4/X!Q$17</f>
        <v>1.7817562615857322E-2</v>
      </c>
      <c r="D4" s="39">
        <f>生誘!D4/X!R$17</f>
        <v>2.1471023485936228E-2</v>
      </c>
      <c r="E4" s="39">
        <f>生誘!E4/X!S$17</f>
        <v>6.5672789802801012E-3</v>
      </c>
      <c r="F4" s="39">
        <f>生誘!F4/X!T$17</f>
        <v>1.5692171723390474E-2</v>
      </c>
      <c r="G4" s="39">
        <f>生誘!G4/X!U$17</f>
        <v>-0.15445020543682877</v>
      </c>
      <c r="H4" s="39">
        <f>生誘!H4/X!X$17</f>
        <v>3.0899833315167626E-2</v>
      </c>
      <c r="I4" s="40">
        <f>生誘!I4/X!Y$17</f>
        <v>1.8887753949931748E-2</v>
      </c>
      <c r="J4" s="39"/>
      <c r="K4" s="39"/>
      <c r="L4" s="39"/>
    </row>
    <row r="5" spans="1:12" ht="39.75" customHeight="1">
      <c r="A5" s="31" t="s">
        <v>1</v>
      </c>
      <c r="B5" s="32" t="s">
        <v>31</v>
      </c>
      <c r="C5" s="39">
        <f>生誘!C5/X!Q$17</f>
        <v>5.7001951124884649E-4</v>
      </c>
      <c r="D5" s="39">
        <f>生誘!D5/X!R$17</f>
        <v>7.0940343492594275E-4</v>
      </c>
      <c r="E5" s="39">
        <f>生誘!E5/X!S$17</f>
        <v>3.3615462644645728E-4</v>
      </c>
      <c r="F5" s="39">
        <f>生誘!F5/X!T$17</f>
        <v>7.3971743380427525E-4</v>
      </c>
      <c r="G5" s="39">
        <f>生誘!G5/X!U$17</f>
        <v>2.3450813366244047E-3</v>
      </c>
      <c r="H5" s="39">
        <f>生誘!H5/X!X$17</f>
        <v>1.7140289402032291E-3</v>
      </c>
      <c r="I5" s="41">
        <f>生誘!I5/X!Y$17</f>
        <v>7.7369644401361877E-4</v>
      </c>
      <c r="J5" s="39"/>
      <c r="K5" s="39"/>
      <c r="L5" s="39"/>
    </row>
    <row r="6" spans="1:12" ht="39.75" customHeight="1">
      <c r="A6" s="31" t="s">
        <v>2</v>
      </c>
      <c r="B6" s="32" t="s">
        <v>32</v>
      </c>
      <c r="C6" s="39">
        <f>生誘!C6/X!Q$17</f>
        <v>0.34083286908508814</v>
      </c>
      <c r="D6" s="39">
        <f>生誘!D6/X!R$17</f>
        <v>0.31621295987572839</v>
      </c>
      <c r="E6" s="39">
        <f>生誘!E6/X!S$17</f>
        <v>0.15158649720188935</v>
      </c>
      <c r="F6" s="39">
        <f>生誘!F6/X!T$17</f>
        <v>0.49004689496072995</v>
      </c>
      <c r="G6" s="39">
        <f>生誘!G6/X!U$17</f>
        <v>1.6250800278736357</v>
      </c>
      <c r="H6" s="39">
        <f>生誘!H6/X!X$17</f>
        <v>1.1041622490288101</v>
      </c>
      <c r="I6" s="41">
        <f>生誘!I6/X!Y$17</f>
        <v>0.42668296339489387</v>
      </c>
      <c r="J6" s="39"/>
      <c r="K6" s="39"/>
      <c r="L6" s="39"/>
    </row>
    <row r="7" spans="1:12" ht="39.75" customHeight="1">
      <c r="A7" s="31" t="s">
        <v>3</v>
      </c>
      <c r="B7" s="32" t="s">
        <v>33</v>
      </c>
      <c r="C7" s="39">
        <f>生誘!C7/X!Q$17</f>
        <v>6.7086282129770478E-3</v>
      </c>
      <c r="D7" s="39">
        <f>生誘!D7/X!R$17</f>
        <v>9.4336786435236814E-3</v>
      </c>
      <c r="E7" s="39">
        <f>生誘!E7/X!S$17</f>
        <v>7.8937497073688981E-3</v>
      </c>
      <c r="F7" s="39">
        <f>生誘!F7/X!T$17</f>
        <v>0.41256002064604891</v>
      </c>
      <c r="G7" s="39">
        <f>生誘!G7/X!U$17</f>
        <v>4.6377280322003507E-3</v>
      </c>
      <c r="H7" s="39">
        <f>生誘!H7/X!X$17</f>
        <v>8.0900296359954198E-3</v>
      </c>
      <c r="I7" s="41">
        <f>生誘!I7/X!Y$17</f>
        <v>0.1052184029593283</v>
      </c>
      <c r="J7" s="39"/>
      <c r="K7" s="39"/>
      <c r="L7" s="39"/>
    </row>
    <row r="8" spans="1:12" ht="39.75" customHeight="1">
      <c r="A8" s="31" t="s">
        <v>4</v>
      </c>
      <c r="B8" s="32" t="s">
        <v>34</v>
      </c>
      <c r="C8" s="39">
        <f>生誘!C8/X!Q$17</f>
        <v>3.2743077107914312E-2</v>
      </c>
      <c r="D8" s="39">
        <f>生誘!D8/X!R$17</f>
        <v>5.8550037666583073E-2</v>
      </c>
      <c r="E8" s="39">
        <f>生誘!E8/X!S$17</f>
        <v>2.7258767276541095E-2</v>
      </c>
      <c r="F8" s="39">
        <f>生誘!F8/X!T$17</f>
        <v>2.5420595244225297E-2</v>
      </c>
      <c r="G8" s="39">
        <f>生誘!G8/X!U$17</f>
        <v>3.6094819520940298E-2</v>
      </c>
      <c r="H8" s="39">
        <f>生誘!H8/X!X$17</f>
        <v>3.9404617631466216E-2</v>
      </c>
      <c r="I8" s="41">
        <f>生誘!I8/X!Y$17</f>
        <v>4.2436255376356251E-2</v>
      </c>
      <c r="J8" s="39"/>
      <c r="K8" s="39"/>
      <c r="L8" s="39"/>
    </row>
    <row r="9" spans="1:12" ht="39.75" customHeight="1">
      <c r="A9" s="31" t="s">
        <v>5</v>
      </c>
      <c r="B9" s="32" t="s">
        <v>35</v>
      </c>
      <c r="C9" s="39">
        <f>生誘!C9/X!Q$17</f>
        <v>0.2194445168855069</v>
      </c>
      <c r="D9" s="39">
        <f>生誘!D9/X!R$17</f>
        <v>0.19445334957169441</v>
      </c>
      <c r="E9" s="39">
        <f>生誘!E9/X!S$17</f>
        <v>3.8128319667922767E-2</v>
      </c>
      <c r="F9" s="39">
        <f>生誘!F9/X!T$17</f>
        <v>0.11017453447340685</v>
      </c>
      <c r="G9" s="39">
        <f>生誘!G9/X!U$17</f>
        <v>-0.10529202179912411</v>
      </c>
      <c r="H9" s="39">
        <f>生誘!H9/X!X$17</f>
        <v>0.14486434556470953</v>
      </c>
      <c r="I9" s="41">
        <f>生誘!I9/X!Y$17</f>
        <v>0.14161954075082211</v>
      </c>
      <c r="J9" s="39"/>
      <c r="K9" s="39"/>
      <c r="L9" s="39"/>
    </row>
    <row r="10" spans="1:12" ht="39.75" customHeight="1">
      <c r="A10" s="31" t="s">
        <v>6</v>
      </c>
      <c r="B10" s="32" t="s">
        <v>36</v>
      </c>
      <c r="C10" s="39">
        <f>生誘!C10/X!Q$17</f>
        <v>2.0341395749267511E-2</v>
      </c>
      <c r="D10" s="39">
        <f>生誘!D10/X!R$17</f>
        <v>9.0543438626471892E-2</v>
      </c>
      <c r="E10" s="39">
        <f>生誘!E10/X!S$17</f>
        <v>2.061474366627828E-2</v>
      </c>
      <c r="F10" s="39">
        <f>生誘!F10/X!T$17</f>
        <v>2.1144780855496915E-2</v>
      </c>
      <c r="G10" s="39">
        <f>生誘!G10/X!U$17</f>
        <v>1.0654197909809896E-2</v>
      </c>
      <c r="H10" s="39">
        <f>生誘!H10/X!X$17</f>
        <v>4.7685491526842642E-2</v>
      </c>
      <c r="I10" s="41">
        <f>生誘!I10/X!Y$17</f>
        <v>5.5496547181493466E-2</v>
      </c>
      <c r="J10" s="39"/>
      <c r="K10" s="39"/>
      <c r="L10" s="39"/>
    </row>
    <row r="11" spans="1:12" ht="39.75" customHeight="1">
      <c r="A11" s="31" t="s">
        <v>7</v>
      </c>
      <c r="B11" s="32" t="s">
        <v>37</v>
      </c>
      <c r="C11" s="39">
        <f>生誘!C11/X!Q$17</f>
        <v>2.6799289257180985E-2</v>
      </c>
      <c r="D11" s="39">
        <f>生誘!D11/X!R$17</f>
        <v>0.26451315320696961</v>
      </c>
      <c r="E11" s="39">
        <f>生誘!E11/X!S$17</f>
        <v>2.0492989515866339E-2</v>
      </c>
      <c r="F11" s="39">
        <f>生誘!F11/X!T$17</f>
        <v>5.5827718975622311E-2</v>
      </c>
      <c r="G11" s="39">
        <f>生誘!G11/X!U$17</f>
        <v>2.7231289189032439E-3</v>
      </c>
      <c r="H11" s="39">
        <f>生誘!H11/X!X$17</f>
        <v>1.9831809725342139E-2</v>
      </c>
      <c r="I11" s="41">
        <f>生誘!I11/X!Y$17</f>
        <v>0.13830548963561812</v>
      </c>
      <c r="J11" s="39"/>
      <c r="K11" s="39"/>
      <c r="L11" s="39"/>
    </row>
    <row r="12" spans="1:12" ht="39.75" customHeight="1">
      <c r="A12" s="31" t="s">
        <v>8</v>
      </c>
      <c r="B12" s="32" t="s">
        <v>38</v>
      </c>
      <c r="C12" s="39">
        <f>生誘!C12/X!Q$17</f>
        <v>8.8310916572591866E-2</v>
      </c>
      <c r="D12" s="39">
        <f>生誘!D12/X!R$17</f>
        <v>7.9094828924661562E-2</v>
      </c>
      <c r="E12" s="39">
        <f>生誘!E12/X!S$17</f>
        <v>4.4321535107209584E-2</v>
      </c>
      <c r="F12" s="39">
        <f>生誘!F12/X!T$17</f>
        <v>6.0561095303983611E-2</v>
      </c>
      <c r="G12" s="39">
        <f>生誘!G12/X!U$17</f>
        <v>-3.6629585879215262E-2</v>
      </c>
      <c r="H12" s="39">
        <f>生誘!H12/X!X$17</f>
        <v>0.1360002814521504</v>
      </c>
      <c r="I12" s="41">
        <f>生誘!I12/X!Y$17</f>
        <v>7.6075902071287893E-2</v>
      </c>
      <c r="J12" s="39"/>
      <c r="K12" s="39"/>
      <c r="L12" s="39"/>
    </row>
    <row r="13" spans="1:12" ht="39.75" customHeight="1">
      <c r="A13" s="31" t="s">
        <v>9</v>
      </c>
      <c r="B13" s="32" t="s">
        <v>39</v>
      </c>
      <c r="C13" s="39">
        <f>生誘!C13/X!Q$17</f>
        <v>7.3044919773711595E-2</v>
      </c>
      <c r="D13" s="39">
        <f>生誘!D13/X!R$17</f>
        <v>9.9474494124012353E-2</v>
      </c>
      <c r="E13" s="39">
        <f>生誘!E13/X!S$17</f>
        <v>5.7607258558641079E-2</v>
      </c>
      <c r="F13" s="39">
        <f>生誘!F13/X!T$17</f>
        <v>0.15605101851000641</v>
      </c>
      <c r="G13" s="39">
        <f>生誘!G13/X!U$17</f>
        <v>5.2804954474442722E-2</v>
      </c>
      <c r="H13" s="39">
        <f>生誘!H13/X!X$17</f>
        <v>5.0823878064189219E-2</v>
      </c>
      <c r="I13" s="41">
        <f>生誘!I13/X!Y$17</f>
        <v>9.9245449732145982E-2</v>
      </c>
      <c r="J13" s="39"/>
      <c r="K13" s="39"/>
      <c r="L13" s="39"/>
    </row>
    <row r="14" spans="1:12" ht="39.75" customHeight="1">
      <c r="A14" s="31" t="s">
        <v>10</v>
      </c>
      <c r="B14" s="32" t="s">
        <v>40</v>
      </c>
      <c r="C14" s="39">
        <f>生誘!C14/X!Q$17</f>
        <v>4.6137461214680315E-4</v>
      </c>
      <c r="D14" s="39">
        <f>生誘!D14/X!R$17</f>
        <v>4.6719407825075313E-3</v>
      </c>
      <c r="E14" s="39">
        <f>生誘!E14/X!S$17</f>
        <v>0.35602283649088196</v>
      </c>
      <c r="F14" s="39">
        <f>生誘!F14/X!T$17</f>
        <v>7.9707910241648601E-4</v>
      </c>
      <c r="G14" s="39">
        <f>生誘!G14/X!U$17</f>
        <v>3.4151106561983559E-4</v>
      </c>
      <c r="H14" s="39">
        <f>生誘!H14/X!X$17</f>
        <v>5.785650041499211E-3</v>
      </c>
      <c r="I14" s="41">
        <f>生誘!I14/X!Y$17</f>
        <v>6.5108915852624516E-2</v>
      </c>
      <c r="J14" s="39"/>
      <c r="K14" s="39"/>
      <c r="L14" s="39"/>
    </row>
    <row r="15" spans="1:12" ht="39.75" customHeight="1">
      <c r="A15" s="31" t="s">
        <v>11</v>
      </c>
      <c r="B15" s="32" t="s">
        <v>41</v>
      </c>
      <c r="C15" s="39">
        <f>生誘!C15/X!Q$17</f>
        <v>0.71230284142022449</v>
      </c>
      <c r="D15" s="39">
        <f>生誘!D15/X!R$17</f>
        <v>0.33270426083081983</v>
      </c>
      <c r="E15" s="39">
        <f>生誘!E15/X!S$17</f>
        <v>0.79089568201916516</v>
      </c>
      <c r="F15" s="39">
        <f>生誘!F15/X!T$17</f>
        <v>0.27705311245327596</v>
      </c>
      <c r="G15" s="39">
        <f>生誘!G15/X!U$17</f>
        <v>6.5315626238703767E-2</v>
      </c>
      <c r="H15" s="39">
        <f>生誘!H15/X!X$17</f>
        <v>0.18135103619520795</v>
      </c>
      <c r="I15" s="41">
        <f>生誘!I15/X!Y$17</f>
        <v>0.3860630011990836</v>
      </c>
      <c r="J15" s="39"/>
      <c r="K15" s="39"/>
      <c r="L15" s="39"/>
    </row>
    <row r="16" spans="1:12" ht="39.75" customHeight="1">
      <c r="A16" s="28" t="s">
        <v>12</v>
      </c>
      <c r="B16" s="29" t="s">
        <v>42</v>
      </c>
      <c r="C16" s="39">
        <f>生誘!C16/X!Q$17</f>
        <v>4.5458899135206602E-3</v>
      </c>
      <c r="D16" s="39">
        <f>生誘!D16/X!R$17</f>
        <v>4.6164353619688701E-3</v>
      </c>
      <c r="E16" s="39">
        <f>生誘!E16/X!S$17</f>
        <v>3.6152375042991835E-3</v>
      </c>
      <c r="F16" s="39">
        <f>生誘!F16/X!T$17</f>
        <v>7.8535614152958136E-3</v>
      </c>
      <c r="G16" s="39">
        <f>生誘!G16/X!U$17</f>
        <v>3.3648832590357771E-3</v>
      </c>
      <c r="H16" s="39">
        <f>生誘!H16/X!X$17</f>
        <v>5.7005581742852918E-2</v>
      </c>
      <c r="I16" s="41">
        <f>生誘!I16/X!Y$17</f>
        <v>1.181509996213227E-2</v>
      </c>
      <c r="J16" s="39"/>
      <c r="K16" s="39"/>
      <c r="L16" s="39"/>
    </row>
    <row r="17" spans="1:12" ht="39.75" customHeight="1">
      <c r="A17" s="28"/>
      <c r="B17" s="20" t="s">
        <v>78</v>
      </c>
      <c r="C17" s="42">
        <f>生誘!C17/X!Q$17</f>
        <v>1.5439233007172364</v>
      </c>
      <c r="D17" s="43">
        <f>生誘!D17/X!R$17</f>
        <v>1.4764490045358032</v>
      </c>
      <c r="E17" s="43">
        <f>生誘!E17/X!S$17</f>
        <v>1.5253410503227904</v>
      </c>
      <c r="F17" s="43">
        <f>生誘!F17/X!T$17</f>
        <v>1.6339223010977033</v>
      </c>
      <c r="G17" s="43">
        <f>生誘!G17/X!U$17</f>
        <v>1.5069901455147479</v>
      </c>
      <c r="H17" s="43">
        <f>生誘!H17/X!X$17</f>
        <v>1.8276188328644365</v>
      </c>
      <c r="I17" s="44">
        <f>生誘!I17/X!Y$17</f>
        <v>1.5677290185097319</v>
      </c>
      <c r="J17" s="39"/>
      <c r="K17" s="39"/>
      <c r="L17" s="39"/>
    </row>
    <row r="18" spans="1:12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F89E-534E-49CC-A137-BE1D103C368F}">
  <sheetPr codeName="Sheet9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19" t="s">
        <v>145</v>
      </c>
      <c r="B1" s="23"/>
      <c r="D1" s="19"/>
      <c r="E1" s="19"/>
      <c r="F1" s="19"/>
      <c r="G1" s="19"/>
      <c r="H1" s="19"/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7" t="s">
        <v>21</v>
      </c>
      <c r="I2" s="27"/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29" t="s">
        <v>51</v>
      </c>
      <c r="I3" s="29" t="s">
        <v>78</v>
      </c>
    </row>
    <row r="4" spans="1:12" ht="39.75" customHeight="1">
      <c r="A4" s="31" t="s">
        <v>0</v>
      </c>
      <c r="B4" s="32" t="s">
        <v>30</v>
      </c>
      <c r="C4" s="39">
        <f>生誘!C4/生誘!$I4</f>
        <v>1.3441713586360626E-2</v>
      </c>
      <c r="D4" s="39">
        <f>生誘!D4/生誘!$I4</f>
        <v>0.50937418189277506</v>
      </c>
      <c r="E4" s="39">
        <f>生誘!E4/生誘!$I4</f>
        <v>6.0638823424106515E-2</v>
      </c>
      <c r="F4" s="39">
        <f>生誘!F4/生誘!$I4</f>
        <v>0.19837258026726537</v>
      </c>
      <c r="G4" s="39">
        <f>生誘!G4/生誘!$I4</f>
        <v>1.2088067836733727E-2</v>
      </c>
      <c r="H4" s="39">
        <f>生誘!H4/生誘!$I4</f>
        <v>0.20608463299275873</v>
      </c>
      <c r="I4" s="40">
        <f>生誘!I4/生誘!$I4</f>
        <v>1</v>
      </c>
      <c r="J4" s="39"/>
      <c r="K4" s="39"/>
      <c r="L4" s="39"/>
    </row>
    <row r="5" spans="1:12" ht="39.75" customHeight="1">
      <c r="A5" s="31" t="s">
        <v>1</v>
      </c>
      <c r="B5" s="32" t="s">
        <v>31</v>
      </c>
      <c r="C5" s="39">
        <f>生誘!C5/生誘!$I5</f>
        <v>1.0497980960725623E-2</v>
      </c>
      <c r="D5" s="39">
        <f>生誘!D5/生誘!$I5</f>
        <v>0.41085368288865898</v>
      </c>
      <c r="E5" s="39">
        <f>生誘!E5/生誘!$I5</f>
        <v>7.5772934887365043E-2</v>
      </c>
      <c r="F5" s="39">
        <f>生誘!F5/生誘!$I5</f>
        <v>0.22828330966836363</v>
      </c>
      <c r="G5" s="39">
        <f>生誘!G5/生誘!$I5</f>
        <v>-4.480598450585513E-3</v>
      </c>
      <c r="H5" s="39">
        <f>生誘!H5/生誘!$I5</f>
        <v>0.2790726900454723</v>
      </c>
      <c r="I5" s="41">
        <f>生誘!I5/生誘!$I5</f>
        <v>1</v>
      </c>
      <c r="J5" s="39"/>
      <c r="K5" s="39"/>
      <c r="L5" s="39"/>
    </row>
    <row r="6" spans="1:12" ht="39.75" customHeight="1">
      <c r="A6" s="31" t="s">
        <v>2</v>
      </c>
      <c r="B6" s="32" t="s">
        <v>32</v>
      </c>
      <c r="C6" s="39">
        <f>生誘!C6/生誘!$I6</f>
        <v>1.1382111295757126E-2</v>
      </c>
      <c r="D6" s="39">
        <f>生誘!D6/生誘!$I6</f>
        <v>0.33207704884223443</v>
      </c>
      <c r="E6" s="39">
        <f>生誘!E6/生誘!$I6</f>
        <v>6.1958490988056232E-2</v>
      </c>
      <c r="F6" s="39">
        <f>生誘!F6/生誘!$I6</f>
        <v>0.27422765245527969</v>
      </c>
      <c r="G6" s="39">
        <f>生誘!G6/生誘!$I6</f>
        <v>-5.6301266574721549E-3</v>
      </c>
      <c r="H6" s="39">
        <f>生誘!H6/生誘!$I6</f>
        <v>0.32598482307614474</v>
      </c>
      <c r="I6" s="41">
        <f>生誘!I6/生誘!$I6</f>
        <v>1</v>
      </c>
      <c r="J6" s="39"/>
      <c r="K6" s="39"/>
      <c r="L6" s="39"/>
    </row>
    <row r="7" spans="1:12" ht="39.75" customHeight="1">
      <c r="A7" s="31" t="s">
        <v>3</v>
      </c>
      <c r="B7" s="32" t="s">
        <v>33</v>
      </c>
      <c r="C7" s="39">
        <f>生誘!C7/生誘!$I7</f>
        <v>9.0850783869256735E-4</v>
      </c>
      <c r="D7" s="39">
        <f>生誘!D7/生誘!$I7</f>
        <v>4.0174813606933479E-2</v>
      </c>
      <c r="E7" s="39">
        <f>生誘!E7/生誘!$I7</f>
        <v>1.3083901415688461E-2</v>
      </c>
      <c r="F7" s="39">
        <f>生誘!F7/生誘!$I7</f>
        <v>0.93621229715206489</v>
      </c>
      <c r="G7" s="39">
        <f>生誘!G7/生誘!$I7</f>
        <v>-6.5157180949003136E-5</v>
      </c>
      <c r="H7" s="39">
        <f>生誘!H7/生誘!$I7</f>
        <v>9.6856371675697554E-3</v>
      </c>
      <c r="I7" s="41">
        <f>生誘!I7/生誘!$I7</f>
        <v>1</v>
      </c>
      <c r="J7" s="39"/>
      <c r="K7" s="39"/>
      <c r="L7" s="39"/>
    </row>
    <row r="8" spans="1:12" ht="39.75" customHeight="1">
      <c r="A8" s="31" t="s">
        <v>4</v>
      </c>
      <c r="B8" s="32" t="s">
        <v>34</v>
      </c>
      <c r="C8" s="39">
        <f>生誘!C8/生誘!$I8</f>
        <v>1.0994338312174935E-2</v>
      </c>
      <c r="D8" s="39">
        <f>生誘!D8/生誘!$I8</f>
        <v>0.61823647283750849</v>
      </c>
      <c r="E8" s="39">
        <f>生誘!E8/生誘!$I8</f>
        <v>0.11202495407776757</v>
      </c>
      <c r="F8" s="39">
        <f>生誘!F8/生誘!$I8</f>
        <v>0.1430301414775178</v>
      </c>
      <c r="G8" s="39">
        <f>生誘!G8/生誘!$I8</f>
        <v>-1.2573510104969632E-3</v>
      </c>
      <c r="H8" s="39">
        <f>生誘!H8/生誘!$I8</f>
        <v>0.11697144430552814</v>
      </c>
      <c r="I8" s="41">
        <f>生誘!I8/生誘!$I8</f>
        <v>1</v>
      </c>
      <c r="J8" s="39"/>
      <c r="K8" s="39"/>
      <c r="L8" s="39"/>
    </row>
    <row r="9" spans="1:12" ht="39.75" customHeight="1">
      <c r="A9" s="31" t="s">
        <v>5</v>
      </c>
      <c r="B9" s="32" t="s">
        <v>35</v>
      </c>
      <c r="C9" s="39">
        <f>生誘!C9/生誘!$I9</f>
        <v>2.2079448039812734E-2</v>
      </c>
      <c r="D9" s="39">
        <f>生誘!D9/生誘!$I9</f>
        <v>0.61525725703838796</v>
      </c>
      <c r="E9" s="39">
        <f>生誘!E9/生誘!$I9</f>
        <v>4.69537303400583E-2</v>
      </c>
      <c r="F9" s="39">
        <f>生誘!F9/生誘!$I9</f>
        <v>0.18575347590537147</v>
      </c>
      <c r="G9" s="39">
        <f>生誘!G9/生誘!$I9</f>
        <v>1.099058977605672E-3</v>
      </c>
      <c r="H9" s="39">
        <f>生誘!H9/生誘!$I9</f>
        <v>0.12885702969876381</v>
      </c>
      <c r="I9" s="41">
        <f>生誘!I9/生誘!$I9</f>
        <v>1</v>
      </c>
      <c r="J9" s="39"/>
      <c r="K9" s="39"/>
      <c r="L9" s="39"/>
    </row>
    <row r="10" spans="1:12" ht="39.75" customHeight="1">
      <c r="A10" s="31" t="s">
        <v>6</v>
      </c>
      <c r="B10" s="32" t="s">
        <v>36</v>
      </c>
      <c r="C10" s="39">
        <f>生誘!C10/生誘!$I10</f>
        <v>5.2227765545480222E-3</v>
      </c>
      <c r="D10" s="39">
        <f>生誘!D10/生誘!$I10</f>
        <v>0.73106420236980874</v>
      </c>
      <c r="E10" s="39">
        <f>生誘!E10/生誘!$I10</f>
        <v>6.4782483395031273E-2</v>
      </c>
      <c r="F10" s="39">
        <f>生誘!F10/生誘!$I10</f>
        <v>9.0973757276961942E-2</v>
      </c>
      <c r="G10" s="39">
        <f>生誘!G10/生誘!$I10</f>
        <v>-2.837941972279624E-4</v>
      </c>
      <c r="H10" s="39">
        <f>生誘!H10/生誘!$I10</f>
        <v>0.10824057460087783</v>
      </c>
      <c r="I10" s="41">
        <f>生誘!I10/生誘!$I10</f>
        <v>1</v>
      </c>
      <c r="J10" s="39"/>
      <c r="K10" s="39"/>
      <c r="L10" s="39"/>
    </row>
    <row r="11" spans="1:12" ht="39.75" customHeight="1">
      <c r="A11" s="31" t="s">
        <v>7</v>
      </c>
      <c r="B11" s="32" t="s">
        <v>37</v>
      </c>
      <c r="C11" s="39">
        <f>生誘!C11/生誘!$I11</f>
        <v>2.7610261373587487E-3</v>
      </c>
      <c r="D11" s="39">
        <f>生誘!D11/生誘!$I11</f>
        <v>0.85698328695311743</v>
      </c>
      <c r="E11" s="39">
        <f>生誘!E11/生誘!$I11</f>
        <v>2.5841130920217607E-2</v>
      </c>
      <c r="F11" s="39">
        <f>生誘!F11/生誘!$I11</f>
        <v>9.638054371535941E-2</v>
      </c>
      <c r="G11" s="39">
        <f>生誘!G11/生誘!$I11</f>
        <v>-2.9105663135611459E-5</v>
      </c>
      <c r="H11" s="39">
        <f>生誘!H11/生誘!$I11</f>
        <v>1.8063117937082325E-2</v>
      </c>
      <c r="I11" s="41">
        <f>生誘!I11/生誘!$I11</f>
        <v>1</v>
      </c>
      <c r="J11" s="39"/>
      <c r="K11" s="39"/>
      <c r="L11" s="39"/>
    </row>
    <row r="12" spans="1:12" ht="39.75" customHeight="1">
      <c r="A12" s="31" t="s">
        <v>8</v>
      </c>
      <c r="B12" s="32" t="s">
        <v>38</v>
      </c>
      <c r="C12" s="39">
        <f>生誘!C12/生誘!$I12</f>
        <v>1.6540702165640703E-2</v>
      </c>
      <c r="D12" s="39">
        <f>生誘!D12/生誘!$I12</f>
        <v>0.46587078715777136</v>
      </c>
      <c r="E12" s="39">
        <f>生誘!E12/生誘!$I12</f>
        <v>0.10160458360226356</v>
      </c>
      <c r="F12" s="39">
        <f>生誘!F12/生誘!$I12</f>
        <v>0.1900752267576927</v>
      </c>
      <c r="G12" s="39">
        <f>生誘!G12/生誘!$I12</f>
        <v>7.1176005777946066E-4</v>
      </c>
      <c r="H12" s="39">
        <f>生誘!H12/生誘!$I12</f>
        <v>0.22519694025885206</v>
      </c>
      <c r="I12" s="41">
        <f>生誘!I12/生誘!$I12</f>
        <v>1</v>
      </c>
      <c r="J12" s="39"/>
      <c r="K12" s="39"/>
      <c r="L12" s="39"/>
    </row>
    <row r="13" spans="1:12" ht="39.75" customHeight="1">
      <c r="A13" s="31" t="s">
        <v>9</v>
      </c>
      <c r="B13" s="32" t="s">
        <v>39</v>
      </c>
      <c r="C13" s="39">
        <f>生誘!C13/生誘!$I13</f>
        <v>1.0487357493348858E-2</v>
      </c>
      <c r="D13" s="39">
        <f>生誘!D13/生誘!$I13</f>
        <v>0.44912334854774183</v>
      </c>
      <c r="E13" s="39">
        <f>生誘!E13/生誘!$I13</f>
        <v>0.101230695631032</v>
      </c>
      <c r="F13" s="39">
        <f>生誘!F13/生誘!$I13</f>
        <v>0.37543513218408464</v>
      </c>
      <c r="G13" s="39">
        <f>生誘!G13/生誘!$I13</f>
        <v>-7.8652545613957224E-4</v>
      </c>
      <c r="H13" s="39">
        <f>生誘!H13/生誘!$I13</f>
        <v>6.4509991599932176E-2</v>
      </c>
      <c r="I13" s="41">
        <f>生誘!I13/生誘!$I13</f>
        <v>1</v>
      </c>
      <c r="J13" s="39"/>
      <c r="K13" s="39"/>
      <c r="L13" s="39"/>
    </row>
    <row r="14" spans="1:12" ht="39.75" customHeight="1">
      <c r="A14" s="31" t="s">
        <v>10</v>
      </c>
      <c r="B14" s="32" t="s">
        <v>40</v>
      </c>
      <c r="C14" s="39">
        <f>生誘!C14/生誘!$I14</f>
        <v>1.0097175141754061E-4</v>
      </c>
      <c r="D14" s="39">
        <f>生誘!D14/生誘!$I14</f>
        <v>3.2152989870946509E-2</v>
      </c>
      <c r="E14" s="39">
        <f>生誘!E14/生誘!$I14</f>
        <v>0.95363681614486651</v>
      </c>
      <c r="F14" s="39">
        <f>生誘!F14/生誘!$I14</f>
        <v>2.9230743770090276E-3</v>
      </c>
      <c r="G14" s="39">
        <f>生誘!G14/生誘!$I14</f>
        <v>-7.7537720854514097E-6</v>
      </c>
      <c r="H14" s="39">
        <f>生誘!H14/生誘!$I14</f>
        <v>1.1193901627845941E-2</v>
      </c>
      <c r="I14" s="41">
        <f>生誘!I14/生誘!$I14</f>
        <v>1</v>
      </c>
      <c r="J14" s="39"/>
      <c r="K14" s="39"/>
      <c r="L14" s="39"/>
    </row>
    <row r="15" spans="1:12" ht="39.75" customHeight="1">
      <c r="A15" s="31" t="s">
        <v>11</v>
      </c>
      <c r="B15" s="32" t="s">
        <v>41</v>
      </c>
      <c r="C15" s="39">
        <f>生誘!C15/生誘!$I15</f>
        <v>2.6290155474390342E-2</v>
      </c>
      <c r="D15" s="39">
        <f>生誘!D15/生誘!$I15</f>
        <v>0.38615768160188074</v>
      </c>
      <c r="E15" s="39">
        <f>生誘!E15/生誘!$I15</f>
        <v>0.35727829974757375</v>
      </c>
      <c r="F15" s="39">
        <f>生誘!F15/生誘!$I15</f>
        <v>0.17134986150719794</v>
      </c>
      <c r="G15" s="39">
        <f>生誘!G15/生誘!$I15</f>
        <v>-2.5009650776912481E-4</v>
      </c>
      <c r="H15" s="39">
        <f>生誘!H15/生誘!$I15</f>
        <v>5.9174098176726489E-2</v>
      </c>
      <c r="I15" s="41">
        <f>生誘!I15/生誘!$I15</f>
        <v>1</v>
      </c>
      <c r="J15" s="39"/>
      <c r="K15" s="39"/>
      <c r="L15" s="39"/>
    </row>
    <row r="16" spans="1:12" ht="39.75" customHeight="1">
      <c r="A16" s="28" t="s">
        <v>12</v>
      </c>
      <c r="B16" s="29" t="s">
        <v>42</v>
      </c>
      <c r="C16" s="39">
        <f>生誘!C16/生誘!$I16</f>
        <v>5.4823678770327174E-3</v>
      </c>
      <c r="D16" s="39">
        <f>生誘!D16/生誘!$I16</f>
        <v>0.17507891916482815</v>
      </c>
      <c r="E16" s="39">
        <f>生誘!E16/生誘!$I16</f>
        <v>5.3363591422572722E-2</v>
      </c>
      <c r="F16" s="39">
        <f>生誘!F16/生誘!$I16</f>
        <v>0.15871141028764821</v>
      </c>
      <c r="G16" s="39">
        <f>生誘!G16/生誘!$I16</f>
        <v>-4.2099924395019655E-4</v>
      </c>
      <c r="H16" s="39">
        <f>生誘!H16/生誘!$I16</f>
        <v>0.60778471049186844</v>
      </c>
      <c r="I16" s="41">
        <f>生誘!I16/生誘!$I16</f>
        <v>1</v>
      </c>
      <c r="J16" s="39"/>
      <c r="K16" s="39"/>
      <c r="L16" s="39"/>
    </row>
    <row r="17" spans="1:12" ht="39.75" customHeight="1">
      <c r="A17" s="28"/>
      <c r="B17" s="20" t="s">
        <v>73</v>
      </c>
      <c r="C17" s="42">
        <f>生誘!C17/生誘!$I17</f>
        <v>1.4032704649349382E-2</v>
      </c>
      <c r="D17" s="43">
        <f>生誘!D17/生誘!$I17</f>
        <v>0.42199951548608505</v>
      </c>
      <c r="E17" s="43">
        <f>生誘!E17/生誘!$I17</f>
        <v>0.16968426753074664</v>
      </c>
      <c r="F17" s="43">
        <f>生誘!F17/生誘!$I17</f>
        <v>0.24885095402735932</v>
      </c>
      <c r="G17" s="43">
        <f>生誘!G17/生誘!$I17</f>
        <v>-1.4209805388089008E-3</v>
      </c>
      <c r="H17" s="43">
        <f>生誘!H17/生誘!$I17</f>
        <v>0.14685353884526836</v>
      </c>
      <c r="I17" s="44">
        <f>生誘!I17/生誘!$I17</f>
        <v>1</v>
      </c>
      <c r="J17" s="39"/>
      <c r="K17" s="39"/>
      <c r="L17" s="39"/>
    </row>
    <row r="18" spans="1:12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620A-E3BE-4A18-A8F9-90613E98864A}">
  <sheetPr codeName="Sheet10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19" t="s">
        <v>146</v>
      </c>
      <c r="B1" s="23"/>
      <c r="D1" s="19"/>
      <c r="E1" s="19"/>
      <c r="F1" s="19"/>
      <c r="G1" s="19"/>
      <c r="H1" s="19"/>
      <c r="I1" s="21" t="s">
        <v>86</v>
      </c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7" t="s">
        <v>21</v>
      </c>
      <c r="I2" s="27"/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29" t="s">
        <v>51</v>
      </c>
      <c r="I3" s="29" t="s">
        <v>78</v>
      </c>
    </row>
    <row r="4" spans="1:12" ht="39.75" customHeight="1">
      <c r="A4" s="31" t="s">
        <v>0</v>
      </c>
      <c r="B4" s="32" t="s">
        <v>30</v>
      </c>
      <c r="C4" s="33">
        <f t="array" ref="C4:G16">MMULT('VB(I-M)'!C4:O16,X!Q4:U16)</f>
        <v>77391.862285980489</v>
      </c>
      <c r="D4" s="33">
        <v>2932767.18654984</v>
      </c>
      <c r="E4" s="33">
        <v>349133.42271957808</v>
      </c>
      <c r="F4" s="33">
        <v>1142147.7860484244</v>
      </c>
      <c r="G4" s="33">
        <v>69598.12640803188</v>
      </c>
      <c r="H4" s="34">
        <f t="array" ref="H4:H16">MMULT(VB!C4:O16,X!X4:X16)</f>
        <v>1186550.6159881444</v>
      </c>
      <c r="I4" s="34">
        <f>SUM(C4:H4)</f>
        <v>5757589</v>
      </c>
      <c r="J4" s="35"/>
      <c r="K4" s="35"/>
      <c r="L4" s="35"/>
    </row>
    <row r="5" spans="1:12" ht="39.75" customHeight="1">
      <c r="A5" s="31" t="s">
        <v>1</v>
      </c>
      <c r="B5" s="32" t="s">
        <v>31</v>
      </c>
      <c r="C5" s="33">
        <v>3000.1969828038582</v>
      </c>
      <c r="D5" s="33">
        <v>117417.0523253842</v>
      </c>
      <c r="E5" s="33">
        <v>21654.995515590315</v>
      </c>
      <c r="F5" s="33">
        <v>65240.630503502391</v>
      </c>
      <c r="G5" s="33">
        <v>-1280.5012699959345</v>
      </c>
      <c r="H5" s="34">
        <v>79755.625942715516</v>
      </c>
      <c r="I5" s="34">
        <f t="shared" ref="I5:I16" si="0">SUM(C5:H5)</f>
        <v>285788.00000000035</v>
      </c>
      <c r="J5" s="35"/>
      <c r="K5" s="35"/>
      <c r="L5" s="35"/>
    </row>
    <row r="6" spans="1:12" ht="39.75" customHeight="1">
      <c r="A6" s="31" t="s">
        <v>2</v>
      </c>
      <c r="B6" s="32" t="s">
        <v>32</v>
      </c>
      <c r="C6" s="33">
        <v>1134203.0442861356</v>
      </c>
      <c r="D6" s="33">
        <v>33090767.604321171</v>
      </c>
      <c r="E6" s="33">
        <v>6174031.0977475774</v>
      </c>
      <c r="F6" s="33">
        <v>27326198.994220018</v>
      </c>
      <c r="G6" s="33">
        <v>-561030.07857618004</v>
      </c>
      <c r="H6" s="34">
        <v>32483690.338001259</v>
      </c>
      <c r="I6" s="34">
        <f t="shared" si="0"/>
        <v>99647860.99999997</v>
      </c>
      <c r="J6" s="35"/>
      <c r="K6" s="35"/>
      <c r="L6" s="35"/>
    </row>
    <row r="7" spans="1:12" ht="39.75" customHeight="1">
      <c r="A7" s="31" t="s">
        <v>3</v>
      </c>
      <c r="B7" s="32" t="s">
        <v>33</v>
      </c>
      <c r="C7" s="33">
        <v>30483.63139318864</v>
      </c>
      <c r="D7" s="33">
        <v>1348006.2109824466</v>
      </c>
      <c r="E7" s="33">
        <v>439010.88240982406</v>
      </c>
      <c r="F7" s="33">
        <v>31413213.355676271</v>
      </c>
      <c r="G7" s="33">
        <v>-2186.2524483300908</v>
      </c>
      <c r="H7" s="34">
        <v>324987.17198660929</v>
      </c>
      <c r="I7" s="34">
        <f t="shared" si="0"/>
        <v>33553515.000000007</v>
      </c>
      <c r="J7" s="35"/>
      <c r="K7" s="35"/>
      <c r="L7" s="35"/>
    </row>
    <row r="8" spans="1:12" ht="39.75" customHeight="1">
      <c r="A8" s="31" t="s">
        <v>4</v>
      </c>
      <c r="B8" s="32" t="s">
        <v>34</v>
      </c>
      <c r="C8" s="33">
        <v>135938.79242323505</v>
      </c>
      <c r="D8" s="33">
        <v>7644145.3012651131</v>
      </c>
      <c r="E8" s="33">
        <v>1385125.3750974964</v>
      </c>
      <c r="F8" s="33">
        <v>1768487.0303697153</v>
      </c>
      <c r="G8" s="33">
        <v>-15546.436098825041</v>
      </c>
      <c r="H8" s="34">
        <v>1446285.9369432675</v>
      </c>
      <c r="I8" s="34">
        <f t="shared" si="0"/>
        <v>12364436.000000004</v>
      </c>
      <c r="J8" s="35"/>
      <c r="K8" s="35"/>
      <c r="L8" s="35"/>
    </row>
    <row r="9" spans="1:12" ht="39.75" customHeight="1">
      <c r="A9" s="31" t="s">
        <v>5</v>
      </c>
      <c r="B9" s="32" t="s">
        <v>35</v>
      </c>
      <c r="C9" s="33">
        <v>1440793.3882628183</v>
      </c>
      <c r="D9" s="33">
        <v>40148584.621463433</v>
      </c>
      <c r="E9" s="33">
        <v>3063963.5604226375</v>
      </c>
      <c r="F9" s="33">
        <v>12121334.7112986</v>
      </c>
      <c r="G9" s="33">
        <v>71719.044126004112</v>
      </c>
      <c r="H9" s="34">
        <v>8408559.6744264942</v>
      </c>
      <c r="I9" s="34">
        <f t="shared" si="0"/>
        <v>65254954.999999985</v>
      </c>
      <c r="J9" s="35"/>
      <c r="K9" s="35"/>
      <c r="L9" s="35"/>
    </row>
    <row r="10" spans="1:12" ht="39.75" customHeight="1">
      <c r="A10" s="31" t="s">
        <v>6</v>
      </c>
      <c r="B10" s="32" t="s">
        <v>36</v>
      </c>
      <c r="C10" s="33">
        <v>120332.44800464003</v>
      </c>
      <c r="D10" s="33">
        <v>16843673.896619849</v>
      </c>
      <c r="E10" s="33">
        <v>1492584.40090755</v>
      </c>
      <c r="F10" s="33">
        <v>2096029.7272882513</v>
      </c>
      <c r="G10" s="33">
        <v>-6538.6007088920242</v>
      </c>
      <c r="H10" s="34">
        <v>2493856.1278885989</v>
      </c>
      <c r="I10" s="34">
        <f t="shared" si="0"/>
        <v>23039937.999999996</v>
      </c>
      <c r="J10" s="35"/>
      <c r="K10" s="35"/>
      <c r="L10" s="35"/>
    </row>
    <row r="11" spans="1:12" ht="39.75" customHeight="1">
      <c r="A11" s="31" t="s">
        <v>7</v>
      </c>
      <c r="B11" s="32" t="s">
        <v>37</v>
      </c>
      <c r="C11" s="33">
        <v>201535.85418581479</v>
      </c>
      <c r="D11" s="33">
        <v>62553865.905914299</v>
      </c>
      <c r="E11" s="33">
        <v>1886224.2275314056</v>
      </c>
      <c r="F11" s="33">
        <v>7035114.5690890579</v>
      </c>
      <c r="G11" s="33">
        <v>-2124.5125507183361</v>
      </c>
      <c r="H11" s="34">
        <v>1318482.9558301261</v>
      </c>
      <c r="I11" s="34">
        <f t="shared" si="0"/>
        <v>72993098.999999985</v>
      </c>
      <c r="J11" s="35"/>
      <c r="K11" s="35"/>
      <c r="L11" s="35"/>
    </row>
    <row r="12" spans="1:12" ht="39.75" customHeight="1">
      <c r="A12" s="31" t="s">
        <v>8</v>
      </c>
      <c r="B12" s="32" t="s">
        <v>38</v>
      </c>
      <c r="C12" s="33">
        <v>417738.32781613496</v>
      </c>
      <c r="D12" s="33">
        <v>11765648.257057272</v>
      </c>
      <c r="E12" s="33">
        <v>2566041.5396772968</v>
      </c>
      <c r="F12" s="33">
        <v>4800383.1149302125</v>
      </c>
      <c r="G12" s="33">
        <v>17975.624817230397</v>
      </c>
      <c r="H12" s="34">
        <v>5687388.1357018556</v>
      </c>
      <c r="I12" s="34">
        <f t="shared" si="0"/>
        <v>25255175</v>
      </c>
      <c r="J12" s="35"/>
      <c r="K12" s="35"/>
      <c r="L12" s="35"/>
    </row>
    <row r="13" spans="1:12" ht="39.75" customHeight="1">
      <c r="A13" s="31" t="s">
        <v>9</v>
      </c>
      <c r="B13" s="32" t="s">
        <v>39</v>
      </c>
      <c r="C13" s="33">
        <v>362201.36235462967</v>
      </c>
      <c r="D13" s="33">
        <v>15511351.530872624</v>
      </c>
      <c r="E13" s="33">
        <v>3496199.6759355618</v>
      </c>
      <c r="F13" s="33">
        <v>12966385.139355386</v>
      </c>
      <c r="G13" s="33">
        <v>-27164.191925470499</v>
      </c>
      <c r="H13" s="34">
        <v>2227978.4834072599</v>
      </c>
      <c r="I13" s="34">
        <f t="shared" si="0"/>
        <v>34536951.999999993</v>
      </c>
      <c r="J13" s="35"/>
      <c r="K13" s="35"/>
      <c r="L13" s="35"/>
    </row>
    <row r="14" spans="1:12" ht="39.75" customHeight="1">
      <c r="A14" s="31" t="s">
        <v>10</v>
      </c>
      <c r="B14" s="32" t="s">
        <v>40</v>
      </c>
      <c r="C14" s="33">
        <v>3055.4483128326342</v>
      </c>
      <c r="D14" s="33">
        <v>972963.20282151643</v>
      </c>
      <c r="E14" s="33">
        <v>28857457.259464156</v>
      </c>
      <c r="F14" s="33">
        <v>88453.478801052159</v>
      </c>
      <c r="G14" s="33">
        <v>-234.63245416644017</v>
      </c>
      <c r="H14" s="34">
        <v>338732.2430546133</v>
      </c>
      <c r="I14" s="34">
        <f t="shared" si="0"/>
        <v>30260427.000000004</v>
      </c>
      <c r="J14" s="35"/>
      <c r="K14" s="35"/>
      <c r="L14" s="35"/>
    </row>
    <row r="15" spans="1:12" ht="39.75" customHeight="1">
      <c r="A15" s="31" t="s">
        <v>11</v>
      </c>
      <c r="B15" s="32" t="s">
        <v>41</v>
      </c>
      <c r="C15" s="33">
        <v>4036147.2720969045</v>
      </c>
      <c r="D15" s="33">
        <v>59284140.586956315</v>
      </c>
      <c r="E15" s="33">
        <v>54850487.14566531</v>
      </c>
      <c r="F15" s="33">
        <v>26306169.119849876</v>
      </c>
      <c r="G15" s="33">
        <v>-38395.601675943442</v>
      </c>
      <c r="H15" s="34">
        <v>9084593.4771075211</v>
      </c>
      <c r="I15" s="34">
        <f t="shared" si="0"/>
        <v>153523141.99999997</v>
      </c>
      <c r="J15" s="35"/>
      <c r="K15" s="35"/>
      <c r="L15" s="35"/>
    </row>
    <row r="16" spans="1:12" ht="39.75" customHeight="1">
      <c r="A16" s="28" t="s">
        <v>12</v>
      </c>
      <c r="B16" s="29" t="s">
        <v>42</v>
      </c>
      <c r="C16" s="36">
        <v>27566.255758788087</v>
      </c>
      <c r="D16" s="36">
        <v>880325.86866133742</v>
      </c>
      <c r="E16" s="36">
        <v>268320.99602887186</v>
      </c>
      <c r="F16" s="36">
        <v>798027.3170204031</v>
      </c>
      <c r="G16" s="36">
        <v>-2116.8540844560839</v>
      </c>
      <c r="H16" s="37">
        <v>3056042.4166150563</v>
      </c>
      <c r="I16" s="34">
        <f t="shared" si="0"/>
        <v>5028166.0000000009</v>
      </c>
      <c r="J16" s="35"/>
      <c r="K16" s="35"/>
      <c r="L16" s="35"/>
    </row>
    <row r="17" spans="1:12" ht="39.75" customHeight="1">
      <c r="A17" s="28"/>
      <c r="B17" s="20" t="s">
        <v>78</v>
      </c>
      <c r="C17" s="36">
        <f>SUM(C4:C16)</f>
        <v>7990387.8841639068</v>
      </c>
      <c r="D17" s="36">
        <f t="shared" ref="D17:I17" si="1">SUM(D4:D16)</f>
        <v>253093657.22581062</v>
      </c>
      <c r="E17" s="36">
        <f t="shared" si="1"/>
        <v>104850234.57912286</v>
      </c>
      <c r="F17" s="36">
        <f t="shared" si="1"/>
        <v>127927184.97445077</v>
      </c>
      <c r="G17" s="36">
        <f t="shared" si="1"/>
        <v>-497324.86644171155</v>
      </c>
      <c r="H17" s="36">
        <f t="shared" si="1"/>
        <v>68136903.202893525</v>
      </c>
      <c r="I17" s="38">
        <f t="shared" si="1"/>
        <v>561501042.99999988</v>
      </c>
      <c r="J17" s="35"/>
      <c r="K17" s="35"/>
      <c r="L17" s="35"/>
    </row>
    <row r="18" spans="1:12" ht="39.75" customHeight="1"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39.75" customHeight="1"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39.75" customHeight="1"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08A7-8B83-4F47-8E25-6C9762E4A076}">
  <sheetPr codeName="Sheet11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19" t="s">
        <v>147</v>
      </c>
      <c r="B1" s="23"/>
      <c r="D1" s="19"/>
      <c r="E1" s="19"/>
      <c r="F1" s="19"/>
      <c r="G1" s="19"/>
      <c r="H1" s="19"/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6" t="s">
        <v>21</v>
      </c>
      <c r="I2" s="82"/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30" t="s">
        <v>51</v>
      </c>
      <c r="I3" s="83" t="s">
        <v>73</v>
      </c>
    </row>
    <row r="4" spans="1:12" ht="39.75" customHeight="1">
      <c r="A4" s="31" t="s">
        <v>0</v>
      </c>
      <c r="B4" s="32" t="s">
        <v>30</v>
      </c>
      <c r="C4" s="39">
        <f>粗誘!C4/X!Q$17</f>
        <v>8.2959542664748278E-3</v>
      </c>
      <c r="D4" s="39">
        <f>粗誘!D4/X!R$17</f>
        <v>9.9970255603427909E-3</v>
      </c>
      <c r="E4" s="39">
        <f>粗誘!E4/X!S$17</f>
        <v>3.0577608874009102E-3</v>
      </c>
      <c r="F4" s="39">
        <f>粗誘!F4/X!T$17</f>
        <v>7.306360682748916E-3</v>
      </c>
      <c r="G4" s="39">
        <f>粗誘!G4/X!U$17</f>
        <v>-7.1912857464085878E-2</v>
      </c>
      <c r="H4" s="39">
        <f>粗誘!H4/X!X$17</f>
        <v>1.4387130807453116E-2</v>
      </c>
      <c r="I4" s="41">
        <f>粗誘!I4/X!Y$17</f>
        <v>8.79424118457201E-3</v>
      </c>
      <c r="J4" s="39"/>
      <c r="K4" s="39"/>
      <c r="L4" s="39"/>
    </row>
    <row r="5" spans="1:12" ht="39.75" customHeight="1">
      <c r="A5" s="31" t="s">
        <v>1</v>
      </c>
      <c r="B5" s="32" t="s">
        <v>31</v>
      </c>
      <c r="C5" s="39">
        <f>粗誘!C5/X!Q$17</f>
        <v>3.2160354105169656E-4</v>
      </c>
      <c r="D5" s="39">
        <f>粗誘!D5/X!R$17</f>
        <v>4.002435920247311E-4</v>
      </c>
      <c r="E5" s="39">
        <f>粗誘!E5/X!S$17</f>
        <v>1.8965757499991146E-4</v>
      </c>
      <c r="F5" s="39">
        <f>粗誘!F5/X!T$17</f>
        <v>4.1734667216553159E-4</v>
      </c>
      <c r="G5" s="39">
        <f>粗誘!G5/X!U$17</f>
        <v>1.323088854029434E-3</v>
      </c>
      <c r="H5" s="39">
        <f>粗誘!H5/X!X$17</f>
        <v>9.6705071625837347E-4</v>
      </c>
      <c r="I5" s="41">
        <f>粗誘!I5/X!Y$17</f>
        <v>4.3651754226577626E-4</v>
      </c>
      <c r="J5" s="39"/>
      <c r="K5" s="39"/>
      <c r="L5" s="39"/>
    </row>
    <row r="6" spans="1:12" ht="39.75" customHeight="1">
      <c r="A6" s="31" t="s">
        <v>2</v>
      </c>
      <c r="B6" s="32" t="s">
        <v>32</v>
      </c>
      <c r="C6" s="39">
        <f>粗誘!C6/X!Q$17</f>
        <v>0.12157992205336549</v>
      </c>
      <c r="D6" s="39">
        <f>粗誘!D6/X!R$17</f>
        <v>0.11279765099286038</v>
      </c>
      <c r="E6" s="39">
        <f>粗誘!E6/X!S$17</f>
        <v>5.4073055112379538E-2</v>
      </c>
      <c r="F6" s="39">
        <f>粗誘!F6/X!T$17</f>
        <v>0.17480668296972665</v>
      </c>
      <c r="G6" s="39">
        <f>粗誘!G6/X!U$17</f>
        <v>0.57968911170369875</v>
      </c>
      <c r="H6" s="39">
        <f>粗誘!H6/X!X$17</f>
        <v>0.393870346283057</v>
      </c>
      <c r="I6" s="41">
        <f>粗誘!I6/X!Y$17</f>
        <v>0.15220386921690776</v>
      </c>
      <c r="J6" s="39"/>
      <c r="K6" s="39"/>
      <c r="L6" s="39"/>
    </row>
    <row r="7" spans="1:12" ht="39.75" customHeight="1">
      <c r="A7" s="31" t="s">
        <v>3</v>
      </c>
      <c r="B7" s="32" t="s">
        <v>33</v>
      </c>
      <c r="C7" s="39">
        <f>粗誘!C7/X!Q$17</f>
        <v>3.2676667086712599E-3</v>
      </c>
      <c r="D7" s="39">
        <f>粗誘!D7/X!R$17</f>
        <v>4.5949956779712288E-3</v>
      </c>
      <c r="E7" s="39">
        <f>粗誘!E7/X!S$17</f>
        <v>3.8449206464381391E-3</v>
      </c>
      <c r="F7" s="39">
        <f>粗誘!F7/X!T$17</f>
        <v>0.20095146160970215</v>
      </c>
      <c r="G7" s="39">
        <f>粗誘!G7/X!U$17</f>
        <v>2.258963980948873E-3</v>
      </c>
      <c r="H7" s="39">
        <f>粗誘!H7/X!X$17</f>
        <v>3.9405254955953168E-3</v>
      </c>
      <c r="I7" s="41">
        <f>粗誘!I7/X!Y$17</f>
        <v>5.1250220100836436E-2</v>
      </c>
      <c r="J7" s="39"/>
      <c r="K7" s="39"/>
      <c r="L7" s="39"/>
    </row>
    <row r="8" spans="1:12" ht="39.75" customHeight="1">
      <c r="A8" s="31" t="s">
        <v>4</v>
      </c>
      <c r="B8" s="32" t="s">
        <v>34</v>
      </c>
      <c r="C8" s="39">
        <f>粗誘!C8/X!Q$17</f>
        <v>1.4571842202423172E-2</v>
      </c>
      <c r="D8" s="39">
        <f>粗誘!D8/X!R$17</f>
        <v>2.6056864081878222E-2</v>
      </c>
      <c r="E8" s="39">
        <f>粗誘!E8/X!S$17</f>
        <v>1.2131127874060552E-2</v>
      </c>
      <c r="F8" s="39">
        <f>粗誘!F8/X!T$17</f>
        <v>1.1313075474540076E-2</v>
      </c>
      <c r="G8" s="39">
        <f>粗誘!G8/X!U$17</f>
        <v>1.6063487638947483E-2</v>
      </c>
      <c r="H8" s="39">
        <f>粗誘!H8/X!X$17</f>
        <v>1.7536466358372849E-2</v>
      </c>
      <c r="I8" s="41">
        <f>粗誘!I8/X!Y$17</f>
        <v>1.8885653751110898E-2</v>
      </c>
      <c r="J8" s="39"/>
      <c r="K8" s="39"/>
      <c r="L8" s="39"/>
    </row>
    <row r="9" spans="1:12" ht="39.75" customHeight="1">
      <c r="A9" s="31" t="s">
        <v>5</v>
      </c>
      <c r="B9" s="32" t="s">
        <v>35</v>
      </c>
      <c r="C9" s="39">
        <f>粗誘!C9/X!Q$17</f>
        <v>0.15444461088556707</v>
      </c>
      <c r="D9" s="39">
        <f>粗誘!D9/X!R$17</f>
        <v>0.13685587745017364</v>
      </c>
      <c r="E9" s="39">
        <f>粗誘!E9/X!S$17</f>
        <v>2.6834634915509064E-2</v>
      </c>
      <c r="F9" s="39">
        <f>粗誘!F9/X!T$17</f>
        <v>7.754061640611272E-2</v>
      </c>
      <c r="G9" s="39">
        <f>粗誘!G9/X!U$17</f>
        <v>-7.4104313777886732E-2</v>
      </c>
      <c r="H9" s="39">
        <f>粗誘!H9/X!X$17</f>
        <v>0.10195523588136428</v>
      </c>
      <c r="I9" s="41">
        <f>粗誘!I9/X!Y$17</f>
        <v>9.9671548760842957E-2</v>
      </c>
      <c r="J9" s="39"/>
      <c r="K9" s="39"/>
      <c r="L9" s="39"/>
    </row>
    <row r="10" spans="1:12" ht="39.75" customHeight="1">
      <c r="A10" s="31" t="s">
        <v>6</v>
      </c>
      <c r="B10" s="32" t="s">
        <v>36</v>
      </c>
      <c r="C10" s="39">
        <f>粗誘!C10/X!Q$17</f>
        <v>1.2898933504540961E-2</v>
      </c>
      <c r="D10" s="39">
        <f>粗誘!D10/X!R$17</f>
        <v>5.741561732101904E-2</v>
      </c>
      <c r="E10" s="39">
        <f>粗誘!E10/X!S$17</f>
        <v>1.3072269525755421E-2</v>
      </c>
      <c r="F10" s="39">
        <f>粗誘!F10/X!T$17</f>
        <v>1.3408377949333538E-2</v>
      </c>
      <c r="G10" s="39">
        <f>粗誘!G10/X!U$17</f>
        <v>6.7560649267543946E-3</v>
      </c>
      <c r="H10" s="39">
        <f>粗誘!H10/X!X$17</f>
        <v>3.0238435548762373E-2</v>
      </c>
      <c r="I10" s="41">
        <f>粗誘!I10/X!Y$17</f>
        <v>3.51916004510891E-2</v>
      </c>
      <c r="J10" s="39"/>
      <c r="K10" s="39"/>
      <c r="L10" s="39"/>
    </row>
    <row r="11" spans="1:12" ht="39.75" customHeight="1">
      <c r="A11" s="31" t="s">
        <v>7</v>
      </c>
      <c r="B11" s="32" t="s">
        <v>37</v>
      </c>
      <c r="C11" s="39">
        <f>粗誘!C11/X!Q$17</f>
        <v>2.1603462948110618E-2</v>
      </c>
      <c r="D11" s="39">
        <f>粗誘!D11/X!R$17</f>
        <v>0.2132295394014404</v>
      </c>
      <c r="E11" s="39">
        <f>粗誘!E11/X!S$17</f>
        <v>1.6519823919711199E-2</v>
      </c>
      <c r="F11" s="39">
        <f>粗誘!F11/X!T$17</f>
        <v>4.500388225946015E-2</v>
      </c>
      <c r="G11" s="39">
        <f>粗誘!G11/X!U$17</f>
        <v>2.1951707053832108E-3</v>
      </c>
      <c r="H11" s="39">
        <f>粗誘!H11/X!X$17</f>
        <v>1.5986833176204751E-2</v>
      </c>
      <c r="I11" s="41">
        <f>粗誘!I11/X!Y$17</f>
        <v>0.11149092396406583</v>
      </c>
      <c r="J11" s="39"/>
      <c r="K11" s="39"/>
      <c r="L11" s="39"/>
    </row>
    <row r="12" spans="1:12" ht="39.75" customHeight="1">
      <c r="A12" s="31" t="s">
        <v>8</v>
      </c>
      <c r="B12" s="32" t="s">
        <v>38</v>
      </c>
      <c r="C12" s="39">
        <f>粗誘!C12/X!Q$17</f>
        <v>4.4779101581899856E-2</v>
      </c>
      <c r="D12" s="39">
        <f>粗誘!D12/X!R$17</f>
        <v>4.0105974623296362E-2</v>
      </c>
      <c r="E12" s="39">
        <f>粗誘!E12/X!S$17</f>
        <v>2.2473762020124279E-2</v>
      </c>
      <c r="F12" s="39">
        <f>粗誘!F12/X!T$17</f>
        <v>3.0708224348447714E-2</v>
      </c>
      <c r="G12" s="39">
        <f>粗誘!G12/X!U$17</f>
        <v>-1.8573467592084409E-2</v>
      </c>
      <c r="H12" s="39">
        <f>粗誘!H12/X!X$17</f>
        <v>6.8960561781813673E-2</v>
      </c>
      <c r="I12" s="41">
        <f>粗誘!I12/X!Y$17</f>
        <v>3.8575191822232083E-2</v>
      </c>
      <c r="J12" s="39"/>
      <c r="K12" s="39"/>
      <c r="L12" s="39"/>
    </row>
    <row r="13" spans="1:12" ht="39.75" customHeight="1">
      <c r="A13" s="31" t="s">
        <v>9</v>
      </c>
      <c r="B13" s="32" t="s">
        <v>39</v>
      </c>
      <c r="C13" s="39">
        <f>粗誘!C13/X!Q$17</f>
        <v>3.8825864226466673E-2</v>
      </c>
      <c r="D13" s="39">
        <f>粗誘!D13/X!R$17</f>
        <v>5.2874083712052149E-2</v>
      </c>
      <c r="E13" s="39">
        <f>粗誘!E13/X!S$17</f>
        <v>3.0620221176034697E-2</v>
      </c>
      <c r="F13" s="39">
        <f>粗誘!F13/X!T$17</f>
        <v>8.2946434547962591E-2</v>
      </c>
      <c r="G13" s="39">
        <f>粗誘!G13/X!U$17</f>
        <v>2.8067632893031394E-2</v>
      </c>
      <c r="H13" s="39">
        <f>粗誘!H13/X!X$17</f>
        <v>2.7014623266009525E-2</v>
      </c>
      <c r="I13" s="41">
        <f>粗誘!I13/X!Y$17</f>
        <v>5.2752338811955242E-2</v>
      </c>
      <c r="J13" s="39"/>
      <c r="K13" s="39"/>
      <c r="L13" s="39"/>
    </row>
    <row r="14" spans="1:12" ht="39.75" customHeight="1">
      <c r="A14" s="31" t="s">
        <v>10</v>
      </c>
      <c r="B14" s="32" t="s">
        <v>40</v>
      </c>
      <c r="C14" s="39">
        <f>粗誘!C14/X!Q$17</f>
        <v>3.2752615996202694E-4</v>
      </c>
      <c r="D14" s="39">
        <f>粗誘!D14/X!R$17</f>
        <v>3.3165735256750453E-3</v>
      </c>
      <c r="E14" s="39">
        <f>粗誘!E14/X!S$17</f>
        <v>0.25273777408789122</v>
      </c>
      <c r="F14" s="39">
        <f>粗誘!F14/X!T$17</f>
        <v>5.6584010200670459E-4</v>
      </c>
      <c r="G14" s="39">
        <f>粗誘!G14/X!U$17</f>
        <v>2.4243598360677504E-4</v>
      </c>
      <c r="H14" s="39">
        <f>粗誘!H14/X!X$17</f>
        <v>4.1071868522610218E-3</v>
      </c>
      <c r="I14" s="41">
        <f>粗誘!I14/X!Y$17</f>
        <v>4.6220300439321883E-2</v>
      </c>
      <c r="J14" s="39"/>
      <c r="K14" s="39"/>
      <c r="L14" s="39"/>
    </row>
    <row r="15" spans="1:12" ht="39.75" customHeight="1">
      <c r="A15" s="31" t="s">
        <v>11</v>
      </c>
      <c r="B15" s="32" t="s">
        <v>41</v>
      </c>
      <c r="C15" s="39">
        <f>粗誘!C15/X!Q$17</f>
        <v>0.43265134334593486</v>
      </c>
      <c r="D15" s="39">
        <f>粗誘!D15/X!R$17</f>
        <v>0.20208391293002004</v>
      </c>
      <c r="E15" s="39">
        <f>粗誘!E15/X!S$17</f>
        <v>0.48038847997549988</v>
      </c>
      <c r="F15" s="39">
        <f>粗誘!F15/X!T$17</f>
        <v>0.16828151498326843</v>
      </c>
      <c r="G15" s="39">
        <f>粗誘!G15/X!U$17</f>
        <v>3.9672582770148998E-2</v>
      </c>
      <c r="H15" s="39">
        <f>粗誘!H15/X!X$17</f>
        <v>0.11015226230263671</v>
      </c>
      <c r="I15" s="41">
        <f>粗誘!I15/X!Y$17</f>
        <v>0.23449390676571333</v>
      </c>
      <c r="J15" s="39"/>
      <c r="K15" s="39"/>
      <c r="L15" s="39"/>
    </row>
    <row r="16" spans="1:12" ht="39.75" customHeight="1">
      <c r="A16" s="28" t="s">
        <v>12</v>
      </c>
      <c r="B16" s="29" t="s">
        <v>42</v>
      </c>
      <c r="C16" s="39">
        <f>粗誘!C16/X!Q$17</f>
        <v>2.9549411309912508E-3</v>
      </c>
      <c r="D16" s="39">
        <f>粗誘!D16/X!R$17</f>
        <v>3.0007974212203294E-3</v>
      </c>
      <c r="E16" s="39">
        <f>粗誘!E16/X!S$17</f>
        <v>2.3499939952312419E-3</v>
      </c>
      <c r="F16" s="39">
        <f>粗誘!F16/X!T$17</f>
        <v>5.1050096003865744E-3</v>
      </c>
      <c r="G16" s="39">
        <f>粗誘!G16/X!U$17</f>
        <v>2.1872575298261272E-3</v>
      </c>
      <c r="H16" s="39">
        <f>粗誘!H16/X!X$17</f>
        <v>3.7055041233407658E-2</v>
      </c>
      <c r="I16" s="41">
        <f>粗誘!I16/X!Y$17</f>
        <v>7.6801078576579033E-3</v>
      </c>
      <c r="J16" s="39"/>
      <c r="K16" s="39"/>
      <c r="L16" s="39"/>
    </row>
    <row r="17" spans="1:12" ht="39.75" customHeight="1">
      <c r="A17" s="28"/>
      <c r="B17" s="20" t="s">
        <v>78</v>
      </c>
      <c r="C17" s="42">
        <f>粗誘!C17/X!Q$17</f>
        <v>0.85652277255545972</v>
      </c>
      <c r="D17" s="43">
        <f>粗誘!D17/X!R$17</f>
        <v>0.86272915628997437</v>
      </c>
      <c r="E17" s="43">
        <f>粗誘!E17/X!S$17</f>
        <v>0.91829348171103609</v>
      </c>
      <c r="F17" s="43">
        <f>粗誘!F17/X!T$17</f>
        <v>0.81835482760586176</v>
      </c>
      <c r="G17" s="43">
        <f>粗誘!G17/X!U$17</f>
        <v>0.51386515815231837</v>
      </c>
      <c r="H17" s="84">
        <f>粗誘!H17/X!X$17</f>
        <v>0.8261716997031967</v>
      </c>
      <c r="I17" s="44">
        <f>粗誘!I17/X!Y$17</f>
        <v>0.85764642066857111</v>
      </c>
      <c r="J17" s="39"/>
      <c r="K17" s="39"/>
      <c r="L17" s="39"/>
    </row>
    <row r="18" spans="1:12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3D6F-90FB-42CB-804A-C39729F37DEB}">
  <sheetPr codeName="Sheet12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19" t="s">
        <v>148</v>
      </c>
      <c r="B1" s="19"/>
      <c r="C1" s="19"/>
      <c r="D1" s="19"/>
      <c r="E1" s="19"/>
      <c r="F1" s="19"/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6" t="s">
        <v>21</v>
      </c>
      <c r="I2" s="82"/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30" t="s">
        <v>51</v>
      </c>
      <c r="I3" s="83" t="s">
        <v>78</v>
      </c>
    </row>
    <row r="4" spans="1:12" ht="39.75" customHeight="1">
      <c r="A4" s="31" t="s">
        <v>0</v>
      </c>
      <c r="B4" s="32" t="s">
        <v>30</v>
      </c>
      <c r="C4" s="39">
        <f>IF(粗誘!$I4=0,0,粗誘!C4/粗誘!$I4)</f>
        <v>1.3441713586360626E-2</v>
      </c>
      <c r="D4" s="39">
        <f>IF(粗誘!$I4=0,0,粗誘!D4/粗誘!$I4)</f>
        <v>0.50937418189277495</v>
      </c>
      <c r="E4" s="39">
        <f>IF(粗誘!$I4=0,0,粗誘!E4/粗誘!$I4)</f>
        <v>6.0638823424106529E-2</v>
      </c>
      <c r="F4" s="39">
        <f>IF(粗誘!$I4=0,0,粗誘!F4/粗誘!$I4)</f>
        <v>0.19837258026726542</v>
      </c>
      <c r="G4" s="39">
        <f>IF(粗誘!$I4=0,0,粗誘!G4/粗誘!$I4)</f>
        <v>1.2088067836733723E-2</v>
      </c>
      <c r="H4" s="39">
        <f>IF(粗誘!$I4=0,0,粗誘!H4/粗誘!$I4)</f>
        <v>0.20608463299275867</v>
      </c>
      <c r="I4" s="41">
        <f>IF(粗誘!$I4=0,0,粗誘!I4/粗誘!$I4)</f>
        <v>1</v>
      </c>
      <c r="J4" s="39"/>
      <c r="K4" s="39"/>
      <c r="L4" s="39"/>
    </row>
    <row r="5" spans="1:12" ht="39.75" customHeight="1">
      <c r="A5" s="31" t="s">
        <v>1</v>
      </c>
      <c r="B5" s="32" t="s">
        <v>31</v>
      </c>
      <c r="C5" s="39">
        <f>IF(粗誘!$I5=0,0,粗誘!C5/粗誘!$I5)</f>
        <v>1.0497980960725623E-2</v>
      </c>
      <c r="D5" s="39">
        <f>IF(粗誘!$I5=0,0,粗誘!D5/粗誘!$I5)</f>
        <v>0.41085368288865892</v>
      </c>
      <c r="E5" s="39">
        <f>IF(粗誘!$I5=0,0,粗誘!E5/粗誘!$I5)</f>
        <v>7.577293488736507E-2</v>
      </c>
      <c r="F5" s="39">
        <f>IF(粗誘!$I5=0,0,粗誘!F5/粗誘!$I5)</f>
        <v>0.22828330966836366</v>
      </c>
      <c r="G5" s="39">
        <f>IF(粗誘!$I5=0,0,粗誘!G5/粗誘!$I5)</f>
        <v>-4.4805984505855139E-3</v>
      </c>
      <c r="H5" s="39">
        <f>IF(粗誘!$I5=0,0,粗誘!H5/粗誘!$I5)</f>
        <v>0.27907269004547225</v>
      </c>
      <c r="I5" s="41">
        <f>IF(粗誘!$I5=0,0,粗誘!I5/粗誘!$I5)</f>
        <v>1</v>
      </c>
      <c r="J5" s="39"/>
      <c r="K5" s="39"/>
      <c r="L5" s="39"/>
    </row>
    <row r="6" spans="1:12" ht="39.75" customHeight="1">
      <c r="A6" s="31" t="s">
        <v>2</v>
      </c>
      <c r="B6" s="32" t="s">
        <v>32</v>
      </c>
      <c r="C6" s="39">
        <f>IF(粗誘!$I6=0,0,粗誘!C6/粗誘!$I6)</f>
        <v>1.1382111295757126E-2</v>
      </c>
      <c r="D6" s="39">
        <f>IF(粗誘!$I6=0,0,粗誘!D6/粗誘!$I6)</f>
        <v>0.33207704884223438</v>
      </c>
      <c r="E6" s="39">
        <f>IF(粗誘!$I6=0,0,粗誘!E6/粗誘!$I6)</f>
        <v>6.1958490988056225E-2</v>
      </c>
      <c r="F6" s="39">
        <f>IF(粗誘!$I6=0,0,粗誘!F6/粗誘!$I6)</f>
        <v>0.27422765245527975</v>
      </c>
      <c r="G6" s="39">
        <f>IF(粗誘!$I6=0,0,粗誘!G6/粗誘!$I6)</f>
        <v>-5.6301266574721575E-3</v>
      </c>
      <c r="H6" s="39">
        <f>IF(粗誘!$I6=0,0,粗誘!H6/粗誘!$I6)</f>
        <v>0.32598482307614479</v>
      </c>
      <c r="I6" s="41">
        <f>IF(粗誘!$I6=0,0,粗誘!I6/粗誘!$I6)</f>
        <v>1</v>
      </c>
      <c r="J6" s="39"/>
      <c r="K6" s="39"/>
      <c r="L6" s="39"/>
    </row>
    <row r="7" spans="1:12" ht="39.75" customHeight="1">
      <c r="A7" s="31" t="s">
        <v>3</v>
      </c>
      <c r="B7" s="32" t="s">
        <v>33</v>
      </c>
      <c r="C7" s="39">
        <f>IF(粗誘!$I7=0,0,粗誘!C7/粗誘!$I7)</f>
        <v>9.0850783869256713E-4</v>
      </c>
      <c r="D7" s="39">
        <f>IF(粗誘!$I7=0,0,粗誘!D7/粗誘!$I7)</f>
        <v>4.0174813606933472E-2</v>
      </c>
      <c r="E7" s="39">
        <f>IF(粗誘!$I7=0,0,粗誘!E7/粗誘!$I7)</f>
        <v>1.308390141568846E-2</v>
      </c>
      <c r="F7" s="39">
        <f>IF(粗誘!$I7=0,0,粗誘!F7/粗誘!$I7)</f>
        <v>0.93621229715206478</v>
      </c>
      <c r="G7" s="39">
        <f>IF(粗誘!$I7=0,0,粗誘!G7/粗誘!$I7)</f>
        <v>-6.5157180949003123E-5</v>
      </c>
      <c r="H7" s="39">
        <f>IF(粗誘!$I7=0,0,粗誘!H7/粗誘!$I7)</f>
        <v>9.6856371675697536E-3</v>
      </c>
      <c r="I7" s="41">
        <f>IF(粗誘!$I7=0,0,粗誘!I7/粗誘!$I7)</f>
        <v>1</v>
      </c>
      <c r="J7" s="39"/>
      <c r="K7" s="39"/>
      <c r="L7" s="39"/>
    </row>
    <row r="8" spans="1:12" ht="39.75" customHeight="1">
      <c r="A8" s="31" t="s">
        <v>4</v>
      </c>
      <c r="B8" s="32" t="s">
        <v>34</v>
      </c>
      <c r="C8" s="39">
        <f>IF(粗誘!$I8=0,0,粗誘!C8/粗誘!$I8)</f>
        <v>1.0994338312174935E-2</v>
      </c>
      <c r="D8" s="39">
        <f>IF(粗誘!$I8=0,0,粗誘!D8/粗誘!$I8)</f>
        <v>0.61823647283750838</v>
      </c>
      <c r="E8" s="39">
        <f>IF(粗誘!$I8=0,0,粗誘!E8/粗誘!$I8)</f>
        <v>0.11202495407776757</v>
      </c>
      <c r="F8" s="39">
        <f>IF(粗誘!$I8=0,0,粗誘!F8/粗誘!$I8)</f>
        <v>0.14303014147751783</v>
      </c>
      <c r="G8" s="39">
        <f>IF(粗誘!$I8=0,0,粗誘!G8/粗誘!$I8)</f>
        <v>-1.2573510104969636E-3</v>
      </c>
      <c r="H8" s="39">
        <f>IF(粗誘!$I8=0,0,粗誘!H8/粗誘!$I8)</f>
        <v>0.11697144430552814</v>
      </c>
      <c r="I8" s="41">
        <f>IF(粗誘!$I8=0,0,粗誘!I8/粗誘!$I8)</f>
        <v>1</v>
      </c>
      <c r="J8" s="39"/>
      <c r="K8" s="39"/>
      <c r="L8" s="39"/>
    </row>
    <row r="9" spans="1:12" ht="39.75" customHeight="1">
      <c r="A9" s="31" t="s">
        <v>5</v>
      </c>
      <c r="B9" s="32" t="s">
        <v>35</v>
      </c>
      <c r="C9" s="39">
        <f>IF(粗誘!$I9=0,0,粗誘!C9/粗誘!$I9)</f>
        <v>2.2079448039812741E-2</v>
      </c>
      <c r="D9" s="39">
        <f>IF(粗誘!$I9=0,0,粗誘!D9/粗誘!$I9)</f>
        <v>0.61525725703838796</v>
      </c>
      <c r="E9" s="39">
        <f>IF(粗誘!$I9=0,0,粗誘!E9/粗誘!$I9)</f>
        <v>4.6953730340058286E-2</v>
      </c>
      <c r="F9" s="39">
        <f>IF(粗誘!$I9=0,0,粗誘!F9/粗誘!$I9)</f>
        <v>0.18575347590537153</v>
      </c>
      <c r="G9" s="39">
        <f>IF(粗誘!$I9=0,0,粗誘!G9/粗誘!$I9)</f>
        <v>1.099058977605672E-3</v>
      </c>
      <c r="H9" s="39">
        <f>IF(粗誘!$I9=0,0,粗誘!H9/粗誘!$I9)</f>
        <v>0.12885702969876381</v>
      </c>
      <c r="I9" s="41">
        <f>IF(粗誘!$I9=0,0,粗誘!I9/粗誘!$I9)</f>
        <v>1</v>
      </c>
      <c r="J9" s="39"/>
      <c r="K9" s="39"/>
      <c r="L9" s="39"/>
    </row>
    <row r="10" spans="1:12" ht="39.75" customHeight="1">
      <c r="A10" s="31" t="s">
        <v>6</v>
      </c>
      <c r="B10" s="32" t="s">
        <v>36</v>
      </c>
      <c r="C10" s="39">
        <f>IF(粗誘!$I10=0,0,粗誘!C10/粗誘!$I10)</f>
        <v>5.2227765545480222E-3</v>
      </c>
      <c r="D10" s="39">
        <f>IF(粗誘!$I10=0,0,粗誘!D10/粗誘!$I10)</f>
        <v>0.73106420236980896</v>
      </c>
      <c r="E10" s="39">
        <f>IF(粗誘!$I10=0,0,粗誘!E10/粗誘!$I10)</f>
        <v>6.4782483395031287E-2</v>
      </c>
      <c r="F10" s="39">
        <f>IF(粗誘!$I10=0,0,粗誘!F10/粗誘!$I10)</f>
        <v>9.0973757276961928E-2</v>
      </c>
      <c r="G10" s="39">
        <f>IF(粗誘!$I10=0,0,粗誘!G10/粗誘!$I10)</f>
        <v>-2.837941972279624E-4</v>
      </c>
      <c r="H10" s="39">
        <f>IF(粗誘!$I10=0,0,粗誘!H10/粗誘!$I10)</f>
        <v>0.1082405746008778</v>
      </c>
      <c r="I10" s="41">
        <f>IF(粗誘!$I10=0,0,粗誘!I10/粗誘!$I10)</f>
        <v>1</v>
      </c>
      <c r="J10" s="39"/>
      <c r="K10" s="39"/>
      <c r="L10" s="39"/>
    </row>
    <row r="11" spans="1:12" ht="39.75" customHeight="1">
      <c r="A11" s="31" t="s">
        <v>7</v>
      </c>
      <c r="B11" s="32" t="s">
        <v>37</v>
      </c>
      <c r="C11" s="39">
        <f>IF(粗誘!$I11=0,0,粗誘!C11/粗誘!$I11)</f>
        <v>2.76102613735875E-3</v>
      </c>
      <c r="D11" s="39">
        <f>IF(粗誘!$I11=0,0,粗誘!D11/粗誘!$I11)</f>
        <v>0.85698328695311743</v>
      </c>
      <c r="E11" s="39">
        <f>IF(粗誘!$I11=0,0,粗誘!E11/粗誘!$I11)</f>
        <v>2.5841130920217621E-2</v>
      </c>
      <c r="F11" s="39">
        <f>IF(粗誘!$I11=0,0,粗誘!F11/粗誘!$I11)</f>
        <v>9.6380543715359437E-2</v>
      </c>
      <c r="G11" s="39">
        <f>IF(粗誘!$I11=0,0,粗誘!G11/粗誘!$I11)</f>
        <v>-2.9105663135611442E-5</v>
      </c>
      <c r="H11" s="39">
        <f>IF(粗誘!$I11=0,0,粗誘!H11/粗誘!$I11)</f>
        <v>1.8063117937082332E-2</v>
      </c>
      <c r="I11" s="41">
        <f>IF(粗誘!$I11=0,0,粗誘!I11/粗誘!$I11)</f>
        <v>1</v>
      </c>
      <c r="J11" s="39"/>
      <c r="K11" s="39"/>
      <c r="L11" s="39"/>
    </row>
    <row r="12" spans="1:12" ht="39.75" customHeight="1">
      <c r="A12" s="31" t="s">
        <v>8</v>
      </c>
      <c r="B12" s="32" t="s">
        <v>38</v>
      </c>
      <c r="C12" s="39">
        <f>IF(粗誘!$I12=0,0,粗誘!C12/粗誘!$I12)</f>
        <v>1.6540702165640703E-2</v>
      </c>
      <c r="D12" s="39">
        <f>IF(粗誘!$I12=0,0,粗誘!D12/粗誘!$I12)</f>
        <v>0.46587078715777153</v>
      </c>
      <c r="E12" s="39">
        <f>IF(粗誘!$I12=0,0,粗誘!E12/粗誘!$I12)</f>
        <v>0.10160458360226357</v>
      </c>
      <c r="F12" s="39">
        <f>IF(粗誘!$I12=0,0,粗誘!F12/粗誘!$I12)</f>
        <v>0.19007522675769273</v>
      </c>
      <c r="G12" s="39">
        <f>IF(粗誘!$I12=0,0,粗誘!G12/粗誘!$I12)</f>
        <v>7.1176005777946088E-4</v>
      </c>
      <c r="H12" s="39">
        <f>IF(粗誘!$I12=0,0,粗誘!H12/粗誘!$I12)</f>
        <v>0.22519694025885212</v>
      </c>
      <c r="I12" s="41">
        <f>IF(粗誘!$I12=0,0,粗誘!I12/粗誘!$I12)</f>
        <v>1</v>
      </c>
      <c r="J12" s="39"/>
      <c r="K12" s="39"/>
      <c r="L12" s="39"/>
    </row>
    <row r="13" spans="1:12" ht="39.75" customHeight="1">
      <c r="A13" s="31" t="s">
        <v>9</v>
      </c>
      <c r="B13" s="32" t="s">
        <v>39</v>
      </c>
      <c r="C13" s="39">
        <f>IF(粗誘!$I13=0,0,粗誘!C13/粗誘!$I13)</f>
        <v>1.0487357493348856E-2</v>
      </c>
      <c r="D13" s="39">
        <f>IF(粗誘!$I13=0,0,粗誘!D13/粗誘!$I13)</f>
        <v>0.44912334854774177</v>
      </c>
      <c r="E13" s="39">
        <f>IF(粗誘!$I13=0,0,粗誘!E13/粗誘!$I13)</f>
        <v>0.10123069563103201</v>
      </c>
      <c r="F13" s="39">
        <f>IF(粗誘!$I13=0,0,粗誘!F13/粗誘!$I13)</f>
        <v>0.3754351321840847</v>
      </c>
      <c r="G13" s="39">
        <f>IF(粗誘!$I13=0,0,粗誘!G13/粗誘!$I13)</f>
        <v>-7.8652545613957202E-4</v>
      </c>
      <c r="H13" s="39">
        <f>IF(粗誘!$I13=0,0,粗誘!H13/粗誘!$I13)</f>
        <v>6.4509991599932162E-2</v>
      </c>
      <c r="I13" s="41">
        <f>IF(粗誘!$I13=0,0,粗誘!I13/粗誘!$I13)</f>
        <v>1</v>
      </c>
      <c r="J13" s="39"/>
      <c r="K13" s="39"/>
      <c r="L13" s="39"/>
    </row>
    <row r="14" spans="1:12" ht="39.75" customHeight="1">
      <c r="A14" s="31" t="s">
        <v>10</v>
      </c>
      <c r="B14" s="32" t="s">
        <v>40</v>
      </c>
      <c r="C14" s="39">
        <f>IF(粗誘!$I14=0,0,粗誘!C14/粗誘!$I14)</f>
        <v>1.009717514175406E-4</v>
      </c>
      <c r="D14" s="39">
        <f>IF(粗誘!$I14=0,0,粗誘!D14/粗誘!$I14)</f>
        <v>3.2152989870946509E-2</v>
      </c>
      <c r="E14" s="39">
        <f>IF(粗誘!$I14=0,0,粗誘!E14/粗誘!$I14)</f>
        <v>0.95363681614486639</v>
      </c>
      <c r="F14" s="39">
        <f>IF(粗誘!$I14=0,0,粗誘!F14/粗誘!$I14)</f>
        <v>2.9230743770090272E-3</v>
      </c>
      <c r="G14" s="39">
        <f>IF(粗誘!$I14=0,0,粗誘!G14/粗誘!$I14)</f>
        <v>-7.7537720854514097E-6</v>
      </c>
      <c r="H14" s="39">
        <f>IF(粗誘!$I14=0,0,粗誘!H14/粗誘!$I14)</f>
        <v>1.1193901627845941E-2</v>
      </c>
      <c r="I14" s="41">
        <f>IF(粗誘!$I14=0,0,粗誘!I14/粗誘!$I14)</f>
        <v>1</v>
      </c>
      <c r="J14" s="39"/>
      <c r="K14" s="39"/>
      <c r="L14" s="39"/>
    </row>
    <row r="15" spans="1:12" ht="39.75" customHeight="1">
      <c r="A15" s="31" t="s">
        <v>11</v>
      </c>
      <c r="B15" s="32" t="s">
        <v>41</v>
      </c>
      <c r="C15" s="39">
        <f>IF(粗誘!$I15=0,0,粗誘!C15/粗誘!$I15)</f>
        <v>2.6290155474390339E-2</v>
      </c>
      <c r="D15" s="39">
        <f>IF(粗誘!$I15=0,0,粗誘!D15/粗誘!$I15)</f>
        <v>0.38615768160188074</v>
      </c>
      <c r="E15" s="39">
        <f>IF(粗誘!$I15=0,0,粗誘!E15/粗誘!$I15)</f>
        <v>0.35727829974757369</v>
      </c>
      <c r="F15" s="39">
        <f>IF(粗誘!$I15=0,0,粗誘!F15/粗誘!$I15)</f>
        <v>0.17134986150719791</v>
      </c>
      <c r="G15" s="39">
        <f>IF(粗誘!$I15=0,0,粗誘!G15/粗誘!$I15)</f>
        <v>-2.5009650776912481E-4</v>
      </c>
      <c r="H15" s="39">
        <f>IF(粗誘!$I15=0,0,粗誘!H15/粗誘!$I15)</f>
        <v>5.9174098176726496E-2</v>
      </c>
      <c r="I15" s="41">
        <f>IF(粗誘!$I15=0,0,粗誘!I15/粗誘!$I15)</f>
        <v>1</v>
      </c>
      <c r="J15" s="39"/>
      <c r="K15" s="39"/>
      <c r="L15" s="39"/>
    </row>
    <row r="16" spans="1:12" ht="39.75" customHeight="1">
      <c r="A16" s="28" t="s">
        <v>12</v>
      </c>
      <c r="B16" s="29" t="s">
        <v>42</v>
      </c>
      <c r="C16" s="39">
        <f>IF(粗誘!$I16=0,0,粗誘!C16/粗誘!$I16)</f>
        <v>5.4823678770327157E-3</v>
      </c>
      <c r="D16" s="39">
        <f>IF(粗誘!$I16=0,0,粗誘!D16/粗誘!$I16)</f>
        <v>0.17507891916482815</v>
      </c>
      <c r="E16" s="39">
        <f>IF(粗誘!$I16=0,0,粗誘!E16/粗誘!$I16)</f>
        <v>5.3363591422572722E-2</v>
      </c>
      <c r="F16" s="39">
        <f>IF(粗誘!$I16=0,0,粗誘!F16/粗誘!$I16)</f>
        <v>0.15871141028764821</v>
      </c>
      <c r="G16" s="39">
        <f>IF(粗誘!$I16=0,0,粗誘!G16/粗誘!$I16)</f>
        <v>-4.2099924395019644E-4</v>
      </c>
      <c r="H16" s="39">
        <f>IF(粗誘!$I16=0,0,粗誘!H16/粗誘!$I16)</f>
        <v>0.60778471049186833</v>
      </c>
      <c r="I16" s="41">
        <f>IF(粗誘!$I16=0,0,粗誘!I16/粗誘!$I16)</f>
        <v>1</v>
      </c>
      <c r="J16" s="39"/>
      <c r="K16" s="39"/>
      <c r="L16" s="39"/>
    </row>
    <row r="17" spans="1:12" ht="39.75" customHeight="1">
      <c r="A17" s="28"/>
      <c r="B17" s="20" t="s">
        <v>73</v>
      </c>
      <c r="C17" s="42">
        <f>IF(粗誘!$I17=0,0,粗誘!C17/粗誘!$I17)</f>
        <v>1.4230406129742324E-2</v>
      </c>
      <c r="D17" s="43">
        <f>IF(粗誘!$I17=0,0,粗誘!D17/粗誘!$I17)</f>
        <v>0.45074476776316635</v>
      </c>
      <c r="E17" s="43">
        <f>IF(粗誘!$I17=0,0,粗誘!E17/粗誘!$I17)</f>
        <v>0.18673203885593295</v>
      </c>
      <c r="F17" s="43">
        <f>IF(粗誘!$I17=0,0,粗誘!F17/粗誘!$I17)</f>
        <v>0.22783071655745935</v>
      </c>
      <c r="G17" s="43">
        <f>IF(粗誘!$I17=0,0,粗誘!G17/粗誘!$I17)</f>
        <v>-8.8570604211987486E-4</v>
      </c>
      <c r="H17" s="43">
        <f>IF(粗誘!$I17=0,0,粗誘!H17/粗誘!$I17)</f>
        <v>0.12134777673581906</v>
      </c>
      <c r="I17" s="44">
        <f>IF(粗誘!$I17=0,0,粗誘!I17/粗誘!$I17)</f>
        <v>1</v>
      </c>
      <c r="J17" s="39"/>
      <c r="K17" s="39"/>
      <c r="L17" s="39"/>
    </row>
    <row r="18" spans="1:12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AD76-6611-412F-8A01-3F24F3B7408B}">
  <sheetPr codeName="Sheet13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19" t="s">
        <v>149</v>
      </c>
      <c r="B1" s="19"/>
      <c r="C1" s="19"/>
      <c r="D1" s="19"/>
      <c r="E1" s="19"/>
      <c r="F1" s="19"/>
      <c r="I1" s="21" t="s">
        <v>87</v>
      </c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7" t="s">
        <v>21</v>
      </c>
      <c r="I2" s="27"/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29" t="s">
        <v>51</v>
      </c>
      <c r="I3" s="29" t="s">
        <v>78</v>
      </c>
    </row>
    <row r="4" spans="1:12" ht="39.75" customHeight="1">
      <c r="A4" s="31" t="s">
        <v>0</v>
      </c>
      <c r="B4" s="32" t="s">
        <v>30</v>
      </c>
      <c r="C4" s="33">
        <f t="array" ref="C4:G16">MMULT('MAB(I-M)+M'!C4:O16,X!Q4:U16)</f>
        <v>31402.817396960192</v>
      </c>
      <c r="D4" s="33">
        <v>1190010.8061323229</v>
      </c>
      <c r="E4" s="33">
        <v>141665.71002420114</v>
      </c>
      <c r="F4" s="33">
        <v>463442.24452288781</v>
      </c>
      <c r="G4" s="33">
        <v>28240.401383362194</v>
      </c>
      <c r="H4" s="34">
        <f t="array" ref="H4:H16">MMULT(MAB!C4:O16,X!X4:X16)</f>
        <v>462333.02054026595</v>
      </c>
      <c r="I4" s="34">
        <f>SUM(C4:H4)</f>
        <v>2317095</v>
      </c>
      <c r="J4" s="35"/>
      <c r="K4" s="35"/>
      <c r="L4" s="35"/>
    </row>
    <row r="5" spans="1:12" ht="39.75" customHeight="1">
      <c r="A5" s="31" t="s">
        <v>1</v>
      </c>
      <c r="B5" s="32" t="s">
        <v>31</v>
      </c>
      <c r="C5" s="33">
        <v>151249.21508727953</v>
      </c>
      <c r="D5" s="33">
        <v>5919356.9968460361</v>
      </c>
      <c r="E5" s="33">
        <v>1091695.3430806512</v>
      </c>
      <c r="F5" s="33">
        <v>3288982.0941797374</v>
      </c>
      <c r="G5" s="33">
        <v>-64554.031990309282</v>
      </c>
      <c r="H5" s="34">
        <v>3531765.3827966028</v>
      </c>
      <c r="I5" s="34">
        <f t="shared" ref="I5:I16" si="0">SUM(C5:H5)</f>
        <v>13918494.999999996</v>
      </c>
      <c r="J5" s="35"/>
      <c r="K5" s="35"/>
      <c r="L5" s="35"/>
    </row>
    <row r="6" spans="1:12" ht="39.75" customHeight="1">
      <c r="A6" s="31" t="s">
        <v>2</v>
      </c>
      <c r="B6" s="32" t="s">
        <v>32</v>
      </c>
      <c r="C6" s="33">
        <v>867836.67171875702</v>
      </c>
      <c r="D6" s="33">
        <v>25319436.20414773</v>
      </c>
      <c r="E6" s="33">
        <v>4724066.4940462261</v>
      </c>
      <c r="F6" s="33">
        <v>20908670.370210744</v>
      </c>
      <c r="G6" s="33">
        <v>-429272.76432422834</v>
      </c>
      <c r="H6" s="34">
        <v>9378613.0242007691</v>
      </c>
      <c r="I6" s="34">
        <f t="shared" si="0"/>
        <v>60769350</v>
      </c>
      <c r="J6" s="35"/>
      <c r="K6" s="35"/>
      <c r="L6" s="35"/>
    </row>
    <row r="7" spans="1:12" ht="39.75" customHeight="1">
      <c r="A7" s="31" t="s">
        <v>3</v>
      </c>
      <c r="B7" s="32" t="s">
        <v>33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4">
        <v>0</v>
      </c>
      <c r="I7" s="34">
        <f t="shared" si="0"/>
        <v>0</v>
      </c>
      <c r="J7" s="35"/>
      <c r="K7" s="35"/>
      <c r="L7" s="35"/>
    </row>
    <row r="8" spans="1:12" ht="39.75" customHeight="1">
      <c r="A8" s="31" t="s">
        <v>4</v>
      </c>
      <c r="B8" s="32" t="s">
        <v>34</v>
      </c>
      <c r="C8" s="33">
        <v>48.971517113218667</v>
      </c>
      <c r="D8" s="33">
        <v>2753.779004239927</v>
      </c>
      <c r="E8" s="33">
        <v>498.98700585298479</v>
      </c>
      <c r="F8" s="33">
        <v>637.09182146194257</v>
      </c>
      <c r="G8" s="33">
        <v>-5.6005541015313689</v>
      </c>
      <c r="H8" s="34">
        <v>511.77120543345757</v>
      </c>
      <c r="I8" s="34">
        <f t="shared" si="0"/>
        <v>4444.9999999999991</v>
      </c>
      <c r="J8" s="35"/>
      <c r="K8" s="35"/>
      <c r="L8" s="35"/>
    </row>
    <row r="9" spans="1:12" ht="39.75" customHeight="1">
      <c r="A9" s="31" t="s">
        <v>5</v>
      </c>
      <c r="B9" s="32" t="s">
        <v>35</v>
      </c>
      <c r="C9" s="33">
        <v>2779.4483212144505</v>
      </c>
      <c r="D9" s="33">
        <v>77451.019024878653</v>
      </c>
      <c r="E9" s="33">
        <v>5910.7214425428147</v>
      </c>
      <c r="F9" s="33">
        <v>23383.382856037766</v>
      </c>
      <c r="G9" s="33">
        <v>138.35389474924864</v>
      </c>
      <c r="H9" s="34">
        <v>6963.0744605771106</v>
      </c>
      <c r="I9" s="34">
        <f t="shared" si="0"/>
        <v>116626.00000000003</v>
      </c>
      <c r="J9" s="35"/>
      <c r="K9" s="35"/>
      <c r="L9" s="35"/>
    </row>
    <row r="10" spans="1:12" ht="39.75" customHeight="1">
      <c r="A10" s="31" t="s">
        <v>6</v>
      </c>
      <c r="B10" s="32" t="s">
        <v>36</v>
      </c>
      <c r="C10" s="33">
        <v>13391.412195259933</v>
      </c>
      <c r="D10" s="33">
        <v>1874478.4451113201</v>
      </c>
      <c r="E10" s="33">
        <v>166104.93079969066</v>
      </c>
      <c r="F10" s="33">
        <v>233260.4257378102</v>
      </c>
      <c r="G10" s="33">
        <v>-727.65990158876798</v>
      </c>
      <c r="H10" s="34">
        <v>139321.44605750777</v>
      </c>
      <c r="I10" s="34">
        <f t="shared" si="0"/>
        <v>2425829</v>
      </c>
      <c r="J10" s="35"/>
      <c r="K10" s="35"/>
      <c r="L10" s="35"/>
    </row>
    <row r="11" spans="1:12" ht="39.75" customHeight="1">
      <c r="A11" s="31" t="s">
        <v>7</v>
      </c>
      <c r="B11" s="32" t="s">
        <v>37</v>
      </c>
      <c r="C11" s="33">
        <v>4.0879838345956347</v>
      </c>
      <c r="D11" s="33">
        <v>1268.8521039986724</v>
      </c>
      <c r="E11" s="33">
        <v>38.260458327487797</v>
      </c>
      <c r="F11" s="33">
        <v>142.70133098226924</v>
      </c>
      <c r="G11" s="33">
        <v>-4.3093934817794825E-2</v>
      </c>
      <c r="H11" s="34">
        <v>26.141216791792832</v>
      </c>
      <c r="I11" s="34">
        <f t="shared" si="0"/>
        <v>1480.0000000000002</v>
      </c>
      <c r="J11" s="35"/>
      <c r="K11" s="35"/>
      <c r="L11" s="35"/>
    </row>
    <row r="12" spans="1:12" ht="39.75" customHeight="1">
      <c r="A12" s="31" t="s">
        <v>8</v>
      </c>
      <c r="B12" s="32" t="s">
        <v>38</v>
      </c>
      <c r="C12" s="33">
        <v>37107.758144844323</v>
      </c>
      <c r="D12" s="33">
        <v>1045144.2945698673</v>
      </c>
      <c r="E12" s="33">
        <v>227941.85379580397</v>
      </c>
      <c r="F12" s="33">
        <v>426418.75013639708</v>
      </c>
      <c r="G12" s="33">
        <v>1596.7774412929575</v>
      </c>
      <c r="H12" s="34">
        <v>245585.56591179446</v>
      </c>
      <c r="I12" s="34">
        <f t="shared" si="0"/>
        <v>1983795.0000000002</v>
      </c>
      <c r="J12" s="35"/>
      <c r="K12" s="35"/>
      <c r="L12" s="35"/>
    </row>
    <row r="13" spans="1:12" ht="39.75" customHeight="1">
      <c r="A13" s="31" t="s">
        <v>9</v>
      </c>
      <c r="B13" s="32" t="s">
        <v>39</v>
      </c>
      <c r="C13" s="33">
        <v>39894.417372172204</v>
      </c>
      <c r="D13" s="33">
        <v>1708487.0359301262</v>
      </c>
      <c r="E13" s="33">
        <v>385086.48388700257</v>
      </c>
      <c r="F13" s="33">
        <v>1428173.4811679209</v>
      </c>
      <c r="G13" s="33">
        <v>-2991.9810439350722</v>
      </c>
      <c r="H13" s="34">
        <v>163820.5626867133</v>
      </c>
      <c r="I13" s="34">
        <f t="shared" si="0"/>
        <v>3722470</v>
      </c>
      <c r="J13" s="35"/>
      <c r="K13" s="35"/>
      <c r="L13" s="35"/>
    </row>
    <row r="14" spans="1:12" ht="39.75" customHeight="1">
      <c r="A14" s="31" t="s">
        <v>10</v>
      </c>
      <c r="B14" s="32" t="s">
        <v>40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4">
        <v>0</v>
      </c>
      <c r="I14" s="34">
        <f t="shared" si="0"/>
        <v>0</v>
      </c>
      <c r="J14" s="35"/>
      <c r="K14" s="35"/>
      <c r="L14" s="35"/>
    </row>
    <row r="15" spans="1:12" ht="39.75" customHeight="1">
      <c r="A15" s="31" t="s">
        <v>11</v>
      </c>
      <c r="B15" s="32" t="s">
        <v>41</v>
      </c>
      <c r="C15" s="33">
        <v>179042.688492068</v>
      </c>
      <c r="D15" s="33">
        <v>2629832.6597274723</v>
      </c>
      <c r="E15" s="33">
        <v>2433156.676802191</v>
      </c>
      <c r="F15" s="33">
        <v>1166936.4187243804</v>
      </c>
      <c r="G15" s="33">
        <v>-1703.2212372072267</v>
      </c>
      <c r="H15" s="34">
        <v>259659.77749109568</v>
      </c>
      <c r="I15" s="34">
        <f t="shared" si="0"/>
        <v>6666925.0000000009</v>
      </c>
      <c r="J15" s="35"/>
      <c r="K15" s="35"/>
      <c r="L15" s="35"/>
    </row>
    <row r="16" spans="1:12" ht="39.75" customHeight="1">
      <c r="A16" s="28" t="s">
        <v>12</v>
      </c>
      <c r="B16" s="29" t="s">
        <v>42</v>
      </c>
      <c r="C16" s="36">
        <v>15722.627606588936</v>
      </c>
      <c r="D16" s="36">
        <v>502100.68159135553</v>
      </c>
      <c r="E16" s="36">
        <v>153038.95953464991</v>
      </c>
      <c r="F16" s="36">
        <v>455161.06486087048</v>
      </c>
      <c r="G16" s="36">
        <v>-1207.3641323878142</v>
      </c>
      <c r="H16" s="37">
        <v>147551.03053892314</v>
      </c>
      <c r="I16" s="91">
        <f t="shared" si="0"/>
        <v>1272367.0000000002</v>
      </c>
      <c r="J16" s="35"/>
      <c r="K16" s="35"/>
      <c r="L16" s="35"/>
    </row>
    <row r="17" spans="1:12" ht="39.75" customHeight="1">
      <c r="A17" s="28"/>
      <c r="B17" s="20" t="s">
        <v>78</v>
      </c>
      <c r="C17" s="36">
        <f>SUM(C4:C16)</f>
        <v>1338480.1158360925</v>
      </c>
      <c r="D17" s="36">
        <f t="shared" ref="D17:I17" si="1">SUM(D4:D16)</f>
        <v>40270320.774189346</v>
      </c>
      <c r="E17" s="36">
        <f t="shared" si="1"/>
        <v>9329204.4208771419</v>
      </c>
      <c r="F17" s="36">
        <f t="shared" si="1"/>
        <v>28395208.025549229</v>
      </c>
      <c r="G17" s="36">
        <f t="shared" si="1"/>
        <v>-470487.13355828839</v>
      </c>
      <c r="H17" s="36">
        <f t="shared" si="1"/>
        <v>14336150.797106477</v>
      </c>
      <c r="I17" s="38">
        <f t="shared" si="1"/>
        <v>93198877</v>
      </c>
      <c r="J17" s="35"/>
      <c r="K17" s="35"/>
      <c r="L17" s="35"/>
    </row>
    <row r="18" spans="1:12" ht="39.75" customHeight="1"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39.75" customHeight="1"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39.75" customHeight="1"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3527-AB4F-4E5D-B6BD-FBC2F3BD86BA}">
  <sheetPr codeName="Sheet14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19" t="s">
        <v>150</v>
      </c>
      <c r="B1" s="19"/>
      <c r="C1" s="19"/>
      <c r="D1" s="19"/>
      <c r="E1" s="19"/>
      <c r="F1" s="19"/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7" t="s">
        <v>21</v>
      </c>
      <c r="I2" s="27"/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29" t="s">
        <v>51</v>
      </c>
      <c r="I3" s="29" t="s">
        <v>73</v>
      </c>
    </row>
    <row r="4" spans="1:12" ht="39.75" customHeight="1">
      <c r="A4" s="31" t="s">
        <v>0</v>
      </c>
      <c r="B4" s="32" t="s">
        <v>30</v>
      </c>
      <c r="C4" s="39">
        <f>入誘!C4/X!Q$17</f>
        <v>3.3661980635764375E-3</v>
      </c>
      <c r="D4" s="39">
        <f>入誘!D4/X!R$17</f>
        <v>4.0564312436897855E-3</v>
      </c>
      <c r="E4" s="39">
        <f>入誘!E4/X!S$17</f>
        <v>1.2407287272115704E-3</v>
      </c>
      <c r="F4" s="39">
        <f>入誘!F4/X!T$17</f>
        <v>2.9646567943908573E-3</v>
      </c>
      <c r="G4" s="39">
        <f>入誘!G4/X!U$17</f>
        <v>-2.917963549053142E-2</v>
      </c>
      <c r="H4" s="39">
        <f>入誘!H4/X!X$17</f>
        <v>5.6058675908893336E-3</v>
      </c>
      <c r="I4" s="40">
        <f>入誘!I4/X!Y$17</f>
        <v>3.5391710449575128E-3</v>
      </c>
      <c r="J4" s="39"/>
      <c r="K4" s="39"/>
      <c r="L4" s="39"/>
    </row>
    <row r="5" spans="1:12" ht="39.75" customHeight="1">
      <c r="A5" s="31" t="s">
        <v>1</v>
      </c>
      <c r="B5" s="32" t="s">
        <v>31</v>
      </c>
      <c r="C5" s="39">
        <f>入誘!C5/X!Q$17</f>
        <v>1.6213029821761819E-2</v>
      </c>
      <c r="D5" s="39">
        <f>入誘!D5/X!R$17</f>
        <v>2.017751817111655E-2</v>
      </c>
      <c r="E5" s="39">
        <f>入誘!E5/X!S$17</f>
        <v>9.5612253190405956E-3</v>
      </c>
      <c r="F5" s="39">
        <f>入誘!F5/X!T$17</f>
        <v>2.1039737372621575E-2</v>
      </c>
      <c r="G5" s="39">
        <f>入誘!G5/X!U$17</f>
        <v>6.6701003903970282E-2</v>
      </c>
      <c r="H5" s="39">
        <f>入誘!H5/X!X$17</f>
        <v>4.2823264223931887E-2</v>
      </c>
      <c r="I5" s="41">
        <f>入誘!I5/X!Y$17</f>
        <v>2.1259350390633921E-2</v>
      </c>
      <c r="J5" s="39"/>
      <c r="K5" s="39"/>
      <c r="L5" s="39"/>
    </row>
    <row r="6" spans="1:12" ht="39.75" customHeight="1">
      <c r="A6" s="31" t="s">
        <v>2</v>
      </c>
      <c r="B6" s="32" t="s">
        <v>32</v>
      </c>
      <c r="C6" s="39">
        <f>入誘!C6/X!Q$17</f>
        <v>9.3027007319511537E-2</v>
      </c>
      <c r="D6" s="39">
        <f>入誘!D6/X!R$17</f>
        <v>8.6307243229936464E-2</v>
      </c>
      <c r="E6" s="39">
        <f>入誘!E6/X!S$17</f>
        <v>4.1374055919527038E-2</v>
      </c>
      <c r="F6" s="39">
        <f>入誘!F6/X!T$17</f>
        <v>0.13375352033032623</v>
      </c>
      <c r="G6" s="39">
        <f>入誘!G6/X!U$17</f>
        <v>0.44354974346694226</v>
      </c>
      <c r="H6" s="39">
        <f>入誘!H6/X!X$17</f>
        <v>0.11371730000686975</v>
      </c>
      <c r="I6" s="41">
        <f>入誘!I6/X!Y$17</f>
        <v>9.2820157974053213E-2</v>
      </c>
      <c r="J6" s="39"/>
      <c r="K6" s="39"/>
      <c r="L6" s="39"/>
    </row>
    <row r="7" spans="1:12" ht="39.75" customHeight="1">
      <c r="A7" s="31" t="s">
        <v>3</v>
      </c>
      <c r="B7" s="32" t="s">
        <v>33</v>
      </c>
      <c r="C7" s="39">
        <f>入誘!C7/X!Q$17</f>
        <v>0</v>
      </c>
      <c r="D7" s="39">
        <f>入誘!D7/X!R$17</f>
        <v>0</v>
      </c>
      <c r="E7" s="39">
        <f>入誘!E7/X!S$17</f>
        <v>0</v>
      </c>
      <c r="F7" s="39">
        <f>入誘!F7/X!T$17</f>
        <v>0</v>
      </c>
      <c r="G7" s="39">
        <f>入誘!G7/X!U$17</f>
        <v>0</v>
      </c>
      <c r="H7" s="39">
        <f>入誘!H7/X!X$17</f>
        <v>0</v>
      </c>
      <c r="I7" s="41">
        <f>入誘!I7/X!Y$17</f>
        <v>0</v>
      </c>
      <c r="J7" s="39"/>
      <c r="K7" s="39"/>
      <c r="L7" s="39"/>
    </row>
    <row r="8" spans="1:12" ht="39.75" customHeight="1">
      <c r="A8" s="31" t="s">
        <v>4</v>
      </c>
      <c r="B8" s="32" t="s">
        <v>34</v>
      </c>
      <c r="C8" s="39">
        <f>入誘!C8/X!Q$17</f>
        <v>5.2494597536612874E-6</v>
      </c>
      <c r="D8" s="39">
        <f>入誘!D8/X!R$17</f>
        <v>9.3869023150481249E-6</v>
      </c>
      <c r="E8" s="39">
        <f>入誘!E8/X!S$17</f>
        <v>4.3702001886082556E-6</v>
      </c>
      <c r="F8" s="39">
        <f>入誘!F8/X!T$17</f>
        <v>4.0754994165291633E-6</v>
      </c>
      <c r="G8" s="39">
        <f>入誘!G8/X!U$17</f>
        <v>5.7868202724613552E-6</v>
      </c>
      <c r="H8" s="39">
        <f>入誘!H8/X!X$17</f>
        <v>6.2053141069986034E-6</v>
      </c>
      <c r="I8" s="41">
        <f>入誘!I8/X!Y$17</f>
        <v>6.7893700063381699E-6</v>
      </c>
      <c r="J8" s="39"/>
      <c r="K8" s="39"/>
      <c r="L8" s="39"/>
    </row>
    <row r="9" spans="1:12" ht="39.75" customHeight="1">
      <c r="A9" s="31" t="s">
        <v>5</v>
      </c>
      <c r="B9" s="32" t="s">
        <v>35</v>
      </c>
      <c r="C9" s="39">
        <f>入誘!C9/X!Q$17</f>
        <v>2.9794057770079395E-4</v>
      </c>
      <c r="D9" s="39">
        <f>入誘!D9/X!R$17</f>
        <v>2.640099836145481E-4</v>
      </c>
      <c r="E9" s="39">
        <f>入誘!E9/X!S$17</f>
        <v>5.1766951163097014E-5</v>
      </c>
      <c r="F9" s="39">
        <f>入誘!F9/X!T$17</f>
        <v>1.4958434557765351E-4</v>
      </c>
      <c r="G9" s="39">
        <f>入誘!G9/X!U$17</f>
        <v>-1.4295534127418201E-4</v>
      </c>
      <c r="H9" s="39">
        <f>入誘!H9/X!X$17</f>
        <v>8.4428478428567839E-5</v>
      </c>
      <c r="I9" s="41">
        <f>入誘!I9/X!Y$17</f>
        <v>1.7813657285921164E-4</v>
      </c>
      <c r="J9" s="39"/>
      <c r="K9" s="39"/>
      <c r="L9" s="39"/>
    </row>
    <row r="10" spans="1:12" ht="39.75" customHeight="1">
      <c r="A10" s="31" t="s">
        <v>6</v>
      </c>
      <c r="B10" s="32" t="s">
        <v>36</v>
      </c>
      <c r="C10" s="39">
        <f>入誘!C10/X!Q$17</f>
        <v>1.4354809388727478E-3</v>
      </c>
      <c r="D10" s="39">
        <f>入誘!D10/X!R$17</f>
        <v>6.3895999021097273E-3</v>
      </c>
      <c r="E10" s="39">
        <f>入誘!E10/X!S$17</f>
        <v>1.4547709487317648E-3</v>
      </c>
      <c r="F10" s="39">
        <f>入誘!F10/X!T$17</f>
        <v>1.492175377188668E-3</v>
      </c>
      <c r="G10" s="39">
        <f>入誘!G10/X!U$17</f>
        <v>7.5186079692002989E-4</v>
      </c>
      <c r="H10" s="39">
        <f>入誘!H10/X!X$17</f>
        <v>1.6892965556666274E-3</v>
      </c>
      <c r="I10" s="41">
        <f>入誘!I10/X!Y$17</f>
        <v>3.7052532402936599E-3</v>
      </c>
      <c r="J10" s="39"/>
      <c r="K10" s="39"/>
      <c r="L10" s="39"/>
    </row>
    <row r="11" spans="1:12" ht="39.75" customHeight="1">
      <c r="A11" s="31" t="s">
        <v>7</v>
      </c>
      <c r="B11" s="32" t="s">
        <v>37</v>
      </c>
      <c r="C11" s="39">
        <f>入誘!C11/X!Q$17</f>
        <v>4.3820791918115194E-7</v>
      </c>
      <c r="D11" s="39">
        <f>入誘!D11/X!R$17</f>
        <v>4.3251803191688119E-6</v>
      </c>
      <c r="E11" s="39">
        <f>入誘!E11/X!S$17</f>
        <v>3.3509061405957508E-7</v>
      </c>
      <c r="F11" s="39">
        <f>入誘!F11/X!T$17</f>
        <v>9.1286557379062926E-7</v>
      </c>
      <c r="G11" s="39">
        <f>入誘!G11/X!U$17</f>
        <v>4.4527175544211917E-8</v>
      </c>
      <c r="H11" s="39">
        <f>入誘!H11/X!X$17</f>
        <v>3.1696676094707046E-7</v>
      </c>
      <c r="I11" s="41">
        <f>入誘!I11/X!Y$17</f>
        <v>2.260577639905623E-6</v>
      </c>
      <c r="J11" s="39"/>
      <c r="K11" s="39"/>
      <c r="L11" s="39"/>
    </row>
    <row r="12" spans="1:12" ht="39.75" customHeight="1">
      <c r="A12" s="31" t="s">
        <v>8</v>
      </c>
      <c r="B12" s="32" t="s">
        <v>38</v>
      </c>
      <c r="C12" s="39">
        <f>入誘!C12/X!Q$17</f>
        <v>3.9777342915393726E-3</v>
      </c>
      <c r="D12" s="39">
        <f>入誘!D12/X!R$17</f>
        <v>3.5626197248043428E-3</v>
      </c>
      <c r="E12" s="39">
        <f>入誘!E12/X!S$17</f>
        <v>1.996347641853486E-3</v>
      </c>
      <c r="F12" s="39">
        <f>入誘!F12/X!T$17</f>
        <v>2.7278161621821966E-3</v>
      </c>
      <c r="G12" s="39">
        <f>入誘!G12/X!U$17</f>
        <v>-1.6498839044080437E-3</v>
      </c>
      <c r="H12" s="39">
        <f>入誘!H12/X!X$17</f>
        <v>2.9777673312764005E-3</v>
      </c>
      <c r="I12" s="41">
        <f>入誘!I12/X!Y$17</f>
        <v>3.0300828507814699E-3</v>
      </c>
      <c r="J12" s="39"/>
      <c r="K12" s="39"/>
      <c r="L12" s="39"/>
    </row>
    <row r="13" spans="1:12" ht="39.75" customHeight="1">
      <c r="A13" s="31" t="s">
        <v>9</v>
      </c>
      <c r="B13" s="32" t="s">
        <v>39</v>
      </c>
      <c r="C13" s="39">
        <f>入誘!C13/X!Q$17</f>
        <v>4.2764478361331949E-3</v>
      </c>
      <c r="D13" s="39">
        <f>入誘!D13/X!R$17</f>
        <v>5.8237792096278648E-3</v>
      </c>
      <c r="E13" s="39">
        <f>入誘!E13/X!S$17</f>
        <v>3.3726429842329368E-3</v>
      </c>
      <c r="F13" s="39">
        <f>入誘!F13/X!T$17</f>
        <v>9.1360773959487749E-3</v>
      </c>
      <c r="G13" s="39">
        <f>入誘!G13/X!U$17</f>
        <v>3.0914899215292559E-3</v>
      </c>
      <c r="H13" s="39">
        <f>入誘!H13/X!X$17</f>
        <v>1.9863525690065179E-3</v>
      </c>
      <c r="I13" s="41">
        <f>入誘!I13/X!Y$17</f>
        <v>5.6857651670401913E-3</v>
      </c>
      <c r="J13" s="39"/>
      <c r="K13" s="39"/>
      <c r="L13" s="39"/>
    </row>
    <row r="14" spans="1:12" ht="39.75" customHeight="1">
      <c r="A14" s="31" t="s">
        <v>10</v>
      </c>
      <c r="B14" s="32" t="s">
        <v>40</v>
      </c>
      <c r="C14" s="39">
        <f>入誘!C14/X!Q$17</f>
        <v>0</v>
      </c>
      <c r="D14" s="39">
        <f>入誘!D14/X!R$17</f>
        <v>0</v>
      </c>
      <c r="E14" s="39">
        <f>入誘!E14/X!S$17</f>
        <v>0</v>
      </c>
      <c r="F14" s="39">
        <f>入誘!F14/X!T$17</f>
        <v>0</v>
      </c>
      <c r="G14" s="39">
        <f>入誘!G14/X!U$17</f>
        <v>0</v>
      </c>
      <c r="H14" s="39">
        <f>入誘!H14/X!X$17</f>
        <v>0</v>
      </c>
      <c r="I14" s="41">
        <f>入誘!I14/X!Y$17</f>
        <v>0</v>
      </c>
      <c r="J14" s="39"/>
      <c r="K14" s="39"/>
      <c r="L14" s="39"/>
    </row>
    <row r="15" spans="1:12" ht="39.75" customHeight="1">
      <c r="A15" s="31" t="s">
        <v>11</v>
      </c>
      <c r="B15" s="32" t="s">
        <v>41</v>
      </c>
      <c r="C15" s="39">
        <f>入誘!C15/X!Q$17</f>
        <v>1.9192327353336761E-2</v>
      </c>
      <c r="D15" s="39">
        <f>入誘!D15/X!R$17</f>
        <v>8.9644020975454333E-3</v>
      </c>
      <c r="E15" s="39">
        <f>入誘!E15/X!S$17</f>
        <v>2.1309937219101165E-2</v>
      </c>
      <c r="F15" s="39">
        <f>入誘!F15/X!T$17</f>
        <v>7.4649344622326787E-3</v>
      </c>
      <c r="G15" s="39">
        <f>入誘!G15/X!U$17</f>
        <v>1.7598678640141131E-3</v>
      </c>
      <c r="H15" s="39">
        <f>入誘!H15/X!X$17</f>
        <v>3.1484195733929737E-3</v>
      </c>
      <c r="I15" s="41">
        <f>入誘!I15/X!Y$17</f>
        <v>1.0183176744545807E-2</v>
      </c>
      <c r="J15" s="39"/>
      <c r="K15" s="39"/>
      <c r="L15" s="39"/>
    </row>
    <row r="16" spans="1:12" ht="39.75" customHeight="1">
      <c r="A16" s="28" t="s">
        <v>12</v>
      </c>
      <c r="B16" s="29" t="s">
        <v>42</v>
      </c>
      <c r="C16" s="39">
        <f>入誘!C16/X!Q$17</f>
        <v>1.6853735744346405E-3</v>
      </c>
      <c r="D16" s="39">
        <f>入誘!D16/X!R$17</f>
        <v>1.711528064946527E-3</v>
      </c>
      <c r="E16" s="39">
        <f>入誘!E16/X!S$17</f>
        <v>1.340337287299598E-3</v>
      </c>
      <c r="F16" s="39">
        <f>入誘!F16/X!T$17</f>
        <v>2.9116817886793126E-3</v>
      </c>
      <c r="G16" s="39">
        <f>入誘!G16/X!U$17</f>
        <v>1.2475192830713137E-3</v>
      </c>
      <c r="H16" s="39">
        <f>入誘!H16/X!X$17</f>
        <v>1.7890816864732952E-3</v>
      </c>
      <c r="I16" s="41">
        <f>入誘!I16/X!Y$17</f>
        <v>1.943435398617431E-3</v>
      </c>
      <c r="J16" s="39"/>
      <c r="K16" s="39"/>
      <c r="L16" s="39"/>
    </row>
    <row r="17" spans="1:12" ht="39.75" customHeight="1">
      <c r="A17" s="28"/>
      <c r="B17" s="20" t="s">
        <v>78</v>
      </c>
      <c r="C17" s="42">
        <f>入誘!C17/X!Q$17</f>
        <v>0.14347722744454017</v>
      </c>
      <c r="D17" s="43">
        <f>入誘!D17/X!R$17</f>
        <v>0.13727084371002546</v>
      </c>
      <c r="E17" s="43">
        <f>入誘!E17/X!S$17</f>
        <v>8.1706518288963928E-2</v>
      </c>
      <c r="F17" s="43">
        <f>入誘!F17/X!T$17</f>
        <v>0.18164517239413824</v>
      </c>
      <c r="G17" s="43">
        <f>入誘!G17/X!U$17</f>
        <v>0.48613484184768158</v>
      </c>
      <c r="H17" s="43">
        <f>入誘!H17/X!X$17</f>
        <v>0.17382830029680332</v>
      </c>
      <c r="I17" s="44">
        <f>入誘!I17/X!Y$17</f>
        <v>0.14235357933142867</v>
      </c>
      <c r="J17" s="39"/>
      <c r="K17" s="39"/>
      <c r="L17" s="39"/>
    </row>
    <row r="18" spans="1:12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C13A-2216-4F54-8801-B5F4E1555979}">
  <sheetPr codeName="Sheet15">
    <tabColor rgb="FFFFFF00"/>
  </sheetPr>
  <dimension ref="A1:L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11" width="18.6640625" style="21" customWidth="1"/>
    <col min="12" max="1000" width="9" style="21" customWidth="1"/>
    <col min="1001" max="16384" width="8.6640625" style="21"/>
  </cols>
  <sheetData>
    <row r="1" spans="1:12" ht="39.75" customHeight="1">
      <c r="A1" s="19" t="s">
        <v>151</v>
      </c>
      <c r="B1" s="19"/>
      <c r="C1" s="19"/>
      <c r="D1" s="19"/>
      <c r="E1" s="19"/>
      <c r="F1" s="19"/>
    </row>
    <row r="2" spans="1:12" ht="39.75" customHeight="1">
      <c r="A2" s="24"/>
      <c r="B2" s="25"/>
      <c r="C2" s="26" t="s">
        <v>14</v>
      </c>
      <c r="D2" s="26" t="s">
        <v>15</v>
      </c>
      <c r="E2" s="26" t="s">
        <v>16</v>
      </c>
      <c r="F2" s="26" t="s">
        <v>17</v>
      </c>
      <c r="G2" s="26" t="s">
        <v>18</v>
      </c>
      <c r="H2" s="27" t="s">
        <v>21</v>
      </c>
      <c r="I2" s="27"/>
    </row>
    <row r="3" spans="1:12" ht="39.75" customHeight="1">
      <c r="A3" s="28"/>
      <c r="B3" s="29"/>
      <c r="C3" s="30" t="s">
        <v>44</v>
      </c>
      <c r="D3" s="30" t="s">
        <v>45</v>
      </c>
      <c r="E3" s="30" t="s">
        <v>46</v>
      </c>
      <c r="F3" s="30" t="s">
        <v>47</v>
      </c>
      <c r="G3" s="30" t="s">
        <v>48</v>
      </c>
      <c r="H3" s="29" t="s">
        <v>51</v>
      </c>
      <c r="I3" s="29" t="s">
        <v>78</v>
      </c>
    </row>
    <row r="4" spans="1:12" ht="39.75" customHeight="1">
      <c r="A4" s="31" t="s">
        <v>0</v>
      </c>
      <c r="B4" s="32" t="s">
        <v>30</v>
      </c>
      <c r="C4" s="39">
        <f>IF(入誘!$I4=0,0,入誘!C4/入誘!$I4)</f>
        <v>1.3552667196191866E-2</v>
      </c>
      <c r="D4" s="39">
        <f>IF(入誘!$I4=0,0,入誘!D4/入誘!$I4)</f>
        <v>0.51357877261498686</v>
      </c>
      <c r="E4" s="39">
        <f>IF(入誘!$I4=0,0,入誘!E4/入誘!$I4)</f>
        <v>6.113936201329731E-2</v>
      </c>
      <c r="F4" s="39">
        <f>IF(入誘!$I4=0,0,入誘!F4/入誘!$I4)</f>
        <v>0.20001003175221033</v>
      </c>
      <c r="G4" s="39">
        <f>IF(入誘!$I4=0,0,入誘!G4/入誘!$I4)</f>
        <v>1.2187847879936814E-2</v>
      </c>
      <c r="H4" s="39">
        <f>IF(入誘!$I4=0,0,入誘!H4/入誘!$I4)</f>
        <v>0.19953131854337691</v>
      </c>
      <c r="I4" s="40">
        <f>IF(入誘!$I4=0,0,入誘!I4/入誘!$I4)</f>
        <v>1</v>
      </c>
      <c r="J4" s="39"/>
      <c r="K4" s="39"/>
      <c r="L4" s="39"/>
    </row>
    <row r="5" spans="1:12" ht="39.75" customHeight="1">
      <c r="A5" s="31" t="s">
        <v>1</v>
      </c>
      <c r="B5" s="32" t="s">
        <v>31</v>
      </c>
      <c r="C5" s="39">
        <f>IF(入誘!$I5=0,0,入誘!C5/入誘!$I5)</f>
        <v>1.0866779424591492E-2</v>
      </c>
      <c r="D5" s="39">
        <f>IF(入誘!$I5=0,0,入誘!D5/入誘!$I5)</f>
        <v>0.42528714468382089</v>
      </c>
      <c r="E5" s="39">
        <f>IF(入誘!$I5=0,0,入誘!E5/入誘!$I5)</f>
        <v>7.8434869795955056E-2</v>
      </c>
      <c r="F5" s="39">
        <f>IF(入誘!$I5=0,0,入誘!F5/入誘!$I5)</f>
        <v>0.23630299785858588</v>
      </c>
      <c r="G5" s="39">
        <f>IF(入誘!$I5=0,0,入誘!G5/入誘!$I5)</f>
        <v>-4.6380037489907712E-3</v>
      </c>
      <c r="H5" s="39">
        <f>IF(入誘!$I5=0,0,入誘!H5/入誘!$I5)</f>
        <v>0.25374621198603753</v>
      </c>
      <c r="I5" s="41">
        <f>IF(入誘!$I5=0,0,入誘!I5/入誘!$I5)</f>
        <v>1</v>
      </c>
      <c r="J5" s="39"/>
      <c r="K5" s="39"/>
      <c r="L5" s="39"/>
    </row>
    <row r="6" spans="1:12" ht="39.75" customHeight="1">
      <c r="A6" s="31" t="s">
        <v>2</v>
      </c>
      <c r="B6" s="32" t="s">
        <v>32</v>
      </c>
      <c r="C6" s="39">
        <f>IF(入誘!$I6=0,0,入誘!C6/入誘!$I6)</f>
        <v>1.4280828603872791E-2</v>
      </c>
      <c r="D6" s="39">
        <f>IF(入誘!$I6=0,0,入誘!D6/入誘!$I6)</f>
        <v>0.4166481327206516</v>
      </c>
      <c r="E6" s="39">
        <f>IF(入誘!$I6=0,0,入誘!E6/入誘!$I6)</f>
        <v>7.7737650543345055E-2</v>
      </c>
      <c r="F6" s="39">
        <f>IF(入誘!$I6=0,0,入誘!F6/入誘!$I6)</f>
        <v>0.34406605254475725</v>
      </c>
      <c r="G6" s="39">
        <f>IF(入誘!$I6=0,0,入誘!G6/入誘!$I6)</f>
        <v>-7.0639683380557521E-3</v>
      </c>
      <c r="H6" s="39">
        <f>IF(入誘!$I6=0,0,入誘!H6/入誘!$I6)</f>
        <v>0.15433130392542901</v>
      </c>
      <c r="I6" s="41">
        <f>IF(入誘!$I6=0,0,入誘!I6/入誘!$I6)</f>
        <v>1</v>
      </c>
      <c r="J6" s="39"/>
      <c r="K6" s="39"/>
      <c r="L6" s="39"/>
    </row>
    <row r="7" spans="1:12" ht="39.75" customHeight="1">
      <c r="A7" s="31" t="s">
        <v>3</v>
      </c>
      <c r="B7" s="32" t="s">
        <v>33</v>
      </c>
      <c r="C7" s="39">
        <f>IF(入誘!$I7=0,0,入誘!C7/入誘!$I7)</f>
        <v>0</v>
      </c>
      <c r="D7" s="39">
        <f>IF(入誘!$I7=0,0,入誘!D7/入誘!$I7)</f>
        <v>0</v>
      </c>
      <c r="E7" s="39">
        <f>IF(入誘!$I7=0,0,入誘!E7/入誘!$I7)</f>
        <v>0</v>
      </c>
      <c r="F7" s="39">
        <f>IF(入誘!$I7=0,0,入誘!F7/入誘!$I7)</f>
        <v>0</v>
      </c>
      <c r="G7" s="39">
        <f>IF(入誘!$I7=0,0,入誘!G7/入誘!$I7)</f>
        <v>0</v>
      </c>
      <c r="H7" s="39">
        <f>IF(入誘!$I7=0,0,入誘!H7/入誘!$I7)</f>
        <v>0</v>
      </c>
      <c r="I7" s="41">
        <f>IF(入誘!$I7=0,0,入誘!I7/入誘!$I7)</f>
        <v>0</v>
      </c>
      <c r="J7" s="39"/>
      <c r="K7" s="39"/>
      <c r="L7" s="39"/>
    </row>
    <row r="8" spans="1:12" ht="39.75" customHeight="1">
      <c r="A8" s="31" t="s">
        <v>4</v>
      </c>
      <c r="B8" s="32" t="s">
        <v>34</v>
      </c>
      <c r="C8" s="39">
        <f>IF(入誘!$I8=0,0,入誘!C8/入誘!$I8)</f>
        <v>1.1017214198699365E-2</v>
      </c>
      <c r="D8" s="39">
        <f>IF(入誘!$I8=0,0,入誘!D8/入誘!$I8)</f>
        <v>0.61952283559953381</v>
      </c>
      <c r="E8" s="39">
        <f>IF(入誘!$I8=0,0,入誘!E8/入誘!$I8)</f>
        <v>0.11225804406141393</v>
      </c>
      <c r="F8" s="39">
        <f>IF(入誘!$I8=0,0,入誘!F8/入誘!$I8)</f>
        <v>0.14332774386095448</v>
      </c>
      <c r="G8" s="39">
        <f>IF(入誘!$I8=0,0,入誘!G8/入誘!$I8)</f>
        <v>-1.2599671769474398E-3</v>
      </c>
      <c r="H8" s="39">
        <f>IF(入誘!$I8=0,0,入誘!H8/入誘!$I8)</f>
        <v>0.11513412945634593</v>
      </c>
      <c r="I8" s="41">
        <f>IF(入誘!$I8=0,0,入誘!I8/入誘!$I8)</f>
        <v>1</v>
      </c>
      <c r="J8" s="39"/>
      <c r="K8" s="39"/>
      <c r="L8" s="39"/>
    </row>
    <row r="9" spans="1:12" ht="39.75" customHeight="1">
      <c r="A9" s="31" t="s">
        <v>5</v>
      </c>
      <c r="B9" s="32" t="s">
        <v>35</v>
      </c>
      <c r="C9" s="39">
        <f>IF(入誘!$I9=0,0,入誘!C9/入誘!$I9)</f>
        <v>2.3832149959824137E-2</v>
      </c>
      <c r="D9" s="39">
        <f>IF(入誘!$I9=0,0,入誘!D9/入誘!$I9)</f>
        <v>0.66409736272253728</v>
      </c>
      <c r="E9" s="39">
        <f>IF(入誘!$I9=0,0,入誘!E9/入誘!$I9)</f>
        <v>5.06809925963577E-2</v>
      </c>
      <c r="F9" s="39">
        <f>IF(入誘!$I9=0,0,入誘!F9/入誘!$I9)</f>
        <v>0.20049888409134978</v>
      </c>
      <c r="G9" s="39">
        <f>IF(入誘!$I9=0,0,入誘!G9/入誘!$I9)</f>
        <v>1.1863040381154169E-3</v>
      </c>
      <c r="H9" s="39">
        <f>IF(入誘!$I9=0,0,入誘!H9/入誘!$I9)</f>
        <v>5.9704306591815796E-2</v>
      </c>
      <c r="I9" s="41">
        <f>IF(入誘!$I9=0,0,入誘!I9/入誘!$I9)</f>
        <v>1</v>
      </c>
      <c r="J9" s="39"/>
      <c r="K9" s="39"/>
      <c r="L9" s="39"/>
    </row>
    <row r="10" spans="1:12" ht="39.75" customHeight="1">
      <c r="A10" s="31" t="s">
        <v>6</v>
      </c>
      <c r="B10" s="32" t="s">
        <v>36</v>
      </c>
      <c r="C10" s="39">
        <f>IF(入誘!$I10=0,0,入誘!C10/入誘!$I10)</f>
        <v>5.5203446719698434E-3</v>
      </c>
      <c r="D10" s="39">
        <f>IF(入誘!$I10=0,0,入誘!D10/入誘!$I10)</f>
        <v>0.7727166445414414</v>
      </c>
      <c r="E10" s="39">
        <f>IF(入誘!$I10=0,0,入誘!E10/入誘!$I10)</f>
        <v>6.8473470636096226E-2</v>
      </c>
      <c r="F10" s="39">
        <f>IF(入誘!$I10=0,0,入誘!F10/入誘!$I10)</f>
        <v>9.6156994469853485E-2</v>
      </c>
      <c r="G10" s="39">
        <f>IF(入誘!$I10=0,0,入誘!G10/入誘!$I10)</f>
        <v>-2.9996339461222038E-4</v>
      </c>
      <c r="H10" s="39">
        <f>IF(入誘!$I10=0,0,入誘!H10/入誘!$I10)</f>
        <v>5.7432509075251291E-2</v>
      </c>
      <c r="I10" s="41">
        <f>IF(入誘!$I10=0,0,入誘!I10/入誘!$I10)</f>
        <v>1</v>
      </c>
      <c r="J10" s="39"/>
      <c r="K10" s="39"/>
      <c r="L10" s="39"/>
    </row>
    <row r="11" spans="1:12" ht="39.75" customHeight="1">
      <c r="A11" s="31" t="s">
        <v>7</v>
      </c>
      <c r="B11" s="32" t="s">
        <v>37</v>
      </c>
      <c r="C11" s="39">
        <f>IF(入誘!$I11=0,0,入誘!C11/入誘!$I11)</f>
        <v>2.7621512395916447E-3</v>
      </c>
      <c r="D11" s="39">
        <f>IF(入誘!$I11=0,0,入誘!D11/入誘!$I11)</f>
        <v>0.85733250270180561</v>
      </c>
      <c r="E11" s="39">
        <f>IF(入誘!$I11=0,0,入誘!E11/入誘!$I11)</f>
        <v>2.5851661032086345E-2</v>
      </c>
      <c r="F11" s="39">
        <f>IF(入誘!$I11=0,0,入誘!F11/入誘!$I11)</f>
        <v>9.6419818231262985E-2</v>
      </c>
      <c r="G11" s="39">
        <f>IF(入誘!$I11=0,0,入誘!G11/入誘!$I11)</f>
        <v>-2.9117523525537038E-5</v>
      </c>
      <c r="H11" s="39">
        <f>IF(入誘!$I11=0,0,入誘!H11/入誘!$I11)</f>
        <v>1.7662984318778937E-2</v>
      </c>
      <c r="I11" s="41">
        <f>IF(入誘!$I11=0,0,入誘!I11/入誘!$I11)</f>
        <v>1</v>
      </c>
      <c r="J11" s="39"/>
      <c r="K11" s="39"/>
      <c r="L11" s="39"/>
    </row>
    <row r="12" spans="1:12" ht="39.75" customHeight="1">
      <c r="A12" s="31" t="s">
        <v>8</v>
      </c>
      <c r="B12" s="32" t="s">
        <v>38</v>
      </c>
      <c r="C12" s="39">
        <f>IF(入誘!$I12=0,0,入誘!C12/入誘!$I12)</f>
        <v>1.8705439899205471E-2</v>
      </c>
      <c r="D12" s="39">
        <f>IF(入誘!$I12=0,0,入誘!D12/入誘!$I12)</f>
        <v>0.52684087547849812</v>
      </c>
      <c r="E12" s="39">
        <f>IF(入誘!$I12=0,0,入誘!E12/入誘!$I12)</f>
        <v>0.11490191970228977</v>
      </c>
      <c r="F12" s="39">
        <f>IF(入誘!$I12=0,0,入誘!F12/入誘!$I12)</f>
        <v>0.21495101567268646</v>
      </c>
      <c r="G12" s="39">
        <f>IF(入誘!$I12=0,0,入誘!G12/入誘!$I12)</f>
        <v>8.0491050803785543E-4</v>
      </c>
      <c r="H12" s="39">
        <f>IF(入誘!$I12=0,0,入誘!H12/入誘!$I12)</f>
        <v>0.12379583873928225</v>
      </c>
      <c r="I12" s="41">
        <f>IF(入誘!$I12=0,0,入誘!I12/入誘!$I12)</f>
        <v>1</v>
      </c>
      <c r="J12" s="39"/>
      <c r="K12" s="39"/>
      <c r="L12" s="39"/>
    </row>
    <row r="13" spans="1:12" ht="39.75" customHeight="1">
      <c r="A13" s="31" t="s">
        <v>9</v>
      </c>
      <c r="B13" s="32" t="s">
        <v>39</v>
      </c>
      <c r="C13" s="39">
        <f>IF(入誘!$I13=0,0,入誘!C13/入誘!$I13)</f>
        <v>1.0717189761683022E-2</v>
      </c>
      <c r="D13" s="39">
        <f>IF(入誘!$I13=0,0,入誘!D13/入誘!$I13)</f>
        <v>0.45896596505280801</v>
      </c>
      <c r="E13" s="39">
        <f>IF(入誘!$I13=0,0,入誘!E13/入誘!$I13)</f>
        <v>0.10344918397918655</v>
      </c>
      <c r="F13" s="39">
        <f>IF(入誘!$I13=0,0,入誘!F13/入誘!$I13)</f>
        <v>0.38366285857721377</v>
      </c>
      <c r="G13" s="39">
        <f>IF(入誘!$I13=0,0,入誘!G13/入誘!$I13)</f>
        <v>-8.0376229867133177E-4</v>
      </c>
      <c r="H13" s="39">
        <f>IF(入誘!$I13=0,0,入誘!H13/入誘!$I13)</f>
        <v>4.4008564927780019E-2</v>
      </c>
      <c r="I13" s="41">
        <f>IF(入誘!$I13=0,0,入誘!I13/入誘!$I13)</f>
        <v>1</v>
      </c>
      <c r="J13" s="39"/>
      <c r="K13" s="39"/>
      <c r="L13" s="39"/>
    </row>
    <row r="14" spans="1:12" ht="39.75" customHeight="1">
      <c r="A14" s="31" t="s">
        <v>10</v>
      </c>
      <c r="B14" s="32" t="s">
        <v>40</v>
      </c>
      <c r="C14" s="39">
        <f>IF(入誘!$I14=0,0,入誘!C14/入誘!$I14)</f>
        <v>0</v>
      </c>
      <c r="D14" s="39">
        <f>IF(入誘!$I14=0,0,入誘!D14/入誘!$I14)</f>
        <v>0</v>
      </c>
      <c r="E14" s="39">
        <f>IF(入誘!$I14=0,0,入誘!E14/入誘!$I14)</f>
        <v>0</v>
      </c>
      <c r="F14" s="39">
        <f>IF(入誘!$I14=0,0,入誘!F14/入誘!$I14)</f>
        <v>0</v>
      </c>
      <c r="G14" s="39">
        <f>IF(入誘!$I14=0,0,入誘!G14/入誘!$I14)</f>
        <v>0</v>
      </c>
      <c r="H14" s="39">
        <f>IF(入誘!$I14=0,0,入誘!H14/入誘!$I14)</f>
        <v>0</v>
      </c>
      <c r="I14" s="41">
        <f>IF(入誘!$I14=0,0,入誘!I14/入誘!$I14)</f>
        <v>0</v>
      </c>
      <c r="J14" s="39"/>
      <c r="K14" s="39"/>
      <c r="L14" s="39"/>
    </row>
    <row r="15" spans="1:12" ht="39.75" customHeight="1">
      <c r="A15" s="31" t="s">
        <v>11</v>
      </c>
      <c r="B15" s="32" t="s">
        <v>41</v>
      </c>
      <c r="C15" s="39">
        <f>IF(入誘!$I15=0,0,入誘!C15/入誘!$I15)</f>
        <v>2.6855362628508343E-2</v>
      </c>
      <c r="D15" s="39">
        <f>IF(入誘!$I15=0,0,入誘!D15/入誘!$I15)</f>
        <v>0.39445961364909188</v>
      </c>
      <c r="E15" s="39">
        <f>IF(入誘!$I15=0,0,入誘!E15/入誘!$I15)</f>
        <v>0.36495935934515394</v>
      </c>
      <c r="F15" s="39">
        <f>IF(入誘!$I15=0,0,入誘!F15/入誘!$I15)</f>
        <v>0.17503368025354721</v>
      </c>
      <c r="G15" s="39">
        <f>IF(入誘!$I15=0,0,入誘!G15/入誘!$I15)</f>
        <v>-2.5547328599125182E-4</v>
      </c>
      <c r="H15" s="39">
        <f>IF(入誘!$I15=0,0,入誘!H15/入誘!$I15)</f>
        <v>3.8947457409689724E-2</v>
      </c>
      <c r="I15" s="41">
        <f>IF(入誘!$I15=0,0,入誘!I15/入誘!$I15)</f>
        <v>1</v>
      </c>
      <c r="J15" s="39"/>
      <c r="K15" s="39"/>
      <c r="L15" s="39"/>
    </row>
    <row r="16" spans="1:12" ht="39.75" customHeight="1">
      <c r="A16" s="28" t="s">
        <v>12</v>
      </c>
      <c r="B16" s="29" t="s">
        <v>42</v>
      </c>
      <c r="C16" s="39">
        <f>IF(入誘!$I16=0,0,入誘!C16/入誘!$I16)</f>
        <v>1.2356991030566601E-2</v>
      </c>
      <c r="D16" s="39">
        <f>IF(入誘!$I16=0,0,入誘!D16/入誘!$I16)</f>
        <v>0.39461938386594075</v>
      </c>
      <c r="E16" s="39">
        <f>IF(入誘!$I16=0,0,入誘!E16/入誘!$I16)</f>
        <v>0.12027894430981775</v>
      </c>
      <c r="F16" s="39">
        <f>IF(入誘!$I16=0,0,入誘!F16/入誘!$I16)</f>
        <v>0.35772781348531546</v>
      </c>
      <c r="G16" s="39">
        <f>IF(入誘!$I16=0,0,入誘!G16/入誘!$I16)</f>
        <v>-9.4891185671100702E-4</v>
      </c>
      <c r="H16" s="39">
        <f>IF(入誘!$I16=0,0,入誘!H16/入誘!$I16)</f>
        <v>0.11596577916507038</v>
      </c>
      <c r="I16" s="41">
        <f>IF(入誘!$I16=0,0,入誘!I16/入誘!$I16)</f>
        <v>1</v>
      </c>
      <c r="J16" s="39"/>
      <c r="K16" s="39"/>
      <c r="L16" s="39"/>
    </row>
    <row r="17" spans="1:12" ht="39.75" customHeight="1">
      <c r="A17" s="28"/>
      <c r="B17" s="20" t="s">
        <v>73</v>
      </c>
      <c r="C17" s="42">
        <f>IF(入誘!$I17=0,0,入誘!C17/入誘!$I17)</f>
        <v>1.4361547680838391E-2</v>
      </c>
      <c r="D17" s="43">
        <f>IF(入誘!$I17=0,0,入誘!D17/入誘!$I17)</f>
        <v>0.43209019325618425</v>
      </c>
      <c r="E17" s="43">
        <f>IF(入誘!$I17=0,0,入誘!E17/入誘!$I17)</f>
        <v>0.10009996602080454</v>
      </c>
      <c r="F17" s="43">
        <f>IF(入誘!$I17=0,0,入誘!F17/入誘!$I17)</f>
        <v>0.3046732851249831</v>
      </c>
      <c r="G17" s="43">
        <f>IF(入誘!$I17=0,0,入誘!G17/入誘!$I17)</f>
        <v>-5.0482060374857137E-3</v>
      </c>
      <c r="H17" s="43">
        <f>IF(入誘!$I17=0,0,入誘!H17/入誘!$I17)</f>
        <v>0.15382321395467541</v>
      </c>
      <c r="I17" s="44">
        <f>IF(入誘!$I17=0,0,入誘!I17/入誘!$I17)</f>
        <v>1</v>
      </c>
      <c r="J17" s="39"/>
      <c r="K17" s="39"/>
      <c r="L17" s="39"/>
    </row>
    <row r="18" spans="1:12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39.75" customHeight="1"/>
    <row r="22" spans="1:12" ht="39.75" customHeight="1"/>
    <row r="23" spans="1:12" ht="39.75" customHeight="1"/>
    <row r="24" spans="1:12" ht="39.75" customHeight="1"/>
    <row r="25" spans="1:12" ht="39.75" customHeight="1"/>
    <row r="26" spans="1:12" ht="39.75" customHeight="1"/>
    <row r="27" spans="1:12" ht="39.75" customHeight="1"/>
    <row r="28" spans="1:12" ht="39.75" customHeight="1"/>
    <row r="29" spans="1:12" ht="39.75" customHeight="1"/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E9FD-0433-43EE-93B2-76C0FAD2458A}">
  <sheetPr codeName="Sheet16">
    <tabColor rgb="FFFFFF00"/>
  </sheetPr>
  <dimension ref="A1:K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9" width="25.6640625" style="21" customWidth="1"/>
    <col min="10" max="1000" width="9" style="21" customWidth="1"/>
    <col min="1001" max="16384" width="8.6640625" style="21"/>
  </cols>
  <sheetData>
    <row r="1" spans="1:11" ht="39.75" customHeight="1">
      <c r="A1" s="19" t="s">
        <v>152</v>
      </c>
      <c r="B1" s="19"/>
      <c r="C1" s="19"/>
      <c r="D1" s="19"/>
      <c r="E1" s="19"/>
      <c r="F1" s="19"/>
    </row>
    <row r="2" spans="1:11" ht="39.75" customHeight="1">
      <c r="A2" s="24"/>
      <c r="B2" s="25"/>
      <c r="C2" s="148" t="s">
        <v>79</v>
      </c>
      <c r="D2" s="150" t="s">
        <v>80</v>
      </c>
      <c r="E2" s="152" t="s">
        <v>81</v>
      </c>
      <c r="F2" s="153"/>
      <c r="G2" s="150" t="s">
        <v>82</v>
      </c>
      <c r="H2" s="148"/>
    </row>
    <row r="3" spans="1:11" ht="39.75" customHeight="1">
      <c r="A3" s="28"/>
      <c r="B3" s="29"/>
      <c r="C3" s="149"/>
      <c r="D3" s="151"/>
      <c r="E3" s="87" t="s">
        <v>83</v>
      </c>
      <c r="F3" s="88" t="s">
        <v>84</v>
      </c>
      <c r="G3" s="88" t="s">
        <v>83</v>
      </c>
      <c r="H3" s="89" t="s">
        <v>84</v>
      </c>
    </row>
    <row r="4" spans="1:11" ht="39.75" customHeight="1">
      <c r="A4" s="31" t="s">
        <v>0</v>
      </c>
      <c r="B4" s="32" t="s">
        <v>30</v>
      </c>
      <c r="C4" s="39">
        <f t="array" ref="C4:C16">TRANSPOSE(M!C17:O17)</f>
        <v>0.15890464939232951</v>
      </c>
      <c r="D4" s="92" t="s">
        <v>119</v>
      </c>
      <c r="E4" s="39">
        <f t="array" ref="E4:E16">TRANSPOSE('MAB(I-M)+M'!C17:O17)</f>
        <v>0.27870792074898593</v>
      </c>
      <c r="F4" s="40">
        <f t="array" ref="F4:F16">TRANSPOSE(MAB!C17:O17)</f>
        <v>0.14243720556783668</v>
      </c>
      <c r="G4" s="39">
        <f t="array" ref="G4:G16">TRANSPOSE('VB(I-M)'!C17:O17)</f>
        <v>0.72129207925101402</v>
      </c>
      <c r="H4" s="40">
        <f t="array" ref="H4:H16">TRANSPOSE(VB!C17:O17)</f>
        <v>0.85756279443216343</v>
      </c>
      <c r="I4" s="39"/>
      <c r="J4" s="39"/>
      <c r="K4" s="39"/>
    </row>
    <row r="5" spans="1:11" ht="39.75" customHeight="1">
      <c r="A5" s="31" t="s">
        <v>1</v>
      </c>
      <c r="B5" s="32" t="s">
        <v>31</v>
      </c>
      <c r="C5" s="39">
        <v>0.96603599858771361</v>
      </c>
      <c r="D5" s="41"/>
      <c r="E5" s="39">
        <v>0.96854699745970252</v>
      </c>
      <c r="F5" s="41">
        <v>7.3931185006972933E-2</v>
      </c>
      <c r="G5" s="39">
        <v>3.1453002540297564E-2</v>
      </c>
      <c r="H5" s="41">
        <v>0.92606881499302729</v>
      </c>
      <c r="I5" s="39"/>
      <c r="J5" s="39"/>
      <c r="K5" s="39"/>
    </row>
    <row r="6" spans="1:11" ht="39.75" customHeight="1">
      <c r="A6" s="31" t="s">
        <v>2</v>
      </c>
      <c r="B6" s="32" t="s">
        <v>32</v>
      </c>
      <c r="C6" s="39">
        <v>0.21441717102403454</v>
      </c>
      <c r="D6" s="41"/>
      <c r="E6" s="39">
        <v>0.39127383853346354</v>
      </c>
      <c r="F6" s="41">
        <v>0.22512796994298856</v>
      </c>
      <c r="G6" s="39">
        <v>0.60872616146653635</v>
      </c>
      <c r="H6" s="41">
        <v>0.77487203005701133</v>
      </c>
      <c r="I6" s="39"/>
      <c r="J6" s="39"/>
      <c r="K6" s="39"/>
    </row>
    <row r="7" spans="1:11" ht="39.75" customHeight="1">
      <c r="A7" s="31" t="s">
        <v>3</v>
      </c>
      <c r="B7" s="32" t="s">
        <v>33</v>
      </c>
      <c r="C7" s="39">
        <v>0</v>
      </c>
      <c r="D7" s="41"/>
      <c r="E7" s="39">
        <v>0.13304587078949631</v>
      </c>
      <c r="F7" s="41">
        <v>0.13304587078949631</v>
      </c>
      <c r="G7" s="39">
        <v>0.86695412921050374</v>
      </c>
      <c r="H7" s="41">
        <v>0.86695412921050374</v>
      </c>
      <c r="I7" s="39"/>
      <c r="J7" s="39"/>
      <c r="K7" s="39"/>
    </row>
    <row r="8" spans="1:11" ht="39.75" customHeight="1">
      <c r="A8" s="31" t="s">
        <v>4</v>
      </c>
      <c r="B8" s="32" t="s">
        <v>34</v>
      </c>
      <c r="C8" s="39">
        <v>1.6029703816512002E-4</v>
      </c>
      <c r="D8" s="41"/>
      <c r="E8" s="39">
        <v>0.23844191034563128</v>
      </c>
      <c r="F8" s="41">
        <v>0.23831981526798968</v>
      </c>
      <c r="G8" s="39">
        <v>0.76155808965436878</v>
      </c>
      <c r="H8" s="41">
        <v>0.76168018473201071</v>
      </c>
      <c r="I8" s="39"/>
      <c r="J8" s="39"/>
      <c r="K8" s="39"/>
    </row>
    <row r="9" spans="1:11" ht="39.75" customHeight="1">
      <c r="A9" s="31" t="s">
        <v>5</v>
      </c>
      <c r="B9" s="32" t="s">
        <v>35</v>
      </c>
      <c r="C9" s="39">
        <v>1.3558625908726776E-3</v>
      </c>
      <c r="D9" s="41"/>
      <c r="E9" s="39">
        <v>4.2624996322459627E-2</v>
      </c>
      <c r="F9" s="41">
        <v>4.1325164976840689E-2</v>
      </c>
      <c r="G9" s="39">
        <v>0.95737500367754047</v>
      </c>
      <c r="H9" s="41">
        <v>0.9586748350231592</v>
      </c>
      <c r="I9" s="39"/>
      <c r="J9" s="39"/>
      <c r="K9" s="39"/>
    </row>
    <row r="10" spans="1:11" ht="39.75" customHeight="1">
      <c r="A10" s="31" t="s">
        <v>6</v>
      </c>
      <c r="B10" s="32" t="s">
        <v>36</v>
      </c>
      <c r="C10" s="39">
        <v>6.5917668517382677E-2</v>
      </c>
      <c r="D10" s="41"/>
      <c r="E10" s="39">
        <v>0.11078458057878457</v>
      </c>
      <c r="F10" s="41">
        <v>4.803314499074951E-2</v>
      </c>
      <c r="G10" s="39">
        <v>0.88921541942121529</v>
      </c>
      <c r="H10" s="41">
        <v>0.95196685500925049</v>
      </c>
      <c r="I10" s="39"/>
      <c r="J10" s="39"/>
      <c r="K10" s="39"/>
    </row>
    <row r="11" spans="1:11" ht="39.75" customHeight="1">
      <c r="A11" s="31" t="s">
        <v>7</v>
      </c>
      <c r="B11" s="32" t="s">
        <v>37</v>
      </c>
      <c r="C11" s="39">
        <v>1.6351208039402877E-5</v>
      </c>
      <c r="D11" s="41"/>
      <c r="E11" s="39">
        <v>1.8810025977165769E-2</v>
      </c>
      <c r="F11" s="41">
        <v>1.8793982073437139E-2</v>
      </c>
      <c r="G11" s="39">
        <v>0.98118997402283414</v>
      </c>
      <c r="H11" s="41">
        <v>0.9812060179265627</v>
      </c>
      <c r="I11" s="39"/>
      <c r="J11" s="39"/>
      <c r="K11" s="39"/>
    </row>
    <row r="12" spans="1:11" ht="39.75" customHeight="1">
      <c r="A12" s="31" t="s">
        <v>8</v>
      </c>
      <c r="B12" s="32" t="s">
        <v>38</v>
      </c>
      <c r="C12" s="39">
        <v>4.3101012467886807E-2</v>
      </c>
      <c r="D12" s="41"/>
      <c r="E12" s="39">
        <v>0.1261568411228009</v>
      </c>
      <c r="F12" s="41">
        <v>8.6796861253996035E-2</v>
      </c>
      <c r="G12" s="39">
        <v>0.87384315887719932</v>
      </c>
      <c r="H12" s="41">
        <v>0.91320313874600412</v>
      </c>
      <c r="I12" s="39"/>
      <c r="J12" s="39"/>
      <c r="K12" s="39"/>
    </row>
    <row r="13" spans="1:11" ht="39.75" customHeight="1">
      <c r="A13" s="31" t="s">
        <v>9</v>
      </c>
      <c r="B13" s="32" t="s">
        <v>39</v>
      </c>
      <c r="C13" s="39">
        <v>5.5307452109637861E-2</v>
      </c>
      <c r="D13" s="41"/>
      <c r="E13" s="39">
        <v>0.11177984299207018</v>
      </c>
      <c r="F13" s="41">
        <v>5.9778592525730707E-2</v>
      </c>
      <c r="G13" s="39">
        <v>0.88822015700792956</v>
      </c>
      <c r="H13" s="41">
        <v>0.94022140747426897</v>
      </c>
      <c r="I13" s="39"/>
      <c r="J13" s="39"/>
      <c r="K13" s="39"/>
    </row>
    <row r="14" spans="1:11" ht="39.75" customHeight="1">
      <c r="A14" s="31" t="s">
        <v>10</v>
      </c>
      <c r="B14" s="32" t="s">
        <v>40</v>
      </c>
      <c r="C14" s="39">
        <v>0</v>
      </c>
      <c r="D14" s="41"/>
      <c r="E14" s="39">
        <v>4.71780276312894E-2</v>
      </c>
      <c r="F14" s="41">
        <v>4.71780276312894E-2</v>
      </c>
      <c r="G14" s="39">
        <v>0.95282197236871058</v>
      </c>
      <c r="H14" s="41">
        <v>0.95282197236871058</v>
      </c>
      <c r="I14" s="39"/>
      <c r="J14" s="39"/>
      <c r="K14" s="39"/>
    </row>
    <row r="15" spans="1:11" ht="39.75" customHeight="1">
      <c r="A15" s="31" t="s">
        <v>11</v>
      </c>
      <c r="B15" s="32" t="s">
        <v>41</v>
      </c>
      <c r="C15" s="39">
        <v>2.6237121135762223E-2</v>
      </c>
      <c r="D15" s="41"/>
      <c r="E15" s="39">
        <v>0.10097176168223185</v>
      </c>
      <c r="F15" s="41">
        <v>7.6748294855558064E-2</v>
      </c>
      <c r="G15" s="39">
        <v>0.89902823831776812</v>
      </c>
      <c r="H15" s="41">
        <v>0.92325170514444177</v>
      </c>
      <c r="I15" s="39"/>
      <c r="J15" s="39"/>
      <c r="K15" s="39"/>
    </row>
    <row r="16" spans="1:11" ht="39.75" customHeight="1">
      <c r="A16" s="28" t="s">
        <v>12</v>
      </c>
      <c r="B16" s="29" t="s">
        <v>42</v>
      </c>
      <c r="C16" s="57">
        <v>0.27047060001432743</v>
      </c>
      <c r="D16" s="55"/>
      <c r="E16" s="57">
        <v>0.29980375354321909</v>
      </c>
      <c r="F16" s="55">
        <v>4.020832269332493E-2</v>
      </c>
      <c r="G16" s="57">
        <v>0.70019624645678102</v>
      </c>
      <c r="H16" s="55">
        <v>0.95979167730667525</v>
      </c>
      <c r="I16" s="39"/>
      <c r="J16" s="39"/>
      <c r="K16" s="39"/>
    </row>
    <row r="17" spans="1:11" ht="39.75" customHeight="1">
      <c r="A17" s="90"/>
      <c r="B17" s="89" t="s">
        <v>78</v>
      </c>
      <c r="C17" s="42">
        <f>SUM(C4:C16)</f>
        <v>1.8019241840861517</v>
      </c>
      <c r="D17" s="44"/>
      <c r="E17" s="43">
        <f>SUM(E4:E16)</f>
        <v>2.8681263677273017</v>
      </c>
      <c r="F17" s="44">
        <f>SUM(F4:F16)</f>
        <v>1.2317244375762109</v>
      </c>
      <c r="G17" s="43">
        <f>SUM(G4:G16)</f>
        <v>10.131873632272699</v>
      </c>
      <c r="H17" s="44">
        <f>SUM(H4:H16)</f>
        <v>11.76827556242379</v>
      </c>
      <c r="I17" s="39"/>
      <c r="J17" s="39"/>
    </row>
    <row r="18" spans="1:11" ht="39.75" customHeight="1">
      <c r="C18" s="39"/>
      <c r="D18" s="39"/>
      <c r="E18" s="39"/>
      <c r="F18" s="39"/>
      <c r="G18" s="39"/>
      <c r="H18" s="39"/>
      <c r="I18" s="39"/>
      <c r="J18" s="39"/>
      <c r="K18" s="39"/>
    </row>
    <row r="19" spans="1:11" ht="39.75" customHeight="1"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9.75" customHeight="1"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39.75" customHeight="1"/>
    <row r="22" spans="1:11" ht="39.75" customHeight="1"/>
    <row r="23" spans="1:11" ht="39.75" customHeight="1"/>
    <row r="24" spans="1:11" ht="39.75" customHeight="1"/>
    <row r="25" spans="1:11" ht="39.75" customHeight="1"/>
    <row r="26" spans="1:11" ht="39.75" customHeight="1"/>
    <row r="27" spans="1:11" ht="39.75" customHeight="1"/>
    <row r="28" spans="1:11" ht="39.75" customHeight="1"/>
    <row r="29" spans="1:11" ht="39.75" customHeight="1"/>
  </sheetData>
  <mergeCells count="4">
    <mergeCell ref="C2:C3"/>
    <mergeCell ref="D2:D3"/>
    <mergeCell ref="E2:F2"/>
    <mergeCell ref="G2:H2"/>
  </mergeCells>
  <phoneticPr fontId="4"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8D08-B68F-43CA-A7BF-3580F75D80C5}">
  <sheetPr codeName="Sheet17">
    <tabColor rgb="FFFFC000"/>
  </sheetPr>
  <dimension ref="A1:R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40" width="18.6640625" style="21" customWidth="1"/>
    <col min="41" max="1000" width="9" style="21" customWidth="1"/>
    <col min="1001" max="16384" width="8.6640625" style="21"/>
  </cols>
  <sheetData>
    <row r="1" spans="1:18" ht="39.75" customHeight="1">
      <c r="A1" s="19" t="s">
        <v>153</v>
      </c>
      <c r="B1" s="23"/>
      <c r="D1" s="19"/>
      <c r="E1" s="19"/>
      <c r="F1" s="19"/>
      <c r="G1" s="19"/>
      <c r="H1" s="19"/>
    </row>
    <row r="2" spans="1:18" ht="39.75" customHeight="1">
      <c r="A2" s="24"/>
      <c r="B2" s="25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7" t="s">
        <v>12</v>
      </c>
    </row>
    <row r="3" spans="1:18" ht="39.75" customHeight="1">
      <c r="A3" s="28"/>
      <c r="B3" s="29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29" t="s">
        <v>42</v>
      </c>
    </row>
    <row r="4" spans="1:18" ht="39.75" customHeight="1">
      <c r="A4" s="31" t="s">
        <v>0</v>
      </c>
      <c r="B4" s="32" t="s">
        <v>30</v>
      </c>
      <c r="C4" s="60">
        <v>1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52">
        <v>0</v>
      </c>
      <c r="P4" s="39"/>
      <c r="Q4" s="39"/>
      <c r="R4" s="39"/>
    </row>
    <row r="5" spans="1:18" ht="39.75" customHeight="1">
      <c r="A5" s="31" t="s">
        <v>1</v>
      </c>
      <c r="B5" s="32" t="s">
        <v>31</v>
      </c>
      <c r="C5" s="60">
        <v>0</v>
      </c>
      <c r="D5" s="60">
        <v>1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52">
        <v>0</v>
      </c>
      <c r="P5" s="39"/>
      <c r="Q5" s="39"/>
      <c r="R5" s="39"/>
    </row>
    <row r="6" spans="1:18" ht="39.75" customHeight="1">
      <c r="A6" s="31" t="s">
        <v>2</v>
      </c>
      <c r="B6" s="32" t="s">
        <v>32</v>
      </c>
      <c r="C6" s="60">
        <v>0</v>
      </c>
      <c r="D6" s="60">
        <v>0</v>
      </c>
      <c r="E6" s="60">
        <v>1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52">
        <v>0</v>
      </c>
      <c r="P6" s="39"/>
      <c r="Q6" s="39"/>
      <c r="R6" s="39"/>
    </row>
    <row r="7" spans="1:18" ht="39.75" customHeight="1">
      <c r="A7" s="31" t="s">
        <v>3</v>
      </c>
      <c r="B7" s="32" t="s">
        <v>33</v>
      </c>
      <c r="C7" s="60">
        <v>0</v>
      </c>
      <c r="D7" s="60">
        <v>0</v>
      </c>
      <c r="E7" s="60">
        <v>0</v>
      </c>
      <c r="F7" s="60">
        <v>1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52">
        <v>0</v>
      </c>
      <c r="P7" s="39"/>
      <c r="Q7" s="39"/>
      <c r="R7" s="39"/>
    </row>
    <row r="8" spans="1:18" ht="39.75" customHeight="1">
      <c r="A8" s="31" t="s">
        <v>4</v>
      </c>
      <c r="B8" s="32" t="s">
        <v>34</v>
      </c>
      <c r="C8" s="60">
        <v>0</v>
      </c>
      <c r="D8" s="60">
        <v>0</v>
      </c>
      <c r="E8" s="60">
        <v>0</v>
      </c>
      <c r="F8" s="60">
        <v>0</v>
      </c>
      <c r="G8" s="60">
        <v>1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52">
        <v>0</v>
      </c>
      <c r="P8" s="39"/>
      <c r="Q8" s="39"/>
      <c r="R8" s="39"/>
    </row>
    <row r="9" spans="1:18" ht="39.75" customHeight="1">
      <c r="A9" s="31" t="s">
        <v>5</v>
      </c>
      <c r="B9" s="32" t="s">
        <v>35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1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52">
        <v>0</v>
      </c>
      <c r="P9" s="39"/>
      <c r="Q9" s="39"/>
      <c r="R9" s="39"/>
    </row>
    <row r="10" spans="1:18" ht="39.75" customHeight="1">
      <c r="A10" s="31" t="s">
        <v>6</v>
      </c>
      <c r="B10" s="32" t="s">
        <v>36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1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52">
        <v>0</v>
      </c>
      <c r="P10" s="39"/>
      <c r="Q10" s="39"/>
      <c r="R10" s="39"/>
    </row>
    <row r="11" spans="1:18" ht="39.75" customHeight="1">
      <c r="A11" s="31" t="s">
        <v>7</v>
      </c>
      <c r="B11" s="32" t="s">
        <v>37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1</v>
      </c>
      <c r="K11" s="60">
        <v>0</v>
      </c>
      <c r="L11" s="60">
        <v>0</v>
      </c>
      <c r="M11" s="60">
        <v>0</v>
      </c>
      <c r="N11" s="60">
        <v>0</v>
      </c>
      <c r="O11" s="52">
        <v>0</v>
      </c>
      <c r="P11" s="39"/>
      <c r="Q11" s="39"/>
      <c r="R11" s="39"/>
    </row>
    <row r="12" spans="1:18" ht="39.75" customHeight="1">
      <c r="A12" s="31" t="s">
        <v>8</v>
      </c>
      <c r="B12" s="32" t="s">
        <v>38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1</v>
      </c>
      <c r="L12" s="60">
        <v>0</v>
      </c>
      <c r="M12" s="60">
        <v>0</v>
      </c>
      <c r="N12" s="60">
        <v>0</v>
      </c>
      <c r="O12" s="52">
        <v>0</v>
      </c>
      <c r="P12" s="39"/>
      <c r="Q12" s="39"/>
      <c r="R12" s="39"/>
    </row>
    <row r="13" spans="1:18" ht="39.75" customHeight="1">
      <c r="A13" s="31" t="s">
        <v>9</v>
      </c>
      <c r="B13" s="32" t="s">
        <v>39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1</v>
      </c>
      <c r="M13" s="60">
        <v>0</v>
      </c>
      <c r="N13" s="60">
        <v>0</v>
      </c>
      <c r="O13" s="52">
        <v>0</v>
      </c>
      <c r="P13" s="39"/>
      <c r="Q13" s="39"/>
      <c r="R13" s="39"/>
    </row>
    <row r="14" spans="1:18" ht="39.75" customHeight="1">
      <c r="A14" s="31" t="s">
        <v>10</v>
      </c>
      <c r="B14" s="32" t="s">
        <v>40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1</v>
      </c>
      <c r="N14" s="60">
        <v>0</v>
      </c>
      <c r="O14" s="52">
        <v>0</v>
      </c>
      <c r="P14" s="39"/>
      <c r="Q14" s="39"/>
      <c r="R14" s="39"/>
    </row>
    <row r="15" spans="1:18" ht="39.75" customHeight="1">
      <c r="A15" s="31" t="s">
        <v>11</v>
      </c>
      <c r="B15" s="32" t="s">
        <v>41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1</v>
      </c>
      <c r="O15" s="52">
        <v>0</v>
      </c>
      <c r="P15" s="39"/>
      <c r="Q15" s="39"/>
      <c r="R15" s="39"/>
    </row>
    <row r="16" spans="1:18" ht="39.75" customHeight="1">
      <c r="A16" s="28" t="s">
        <v>12</v>
      </c>
      <c r="B16" s="29" t="s">
        <v>42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6">
        <v>1</v>
      </c>
      <c r="P16" s="39"/>
      <c r="Q16" s="39"/>
      <c r="R16" s="39"/>
    </row>
    <row r="17" spans="3:18" ht="39.75" customHeight="1"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3:18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3:18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3:18" ht="39.75" customHeight="1"/>
    <row r="21" spans="3:18" ht="39.75" customHeight="1"/>
    <row r="22" spans="3:18" ht="39.75" customHeight="1"/>
    <row r="23" spans="3:18" ht="39.75" customHeight="1"/>
    <row r="24" spans="3:18" ht="39.75" customHeight="1"/>
    <row r="25" spans="3:18" ht="39.75" customHeight="1"/>
    <row r="26" spans="3:18" ht="39.75" customHeight="1"/>
    <row r="27" spans="3:18" ht="39.75" customHeight="1"/>
    <row r="28" spans="3:18" ht="39.75" customHeight="1"/>
    <row r="29" spans="3:18" ht="39.75" customHeight="1"/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630DA-2D10-437F-9D71-0CC5E2E9DB01}">
  <sheetPr codeName="Sheet18">
    <tabColor rgb="FFFFC000"/>
  </sheetPr>
  <dimension ref="A1:R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40" width="18.6640625" style="21" customWidth="1"/>
    <col min="41" max="1000" width="9" style="21" customWidth="1"/>
    <col min="1001" max="16384" width="8.6640625" style="21"/>
  </cols>
  <sheetData>
    <row r="1" spans="1:18" ht="39.75" customHeight="1">
      <c r="A1" s="19" t="s">
        <v>154</v>
      </c>
      <c r="B1" s="19"/>
      <c r="C1" s="19"/>
      <c r="D1" s="19"/>
      <c r="E1" s="19"/>
      <c r="F1" s="19"/>
    </row>
    <row r="2" spans="1:18" ht="39.75" customHeight="1">
      <c r="A2" s="24"/>
      <c r="B2" s="25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7" t="s">
        <v>12</v>
      </c>
    </row>
    <row r="3" spans="1:18" ht="39.75" customHeight="1">
      <c r="A3" s="28"/>
      <c r="B3" s="29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29" t="s">
        <v>42</v>
      </c>
    </row>
    <row r="4" spans="1:18" ht="39.75" customHeight="1">
      <c r="A4" s="31" t="s">
        <v>0</v>
      </c>
      <c r="B4" s="32" t="s">
        <v>30</v>
      </c>
      <c r="C4" s="59">
        <f>-X!$AD4/(MMULT(A!$C4:$O4,X!$AF$4:$AF$16)+X!$V4)</f>
        <v>0.15890464939232951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85">
        <v>0</v>
      </c>
      <c r="P4" s="39"/>
      <c r="Q4" s="39"/>
      <c r="R4" s="39"/>
    </row>
    <row r="5" spans="1:18" ht="39.75" customHeight="1">
      <c r="A5" s="31" t="s">
        <v>1</v>
      </c>
      <c r="B5" s="32" t="s">
        <v>31</v>
      </c>
      <c r="C5" s="60">
        <v>0</v>
      </c>
      <c r="D5" s="60">
        <f>-X!$AD5/(MMULT(A!$C5:$O5,X!$AF$4:$AF$16)+X!$V5)</f>
        <v>0.96603599858771361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52">
        <v>0</v>
      </c>
      <c r="P5" s="39"/>
      <c r="Q5" s="39"/>
      <c r="R5" s="39"/>
    </row>
    <row r="6" spans="1:18" ht="39.75" customHeight="1">
      <c r="A6" s="31" t="s">
        <v>2</v>
      </c>
      <c r="B6" s="32" t="s">
        <v>32</v>
      </c>
      <c r="C6" s="60">
        <v>0</v>
      </c>
      <c r="D6" s="60">
        <v>0</v>
      </c>
      <c r="E6" s="60">
        <f>-X!$AD6/(MMULT(A!$C6:$O6,X!$AF$4:$AF$16)+X!$V6)</f>
        <v>0.21441717102403454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52">
        <v>0</v>
      </c>
      <c r="P6" s="39"/>
      <c r="Q6" s="39"/>
      <c r="R6" s="39"/>
    </row>
    <row r="7" spans="1:18" ht="39.75" customHeight="1">
      <c r="A7" s="31" t="s">
        <v>3</v>
      </c>
      <c r="B7" s="32" t="s">
        <v>33</v>
      </c>
      <c r="C7" s="60">
        <v>0</v>
      </c>
      <c r="D7" s="60">
        <v>0</v>
      </c>
      <c r="E7" s="60">
        <v>0</v>
      </c>
      <c r="F7" s="60">
        <f>-X!$AD7/(MMULT(A!$C7:$O7,X!$AF$4:$AF$16)+X!$V7)</f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52">
        <v>0</v>
      </c>
      <c r="P7" s="39"/>
      <c r="Q7" s="39"/>
      <c r="R7" s="39"/>
    </row>
    <row r="8" spans="1:18" ht="39.75" customHeight="1">
      <c r="A8" s="31" t="s">
        <v>4</v>
      </c>
      <c r="B8" s="32" t="s">
        <v>34</v>
      </c>
      <c r="C8" s="60">
        <v>0</v>
      </c>
      <c r="D8" s="60">
        <v>0</v>
      </c>
      <c r="E8" s="60">
        <v>0</v>
      </c>
      <c r="F8" s="60">
        <v>0</v>
      </c>
      <c r="G8" s="60">
        <f>-X!$AD8/(MMULT(A!$C8:$O8,X!$AF$4:$AF$16)+X!$V8)</f>
        <v>1.6029703816512002E-4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52">
        <v>0</v>
      </c>
      <c r="P8" s="39"/>
      <c r="Q8" s="39"/>
      <c r="R8" s="39"/>
    </row>
    <row r="9" spans="1:18" ht="39.75" customHeight="1">
      <c r="A9" s="31" t="s">
        <v>5</v>
      </c>
      <c r="B9" s="32" t="s">
        <v>35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f>-X!$AD9/(MMULT(A!$C9:$O9,X!$AF$4:$AF$16)+X!$V9)</f>
        <v>1.3558625908726776E-3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52">
        <v>0</v>
      </c>
      <c r="P9" s="39"/>
      <c r="Q9" s="39"/>
      <c r="R9" s="39"/>
    </row>
    <row r="10" spans="1:18" ht="39.75" customHeight="1">
      <c r="A10" s="31" t="s">
        <v>6</v>
      </c>
      <c r="B10" s="32" t="s">
        <v>36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f>-X!$AD10/(MMULT(A!$C10:$O10,X!$AF$4:$AF$16)+X!$V10)</f>
        <v>6.5917668517382677E-2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52">
        <v>0</v>
      </c>
      <c r="P10" s="39"/>
      <c r="Q10" s="39"/>
      <c r="R10" s="39"/>
    </row>
    <row r="11" spans="1:18" ht="39.75" customHeight="1">
      <c r="A11" s="31" t="s">
        <v>7</v>
      </c>
      <c r="B11" s="32" t="s">
        <v>37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f>-X!$AD11/(MMULT(A!$C11:$O11,X!$AF$4:$AF$16)+X!$V11)</f>
        <v>1.6351208039402877E-5</v>
      </c>
      <c r="K11" s="60">
        <v>0</v>
      </c>
      <c r="L11" s="60">
        <v>0</v>
      </c>
      <c r="M11" s="60">
        <v>0</v>
      </c>
      <c r="N11" s="60">
        <v>0</v>
      </c>
      <c r="O11" s="52">
        <v>0</v>
      </c>
      <c r="P11" s="39"/>
      <c r="Q11" s="39"/>
      <c r="R11" s="39"/>
    </row>
    <row r="12" spans="1:18" ht="39.75" customHeight="1">
      <c r="A12" s="31" t="s">
        <v>8</v>
      </c>
      <c r="B12" s="32" t="s">
        <v>38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>-X!$AD12/(MMULT(A!$C12:$O12,X!$AF$4:$AF$16)+X!$V12)</f>
        <v>4.3101012467886807E-2</v>
      </c>
      <c r="L12" s="60">
        <v>0</v>
      </c>
      <c r="M12" s="60">
        <v>0</v>
      </c>
      <c r="N12" s="60">
        <v>0</v>
      </c>
      <c r="O12" s="52">
        <v>0</v>
      </c>
      <c r="P12" s="39"/>
      <c r="Q12" s="39"/>
      <c r="R12" s="39"/>
    </row>
    <row r="13" spans="1:18" ht="39.75" customHeight="1">
      <c r="A13" s="31" t="s">
        <v>9</v>
      </c>
      <c r="B13" s="32" t="s">
        <v>39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f>-X!$AD13/(MMULT(A!$C13:$O13,X!$AF$4:$AF$16)+X!$V13)</f>
        <v>5.5307452109637861E-2</v>
      </c>
      <c r="M13" s="60">
        <v>0</v>
      </c>
      <c r="N13" s="60">
        <v>0</v>
      </c>
      <c r="O13" s="52">
        <v>0</v>
      </c>
      <c r="P13" s="39"/>
      <c r="Q13" s="39"/>
      <c r="R13" s="39"/>
    </row>
    <row r="14" spans="1:18" ht="39.75" customHeight="1">
      <c r="A14" s="31" t="s">
        <v>10</v>
      </c>
      <c r="B14" s="32" t="s">
        <v>40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f>-X!$AD14/(MMULT(A!$C14:$O14,X!$AF$4:$AF$16)+X!$V14)</f>
        <v>0</v>
      </c>
      <c r="N14" s="60">
        <v>0</v>
      </c>
      <c r="O14" s="52">
        <v>0</v>
      </c>
      <c r="P14" s="39"/>
      <c r="Q14" s="39"/>
      <c r="R14" s="39"/>
    </row>
    <row r="15" spans="1:18" ht="39.75" customHeight="1">
      <c r="A15" s="31" t="s">
        <v>11</v>
      </c>
      <c r="B15" s="32" t="s">
        <v>41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f>-X!$AD15/(MMULT(A!$C15:$O15,X!$AF$4:$AF$16)+X!$V15)</f>
        <v>2.6237121135762223E-2</v>
      </c>
      <c r="O15" s="52">
        <v>0</v>
      </c>
      <c r="P15" s="39"/>
      <c r="Q15" s="39"/>
      <c r="R15" s="39"/>
    </row>
    <row r="16" spans="1:18" ht="39.75" customHeight="1">
      <c r="A16" s="28" t="s">
        <v>12</v>
      </c>
      <c r="B16" s="29" t="s">
        <v>42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56">
        <f>-X!$AD16/(MMULT(A!$C16:$O16,X!$AF$4:$AF$16)+X!$V16)</f>
        <v>0.27047060001432743</v>
      </c>
      <c r="P16" s="39"/>
      <c r="Q16" s="39"/>
      <c r="R16" s="39"/>
    </row>
    <row r="17" spans="1:18" ht="39.75" customHeight="1">
      <c r="A17" s="28"/>
      <c r="B17" s="29"/>
      <c r="C17" s="42">
        <f>SUM(C4:C16)</f>
        <v>0.15890464939232951</v>
      </c>
      <c r="D17" s="43">
        <f t="shared" ref="D17:O17" si="0">SUM(D4:D16)</f>
        <v>0.96603599858771361</v>
      </c>
      <c r="E17" s="43">
        <f t="shared" si="0"/>
        <v>0.21441717102403454</v>
      </c>
      <c r="F17" s="43">
        <f t="shared" si="0"/>
        <v>0</v>
      </c>
      <c r="G17" s="43">
        <f t="shared" si="0"/>
        <v>1.6029703816512002E-4</v>
      </c>
      <c r="H17" s="43">
        <f t="shared" si="0"/>
        <v>1.3558625908726776E-3</v>
      </c>
      <c r="I17" s="43">
        <f t="shared" si="0"/>
        <v>6.5917668517382677E-2</v>
      </c>
      <c r="J17" s="43">
        <f t="shared" si="0"/>
        <v>1.6351208039402877E-5</v>
      </c>
      <c r="K17" s="43">
        <f t="shared" si="0"/>
        <v>4.3101012467886807E-2</v>
      </c>
      <c r="L17" s="43">
        <f t="shared" si="0"/>
        <v>5.5307452109637861E-2</v>
      </c>
      <c r="M17" s="43">
        <f t="shared" si="0"/>
        <v>0</v>
      </c>
      <c r="N17" s="43">
        <f t="shared" si="0"/>
        <v>2.6237121135762223E-2</v>
      </c>
      <c r="O17" s="84">
        <f t="shared" si="0"/>
        <v>0.27047060001432743</v>
      </c>
      <c r="P17" s="39"/>
      <c r="Q17" s="39"/>
      <c r="R17" s="39"/>
    </row>
    <row r="18" spans="1:18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39.75" customHeight="1"/>
    <row r="22" spans="1:18" ht="39.75" customHeight="1"/>
    <row r="23" spans="1:18" ht="39.75" customHeight="1"/>
    <row r="24" spans="1:18" ht="39.75" customHeight="1"/>
    <row r="25" spans="1:18" ht="39.75" customHeight="1"/>
    <row r="26" spans="1:18" ht="39.75" customHeight="1"/>
    <row r="27" spans="1:18" ht="39.75" customHeight="1"/>
    <row r="28" spans="1:18" ht="39.75" customHeight="1"/>
    <row r="29" spans="1:18" ht="39.75" customHeight="1"/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3634-0874-49AB-BDB5-8EEE0AC76E03}">
  <sheetPr codeName="Sheet19">
    <tabColor rgb="FFFFC000"/>
  </sheetPr>
  <dimension ref="A1:R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40" width="18.6640625" style="21" customWidth="1"/>
    <col min="41" max="1000" width="9" style="21" customWidth="1"/>
    <col min="1001" max="16384" width="8.6640625" style="21"/>
  </cols>
  <sheetData>
    <row r="1" spans="1:18" ht="39.75" customHeight="1">
      <c r="A1" s="19" t="s">
        <v>155</v>
      </c>
      <c r="B1" s="19"/>
      <c r="C1" s="19"/>
      <c r="D1" s="19"/>
      <c r="E1" s="19"/>
      <c r="F1" s="19"/>
    </row>
    <row r="2" spans="1:18" ht="39.75" customHeight="1">
      <c r="A2" s="24"/>
      <c r="B2" s="25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7" t="s">
        <v>12</v>
      </c>
    </row>
    <row r="3" spans="1:18" ht="39.75" customHeight="1">
      <c r="A3" s="28"/>
      <c r="B3" s="29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29" t="s">
        <v>42</v>
      </c>
    </row>
    <row r="4" spans="1:18" ht="39.75" customHeight="1">
      <c r="A4" s="31" t="s">
        <v>0</v>
      </c>
      <c r="B4" s="32" t="s">
        <v>30</v>
      </c>
      <c r="C4" s="59">
        <f>X!C$24/X!C$25</f>
        <v>0.46560545038251028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85">
        <v>0</v>
      </c>
      <c r="P4" s="39"/>
      <c r="Q4" s="39"/>
      <c r="R4" s="39"/>
    </row>
    <row r="5" spans="1:18" ht="39.75" customHeight="1">
      <c r="A5" s="31" t="s">
        <v>1</v>
      </c>
      <c r="B5" s="32" t="s">
        <v>31</v>
      </c>
      <c r="C5" s="59">
        <v>0</v>
      </c>
      <c r="D5" s="60">
        <f>X!D$24/X!D$25</f>
        <v>0.56419742606196166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52">
        <v>0</v>
      </c>
      <c r="P5" s="39"/>
      <c r="Q5" s="39"/>
      <c r="R5" s="39"/>
    </row>
    <row r="6" spans="1:18" ht="39.75" customHeight="1">
      <c r="A6" s="31" t="s">
        <v>2</v>
      </c>
      <c r="B6" s="32" t="s">
        <v>32</v>
      </c>
      <c r="C6" s="59">
        <v>0</v>
      </c>
      <c r="D6" s="60">
        <v>0</v>
      </c>
      <c r="E6" s="60">
        <f>X!E$24/X!E$25</f>
        <v>0.35671419361556161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52">
        <v>0</v>
      </c>
      <c r="P6" s="39"/>
      <c r="Q6" s="39"/>
      <c r="R6" s="39"/>
    </row>
    <row r="7" spans="1:18" ht="39.75" customHeight="1">
      <c r="A7" s="31" t="s">
        <v>3</v>
      </c>
      <c r="B7" s="32" t="s">
        <v>33</v>
      </c>
      <c r="C7" s="59">
        <v>0</v>
      </c>
      <c r="D7" s="60">
        <v>0</v>
      </c>
      <c r="E7" s="60">
        <v>0</v>
      </c>
      <c r="F7" s="60">
        <f>X!F$24/X!F$25</f>
        <v>0.48708418545990445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52">
        <v>0</v>
      </c>
      <c r="P7" s="39"/>
      <c r="Q7" s="39"/>
      <c r="R7" s="39"/>
    </row>
    <row r="8" spans="1:18" ht="39.75" customHeight="1">
      <c r="A8" s="31" t="s">
        <v>4</v>
      </c>
      <c r="B8" s="32" t="s">
        <v>34</v>
      </c>
      <c r="C8" s="59">
        <v>0</v>
      </c>
      <c r="D8" s="60">
        <v>0</v>
      </c>
      <c r="E8" s="60">
        <v>0</v>
      </c>
      <c r="F8" s="60">
        <v>0</v>
      </c>
      <c r="G8" s="60">
        <f>X!G$24/X!G$25</f>
        <v>0.44503582098888989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52">
        <v>0</v>
      </c>
      <c r="P8" s="39"/>
      <c r="Q8" s="39"/>
      <c r="R8" s="39"/>
    </row>
    <row r="9" spans="1:18" ht="39.75" customHeight="1">
      <c r="A9" s="31" t="s">
        <v>5</v>
      </c>
      <c r="B9" s="32" t="s">
        <v>35</v>
      </c>
      <c r="C9" s="59">
        <v>0</v>
      </c>
      <c r="D9" s="60">
        <v>0</v>
      </c>
      <c r="E9" s="60">
        <v>0</v>
      </c>
      <c r="F9" s="60">
        <v>0</v>
      </c>
      <c r="G9" s="60">
        <v>0</v>
      </c>
      <c r="H9" s="60">
        <f>X!H$24/X!H$25</f>
        <v>0.7037979944887256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52">
        <v>0</v>
      </c>
      <c r="P9" s="39"/>
      <c r="Q9" s="39"/>
      <c r="R9" s="39"/>
    </row>
    <row r="10" spans="1:18" ht="39.75" customHeight="1">
      <c r="A10" s="31" t="s">
        <v>6</v>
      </c>
      <c r="B10" s="32" t="s">
        <v>36</v>
      </c>
      <c r="C10" s="59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f>X!I$24/X!I$25</f>
        <v>0.63412234162965198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52">
        <v>0</v>
      </c>
      <c r="P10" s="39"/>
      <c r="Q10" s="39"/>
      <c r="R10" s="39"/>
    </row>
    <row r="11" spans="1:18" ht="39.75" customHeight="1">
      <c r="A11" s="31" t="s">
        <v>7</v>
      </c>
      <c r="B11" s="32" t="s">
        <v>37</v>
      </c>
      <c r="C11" s="59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f>X!J$24/X!J$25</f>
        <v>0.8061207422626655</v>
      </c>
      <c r="K11" s="60">
        <v>0</v>
      </c>
      <c r="L11" s="60">
        <v>0</v>
      </c>
      <c r="M11" s="60">
        <v>0</v>
      </c>
      <c r="N11" s="60">
        <v>0</v>
      </c>
      <c r="O11" s="52">
        <v>0</v>
      </c>
      <c r="P11" s="39"/>
      <c r="Q11" s="39"/>
      <c r="R11" s="39"/>
    </row>
    <row r="12" spans="1:18" ht="39.75" customHeight="1">
      <c r="A12" s="31" t="s">
        <v>8</v>
      </c>
      <c r="B12" s="32" t="s">
        <v>38</v>
      </c>
      <c r="C12" s="59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>X!K$24/X!K$25</f>
        <v>0.50706190491286873</v>
      </c>
      <c r="L12" s="60">
        <v>0</v>
      </c>
      <c r="M12" s="60">
        <v>0</v>
      </c>
      <c r="N12" s="60">
        <v>0</v>
      </c>
      <c r="O12" s="52">
        <v>0</v>
      </c>
      <c r="P12" s="39"/>
      <c r="Q12" s="39"/>
      <c r="R12" s="39"/>
    </row>
    <row r="13" spans="1:18" ht="39.75" customHeight="1">
      <c r="A13" s="31" t="s">
        <v>9</v>
      </c>
      <c r="B13" s="32" t="s">
        <v>39</v>
      </c>
      <c r="C13" s="59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f>X!L$24/X!L$25</f>
        <v>0.53153407994350155</v>
      </c>
      <c r="M13" s="60">
        <v>0</v>
      </c>
      <c r="N13" s="60">
        <v>0</v>
      </c>
      <c r="O13" s="52">
        <v>0</v>
      </c>
      <c r="P13" s="39"/>
      <c r="Q13" s="39"/>
      <c r="R13" s="39"/>
    </row>
    <row r="14" spans="1:18" ht="39.75" customHeight="1">
      <c r="A14" s="31" t="s">
        <v>10</v>
      </c>
      <c r="B14" s="32" t="s">
        <v>40</v>
      </c>
      <c r="C14" s="59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f>X!M$24/X!M$25</f>
        <v>0.7098920299017506</v>
      </c>
      <c r="N14" s="60">
        <v>0</v>
      </c>
      <c r="O14" s="52">
        <v>0</v>
      </c>
      <c r="P14" s="39"/>
      <c r="Q14" s="39"/>
      <c r="R14" s="39"/>
    </row>
    <row r="15" spans="1:18" ht="39.75" customHeight="1">
      <c r="A15" s="31" t="s">
        <v>11</v>
      </c>
      <c r="B15" s="32" t="s">
        <v>41</v>
      </c>
      <c r="C15" s="59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f>X!N$24/X!N$25</f>
        <v>0.60739803098818657</v>
      </c>
      <c r="O15" s="52">
        <v>0</v>
      </c>
      <c r="P15" s="39"/>
      <c r="Q15" s="39"/>
      <c r="R15" s="39"/>
    </row>
    <row r="16" spans="1:18" ht="39.75" customHeight="1">
      <c r="A16" s="28" t="s">
        <v>12</v>
      </c>
      <c r="B16" s="29" t="s">
        <v>42</v>
      </c>
      <c r="C16" s="86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6">
        <f>X!O$24/X!O$25</f>
        <v>0.65002478881032455</v>
      </c>
      <c r="P16" s="39"/>
      <c r="Q16" s="39"/>
      <c r="R16" s="39"/>
    </row>
    <row r="17" spans="3:18" ht="39.75" customHeight="1"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3:18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3:18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3:18" ht="39.75" customHeight="1"/>
    <row r="21" spans="3:18" ht="39.75" customHeight="1"/>
    <row r="22" spans="3:18" ht="39.75" customHeight="1"/>
    <row r="23" spans="3:18" ht="39.75" customHeight="1"/>
    <row r="24" spans="3:18" ht="39.75" customHeight="1"/>
    <row r="25" spans="3:18" ht="39.75" customHeight="1"/>
    <row r="26" spans="3:18" ht="39.75" customHeight="1"/>
    <row r="27" spans="3:18" ht="39.75" customHeight="1"/>
    <row r="28" spans="3:18" ht="39.75" customHeight="1"/>
    <row r="29" spans="3:18" ht="39.75" customHeight="1"/>
  </sheetData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99AB-7C57-46F7-BB15-F292E71C06C5}">
  <sheetPr codeName="Sheet20">
    <tabColor rgb="FFFFC000"/>
  </sheetPr>
  <dimension ref="A1:R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40" width="18.6640625" style="21" customWidth="1"/>
    <col min="41" max="1000" width="9" style="21" customWidth="1"/>
    <col min="1001" max="16384" width="8.6640625" style="21"/>
  </cols>
  <sheetData>
    <row r="1" spans="1:18" ht="39.75" customHeight="1">
      <c r="A1" s="19" t="s">
        <v>156</v>
      </c>
      <c r="B1" s="19"/>
      <c r="C1" s="19"/>
      <c r="D1" s="19"/>
      <c r="E1" s="19"/>
      <c r="F1" s="19"/>
    </row>
    <row r="2" spans="1:18" ht="39.75" customHeight="1">
      <c r="A2" s="24"/>
      <c r="B2" s="25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7" t="s">
        <v>12</v>
      </c>
    </row>
    <row r="3" spans="1:18" ht="39.75" customHeight="1">
      <c r="A3" s="28"/>
      <c r="B3" s="29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29" t="s">
        <v>42</v>
      </c>
    </row>
    <row r="4" spans="1:18" ht="39.75" customHeight="1">
      <c r="A4" s="31" t="s">
        <v>0</v>
      </c>
      <c r="B4" s="32" t="s">
        <v>30</v>
      </c>
      <c r="C4" s="50">
        <f t="array" ref="C4:O16">MMULT(V!C4:O16,B!C4:O16)</f>
        <v>0.52674052902014978</v>
      </c>
      <c r="D4" s="50">
        <v>1.7881099906152051E-3</v>
      </c>
      <c r="E4" s="50">
        <v>1.9014982305701953E-2</v>
      </c>
      <c r="F4" s="50">
        <v>5.0586772491013733E-3</v>
      </c>
      <c r="G4" s="50">
        <v>1.6799687122428101E-3</v>
      </c>
      <c r="H4" s="50">
        <v>1.118602692865279E-3</v>
      </c>
      <c r="I4" s="50">
        <v>1.2226371466325439E-3</v>
      </c>
      <c r="J4" s="50">
        <v>3.6093086818216963E-4</v>
      </c>
      <c r="K4" s="50">
        <v>2.8195146592241865E-3</v>
      </c>
      <c r="L4" s="50">
        <v>1.6751569493733624E-3</v>
      </c>
      <c r="M4" s="50">
        <v>1.4976052143050951E-3</v>
      </c>
      <c r="N4" s="50">
        <v>4.0226606639065113E-3</v>
      </c>
      <c r="O4" s="51">
        <v>1.1352250615820527E-3</v>
      </c>
      <c r="P4" s="39"/>
      <c r="Q4" s="39"/>
      <c r="R4" s="39"/>
    </row>
    <row r="5" spans="1:18" ht="39.75" customHeight="1">
      <c r="A5" s="31" t="s">
        <v>1</v>
      </c>
      <c r="B5" s="32" t="s">
        <v>31</v>
      </c>
      <c r="C5" s="50">
        <v>3.1321224048522044E-4</v>
      </c>
      <c r="D5" s="50">
        <v>0.56452612444952921</v>
      </c>
      <c r="E5" s="50">
        <v>1.1525018383940057E-3</v>
      </c>
      <c r="F5" s="50">
        <v>3.3795558894199866E-4</v>
      </c>
      <c r="G5" s="50">
        <v>3.8364819799685647E-3</v>
      </c>
      <c r="H5" s="50">
        <v>1.5938837154569086E-4</v>
      </c>
      <c r="I5" s="50">
        <v>1.0214692701841786E-4</v>
      </c>
      <c r="J5" s="50">
        <v>4.5801044508186135E-5</v>
      </c>
      <c r="K5" s="50">
        <v>2.3584232820734026E-4</v>
      </c>
      <c r="L5" s="50">
        <v>1.3248357341208368E-4</v>
      </c>
      <c r="M5" s="50">
        <v>1.4668454510077561E-4</v>
      </c>
      <c r="N5" s="50">
        <v>2.260103512864503E-4</v>
      </c>
      <c r="O5" s="51">
        <v>9.6095327323954868E-5</v>
      </c>
      <c r="P5" s="39"/>
      <c r="Q5" s="39"/>
      <c r="R5" s="39"/>
    </row>
    <row r="6" spans="1:18" ht="39.75" customHeight="1">
      <c r="A6" s="31" t="s">
        <v>2</v>
      </c>
      <c r="B6" s="32" t="s">
        <v>32</v>
      </c>
      <c r="C6" s="50">
        <v>0.11785184248941527</v>
      </c>
      <c r="D6" s="50">
        <v>4.5080687801157801E-2</v>
      </c>
      <c r="E6" s="50">
        <v>0.55203465240086314</v>
      </c>
      <c r="F6" s="50">
        <v>0.12885054368050119</v>
      </c>
      <c r="G6" s="50">
        <v>4.1232177818391176E-2</v>
      </c>
      <c r="H6" s="50">
        <v>2.5486869014759585E-2</v>
      </c>
      <c r="I6" s="50">
        <v>2.7335063812975346E-2</v>
      </c>
      <c r="J6" s="50">
        <v>7.854403221261675E-3</v>
      </c>
      <c r="K6" s="50">
        <v>7.2199748777660069E-2</v>
      </c>
      <c r="L6" s="50">
        <v>3.7191334608795742E-2</v>
      </c>
      <c r="M6" s="50">
        <v>3.596130884190088E-2</v>
      </c>
      <c r="N6" s="50">
        <v>6.5739516114134422E-2</v>
      </c>
      <c r="O6" s="51">
        <v>2.8281567587538553E-2</v>
      </c>
      <c r="P6" s="39"/>
      <c r="Q6" s="39"/>
      <c r="R6" s="39"/>
    </row>
    <row r="7" spans="1:18" ht="39.75" customHeight="1">
      <c r="A7" s="31" t="s">
        <v>3</v>
      </c>
      <c r="B7" s="32" t="s">
        <v>33</v>
      </c>
      <c r="C7" s="50">
        <v>3.5920109426416801E-3</v>
      </c>
      <c r="D7" s="50">
        <v>3.9947644956445693E-3</v>
      </c>
      <c r="E7" s="50">
        <v>3.4335208047785617E-3</v>
      </c>
      <c r="F7" s="50">
        <v>0.48926403383052153</v>
      </c>
      <c r="G7" s="50">
        <v>1.5571321628212946E-2</v>
      </c>
      <c r="H7" s="50">
        <v>3.392433788440286E-3</v>
      </c>
      <c r="I7" s="50">
        <v>3.146521385194557E-3</v>
      </c>
      <c r="J7" s="50">
        <v>7.3693483506842251E-3</v>
      </c>
      <c r="K7" s="50">
        <v>6.8299312647631628E-3</v>
      </c>
      <c r="L7" s="50">
        <v>3.8768107713152765E-3</v>
      </c>
      <c r="M7" s="50">
        <v>5.1379394624232024E-3</v>
      </c>
      <c r="N7" s="50">
        <v>3.234632720070566E-3</v>
      </c>
      <c r="O7" s="51">
        <v>8.6964478643584611E-3</v>
      </c>
      <c r="P7" s="39"/>
      <c r="Q7" s="39"/>
      <c r="R7" s="39"/>
    </row>
    <row r="8" spans="1:18" ht="39.75" customHeight="1">
      <c r="A8" s="31" t="s">
        <v>4</v>
      </c>
      <c r="B8" s="32" t="s">
        <v>34</v>
      </c>
      <c r="C8" s="50">
        <v>1.3047106569313807E-2</v>
      </c>
      <c r="D8" s="50">
        <v>2.6510441280520068E-2</v>
      </c>
      <c r="E8" s="50">
        <v>1.9535331005041911E-2</v>
      </c>
      <c r="F8" s="50">
        <v>8.9889556666288076E-3</v>
      </c>
      <c r="G8" s="50">
        <v>0.50376336270492661</v>
      </c>
      <c r="H8" s="50">
        <v>1.5084893011966773E-2</v>
      </c>
      <c r="I8" s="50">
        <v>6.9657778622168069E-3</v>
      </c>
      <c r="J8" s="50">
        <v>4.1399425593520193E-3</v>
      </c>
      <c r="K8" s="50">
        <v>1.3876190921621493E-2</v>
      </c>
      <c r="L8" s="50">
        <v>8.6164377826390606E-3</v>
      </c>
      <c r="M8" s="50">
        <v>1.079239255826504E-2</v>
      </c>
      <c r="N8" s="50">
        <v>1.4152831813436281E-2</v>
      </c>
      <c r="O8" s="51">
        <v>5.5347800570880049E-3</v>
      </c>
      <c r="P8" s="39"/>
      <c r="Q8" s="39"/>
      <c r="R8" s="39"/>
    </row>
    <row r="9" spans="1:18" ht="39.75" customHeight="1">
      <c r="A9" s="31" t="s">
        <v>5</v>
      </c>
      <c r="B9" s="32" t="s">
        <v>35</v>
      </c>
      <c r="C9" s="50">
        <v>5.9310483857752123E-2</v>
      </c>
      <c r="D9" s="50">
        <v>2.0299968109887313E-2</v>
      </c>
      <c r="E9" s="50">
        <v>5.3720743250587587E-2</v>
      </c>
      <c r="F9" s="50">
        <v>5.2214655457588043E-2</v>
      </c>
      <c r="G9" s="50">
        <v>1.5619113192703919E-2</v>
      </c>
      <c r="H9" s="50">
        <v>0.71779783682892506</v>
      </c>
      <c r="I9" s="50">
        <v>1.251087268989679E-2</v>
      </c>
      <c r="J9" s="50">
        <v>4.2760504516722482E-3</v>
      </c>
      <c r="K9" s="50">
        <v>3.1655759666853495E-2</v>
      </c>
      <c r="L9" s="50">
        <v>1.8236473618763321E-2</v>
      </c>
      <c r="M9" s="50">
        <v>1.5175855160990183E-2</v>
      </c>
      <c r="N9" s="50">
        <v>3.4054067103175843E-2</v>
      </c>
      <c r="O9" s="51">
        <v>1.0917692786041461E-2</v>
      </c>
      <c r="P9" s="39"/>
      <c r="Q9" s="39"/>
      <c r="R9" s="39"/>
    </row>
    <row r="10" spans="1:18" ht="39.75" customHeight="1">
      <c r="A10" s="31" t="s">
        <v>6</v>
      </c>
      <c r="B10" s="32" t="s">
        <v>36</v>
      </c>
      <c r="C10" s="50">
        <v>1.1169737561203801E-2</v>
      </c>
      <c r="D10" s="50">
        <v>3.6174459195586463E-2</v>
      </c>
      <c r="E10" s="50">
        <v>1.1892351074944978E-2</v>
      </c>
      <c r="F10" s="50">
        <v>1.3304279878594892E-2</v>
      </c>
      <c r="G10" s="50">
        <v>1.8669912969105851E-2</v>
      </c>
      <c r="H10" s="50">
        <v>1.7996709291583826E-2</v>
      </c>
      <c r="I10" s="50">
        <v>0.68832928107749392</v>
      </c>
      <c r="J10" s="50">
        <v>5.4711803952613436E-2</v>
      </c>
      <c r="K10" s="50">
        <v>2.539075464375512E-2</v>
      </c>
      <c r="L10" s="50">
        <v>1.0075543314877495E-2</v>
      </c>
      <c r="M10" s="50">
        <v>1.5425344483133903E-2</v>
      </c>
      <c r="N10" s="50">
        <v>1.2087009992730159E-2</v>
      </c>
      <c r="O10" s="51">
        <v>2.7691938299433491E-2</v>
      </c>
      <c r="P10" s="39"/>
      <c r="Q10" s="39"/>
      <c r="R10" s="39"/>
    </row>
    <row r="11" spans="1:18" ht="39.75" customHeight="1">
      <c r="A11" s="31" t="s">
        <v>7</v>
      </c>
      <c r="B11" s="32" t="s">
        <v>37</v>
      </c>
      <c r="C11" s="50">
        <v>8.2572485403900851E-3</v>
      </c>
      <c r="D11" s="50">
        <v>1.9220733220531774E-2</v>
      </c>
      <c r="E11" s="50">
        <v>9.6155402778601434E-3</v>
      </c>
      <c r="F11" s="50">
        <v>1.2584393343537083E-2</v>
      </c>
      <c r="G11" s="50">
        <v>1.2473695570138613E-2</v>
      </c>
      <c r="H11" s="50">
        <v>3.6071614816211725E-2</v>
      </c>
      <c r="I11" s="50">
        <v>2.3329293387549473E-2</v>
      </c>
      <c r="J11" s="50">
        <v>0.85363884517025879</v>
      </c>
      <c r="K11" s="50">
        <v>3.2496408439093523E-2</v>
      </c>
      <c r="L11" s="50">
        <v>3.6695983548968907E-2</v>
      </c>
      <c r="M11" s="50">
        <v>9.0527913660683676E-3</v>
      </c>
      <c r="N11" s="50">
        <v>2.1112262225697152E-2</v>
      </c>
      <c r="O11" s="51">
        <v>2.2651770823460725E-2</v>
      </c>
      <c r="P11" s="39"/>
      <c r="Q11" s="39"/>
      <c r="R11" s="39"/>
    </row>
    <row r="12" spans="1:18" ht="39.75" customHeight="1">
      <c r="A12" s="31" t="s">
        <v>8</v>
      </c>
      <c r="B12" s="32" t="s">
        <v>38</v>
      </c>
      <c r="C12" s="50">
        <v>5.0767912946088838E-2</v>
      </c>
      <c r="D12" s="50">
        <v>0.10992032585546237</v>
      </c>
      <c r="E12" s="50">
        <v>3.1218563920113254E-2</v>
      </c>
      <c r="F12" s="50">
        <v>3.4968579252242504E-2</v>
      </c>
      <c r="G12" s="50">
        <v>2.5167189061309124E-2</v>
      </c>
      <c r="H12" s="50">
        <v>3.3428476342209766E-2</v>
      </c>
      <c r="I12" s="50">
        <v>2.6000977544168299E-2</v>
      </c>
      <c r="J12" s="50">
        <v>5.2755007150176655E-3</v>
      </c>
      <c r="K12" s="50">
        <v>0.57875840497709508</v>
      </c>
      <c r="L12" s="50">
        <v>2.1365875020073911E-2</v>
      </c>
      <c r="M12" s="50">
        <v>2.4512855377267325E-2</v>
      </c>
      <c r="N12" s="50">
        <v>2.1293999125890677E-2</v>
      </c>
      <c r="O12" s="51">
        <v>3.5007385520959867E-2</v>
      </c>
      <c r="P12" s="39"/>
      <c r="Q12" s="39"/>
      <c r="R12" s="39"/>
    </row>
    <row r="13" spans="1:18" ht="39.75" customHeight="1">
      <c r="A13" s="31" t="s">
        <v>9</v>
      </c>
      <c r="B13" s="32" t="s">
        <v>39</v>
      </c>
      <c r="C13" s="50">
        <v>9.6834738053398622E-3</v>
      </c>
      <c r="D13" s="50">
        <v>1.4155823106416571E-2</v>
      </c>
      <c r="E13" s="50">
        <v>1.1171871085661868E-2</v>
      </c>
      <c r="F13" s="50">
        <v>1.4004284495692108E-2</v>
      </c>
      <c r="G13" s="50">
        <v>1.7623712019216638E-2</v>
      </c>
      <c r="H13" s="50">
        <v>2.9301483992978578E-2</v>
      </c>
      <c r="I13" s="50">
        <v>4.2694931834543079E-2</v>
      </c>
      <c r="J13" s="50">
        <v>7.0304703716627653E-3</v>
      </c>
      <c r="K13" s="50">
        <v>1.576990662207629E-2</v>
      </c>
      <c r="L13" s="50">
        <v>0.63861286310278376</v>
      </c>
      <c r="M13" s="50">
        <v>2.4174761335630648E-2</v>
      </c>
      <c r="N13" s="50">
        <v>3.4767542241200676E-2</v>
      </c>
      <c r="O13" s="51">
        <v>3.3202070660399978E-2</v>
      </c>
      <c r="P13" s="39"/>
      <c r="Q13" s="39"/>
      <c r="R13" s="39"/>
    </row>
    <row r="14" spans="1:18" ht="39.75" customHeight="1">
      <c r="A14" s="31" t="s">
        <v>10</v>
      </c>
      <c r="B14" s="32" t="s">
        <v>40</v>
      </c>
      <c r="C14" s="50">
        <v>4.6940806901525259E-4</v>
      </c>
      <c r="D14" s="50">
        <v>6.3798294306828811E-4</v>
      </c>
      <c r="E14" s="50">
        <v>3.5514315910537762E-4</v>
      </c>
      <c r="F14" s="50">
        <v>9.2931701310550922E-4</v>
      </c>
      <c r="G14" s="50">
        <v>3.5529286080899749E-4</v>
      </c>
      <c r="H14" s="50">
        <v>3.4134314320223975E-4</v>
      </c>
      <c r="I14" s="50">
        <v>6.5139895933759913E-4</v>
      </c>
      <c r="J14" s="50">
        <v>2.9079729073736591E-4</v>
      </c>
      <c r="K14" s="50">
        <v>3.4330973378717466E-4</v>
      </c>
      <c r="L14" s="50">
        <v>3.928875077274042E-4</v>
      </c>
      <c r="M14" s="50">
        <v>0.7100168611454718</v>
      </c>
      <c r="N14" s="50">
        <v>3.4441147764641388E-4</v>
      </c>
      <c r="O14" s="51">
        <v>7.2161638387840996E-2</v>
      </c>
      <c r="P14" s="39"/>
      <c r="Q14" s="39"/>
      <c r="R14" s="39"/>
    </row>
    <row r="15" spans="1:18" ht="39.75" customHeight="1">
      <c r="A15" s="31" t="s">
        <v>11</v>
      </c>
      <c r="B15" s="32" t="s">
        <v>41</v>
      </c>
      <c r="C15" s="50">
        <v>5.2124828625728377E-2</v>
      </c>
      <c r="D15" s="50">
        <v>7.8003512206653608E-2</v>
      </c>
      <c r="E15" s="50">
        <v>5.8522727226930575E-2</v>
      </c>
      <c r="F15" s="50">
        <v>9.8064155333202563E-2</v>
      </c>
      <c r="G15" s="50">
        <v>0.10248250389913438</v>
      </c>
      <c r="H15" s="50">
        <v>7.5415585769800189E-2</v>
      </c>
      <c r="I15" s="50">
        <v>0.11380103074074385</v>
      </c>
      <c r="J15" s="50">
        <v>3.3588550670753323E-2</v>
      </c>
      <c r="K15" s="50">
        <v>0.12973002617224436</v>
      </c>
      <c r="L15" s="50">
        <v>0.15980492644189637</v>
      </c>
      <c r="M15" s="50">
        <v>9.9801345353160473E-2</v>
      </c>
      <c r="N15" s="50">
        <v>0.70910948084215619</v>
      </c>
      <c r="O15" s="51">
        <v>6.3372737879060101E-2</v>
      </c>
      <c r="P15" s="39"/>
      <c r="Q15" s="39"/>
      <c r="R15" s="39"/>
    </row>
    <row r="16" spans="1:18" ht="39.75" customHeight="1">
      <c r="A16" s="28" t="s">
        <v>12</v>
      </c>
      <c r="B16" s="29" t="s">
        <v>42</v>
      </c>
      <c r="C16" s="53">
        <v>4.2349997646391529E-3</v>
      </c>
      <c r="D16" s="53">
        <v>5.7558823379540202E-3</v>
      </c>
      <c r="E16" s="53">
        <v>3.2041017070279817E-3</v>
      </c>
      <c r="F16" s="53">
        <v>8.3842984208460855E-3</v>
      </c>
      <c r="G16" s="53">
        <v>3.2054523158509748E-3</v>
      </c>
      <c r="H16" s="53">
        <v>3.0795979586701614E-3</v>
      </c>
      <c r="I16" s="53">
        <v>5.8769216414796726E-3</v>
      </c>
      <c r="J16" s="53">
        <v>2.6235732598589643E-3</v>
      </c>
      <c r="K16" s="53">
        <v>3.0973405396228343E-3</v>
      </c>
      <c r="L16" s="53">
        <v>3.5446312336423758E-3</v>
      </c>
      <c r="M16" s="53">
        <v>1.1262275249929665E-3</v>
      </c>
      <c r="N16" s="53">
        <v>3.1072804731104692E-3</v>
      </c>
      <c r="O16" s="54">
        <v>0.6510423270515876</v>
      </c>
      <c r="P16" s="39"/>
      <c r="Q16" s="39"/>
      <c r="R16" s="39"/>
    </row>
    <row r="17" spans="1:18" ht="39.75" customHeight="1">
      <c r="A17" s="28"/>
      <c r="B17" s="29"/>
      <c r="C17" s="57">
        <f>SUM(C4:C16)</f>
        <v>0.85756279443216343</v>
      </c>
      <c r="D17" s="57">
        <f t="shared" ref="D17:O17" si="0">SUM(D4:D16)</f>
        <v>0.92606881499302729</v>
      </c>
      <c r="E17" s="57">
        <f t="shared" si="0"/>
        <v>0.77487203005701133</v>
      </c>
      <c r="F17" s="57">
        <f t="shared" si="0"/>
        <v>0.86695412921050374</v>
      </c>
      <c r="G17" s="57">
        <f t="shared" si="0"/>
        <v>0.76168018473201071</v>
      </c>
      <c r="H17" s="57">
        <f t="shared" si="0"/>
        <v>0.9586748350231592</v>
      </c>
      <c r="I17" s="57">
        <f t="shared" si="0"/>
        <v>0.95196685500925049</v>
      </c>
      <c r="J17" s="57">
        <f t="shared" si="0"/>
        <v>0.9812060179265627</v>
      </c>
      <c r="K17" s="57">
        <f t="shared" si="0"/>
        <v>0.91320313874600412</v>
      </c>
      <c r="L17" s="57">
        <f t="shared" si="0"/>
        <v>0.94022140747426897</v>
      </c>
      <c r="M17" s="57">
        <f t="shared" si="0"/>
        <v>0.95282197236871058</v>
      </c>
      <c r="N17" s="57">
        <f t="shared" si="0"/>
        <v>0.92325170514444177</v>
      </c>
      <c r="O17" s="84">
        <f t="shared" si="0"/>
        <v>0.95979167730667525</v>
      </c>
      <c r="P17" s="39"/>
      <c r="Q17" s="39"/>
      <c r="R17" s="39"/>
    </row>
    <row r="18" spans="1:18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39.75" customHeight="1"/>
    <row r="22" spans="1:18" ht="39.75" customHeight="1"/>
    <row r="23" spans="1:18" ht="39.75" customHeight="1"/>
    <row r="24" spans="1:18" ht="39.75" customHeight="1"/>
    <row r="25" spans="1:18" ht="39.75" customHeight="1"/>
    <row r="26" spans="1:18" ht="39.75" customHeight="1"/>
    <row r="27" spans="1:18" ht="39.75" customHeight="1"/>
    <row r="28" spans="1:18" ht="39.75" customHeight="1"/>
    <row r="29" spans="1:18" ht="39.75" customHeight="1"/>
  </sheetData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42F6-2F5D-496E-993C-2A0C2766F327}">
  <sheetPr codeName="Sheet21">
    <tabColor rgb="FFFFC000"/>
  </sheetPr>
  <dimension ref="A1:R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40" width="18.6640625" style="21" customWidth="1"/>
    <col min="41" max="1000" width="9" style="21" customWidth="1"/>
    <col min="1001" max="16384" width="8.6640625" style="21"/>
  </cols>
  <sheetData>
    <row r="1" spans="1:18" ht="39.75" customHeight="1">
      <c r="A1" s="19" t="s">
        <v>157</v>
      </c>
      <c r="B1" s="19"/>
      <c r="C1" s="19"/>
      <c r="D1" s="19"/>
      <c r="E1" s="19"/>
      <c r="F1" s="19"/>
    </row>
    <row r="2" spans="1:18" ht="39.75" customHeight="1">
      <c r="A2" s="24"/>
      <c r="B2" s="25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7" t="s">
        <v>12</v>
      </c>
    </row>
    <row r="3" spans="1:18" ht="39.75" customHeight="1">
      <c r="A3" s="28"/>
      <c r="B3" s="29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29" t="s">
        <v>42</v>
      </c>
    </row>
    <row r="4" spans="1:18" ht="39.75" customHeight="1">
      <c r="A4" s="31" t="s">
        <v>0</v>
      </c>
      <c r="B4" s="32" t="s">
        <v>30</v>
      </c>
      <c r="C4" s="60">
        <f t="array" ref="C4:O16">MMULT(VB!C4:O16,I!C4:O16-M!C4:O16)</f>
        <v>0.44303900993547274</v>
      </c>
      <c r="D4" s="60">
        <v>6.0731370246578234E-5</v>
      </c>
      <c r="E4" s="60">
        <v>1.4937843592641267E-2</v>
      </c>
      <c r="F4" s="60">
        <v>5.0586772491013733E-3</v>
      </c>
      <c r="G4" s="60">
        <v>1.6796994182340275E-3</v>
      </c>
      <c r="H4" s="60">
        <v>1.1170860213199736E-3</v>
      </c>
      <c r="I4" s="60">
        <v>1.1420437564837814E-3</v>
      </c>
      <c r="J4" s="60">
        <v>3.6092496652645614E-4</v>
      </c>
      <c r="K4" s="60">
        <v>2.6979907227435754E-3</v>
      </c>
      <c r="L4" s="60">
        <v>1.5825082866197681E-3</v>
      </c>
      <c r="M4" s="60">
        <v>1.4976052143050951E-3</v>
      </c>
      <c r="N4" s="60">
        <v>3.9171176287795305E-3</v>
      </c>
      <c r="O4" s="52">
        <v>8.2818005802465309E-4</v>
      </c>
      <c r="P4" s="39"/>
      <c r="Q4" s="39"/>
      <c r="R4" s="39"/>
    </row>
    <row r="5" spans="1:18" ht="39.75" customHeight="1">
      <c r="A5" s="31" t="s">
        <v>1</v>
      </c>
      <c r="B5" s="32" t="s">
        <v>31</v>
      </c>
      <c r="C5" s="60">
        <v>2.6344135922553051E-4</v>
      </c>
      <c r="D5" s="60">
        <v>1.9173566088076376E-2</v>
      </c>
      <c r="E5" s="60">
        <v>9.0538565460556396E-4</v>
      </c>
      <c r="F5" s="60">
        <v>3.3795558894199866E-4</v>
      </c>
      <c r="G5" s="60">
        <v>3.835867003270202E-3</v>
      </c>
      <c r="H5" s="60">
        <v>1.5917226281529192E-4</v>
      </c>
      <c r="I5" s="60">
        <v>9.5413639743148514E-5</v>
      </c>
      <c r="J5" s="60">
        <v>4.5800295605778959E-5</v>
      </c>
      <c r="K5" s="60">
        <v>2.2567728507882025E-4</v>
      </c>
      <c r="L5" s="60">
        <v>1.2515624452028119E-4</v>
      </c>
      <c r="M5" s="60">
        <v>1.4668454510077561E-4</v>
      </c>
      <c r="N5" s="60">
        <v>2.2008049032181152E-4</v>
      </c>
      <c r="O5" s="52">
        <v>7.0104366484071597E-5</v>
      </c>
      <c r="P5" s="39"/>
      <c r="Q5" s="39"/>
      <c r="R5" s="39"/>
    </row>
    <row r="6" spans="1:18" ht="39.75" customHeight="1">
      <c r="A6" s="31" t="s">
        <v>2</v>
      </c>
      <c r="B6" s="32" t="s">
        <v>32</v>
      </c>
      <c r="C6" s="60">
        <v>9.9124636778394698E-2</v>
      </c>
      <c r="D6" s="60">
        <v>1.5311205441453654E-3</v>
      </c>
      <c r="E6" s="60">
        <v>0.43366894392583377</v>
      </c>
      <c r="F6" s="60">
        <v>0.12885054368050119</v>
      </c>
      <c r="G6" s="60">
        <v>4.1225568422409792E-2</v>
      </c>
      <c r="H6" s="60">
        <v>2.5452312322504E-2</v>
      </c>
      <c r="I6" s="60">
        <v>2.5533200137650133E-2</v>
      </c>
      <c r="J6" s="60">
        <v>7.8542747922805793E-3</v>
      </c>
      <c r="K6" s="60">
        <v>6.9087866505415846E-2</v>
      </c>
      <c r="L6" s="60">
        <v>3.5134376651026256E-2</v>
      </c>
      <c r="M6" s="60">
        <v>3.596130884190088E-2</v>
      </c>
      <c r="N6" s="60">
        <v>6.4014700466441476E-2</v>
      </c>
      <c r="O6" s="52">
        <v>2.0632235032791244E-2</v>
      </c>
      <c r="P6" s="39"/>
      <c r="Q6" s="39"/>
      <c r="R6" s="39"/>
    </row>
    <row r="7" spans="1:18" ht="39.75" customHeight="1">
      <c r="A7" s="31" t="s">
        <v>3</v>
      </c>
      <c r="B7" s="32" t="s">
        <v>33</v>
      </c>
      <c r="C7" s="60">
        <v>3.0212237031877927E-3</v>
      </c>
      <c r="D7" s="60">
        <v>1.3567818697182368E-4</v>
      </c>
      <c r="E7" s="60">
        <v>2.6973149871657759E-3</v>
      </c>
      <c r="F7" s="60">
        <v>0.48926403383052153</v>
      </c>
      <c r="G7" s="60">
        <v>1.5568825591475627E-2</v>
      </c>
      <c r="H7" s="60">
        <v>3.3878341143745269E-3</v>
      </c>
      <c r="I7" s="60">
        <v>2.9391100315424466E-3</v>
      </c>
      <c r="J7" s="60">
        <v>7.3692278529362276E-3</v>
      </c>
      <c r="K7" s="60">
        <v>6.5355543121657957E-3</v>
      </c>
      <c r="L7" s="60">
        <v>3.6623942452426285E-3</v>
      </c>
      <c r="M7" s="60">
        <v>5.1379394624232024E-3</v>
      </c>
      <c r="N7" s="60">
        <v>3.1497652695643744E-3</v>
      </c>
      <c r="O7" s="52">
        <v>6.3443143924921119E-3</v>
      </c>
      <c r="P7" s="39"/>
      <c r="Q7" s="39"/>
      <c r="R7" s="39"/>
    </row>
    <row r="8" spans="1:18" ht="39.75" customHeight="1">
      <c r="A8" s="31" t="s">
        <v>4</v>
      </c>
      <c r="B8" s="32" t="s">
        <v>34</v>
      </c>
      <c r="C8" s="60">
        <v>1.0973860674332637E-2</v>
      </c>
      <c r="D8" s="60">
        <v>9.0040066509191913E-4</v>
      </c>
      <c r="E8" s="60">
        <v>1.5346620595922714E-2</v>
      </c>
      <c r="F8" s="60">
        <v>8.9889556666288076E-3</v>
      </c>
      <c r="G8" s="60">
        <v>0.50368261092994893</v>
      </c>
      <c r="H8" s="60">
        <v>1.506443996984453E-2</v>
      </c>
      <c r="I8" s="60">
        <v>6.5066100261294765E-3</v>
      </c>
      <c r="J8" s="60">
        <v>4.1398748662899599E-3</v>
      </c>
      <c r="K8" s="60">
        <v>1.3278113043701908E-2</v>
      </c>
      <c r="L8" s="60">
        <v>8.1398845626200773E-3</v>
      </c>
      <c r="M8" s="60">
        <v>1.079239255826504E-2</v>
      </c>
      <c r="N8" s="60">
        <v>1.3781502250733083E-2</v>
      </c>
      <c r="O8" s="52">
        <v>4.0377847741000792E-3</v>
      </c>
      <c r="P8" s="39"/>
      <c r="Q8" s="39"/>
      <c r="R8" s="39"/>
    </row>
    <row r="9" spans="1:18" ht="39.75" customHeight="1">
      <c r="A9" s="31" t="s">
        <v>5</v>
      </c>
      <c r="B9" s="32" t="s">
        <v>35</v>
      </c>
      <c r="C9" s="60">
        <v>4.98857722150466E-2</v>
      </c>
      <c r="D9" s="60">
        <v>6.8946814555358139E-4</v>
      </c>
      <c r="E9" s="60">
        <v>4.2202093457488099E-2</v>
      </c>
      <c r="F9" s="60">
        <v>5.2214655457588043E-2</v>
      </c>
      <c r="G9" s="60">
        <v>1.5616609495120363E-2</v>
      </c>
      <c r="H9" s="60">
        <v>0.71682460159415939</v>
      </c>
      <c r="I9" s="60">
        <v>1.1686185131060997E-2</v>
      </c>
      <c r="J9" s="60">
        <v>4.2759805330817259E-3</v>
      </c>
      <c r="K9" s="60">
        <v>3.0291364374772013E-2</v>
      </c>
      <c r="L9" s="60">
        <v>1.7227860727444894E-2</v>
      </c>
      <c r="M9" s="60">
        <v>1.5175855160990183E-2</v>
      </c>
      <c r="N9" s="60">
        <v>3.3160586419424438E-2</v>
      </c>
      <c r="O9" s="52">
        <v>7.9647778674287323E-3</v>
      </c>
      <c r="P9" s="39"/>
      <c r="Q9" s="39"/>
      <c r="R9" s="39"/>
    </row>
    <row r="10" spans="1:18" ht="39.75" customHeight="1">
      <c r="A10" s="31" t="s">
        <v>6</v>
      </c>
      <c r="B10" s="32" t="s">
        <v>36</v>
      </c>
      <c r="C10" s="60">
        <v>9.3948143302363778E-3</v>
      </c>
      <c r="D10" s="60">
        <v>1.2286293832075952E-3</v>
      </c>
      <c r="E10" s="60">
        <v>9.3424268006306391E-3</v>
      </c>
      <c r="F10" s="60">
        <v>1.3304279878594892E-2</v>
      </c>
      <c r="G10" s="60">
        <v>1.8666920237354102E-2</v>
      </c>
      <c r="H10" s="60">
        <v>1.7972308226696557E-2</v>
      </c>
      <c r="I10" s="60">
        <v>0.64295621969661931</v>
      </c>
      <c r="J10" s="60">
        <v>5.4710909348524794E-2</v>
      </c>
      <c r="K10" s="60">
        <v>2.4296387411285578E-2</v>
      </c>
      <c r="L10" s="60">
        <v>9.518290685511327E-3</v>
      </c>
      <c r="M10" s="60">
        <v>1.5425344483133903E-2</v>
      </c>
      <c r="N10" s="60">
        <v>1.1769881647381729E-2</v>
      </c>
      <c r="O10" s="52">
        <v>2.020208313202598E-2</v>
      </c>
      <c r="P10" s="39"/>
      <c r="Q10" s="39"/>
      <c r="R10" s="39"/>
    </row>
    <row r="11" spans="1:18" ht="39.75" customHeight="1">
      <c r="A11" s="31" t="s">
        <v>7</v>
      </c>
      <c r="B11" s="32" t="s">
        <v>37</v>
      </c>
      <c r="C11" s="60">
        <v>6.9451333561340737E-3</v>
      </c>
      <c r="D11" s="60">
        <v>6.5281301024732114E-4</v>
      </c>
      <c r="E11" s="60">
        <v>7.5538033336137117E-3</v>
      </c>
      <c r="F11" s="60">
        <v>1.2584393343537083E-2</v>
      </c>
      <c r="G11" s="60">
        <v>1.2471696073683747E-2</v>
      </c>
      <c r="H11" s="60">
        <v>3.6022706663090057E-2</v>
      </c>
      <c r="I11" s="60">
        <v>2.1791480759284217E-2</v>
      </c>
      <c r="J11" s="60">
        <v>0.85362488714391083</v>
      </c>
      <c r="K11" s="60">
        <v>3.109578033379861E-2</v>
      </c>
      <c r="L11" s="60">
        <v>3.4666422196218252E-2</v>
      </c>
      <c r="M11" s="60">
        <v>9.0527913660683676E-3</v>
      </c>
      <c r="N11" s="60">
        <v>2.0558337244231558E-2</v>
      </c>
      <c r="O11" s="52">
        <v>1.6525132777452267E-2</v>
      </c>
      <c r="P11" s="39"/>
      <c r="Q11" s="39"/>
      <c r="R11" s="39"/>
    </row>
    <row r="12" spans="1:18" ht="39.75" customHeight="1">
      <c r="A12" s="31" t="s">
        <v>8</v>
      </c>
      <c r="B12" s="32" t="s">
        <v>38</v>
      </c>
      <c r="C12" s="60">
        <v>4.2700655539010285E-2</v>
      </c>
      <c r="D12" s="60">
        <v>3.7333341025939043E-3</v>
      </c>
      <c r="E12" s="60">
        <v>2.4524767760929576E-2</v>
      </c>
      <c r="F12" s="60">
        <v>3.4968579252242504E-2</v>
      </c>
      <c r="G12" s="60">
        <v>2.5163154835443655E-2</v>
      </c>
      <c r="H12" s="60">
        <v>3.3383151921667492E-2</v>
      </c>
      <c r="I12" s="60">
        <v>2.4287053725283902E-2</v>
      </c>
      <c r="J12" s="60">
        <v>5.275414454207962E-3</v>
      </c>
      <c r="K12" s="60">
        <v>0.55381333174828307</v>
      </c>
      <c r="L12" s="60">
        <v>2.0184182910620664E-2</v>
      </c>
      <c r="M12" s="60">
        <v>2.4512855377267325E-2</v>
      </c>
      <c r="N12" s="60">
        <v>2.0735305891359867E-2</v>
      </c>
      <c r="O12" s="52">
        <v>2.5538916954172975E-2</v>
      </c>
      <c r="P12" s="39"/>
      <c r="Q12" s="39"/>
      <c r="R12" s="39"/>
    </row>
    <row r="13" spans="1:18" ht="39.75" customHeight="1">
      <c r="A13" s="31" t="s">
        <v>9</v>
      </c>
      <c r="B13" s="32" t="s">
        <v>39</v>
      </c>
      <c r="C13" s="60">
        <v>8.1447247954025241E-3</v>
      </c>
      <c r="D13" s="60">
        <v>4.8078839597840881E-4</v>
      </c>
      <c r="E13" s="60">
        <v>8.7764300924290401E-3</v>
      </c>
      <c r="F13" s="60">
        <v>1.4004284495692108E-2</v>
      </c>
      <c r="G13" s="60">
        <v>1.7620886990378483E-2</v>
      </c>
      <c r="H13" s="60">
        <v>2.9261755206975441E-2</v>
      </c>
      <c r="I13" s="60">
        <v>3.9880581470501421E-2</v>
      </c>
      <c r="J13" s="60">
        <v>7.0303554149791034E-3</v>
      </c>
      <c r="K13" s="60">
        <v>1.509020768014077E-2</v>
      </c>
      <c r="L13" s="60">
        <v>0.60329281276012781</v>
      </c>
      <c r="M13" s="60">
        <v>2.4174761335630648E-2</v>
      </c>
      <c r="N13" s="60">
        <v>3.3855342023825563E-2</v>
      </c>
      <c r="O13" s="52">
        <v>2.4221886687163498E-2</v>
      </c>
      <c r="P13" s="39"/>
      <c r="Q13" s="39"/>
      <c r="R13" s="39"/>
    </row>
    <row r="14" spans="1:18" ht="39.75" customHeight="1">
      <c r="A14" s="31" t="s">
        <v>10</v>
      </c>
      <c r="B14" s="32" t="s">
        <v>40</v>
      </c>
      <c r="C14" s="60">
        <v>3.9481694438645346E-4</v>
      </c>
      <c r="D14" s="60">
        <v>2.1668453579385968E-5</v>
      </c>
      <c r="E14" s="60">
        <v>2.7899436762146394E-4</v>
      </c>
      <c r="F14" s="60">
        <v>9.2931701310550922E-4</v>
      </c>
      <c r="G14" s="60">
        <v>3.5523590841572857E-4</v>
      </c>
      <c r="H14" s="60">
        <v>3.4088032880372091E-4</v>
      </c>
      <c r="I14" s="60">
        <v>6.0846025866341524E-4</v>
      </c>
      <c r="J14" s="60">
        <v>2.9079253585036777E-4</v>
      </c>
      <c r="K14" s="60">
        <v>3.2851273667086677E-4</v>
      </c>
      <c r="L14" s="60">
        <v>3.7115790070929583E-4</v>
      </c>
      <c r="M14" s="60">
        <v>0.7100168611454718</v>
      </c>
      <c r="N14" s="60">
        <v>3.3537511198685805E-4</v>
      </c>
      <c r="O14" s="52">
        <v>5.2644036755064717E-2</v>
      </c>
      <c r="P14" s="39"/>
      <c r="Q14" s="39"/>
      <c r="R14" s="39"/>
    </row>
    <row r="15" spans="1:18" ht="39.75" customHeight="1">
      <c r="A15" s="31" t="s">
        <v>11</v>
      </c>
      <c r="B15" s="32" t="s">
        <v>41</v>
      </c>
      <c r="C15" s="60">
        <v>4.384195100832175E-2</v>
      </c>
      <c r="D15" s="60">
        <v>2.6493113987500821E-3</v>
      </c>
      <c r="E15" s="60">
        <v>4.5974449614320879E-2</v>
      </c>
      <c r="F15" s="60">
        <v>9.8064155333202563E-2</v>
      </c>
      <c r="G15" s="60">
        <v>0.1024660762572956</v>
      </c>
      <c r="H15" s="60">
        <v>7.5313332598286167E-2</v>
      </c>
      <c r="I15" s="60">
        <v>0.10629953211943903</v>
      </c>
      <c r="J15" s="60">
        <v>3.3588001457373562E-2</v>
      </c>
      <c r="K15" s="60">
        <v>0.12413853069673518</v>
      </c>
      <c r="L15" s="60">
        <v>0.15096652312582698</v>
      </c>
      <c r="M15" s="60">
        <v>9.9801345353160473E-2</v>
      </c>
      <c r="N15" s="60">
        <v>0.69050448949478305</v>
      </c>
      <c r="O15" s="52">
        <v>4.6232275440360023E-2</v>
      </c>
      <c r="P15" s="39"/>
      <c r="Q15" s="39"/>
      <c r="R15" s="39"/>
    </row>
    <row r="16" spans="1:18" ht="39.75" customHeight="1">
      <c r="A16" s="28" t="s">
        <v>12</v>
      </c>
      <c r="B16" s="29" t="s">
        <v>42</v>
      </c>
      <c r="C16" s="57">
        <v>3.5620386118625702E-3</v>
      </c>
      <c r="D16" s="57">
        <v>1.9549279585522465E-4</v>
      </c>
      <c r="E16" s="57">
        <v>2.5170872833337617E-3</v>
      </c>
      <c r="F16" s="57">
        <v>8.3842984208460855E-3</v>
      </c>
      <c r="G16" s="57">
        <v>3.2049384913387644E-3</v>
      </c>
      <c r="H16" s="57">
        <v>3.0754224470030725E-3</v>
      </c>
      <c r="I16" s="57">
        <v>5.489528668813983E-3</v>
      </c>
      <c r="J16" s="57">
        <v>2.6235303612667858E-3</v>
      </c>
      <c r="K16" s="57">
        <v>2.9638420264072596E-3</v>
      </c>
      <c r="L16" s="57">
        <v>3.3485867114413734E-3</v>
      </c>
      <c r="M16" s="57">
        <v>1.1262275249929665E-3</v>
      </c>
      <c r="N16" s="57">
        <v>3.0257543789346812E-3</v>
      </c>
      <c r="O16" s="56">
        <v>0.47495451821922069</v>
      </c>
      <c r="P16" s="39"/>
      <c r="Q16" s="39"/>
      <c r="R16" s="39"/>
    </row>
    <row r="17" spans="1:18" ht="39.75" customHeight="1">
      <c r="A17" s="28"/>
      <c r="B17" s="29"/>
      <c r="C17" s="57">
        <f>SUM(C4:C16)</f>
        <v>0.72129207925101402</v>
      </c>
      <c r="D17" s="57">
        <f t="shared" ref="D17:O17" si="0">SUM(D4:D16)</f>
        <v>3.1453002540297564E-2</v>
      </c>
      <c r="E17" s="57">
        <f t="shared" si="0"/>
        <v>0.60872616146653635</v>
      </c>
      <c r="F17" s="57">
        <f t="shared" si="0"/>
        <v>0.86695412921050374</v>
      </c>
      <c r="G17" s="57">
        <f t="shared" si="0"/>
        <v>0.76155808965436878</v>
      </c>
      <c r="H17" s="57">
        <f t="shared" si="0"/>
        <v>0.95737500367754047</v>
      </c>
      <c r="I17" s="57">
        <f t="shared" si="0"/>
        <v>0.88921541942121529</v>
      </c>
      <c r="J17" s="57">
        <f t="shared" si="0"/>
        <v>0.98118997402283414</v>
      </c>
      <c r="K17" s="57">
        <f t="shared" si="0"/>
        <v>0.87384315887719932</v>
      </c>
      <c r="L17" s="57">
        <f t="shared" si="0"/>
        <v>0.88822015700792956</v>
      </c>
      <c r="M17" s="57">
        <f t="shared" si="0"/>
        <v>0.95282197236871058</v>
      </c>
      <c r="N17" s="57">
        <f t="shared" si="0"/>
        <v>0.89902823831776812</v>
      </c>
      <c r="O17" s="84">
        <f t="shared" si="0"/>
        <v>0.70019624645678102</v>
      </c>
      <c r="P17" s="39"/>
      <c r="Q17" s="39"/>
      <c r="R17" s="39"/>
    </row>
    <row r="18" spans="1:18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39.75" customHeight="1"/>
    <row r="22" spans="1:18" ht="39.75" customHeight="1"/>
    <row r="23" spans="1:18" ht="39.75" customHeight="1"/>
    <row r="24" spans="1:18" ht="39.75" customHeight="1"/>
    <row r="25" spans="1:18" ht="39.75" customHeight="1"/>
    <row r="26" spans="1:18" ht="39.75" customHeight="1"/>
    <row r="27" spans="1:18" ht="39.75" customHeight="1"/>
    <row r="28" spans="1:18" ht="39.75" customHeight="1"/>
    <row r="29" spans="1:18" ht="39.75" customHeight="1"/>
  </sheetData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511B-B1BC-4ACE-91E3-46454AC53BBA}">
  <sheetPr codeName="Sheet22">
    <tabColor rgb="FFFFC000"/>
  </sheetPr>
  <dimension ref="A1:R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40" width="18.6640625" style="21" customWidth="1"/>
    <col min="41" max="1000" width="9" style="21" customWidth="1"/>
    <col min="1001" max="16384" width="8.6640625" style="21"/>
  </cols>
  <sheetData>
    <row r="1" spans="1:18" ht="39.75" customHeight="1">
      <c r="A1" s="19" t="s">
        <v>158</v>
      </c>
      <c r="B1" s="19"/>
      <c r="C1" s="19"/>
      <c r="D1" s="19"/>
      <c r="E1" s="19"/>
      <c r="F1" s="19"/>
    </row>
    <row r="2" spans="1:18" ht="39.75" customHeight="1">
      <c r="A2" s="24"/>
      <c r="B2" s="25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7" t="s">
        <v>12</v>
      </c>
    </row>
    <row r="3" spans="1:18" ht="39.75" customHeight="1">
      <c r="A3" s="28"/>
      <c r="B3" s="29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29" t="s">
        <v>42</v>
      </c>
    </row>
    <row r="4" spans="1:18" ht="39.75" customHeight="1">
      <c r="A4" s="31" t="s">
        <v>0</v>
      </c>
      <c r="B4" s="32" t="s">
        <v>30</v>
      </c>
      <c r="C4" s="60">
        <f t="array" ref="C4:O16">MMULT(MMULT(M!C4:O16,A!C4:O16),B!C4:O16)</f>
        <v>2.4806402821945926E-2</v>
      </c>
      <c r="D4" s="60">
        <v>7.2555033387717519E-4</v>
      </c>
      <c r="E4" s="60">
        <v>7.7155917885252424E-3</v>
      </c>
      <c r="F4" s="60">
        <v>2.0526281863676534E-3</v>
      </c>
      <c r="G4" s="60">
        <v>6.8167051605791417E-4</v>
      </c>
      <c r="H4" s="60">
        <v>4.5388849765616265E-4</v>
      </c>
      <c r="I4" s="60">
        <v>4.9610191465049324E-4</v>
      </c>
      <c r="J4" s="60">
        <v>1.4645268651849173E-4</v>
      </c>
      <c r="K4" s="60">
        <v>1.1440570284313818E-3</v>
      </c>
      <c r="L4" s="60">
        <v>6.7971807679255078E-4</v>
      </c>
      <c r="M4" s="60">
        <v>6.0767400716854982E-4</v>
      </c>
      <c r="N4" s="60">
        <v>1.6322501429387902E-3</v>
      </c>
      <c r="O4" s="52">
        <v>4.6063325342375117E-4</v>
      </c>
      <c r="P4" s="39"/>
      <c r="Q4" s="39"/>
      <c r="R4" s="39"/>
    </row>
    <row r="5" spans="1:18" ht="39.75" customHeight="1">
      <c r="A5" s="31" t="s">
        <v>1</v>
      </c>
      <c r="B5" s="32" t="s">
        <v>31</v>
      </c>
      <c r="C5" s="60">
        <v>1.5789998390320657E-2</v>
      </c>
      <c r="D5" s="60">
        <v>1.6570702992156638E-2</v>
      </c>
      <c r="E5" s="60">
        <v>5.8101184503169707E-2</v>
      </c>
      <c r="F5" s="60">
        <v>1.7037387163180918E-2</v>
      </c>
      <c r="G5" s="60">
        <v>0.1934089299778064</v>
      </c>
      <c r="H5" s="60">
        <v>8.0352610940217957E-3</v>
      </c>
      <c r="I5" s="60">
        <v>5.1495427212498359E-3</v>
      </c>
      <c r="J5" s="60">
        <v>2.3089724013943495E-3</v>
      </c>
      <c r="K5" s="60">
        <v>1.1889541663487773E-2</v>
      </c>
      <c r="L5" s="60">
        <v>6.6789069535723999E-3</v>
      </c>
      <c r="M5" s="60">
        <v>7.3948218863925845E-3</v>
      </c>
      <c r="N5" s="60">
        <v>1.139388127833163E-2</v>
      </c>
      <c r="O5" s="52">
        <v>4.8444628518092142E-3</v>
      </c>
      <c r="P5" s="39"/>
      <c r="Q5" s="39"/>
      <c r="R5" s="39"/>
    </row>
    <row r="6" spans="1:18" ht="39.75" customHeight="1">
      <c r="A6" s="31" t="s">
        <v>2</v>
      </c>
      <c r="B6" s="32" t="s">
        <v>32</v>
      </c>
      <c r="C6" s="60">
        <v>9.0174463256100387E-2</v>
      </c>
      <c r="D6" s="60">
        <v>3.4493536459138024E-2</v>
      </c>
      <c r="E6" s="60">
        <v>0.14944965782339575</v>
      </c>
      <c r="F6" s="60">
        <v>9.859013122929719E-2</v>
      </c>
      <c r="G6" s="60">
        <v>3.1548844932037856E-2</v>
      </c>
      <c r="H6" s="60">
        <v>1.9501305070312308E-2</v>
      </c>
      <c r="I6" s="60">
        <v>2.0915453295757242E-2</v>
      </c>
      <c r="J6" s="60">
        <v>6.0098050205525614E-3</v>
      </c>
      <c r="K6" s="60">
        <v>5.5243714953676075E-2</v>
      </c>
      <c r="L6" s="60">
        <v>2.8456989430838943E-2</v>
      </c>
      <c r="M6" s="60">
        <v>2.7515833900488375E-2</v>
      </c>
      <c r="N6" s="60">
        <v>5.0300661025645413E-2</v>
      </c>
      <c r="O6" s="52">
        <v>2.1639671670610195E-2</v>
      </c>
      <c r="P6" s="39"/>
      <c r="Q6" s="39"/>
      <c r="R6" s="39"/>
    </row>
    <row r="7" spans="1:18" ht="39.75" customHeight="1">
      <c r="A7" s="31" t="s">
        <v>3</v>
      </c>
      <c r="B7" s="32" t="s">
        <v>33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52">
        <v>0</v>
      </c>
      <c r="P7" s="39"/>
      <c r="Q7" s="39"/>
      <c r="R7" s="39"/>
    </row>
    <row r="8" spans="1:18" ht="39.75" customHeight="1">
      <c r="A8" s="31" t="s">
        <v>4</v>
      </c>
      <c r="B8" s="32" t="s">
        <v>34</v>
      </c>
      <c r="C8" s="60">
        <v>4.7001785969074859E-6</v>
      </c>
      <c r="D8" s="60">
        <v>9.5503020565751749E-6</v>
      </c>
      <c r="E8" s="60">
        <v>7.0375407900289913E-6</v>
      </c>
      <c r="F8" s="60">
        <v>3.2382426562076454E-6</v>
      </c>
      <c r="G8" s="60">
        <v>2.1156409902553891E-5</v>
      </c>
      <c r="H8" s="60">
        <v>5.4342846741394012E-6</v>
      </c>
      <c r="I8" s="60">
        <v>2.5093992943851106E-6</v>
      </c>
      <c r="J8" s="60">
        <v>1.4914011245725679E-6</v>
      </c>
      <c r="K8" s="60">
        <v>4.9988535948501446E-6</v>
      </c>
      <c r="L8" s="60">
        <v>3.1040442746743853E-6</v>
      </c>
      <c r="M8" s="60">
        <v>3.8879250539032596E-6</v>
      </c>
      <c r="N8" s="60">
        <v>5.0985125952445651E-6</v>
      </c>
      <c r="O8" s="52">
        <v>1.9938868916806601E-6</v>
      </c>
      <c r="P8" s="39"/>
      <c r="Q8" s="39"/>
      <c r="R8" s="39"/>
    </row>
    <row r="9" spans="1:18" ht="39.75" customHeight="1">
      <c r="A9" s="31" t="s">
        <v>5</v>
      </c>
      <c r="B9" s="32" t="s">
        <v>35</v>
      </c>
      <c r="C9" s="60">
        <v>1.1441642232104361E-4</v>
      </c>
      <c r="D9" s="60">
        <v>3.9160862857486271E-5</v>
      </c>
      <c r="E9" s="60">
        <v>1.0363320019275487E-4</v>
      </c>
      <c r="F9" s="60">
        <v>1.0072779181015438E-4</v>
      </c>
      <c r="G9" s="60">
        <v>3.013098081652248E-5</v>
      </c>
      <c r="H9" s="60">
        <v>2.7007229910078271E-5</v>
      </c>
      <c r="I9" s="60">
        <v>2.4134844300464181E-5</v>
      </c>
      <c r="J9" s="60">
        <v>8.2489698704535882E-6</v>
      </c>
      <c r="K9" s="60">
        <v>6.1067429084255652E-5</v>
      </c>
      <c r="L9" s="60">
        <v>3.5180155876240984E-5</v>
      </c>
      <c r="M9" s="60">
        <v>2.9275887503249426E-5</v>
      </c>
      <c r="N9" s="60">
        <v>6.5694026923991396E-5</v>
      </c>
      <c r="O9" s="52">
        <v>2.106142569288549E-5</v>
      </c>
      <c r="P9" s="39"/>
      <c r="Q9" s="39"/>
      <c r="R9" s="39"/>
    </row>
    <row r="10" spans="1:18" ht="39.75" customHeight="1">
      <c r="A10" s="31" t="s">
        <v>6</v>
      </c>
      <c r="B10" s="32" t="s">
        <v>36</v>
      </c>
      <c r="C10" s="60">
        <v>1.2430442684020671E-3</v>
      </c>
      <c r="D10" s="60">
        <v>4.0257395412584803E-3</v>
      </c>
      <c r="E10" s="60">
        <v>1.3234616087024994E-3</v>
      </c>
      <c r="F10" s="60">
        <v>1.4805906367706988E-3</v>
      </c>
      <c r="G10" s="60">
        <v>2.0777147341778097E-3</v>
      </c>
      <c r="H10" s="60">
        <v>2.0027960560776614E-3</v>
      </c>
      <c r="I10" s="60">
        <v>6.0325164328208182E-3</v>
      </c>
      <c r="J10" s="60">
        <v>6.0887011843010659E-3</v>
      </c>
      <c r="K10" s="60">
        <v>2.8256556483428636E-3</v>
      </c>
      <c r="L10" s="60">
        <v>1.1212749001459474E-3</v>
      </c>
      <c r="M10" s="60">
        <v>1.7166371137031938E-3</v>
      </c>
      <c r="N10" s="60">
        <v>1.3451245753317834E-3</v>
      </c>
      <c r="O10" s="52">
        <v>3.081746996779453E-3</v>
      </c>
      <c r="P10" s="39"/>
      <c r="Q10" s="39"/>
      <c r="R10" s="39"/>
    </row>
    <row r="11" spans="1:18" ht="39.75" customHeight="1">
      <c r="A11" s="31" t="s">
        <v>7</v>
      </c>
      <c r="B11" s="32" t="s">
        <v>37</v>
      </c>
      <c r="C11" s="60">
        <v>1.6749128182537044E-7</v>
      </c>
      <c r="D11" s="60">
        <v>3.8987626798239284E-7</v>
      </c>
      <c r="E11" s="60">
        <v>1.9504307744940312E-7</v>
      </c>
      <c r="F11" s="60">
        <v>2.5526374333938985E-7</v>
      </c>
      <c r="G11" s="60">
        <v>2.5301833291350371E-7</v>
      </c>
      <c r="H11" s="60">
        <v>7.3168210615504961E-7</v>
      </c>
      <c r="I11" s="60">
        <v>4.7321492558297229E-7</v>
      </c>
      <c r="J11" s="60">
        <v>9.6386440676601853E-7</v>
      </c>
      <c r="K11" s="60">
        <v>6.5916207772612709E-7</v>
      </c>
      <c r="L11" s="60">
        <v>7.4434689623247675E-7</v>
      </c>
      <c r="M11" s="60">
        <v>1.8362819316672848E-7</v>
      </c>
      <c r="N11" s="60">
        <v>4.2824432922401926E-7</v>
      </c>
      <c r="O11" s="52">
        <v>4.5947195512861848E-7</v>
      </c>
      <c r="P11" s="39"/>
      <c r="Q11" s="39"/>
      <c r="R11" s="39"/>
    </row>
    <row r="12" spans="1:18" ht="39.75" customHeight="1">
      <c r="A12" s="31" t="s">
        <v>8</v>
      </c>
      <c r="B12" s="32" t="s">
        <v>38</v>
      </c>
      <c r="C12" s="60">
        <v>4.5097213008214948E-3</v>
      </c>
      <c r="D12" s="60">
        <v>9.7642389875278075E-3</v>
      </c>
      <c r="E12" s="60">
        <v>2.773149702669397E-3</v>
      </c>
      <c r="F12" s="60">
        <v>3.1062641255464834E-3</v>
      </c>
      <c r="G12" s="60">
        <v>2.2356051688024203E-3</v>
      </c>
      <c r="H12" s="60">
        <v>2.9694565536810156E-3</v>
      </c>
      <c r="I12" s="60">
        <v>2.3096707244521582E-3</v>
      </c>
      <c r="J12" s="60">
        <v>4.6862351761984422E-4</v>
      </c>
      <c r="K12" s="60">
        <v>6.3688108250055595E-3</v>
      </c>
      <c r="L12" s="60">
        <v>1.897933873922235E-3</v>
      </c>
      <c r="M12" s="60">
        <v>2.1774806097743199E-3</v>
      </c>
      <c r="N12" s="60">
        <v>1.8915491274908046E-3</v>
      </c>
      <c r="O12" s="52">
        <v>3.1097112922012539E-3</v>
      </c>
      <c r="P12" s="39"/>
      <c r="Q12" s="39"/>
      <c r="R12" s="39"/>
    </row>
    <row r="13" spans="1:18" ht="39.75" customHeight="1">
      <c r="A13" s="31" t="s">
        <v>9</v>
      </c>
      <c r="B13" s="32" t="s">
        <v>39</v>
      </c>
      <c r="C13" s="60">
        <v>1.066579493493137E-3</v>
      </c>
      <c r="D13" s="60">
        <v>1.5591832995401303E-3</v>
      </c>
      <c r="E13" s="60">
        <v>1.2305179776853489E-3</v>
      </c>
      <c r="F13" s="60">
        <v>1.5424921845621539E-3</v>
      </c>
      <c r="G13" s="60">
        <v>1.941151514093993E-3</v>
      </c>
      <c r="H13" s="60">
        <v>3.2273915935616543E-3</v>
      </c>
      <c r="I13" s="60">
        <v>4.7026035993095478E-3</v>
      </c>
      <c r="J13" s="60">
        <v>7.7436627379438632E-4</v>
      </c>
      <c r="K13" s="60">
        <v>1.7369654067874941E-3</v>
      </c>
      <c r="L13" s="60">
        <v>1.1794118164796375E-2</v>
      </c>
      <c r="M13" s="60">
        <v>2.6627122888953228E-3</v>
      </c>
      <c r="N13" s="60">
        <v>3.8294467810892755E-3</v>
      </c>
      <c r="O13" s="52">
        <v>3.6570190016277813E-3</v>
      </c>
      <c r="P13" s="39"/>
      <c r="Q13" s="39"/>
      <c r="R13" s="39"/>
    </row>
    <row r="14" spans="1:18" ht="39.75" customHeight="1">
      <c r="A14" s="31" t="s">
        <v>10</v>
      </c>
      <c r="B14" s="32" t="s">
        <v>40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52">
        <v>0</v>
      </c>
      <c r="P14" s="39"/>
      <c r="Q14" s="39"/>
      <c r="R14" s="39"/>
    </row>
    <row r="15" spans="1:18" ht="39.75" customHeight="1">
      <c r="A15" s="31" t="s">
        <v>11</v>
      </c>
      <c r="B15" s="32" t="s">
        <v>41</v>
      </c>
      <c r="C15" s="60">
        <v>2.3122470081450102E-3</v>
      </c>
      <c r="D15" s="60">
        <v>3.4602202535705187E-3</v>
      </c>
      <c r="E15" s="60">
        <v>2.5960565148441458E-3</v>
      </c>
      <c r="F15" s="60">
        <v>4.3501063841108554E-3</v>
      </c>
      <c r="G15" s="60">
        <v>4.5461034458158193E-3</v>
      </c>
      <c r="H15" s="60">
        <v>3.34542035266571E-3</v>
      </c>
      <c r="I15" s="60">
        <v>5.0481910404636156E-3</v>
      </c>
      <c r="J15" s="60">
        <v>1.4899814127742118E-3</v>
      </c>
      <c r="K15" s="60">
        <v>5.7547981027852137E-3</v>
      </c>
      <c r="L15" s="60">
        <v>7.0889146841189238E-3</v>
      </c>
      <c r="M15" s="60">
        <v>4.4271677871337584E-3</v>
      </c>
      <c r="N15" s="60">
        <v>4.5118996420613405E-3</v>
      </c>
      <c r="O15" s="52">
        <v>2.811202020652534E-3</v>
      </c>
      <c r="P15" s="39"/>
      <c r="Q15" s="39"/>
      <c r="R15" s="39"/>
    </row>
    <row r="16" spans="1:18" ht="39.75" customHeight="1">
      <c r="A16" s="28" t="s">
        <v>12</v>
      </c>
      <c r="B16" s="29" t="s">
        <v>42</v>
      </c>
      <c r="C16" s="57">
        <v>2.4154649364081975E-3</v>
      </c>
      <c r="D16" s="57">
        <v>3.2829120987221132E-3</v>
      </c>
      <c r="E16" s="57">
        <v>1.8274842399362407E-3</v>
      </c>
      <c r="F16" s="57">
        <v>4.7820495814506689E-3</v>
      </c>
      <c r="G16" s="57">
        <v>1.828254570145462E-3</v>
      </c>
      <c r="H16" s="57">
        <v>1.7564725621740042E-3</v>
      </c>
      <c r="I16" s="57">
        <v>3.3519478035253683E-3</v>
      </c>
      <c r="J16" s="57">
        <v>1.4963753410804363E-3</v>
      </c>
      <c r="K16" s="57">
        <v>1.7665921807228421E-3</v>
      </c>
      <c r="L16" s="57">
        <v>2.0217078944961926E-3</v>
      </c>
      <c r="M16" s="57">
        <v>6.4235259698298681E-4</v>
      </c>
      <c r="N16" s="57">
        <v>1.7722614988205862E-3</v>
      </c>
      <c r="O16" s="56">
        <v>5.8036082168105472E-4</v>
      </c>
      <c r="P16" s="39"/>
      <c r="Q16" s="39"/>
      <c r="R16" s="39"/>
    </row>
    <row r="17" spans="1:18" ht="39.75" customHeight="1">
      <c r="A17" s="28"/>
      <c r="B17" s="29"/>
      <c r="C17" s="57">
        <f>SUM(C4:C16)</f>
        <v>0.14243720556783668</v>
      </c>
      <c r="D17" s="57">
        <f t="shared" ref="D17:O17" si="0">SUM(D4:D16)</f>
        <v>7.3931185006972933E-2</v>
      </c>
      <c r="E17" s="57">
        <f t="shared" si="0"/>
        <v>0.22512796994298856</v>
      </c>
      <c r="F17" s="57">
        <f t="shared" si="0"/>
        <v>0.13304587078949631</v>
      </c>
      <c r="G17" s="57">
        <f t="shared" si="0"/>
        <v>0.23831981526798968</v>
      </c>
      <c r="H17" s="57">
        <f t="shared" si="0"/>
        <v>4.1325164976840689E-2</v>
      </c>
      <c r="I17" s="57">
        <f t="shared" si="0"/>
        <v>4.803314499074951E-2</v>
      </c>
      <c r="J17" s="57">
        <f t="shared" si="0"/>
        <v>1.8793982073437139E-2</v>
      </c>
      <c r="K17" s="57">
        <f t="shared" si="0"/>
        <v>8.6796861253996035E-2</v>
      </c>
      <c r="L17" s="57">
        <f t="shared" si="0"/>
        <v>5.9778592525730707E-2</v>
      </c>
      <c r="M17" s="57">
        <f t="shared" si="0"/>
        <v>4.71780276312894E-2</v>
      </c>
      <c r="N17" s="57">
        <f t="shared" si="0"/>
        <v>7.6748294855558064E-2</v>
      </c>
      <c r="O17" s="84">
        <f t="shared" si="0"/>
        <v>4.020832269332493E-2</v>
      </c>
      <c r="P17" s="39"/>
      <c r="Q17" s="39"/>
      <c r="R17" s="39"/>
    </row>
    <row r="18" spans="1:18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39.75" customHeight="1"/>
    <row r="22" spans="1:18" ht="39.75" customHeight="1"/>
    <row r="23" spans="1:18" ht="39.75" customHeight="1"/>
    <row r="24" spans="1:18" ht="39.75" customHeight="1"/>
    <row r="25" spans="1:18" ht="39.75" customHeight="1"/>
    <row r="26" spans="1:18" ht="39.75" customHeight="1"/>
    <row r="27" spans="1:18" ht="39.75" customHeight="1"/>
    <row r="28" spans="1:18" ht="39.75" customHeight="1"/>
    <row r="29" spans="1:18" ht="39.75" customHeight="1"/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F6AB-B8F6-4252-9AA7-C65FAB997C90}">
  <sheetPr codeName="Sheet23">
    <tabColor rgb="FFFFC000"/>
  </sheetPr>
  <dimension ref="A1:R29"/>
  <sheetViews>
    <sheetView zoomScaleNormal="100" workbookViewId="0">
      <pane xSplit="2" ySplit="3" topLeftCell="C4" activePane="bottomRight" state="frozen"/>
      <selection sqref="A1:XFD29"/>
      <selection pane="topRight" sqref="A1:XFD29"/>
      <selection pane="bottomLeft" sqref="A1:XFD29"/>
      <selection pane="bottomRight"/>
    </sheetView>
  </sheetViews>
  <sheetFormatPr defaultColWidth="8.6640625" defaultRowHeight="13.2"/>
  <cols>
    <col min="1" max="1" width="9" style="21" customWidth="1"/>
    <col min="2" max="40" width="18.6640625" style="21" customWidth="1"/>
    <col min="41" max="1000" width="9" style="21" customWidth="1"/>
    <col min="1001" max="16384" width="8.6640625" style="21"/>
  </cols>
  <sheetData>
    <row r="1" spans="1:18" ht="39.75" customHeight="1">
      <c r="A1" s="19" t="s">
        <v>159</v>
      </c>
      <c r="B1" s="19"/>
      <c r="C1" s="19"/>
      <c r="D1" s="19"/>
      <c r="E1" s="19"/>
      <c r="F1" s="19"/>
    </row>
    <row r="2" spans="1:18" ht="39.75" customHeight="1">
      <c r="A2" s="24"/>
      <c r="B2" s="25"/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26" t="s">
        <v>11</v>
      </c>
      <c r="O2" s="27" t="s">
        <v>12</v>
      </c>
    </row>
    <row r="3" spans="1:18" ht="39.75" customHeight="1">
      <c r="A3" s="28"/>
      <c r="B3" s="29"/>
      <c r="C3" s="30" t="s">
        <v>30</v>
      </c>
      <c r="D3" s="30" t="s">
        <v>31</v>
      </c>
      <c r="E3" s="30" t="s">
        <v>32</v>
      </c>
      <c r="F3" s="30" t="s">
        <v>33</v>
      </c>
      <c r="G3" s="30" t="s">
        <v>34</v>
      </c>
      <c r="H3" s="30" t="s">
        <v>35</v>
      </c>
      <c r="I3" s="30" t="s">
        <v>36</v>
      </c>
      <c r="J3" s="30" t="s">
        <v>37</v>
      </c>
      <c r="K3" s="30" t="s">
        <v>38</v>
      </c>
      <c r="L3" s="30" t="s">
        <v>39</v>
      </c>
      <c r="M3" s="30" t="s">
        <v>40</v>
      </c>
      <c r="N3" s="30" t="s">
        <v>41</v>
      </c>
      <c r="O3" s="29" t="s">
        <v>42</v>
      </c>
    </row>
    <row r="4" spans="1:18" ht="39.75" customHeight="1">
      <c r="A4" s="31" t="s">
        <v>0</v>
      </c>
      <c r="B4" s="32" t="s">
        <v>30</v>
      </c>
      <c r="C4" s="60">
        <f t="array" ref="C4:O16">MMULT(MAB!C4:O16,I!C4:O16-M!C4:O16)+M!C4:O16</f>
        <v>0.17976919947116923</v>
      </c>
      <c r="D4" s="60">
        <v>2.4642592564489243E-5</v>
      </c>
      <c r="E4" s="60">
        <v>6.0612364244533885E-3</v>
      </c>
      <c r="F4" s="60">
        <v>2.0526281863676534E-3</v>
      </c>
      <c r="G4" s="60">
        <v>6.8156124629318562E-4</v>
      </c>
      <c r="H4" s="60">
        <v>4.5327308722176325E-4</v>
      </c>
      <c r="I4" s="60">
        <v>4.6340003308972317E-4</v>
      </c>
      <c r="J4" s="60">
        <v>1.4645029184014654E-4</v>
      </c>
      <c r="K4" s="60">
        <v>1.0947470121849873E-3</v>
      </c>
      <c r="L4" s="60">
        <v>6.4212460181229162E-4</v>
      </c>
      <c r="M4" s="60">
        <v>6.0767400716854982E-4</v>
      </c>
      <c r="N4" s="60">
        <v>1.5894245982146398E-3</v>
      </c>
      <c r="O4" s="52">
        <v>3.3604550098367743E-4</v>
      </c>
      <c r="P4" s="39"/>
      <c r="Q4" s="39"/>
      <c r="R4" s="39"/>
    </row>
    <row r="5" spans="1:18" ht="39.75" customHeight="1">
      <c r="A5" s="31" t="s">
        <v>1</v>
      </c>
      <c r="B5" s="32" t="s">
        <v>31</v>
      </c>
      <c r="C5" s="60">
        <v>1.3280894232201306E-2</v>
      </c>
      <c r="D5" s="60">
        <v>0.96659880596754177</v>
      </c>
      <c r="E5" s="60">
        <v>4.5643292888854582E-2</v>
      </c>
      <c r="F5" s="60">
        <v>1.7037387163180918E-2</v>
      </c>
      <c r="G5" s="60">
        <v>0.19337792709917628</v>
      </c>
      <c r="H5" s="60">
        <v>8.0243663840965165E-3</v>
      </c>
      <c r="I5" s="60">
        <v>4.8100968711343884E-3</v>
      </c>
      <c r="J5" s="60">
        <v>2.3089346469062568E-3</v>
      </c>
      <c r="K5" s="60">
        <v>1.1377090380012328E-2</v>
      </c>
      <c r="L5" s="60">
        <v>6.3095136270929671E-3</v>
      </c>
      <c r="M5" s="60">
        <v>7.3948218863925845E-3</v>
      </c>
      <c r="N5" s="60">
        <v>1.109493863502555E-2</v>
      </c>
      <c r="O5" s="52">
        <v>3.5341780775332561E-3</v>
      </c>
      <c r="P5" s="39"/>
      <c r="Q5" s="39"/>
      <c r="R5" s="39"/>
    </row>
    <row r="6" spans="1:18" ht="39.75" customHeight="1">
      <c r="A6" s="31" t="s">
        <v>2</v>
      </c>
      <c r="B6" s="32" t="s">
        <v>32</v>
      </c>
      <c r="C6" s="60">
        <v>7.5845321788248252E-2</v>
      </c>
      <c r="D6" s="60">
        <v>1.1715385210129162E-3</v>
      </c>
      <c r="E6" s="60">
        <v>0.33182225600642778</v>
      </c>
      <c r="F6" s="60">
        <v>9.859013122929719E-2</v>
      </c>
      <c r="G6" s="60">
        <v>3.1543787745637722E-2</v>
      </c>
      <c r="H6" s="60">
        <v>1.9474863980294275E-2</v>
      </c>
      <c r="I6" s="60">
        <v>1.9536755378516717E-2</v>
      </c>
      <c r="J6" s="60">
        <v>6.0097067529803943E-3</v>
      </c>
      <c r="K6" s="60">
        <v>5.2862654906685298E-2</v>
      </c>
      <c r="L6" s="60">
        <v>2.6883105850708348E-2</v>
      </c>
      <c r="M6" s="60">
        <v>2.7515833900488375E-2</v>
      </c>
      <c r="N6" s="60">
        <v>4.8980916489106636E-2</v>
      </c>
      <c r="O6" s="52">
        <v>1.5786776689747213E-2</v>
      </c>
      <c r="P6" s="39"/>
      <c r="Q6" s="39"/>
      <c r="R6" s="39"/>
    </row>
    <row r="7" spans="1:18" ht="39.75" customHeight="1">
      <c r="A7" s="31" t="s">
        <v>3</v>
      </c>
      <c r="B7" s="32" t="s">
        <v>33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52">
        <v>0</v>
      </c>
      <c r="P7" s="39"/>
      <c r="Q7" s="39"/>
      <c r="R7" s="39"/>
    </row>
    <row r="8" spans="1:18" ht="39.75" customHeight="1">
      <c r="A8" s="31" t="s">
        <v>4</v>
      </c>
      <c r="B8" s="32" t="s">
        <v>34</v>
      </c>
      <c r="C8" s="60">
        <v>3.9532983648845704E-6</v>
      </c>
      <c r="D8" s="60">
        <v>3.2436647253728089E-7</v>
      </c>
      <c r="E8" s="60">
        <v>5.528571202864726E-6</v>
      </c>
      <c r="F8" s="60">
        <v>3.2382426562076454E-6</v>
      </c>
      <c r="G8" s="60">
        <v>1.8145005675782833E-4</v>
      </c>
      <c r="H8" s="60">
        <v>5.4269165308415824E-6</v>
      </c>
      <c r="I8" s="60">
        <v>2.3439855435200788E-6</v>
      </c>
      <c r="J8" s="60">
        <v>1.4913767383625097E-6</v>
      </c>
      <c r="K8" s="60">
        <v>4.7833979437333676E-6</v>
      </c>
      <c r="L8" s="60">
        <v>2.9323674946066362E-6</v>
      </c>
      <c r="M8" s="60">
        <v>3.8879250539032596E-6</v>
      </c>
      <c r="N8" s="60">
        <v>4.9647423026709242E-6</v>
      </c>
      <c r="O8" s="52">
        <v>1.4545991077270898E-6</v>
      </c>
      <c r="P8" s="39"/>
      <c r="Q8" s="39"/>
      <c r="R8" s="39"/>
    </row>
    <row r="9" spans="1:18" ht="39.75" customHeight="1">
      <c r="A9" s="31" t="s">
        <v>5</v>
      </c>
      <c r="B9" s="32" t="s">
        <v>35</v>
      </c>
      <c r="C9" s="60">
        <v>9.6235120847393469E-5</v>
      </c>
      <c r="D9" s="60">
        <v>1.3300596013980175E-6</v>
      </c>
      <c r="E9" s="60">
        <v>8.1412462583256936E-5</v>
      </c>
      <c r="F9" s="60">
        <v>1.0072779181015438E-4</v>
      </c>
      <c r="G9" s="60">
        <v>3.0126150909540583E-5</v>
      </c>
      <c r="H9" s="60">
        <v>1.3828332026900377E-3</v>
      </c>
      <c r="I9" s="60">
        <v>2.2543931634147541E-5</v>
      </c>
      <c r="J9" s="60">
        <v>8.248834989831126E-6</v>
      </c>
      <c r="K9" s="60">
        <v>5.8435361061913358E-5</v>
      </c>
      <c r="L9" s="60">
        <v>3.3234431089906191E-5</v>
      </c>
      <c r="M9" s="60">
        <v>2.9275887503249426E-5</v>
      </c>
      <c r="N9" s="60">
        <v>6.3970404781690601E-5</v>
      </c>
      <c r="O9" s="52">
        <v>1.536492924857358E-5</v>
      </c>
      <c r="P9" s="39"/>
      <c r="Q9" s="39"/>
      <c r="R9" s="39"/>
    </row>
    <row r="10" spans="1:18" ht="39.75" customHeight="1">
      <c r="A10" s="31" t="s">
        <v>6</v>
      </c>
      <c r="B10" s="32" t="s">
        <v>36</v>
      </c>
      <c r="C10" s="60">
        <v>1.0455187547524919E-3</v>
      </c>
      <c r="D10" s="60">
        <v>1.3673022346480021E-4</v>
      </c>
      <c r="E10" s="60">
        <v>1.0396887146055917E-3</v>
      </c>
      <c r="F10" s="60">
        <v>1.4805906367706988E-3</v>
      </c>
      <c r="G10" s="60">
        <v>2.0773816826597691E-3</v>
      </c>
      <c r="H10" s="60">
        <v>2.0000805398280785E-3</v>
      </c>
      <c r="I10" s="60">
        <v>7.1552535531659148E-2</v>
      </c>
      <c r="J10" s="60">
        <v>6.0886016266813118E-3</v>
      </c>
      <c r="K10" s="60">
        <v>2.7038670290136829E-3</v>
      </c>
      <c r="L10" s="60">
        <v>1.0592600423043864E-3</v>
      </c>
      <c r="M10" s="60">
        <v>1.7166371137031938E-3</v>
      </c>
      <c r="N10" s="60">
        <v>1.3098323789061126E-3</v>
      </c>
      <c r="O10" s="52">
        <v>2.2482250374681627E-3</v>
      </c>
      <c r="P10" s="39"/>
      <c r="Q10" s="39"/>
      <c r="R10" s="39"/>
    </row>
    <row r="11" spans="1:18" ht="39.75" customHeight="1">
      <c r="A11" s="31" t="s">
        <v>7</v>
      </c>
      <c r="B11" s="32" t="s">
        <v>37</v>
      </c>
      <c r="C11" s="60">
        <v>1.408761384106381E-7</v>
      </c>
      <c r="D11" s="60">
        <v>1.3241758116370939E-8</v>
      </c>
      <c r="E11" s="60">
        <v>1.5322249255488044E-7</v>
      </c>
      <c r="F11" s="60">
        <v>2.5526374333938985E-7</v>
      </c>
      <c r="G11" s="60">
        <v>2.5297777482413622E-7</v>
      </c>
      <c r="H11" s="60">
        <v>7.3069004575890303E-7</v>
      </c>
      <c r="I11" s="60">
        <v>4.4202170098091599E-7</v>
      </c>
      <c r="J11" s="60">
        <v>1.7315056685821458E-5</v>
      </c>
      <c r="K11" s="60">
        <v>6.307515247956951E-7</v>
      </c>
      <c r="L11" s="60">
        <v>7.0317896591614144E-7</v>
      </c>
      <c r="M11" s="60">
        <v>1.8362819316672848E-7</v>
      </c>
      <c r="N11" s="60">
        <v>4.1700843088246542E-7</v>
      </c>
      <c r="O11" s="52">
        <v>3.3519829973522492E-7</v>
      </c>
      <c r="P11" s="39"/>
      <c r="Q11" s="39"/>
      <c r="R11" s="39"/>
    </row>
    <row r="12" spans="1:18" ht="39.75" customHeight="1">
      <c r="A12" s="31" t="s">
        <v>8</v>
      </c>
      <c r="B12" s="32" t="s">
        <v>38</v>
      </c>
      <c r="C12" s="60">
        <v>3.7931056186573352E-3</v>
      </c>
      <c r="D12" s="60">
        <v>3.316326267622963E-4</v>
      </c>
      <c r="E12" s="60">
        <v>2.1785387885968821E-3</v>
      </c>
      <c r="F12" s="60">
        <v>3.1062641255464834E-3</v>
      </c>
      <c r="G12" s="60">
        <v>2.2352468079153546E-3</v>
      </c>
      <c r="H12" s="60">
        <v>2.9654303786246579E-3</v>
      </c>
      <c r="I12" s="60">
        <v>2.1574226152534176E-3</v>
      </c>
      <c r="J12" s="60">
        <v>4.6861585505921546E-4</v>
      </c>
      <c r="K12" s="60">
        <v>4.9195321098118187E-2</v>
      </c>
      <c r="L12" s="60">
        <v>1.7929639870830215E-3</v>
      </c>
      <c r="M12" s="60">
        <v>2.1774806097743199E-3</v>
      </c>
      <c r="N12" s="60">
        <v>1.8419203238985828E-3</v>
      </c>
      <c r="O12" s="52">
        <v>2.2686258131282512E-3</v>
      </c>
      <c r="P12" s="39"/>
      <c r="Q12" s="39"/>
      <c r="R12" s="39"/>
    </row>
    <row r="13" spans="1:18" ht="39.75" customHeight="1">
      <c r="A13" s="31" t="s">
        <v>9</v>
      </c>
      <c r="B13" s="32" t="s">
        <v>39</v>
      </c>
      <c r="C13" s="60">
        <v>8.970950530305617E-4</v>
      </c>
      <c r="D13" s="60">
        <v>5.2956103787594342E-5</v>
      </c>
      <c r="E13" s="60">
        <v>9.6667379401584031E-4</v>
      </c>
      <c r="F13" s="60">
        <v>1.5424921845621539E-3</v>
      </c>
      <c r="G13" s="60">
        <v>1.940840353255654E-3</v>
      </c>
      <c r="H13" s="60">
        <v>3.223015694033847E-3</v>
      </c>
      <c r="I13" s="60">
        <v>4.3926189340816107E-3</v>
      </c>
      <c r="J13" s="60">
        <v>7.7435361197034482E-4</v>
      </c>
      <c r="K13" s="60">
        <v>1.6621004391332583E-3</v>
      </c>
      <c r="L13" s="60">
        <v>6.6449267648859348E-2</v>
      </c>
      <c r="M13" s="60">
        <v>2.6627122888953228E-3</v>
      </c>
      <c r="N13" s="60">
        <v>3.7289731220108814E-3</v>
      </c>
      <c r="O13" s="52">
        <v>2.6679028779937187E-3</v>
      </c>
      <c r="P13" s="39"/>
      <c r="Q13" s="39"/>
      <c r="R13" s="39"/>
    </row>
    <row r="14" spans="1:18" ht="39.75" customHeight="1">
      <c r="A14" s="31" t="s">
        <v>10</v>
      </c>
      <c r="B14" s="32" t="s">
        <v>40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52">
        <v>0</v>
      </c>
      <c r="P14" s="39"/>
      <c r="Q14" s="39"/>
      <c r="R14" s="39"/>
    </row>
    <row r="15" spans="1:18" ht="39.75" customHeight="1">
      <c r="A15" s="31" t="s">
        <v>11</v>
      </c>
      <c r="B15" s="32" t="s">
        <v>41</v>
      </c>
      <c r="C15" s="60">
        <v>1.9448202080072645E-3</v>
      </c>
      <c r="D15" s="60">
        <v>1.1752292557909108E-4</v>
      </c>
      <c r="E15" s="60">
        <v>2.0394174211127497E-3</v>
      </c>
      <c r="F15" s="60">
        <v>4.3501063841108554E-3</v>
      </c>
      <c r="G15" s="60">
        <v>4.5453747188982626E-3</v>
      </c>
      <c r="H15" s="60">
        <v>3.3408844223587865E-3</v>
      </c>
      <c r="I15" s="60">
        <v>4.7154260568459134E-3</v>
      </c>
      <c r="J15" s="60">
        <v>1.4899570497781565E-3</v>
      </c>
      <c r="K15" s="60">
        <v>5.5067604780068974E-3</v>
      </c>
      <c r="L15" s="60">
        <v>6.6968448747177084E-3</v>
      </c>
      <c r="M15" s="60">
        <v>4.4271677871337584E-3</v>
      </c>
      <c r="N15" s="60">
        <v>3.0630641520362399E-2</v>
      </c>
      <c r="O15" s="52">
        <v>2.0508545233651533E-3</v>
      </c>
      <c r="P15" s="39"/>
      <c r="Q15" s="39"/>
      <c r="R15" s="39"/>
    </row>
    <row r="16" spans="1:18" ht="39.75" customHeight="1">
      <c r="A16" s="28" t="s">
        <v>12</v>
      </c>
      <c r="B16" s="29" t="s">
        <v>42</v>
      </c>
      <c r="C16" s="57">
        <v>2.0316363275687875E-3</v>
      </c>
      <c r="D16" s="57">
        <v>1.1150083115740993E-4</v>
      </c>
      <c r="E16" s="57">
        <v>1.435640239118104E-3</v>
      </c>
      <c r="F16" s="57">
        <v>4.7820495814506689E-3</v>
      </c>
      <c r="G16" s="57">
        <v>1.8279615063528558E-3</v>
      </c>
      <c r="H16" s="57">
        <v>1.7540910267350581E-3</v>
      </c>
      <c r="I16" s="57">
        <v>3.130995219325014E-3</v>
      </c>
      <c r="J16" s="57">
        <v>1.4963508735359292E-3</v>
      </c>
      <c r="K16" s="57">
        <v>1.6904502691158355E-3</v>
      </c>
      <c r="L16" s="57">
        <v>1.9098923819416676E-3</v>
      </c>
      <c r="M16" s="57">
        <v>6.4235259698298681E-4</v>
      </c>
      <c r="N16" s="57">
        <v>1.7257624591917829E-3</v>
      </c>
      <c r="O16" s="56">
        <v>0.27089399029634359</v>
      </c>
      <c r="P16" s="39"/>
      <c r="Q16" s="39"/>
      <c r="R16" s="39"/>
    </row>
    <row r="17" spans="1:18" ht="39.75" customHeight="1">
      <c r="A17" s="28"/>
      <c r="B17" s="29"/>
      <c r="C17" s="57">
        <f>SUM(C4:C16)</f>
        <v>0.27870792074898593</v>
      </c>
      <c r="D17" s="57">
        <f t="shared" ref="D17:O17" si="0">SUM(D4:D16)</f>
        <v>0.96854699745970252</v>
      </c>
      <c r="E17" s="57">
        <f t="shared" si="0"/>
        <v>0.39127383853346354</v>
      </c>
      <c r="F17" s="57">
        <f t="shared" si="0"/>
        <v>0.13304587078949631</v>
      </c>
      <c r="G17" s="57">
        <f t="shared" si="0"/>
        <v>0.23844191034563128</v>
      </c>
      <c r="H17" s="57">
        <f t="shared" si="0"/>
        <v>4.2624996322459627E-2</v>
      </c>
      <c r="I17" s="57">
        <f t="shared" si="0"/>
        <v>0.11078458057878457</v>
      </c>
      <c r="J17" s="57">
        <f t="shared" si="0"/>
        <v>1.8810025977165769E-2</v>
      </c>
      <c r="K17" s="57">
        <f t="shared" si="0"/>
        <v>0.1261568411228009</v>
      </c>
      <c r="L17" s="57">
        <f t="shared" si="0"/>
        <v>0.11177984299207018</v>
      </c>
      <c r="M17" s="57">
        <f t="shared" si="0"/>
        <v>4.71780276312894E-2</v>
      </c>
      <c r="N17" s="57">
        <f t="shared" si="0"/>
        <v>0.10097176168223185</v>
      </c>
      <c r="O17" s="84">
        <f t="shared" si="0"/>
        <v>0.29980375354321909</v>
      </c>
      <c r="P17" s="39"/>
      <c r="Q17" s="39"/>
      <c r="R17" s="39"/>
    </row>
    <row r="18" spans="1:18" ht="39.75" customHeight="1"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ht="39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39.75" customHeight="1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39.75" customHeight="1"/>
    <row r="22" spans="1:18" ht="39.75" customHeight="1"/>
    <row r="23" spans="1:18" ht="39.75" customHeight="1"/>
    <row r="24" spans="1:18" ht="39.75" customHeight="1"/>
    <row r="25" spans="1:18" ht="39.75" customHeight="1"/>
    <row r="26" spans="1:18" ht="39.75" customHeight="1"/>
    <row r="27" spans="1:18" ht="39.75" customHeight="1"/>
    <row r="28" spans="1:18" ht="39.75" customHeight="1"/>
    <row r="29" spans="1:18" ht="39.75" customHeight="1"/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説明</vt:lpstr>
      <vt:lpstr>X</vt:lpstr>
      <vt:lpstr>A</vt:lpstr>
      <vt:lpstr>A2</vt:lpstr>
      <vt:lpstr>B</vt:lpstr>
      <vt:lpstr>I-A-1</vt:lpstr>
      <vt:lpstr>生誘</vt:lpstr>
      <vt:lpstr>生誘係</vt:lpstr>
      <vt:lpstr>生誘依</vt:lpstr>
      <vt:lpstr>粗誘</vt:lpstr>
      <vt:lpstr>粗誘係</vt:lpstr>
      <vt:lpstr>粗誘依</vt:lpstr>
      <vt:lpstr>入誘</vt:lpstr>
      <vt:lpstr>入誘係</vt:lpstr>
      <vt:lpstr>入誘依</vt:lpstr>
      <vt:lpstr>輸入係数等</vt:lpstr>
      <vt:lpstr>I</vt:lpstr>
      <vt:lpstr>M</vt:lpstr>
      <vt:lpstr>V</vt:lpstr>
      <vt:lpstr>VB</vt:lpstr>
      <vt:lpstr>VB(I-M)</vt:lpstr>
      <vt:lpstr>MAB</vt:lpstr>
      <vt:lpstr>MAB(I-M)+M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