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8_{65BB73F5-3A4D-4970-816F-FE1021E107E5}" xr6:coauthVersionLast="36" xr6:coauthVersionMax="36" xr10:uidLastSave="{00000000-0000-0000-0000-000000000000}"/>
  <bookViews>
    <workbookView xWindow="0" yWindow="0" windowWidth="22260" windowHeight="12645" xr2:uid="{00000000-000D-0000-FFFF-FFFF00000000}"/>
  </bookViews>
  <sheets>
    <sheet name="基本算出式（複数バンド）"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2" l="1"/>
  <c r="E16" i="2"/>
  <c r="F16" i="2"/>
  <c r="G16" i="2"/>
  <c r="H16" i="2"/>
  <c r="I16" i="2"/>
  <c r="J16" i="2"/>
  <c r="K16" i="2"/>
  <c r="L16" i="2"/>
  <c r="M16" i="2"/>
  <c r="N16" i="2"/>
  <c r="O16" i="2"/>
  <c r="P16" i="2"/>
  <c r="Q16" i="2"/>
  <c r="R16" i="2"/>
  <c r="S16" i="2"/>
  <c r="T16" i="2"/>
  <c r="U16" i="2"/>
  <c r="V16" i="2"/>
  <c r="W16" i="2"/>
  <c r="X16" i="2"/>
  <c r="Y16" i="2"/>
  <c r="Z16" i="2"/>
  <c r="AA16" i="2"/>
  <c r="C16" i="2"/>
  <c r="D14" i="2"/>
  <c r="E14" i="2"/>
  <c r="F14" i="2"/>
  <c r="G14" i="2"/>
  <c r="H14" i="2"/>
  <c r="I14" i="2"/>
  <c r="J14" i="2"/>
  <c r="K14" i="2"/>
  <c r="L14" i="2"/>
  <c r="M14" i="2"/>
  <c r="N14" i="2"/>
  <c r="O14" i="2"/>
  <c r="C14" i="2"/>
  <c r="P14" i="2"/>
  <c r="Q14" i="2"/>
  <c r="R14" i="2"/>
  <c r="S14" i="2"/>
  <c r="T14" i="2"/>
  <c r="U14" i="2"/>
  <c r="V14" i="2"/>
  <c r="W14" i="2"/>
  <c r="X14" i="2"/>
  <c r="Y14" i="2"/>
  <c r="Z14" i="2"/>
  <c r="AA14" i="2"/>
  <c r="D10" i="2"/>
  <c r="E10" i="2"/>
  <c r="F10" i="2"/>
  <c r="G10" i="2"/>
  <c r="H10" i="2"/>
  <c r="I10" i="2"/>
  <c r="J10" i="2"/>
  <c r="K10" i="2"/>
  <c r="L10" i="2"/>
  <c r="M10" i="2"/>
  <c r="N10" i="2"/>
  <c r="O10" i="2"/>
  <c r="P10" i="2"/>
  <c r="Q10" i="2"/>
  <c r="R10" i="2"/>
  <c r="S10" i="2"/>
  <c r="T10" i="2"/>
  <c r="U10" i="2"/>
  <c r="V10" i="2"/>
  <c r="W10" i="2"/>
  <c r="X10" i="2"/>
  <c r="Y10" i="2"/>
  <c r="Z10" i="2"/>
  <c r="AA10" i="2"/>
  <c r="C10" i="2"/>
  <c r="C12" i="2"/>
  <c r="D12" i="2"/>
  <c r="E12" i="2"/>
  <c r="F12" i="2"/>
  <c r="G12" i="2"/>
  <c r="H12" i="2"/>
  <c r="I12" i="2"/>
  <c r="J12" i="2"/>
  <c r="K12" i="2"/>
  <c r="L12" i="2"/>
  <c r="M12" i="2"/>
  <c r="N12" i="2"/>
  <c r="O12" i="2"/>
  <c r="P12" i="2"/>
  <c r="Q12" i="2"/>
  <c r="R12" i="2"/>
  <c r="S12" i="2"/>
  <c r="T12" i="2"/>
  <c r="U12" i="2"/>
  <c r="V12" i="2"/>
  <c r="W12" i="2"/>
  <c r="X12" i="2"/>
  <c r="Y12" i="2"/>
  <c r="Z12" i="2"/>
  <c r="AA12" i="2"/>
  <c r="W17" i="2" l="1"/>
  <c r="W19" i="2" s="1"/>
  <c r="V17" i="2"/>
  <c r="V19" i="2" s="1"/>
  <c r="O17" i="2"/>
  <c r="O19" i="2" s="1"/>
  <c r="I17" i="2"/>
  <c r="I19" i="2" s="1"/>
  <c r="H17" i="2"/>
  <c r="H19" i="2" s="1"/>
  <c r="G17" i="2"/>
  <c r="G19" i="2" s="1"/>
  <c r="E17" i="2"/>
  <c r="E19" i="2" s="1"/>
  <c r="Z17" i="2"/>
  <c r="Z19" i="2" s="1"/>
  <c r="R17" i="2"/>
  <c r="R19" i="2" s="1"/>
  <c r="L17" i="2"/>
  <c r="L19" i="2" s="1"/>
  <c r="C17" i="2"/>
  <c r="C19" i="2" s="1"/>
  <c r="M17" i="2"/>
  <c r="M19" i="2" s="1"/>
  <c r="U17" i="2"/>
  <c r="U19" i="2" s="1"/>
  <c r="N17" i="2"/>
  <c r="N19" i="2" s="1"/>
  <c r="F17" i="2"/>
  <c r="F19" i="2" s="1"/>
  <c r="AA17" i="2"/>
  <c r="AA19" i="2" s="1"/>
  <c r="S17" i="2"/>
  <c r="S19" i="2" s="1"/>
  <c r="D17" i="2"/>
  <c r="D19" i="2" s="1"/>
  <c r="K17" i="2"/>
  <c r="K19" i="2" s="1"/>
  <c r="Q17" i="2"/>
  <c r="Q19" i="2" s="1"/>
  <c r="T17" i="2"/>
  <c r="T19" i="2" s="1"/>
  <c r="Y17" i="2"/>
  <c r="Y19" i="2" s="1"/>
  <c r="X17" i="2"/>
  <c r="X19" i="2" s="1"/>
  <c r="P17" i="2"/>
  <c r="P19" i="2" s="1"/>
  <c r="J17" i="2"/>
  <c r="J19" i="2" s="1"/>
</calcChain>
</file>

<file path=xl/sharedStrings.xml><?xml version="1.0" encoding="utf-8"?>
<sst xmlns="http://schemas.openxmlformats.org/spreadsheetml/2006/main" count="62" uniqueCount="60">
  <si>
    <t>周波数帯</t>
    <rPh sb="0" eb="3">
      <t>シュウハスウ</t>
    </rPh>
    <rPh sb="3" eb="4">
      <t>タイ</t>
    </rPh>
    <phoneticPr fontId="3"/>
  </si>
  <si>
    <t>◎電界強度の基本算出式（複数バンド）</t>
    <rPh sb="12" eb="14">
      <t>フクスウ</t>
    </rPh>
    <phoneticPr fontId="1"/>
  </si>
  <si>
    <t>135kHz帯</t>
    <phoneticPr fontId="3"/>
  </si>
  <si>
    <t>475kHz帯</t>
    <phoneticPr fontId="3"/>
  </si>
  <si>
    <t>1.8/1.9MHz帯</t>
    <rPh sb="10" eb="11">
      <t>オビ</t>
    </rPh>
    <phoneticPr fontId="3"/>
  </si>
  <si>
    <t>3.5MHz帯</t>
    <phoneticPr fontId="3"/>
  </si>
  <si>
    <t>3.8MHz帯</t>
    <phoneticPr fontId="3"/>
  </si>
  <si>
    <t>7MHz帯</t>
    <phoneticPr fontId="1"/>
  </si>
  <si>
    <t>10MHz帯</t>
    <phoneticPr fontId="1"/>
  </si>
  <si>
    <t>14MHz帯</t>
    <phoneticPr fontId="1"/>
  </si>
  <si>
    <t>18MHz帯</t>
    <phoneticPr fontId="1"/>
  </si>
  <si>
    <t>21MHz帯</t>
    <phoneticPr fontId="1"/>
  </si>
  <si>
    <t>24MHz帯</t>
    <phoneticPr fontId="1"/>
  </si>
  <si>
    <t>28MHz帯</t>
  </si>
  <si>
    <t>50MHz帯</t>
    <phoneticPr fontId="1"/>
  </si>
  <si>
    <t>144MHz帯</t>
    <phoneticPr fontId="1"/>
  </si>
  <si>
    <t>430MHz帯</t>
    <phoneticPr fontId="1"/>
  </si>
  <si>
    <t>1200MHz帯</t>
    <phoneticPr fontId="1"/>
  </si>
  <si>
    <t>2400MHz帯</t>
    <phoneticPr fontId="1"/>
  </si>
  <si>
    <t>5750MHz帯</t>
    <phoneticPr fontId="1"/>
  </si>
  <si>
    <t>10GHz帯</t>
    <phoneticPr fontId="1"/>
  </si>
  <si>
    <t>24GHz帯</t>
    <rPh sb="5" eb="6">
      <t>タイ</t>
    </rPh>
    <phoneticPr fontId="1"/>
  </si>
  <si>
    <t>47GHz帯</t>
    <phoneticPr fontId="1"/>
  </si>
  <si>
    <t>77GHz帯</t>
    <phoneticPr fontId="1"/>
  </si>
  <si>
    <t>122GHz帯</t>
    <phoneticPr fontId="1"/>
  </si>
  <si>
    <t>135GHz帯</t>
    <phoneticPr fontId="1"/>
  </si>
  <si>
    <t>249GHz帯</t>
    <phoneticPr fontId="1"/>
  </si>
  <si>
    <r>
      <t>算出電界強度Ｅ［V</t>
    </r>
    <r>
      <rPr>
        <sz val="11"/>
        <color theme="1"/>
        <rFont val="ＭＳ Ｐゴシック"/>
        <family val="3"/>
        <charset val="128"/>
      </rPr>
      <t>/m</t>
    </r>
    <r>
      <rPr>
        <sz val="11"/>
        <rFont val="ＭＳ Ｐゴシック"/>
        <family val="3"/>
        <charset val="128"/>
      </rPr>
      <t>］</t>
    </r>
    <rPh sb="0" eb="1">
      <t>ザン</t>
    </rPh>
    <rPh sb="1" eb="2">
      <t>デ</t>
    </rPh>
    <rPh sb="2" eb="3">
      <t>デン</t>
    </rPh>
    <rPh sb="3" eb="4">
      <t>カイ</t>
    </rPh>
    <rPh sb="4" eb="5">
      <t>ツヨシ</t>
    </rPh>
    <rPh sb="5" eb="6">
      <t>ド</t>
    </rPh>
    <phoneticPr fontId="3"/>
  </si>
  <si>
    <r>
      <t>基準値</t>
    </r>
    <r>
      <rPr>
        <sz val="11"/>
        <color theme="1"/>
        <rFont val="ＭＳ Ｐゴシック"/>
        <family val="3"/>
        <charset val="128"/>
      </rPr>
      <t xml:space="preserve"> </t>
    </r>
    <r>
      <rPr>
        <sz val="11"/>
        <rFont val="ＭＳ Ｐゴシック"/>
        <family val="3"/>
        <charset val="128"/>
      </rPr>
      <t>[</t>
    </r>
    <r>
      <rPr>
        <sz val="11"/>
        <color theme="1"/>
        <rFont val="ＭＳ Ｐゴシック"/>
        <family val="3"/>
        <charset val="128"/>
      </rPr>
      <t>V/m</t>
    </r>
    <r>
      <rPr>
        <sz val="11"/>
        <rFont val="ＭＳ Ｐゴシック"/>
        <family val="3"/>
        <charset val="128"/>
      </rPr>
      <t>]</t>
    </r>
    <rPh sb="0" eb="3">
      <t>キジュンチ</t>
    </rPh>
    <phoneticPr fontId="3"/>
  </si>
  <si>
    <t>送信機出力Ｐ［W］</t>
    <rPh sb="0" eb="3">
      <t>ソウシンキ</t>
    </rPh>
    <rPh sb="3" eb="5">
      <t>シュツリョク</t>
    </rPh>
    <phoneticPr fontId="3"/>
  </si>
  <si>
    <r>
      <t>給電線損失［d</t>
    </r>
    <r>
      <rPr>
        <sz val="11"/>
        <color theme="1"/>
        <rFont val="ＭＳ Ｐゴシック"/>
        <family val="3"/>
        <charset val="128"/>
      </rPr>
      <t>B</t>
    </r>
    <r>
      <rPr>
        <sz val="11"/>
        <rFont val="ＭＳ Ｐゴシック"/>
        <family val="3"/>
        <charset val="128"/>
      </rPr>
      <t>］</t>
    </r>
    <rPh sb="0" eb="2">
      <t>キュウデン</t>
    </rPh>
    <rPh sb="2" eb="3">
      <t>セン</t>
    </rPh>
    <rPh sb="3" eb="4">
      <t>ゾン</t>
    </rPh>
    <rPh sb="4" eb="5">
      <t>シツ</t>
    </rPh>
    <phoneticPr fontId="3"/>
  </si>
  <si>
    <t>平均電力率[倍]</t>
    <rPh sb="0" eb="2">
      <t>ヘイキン</t>
    </rPh>
    <rPh sb="2" eb="4">
      <t>デンリョク</t>
    </rPh>
    <rPh sb="4" eb="5">
      <t>リツ</t>
    </rPh>
    <rPh sb="6" eb="7">
      <t>バイ</t>
    </rPh>
    <phoneticPr fontId="1"/>
  </si>
  <si>
    <r>
      <t>アンテナ利得Ｇ［d</t>
    </r>
    <r>
      <rPr>
        <sz val="11"/>
        <color theme="1"/>
        <rFont val="ＭＳ Ｐゴシック"/>
        <family val="3"/>
        <charset val="128"/>
      </rPr>
      <t>B</t>
    </r>
    <r>
      <rPr>
        <sz val="11"/>
        <rFont val="ＭＳ Ｐゴシック"/>
        <family val="3"/>
        <charset val="128"/>
      </rPr>
      <t>i］</t>
    </r>
    <rPh sb="4" eb="6">
      <t>リトク</t>
    </rPh>
    <phoneticPr fontId="3"/>
  </si>
  <si>
    <t>送信空中線の高さ［m］</t>
    <rPh sb="0" eb="2">
      <t>ソウシン</t>
    </rPh>
    <rPh sb="2" eb="5">
      <t>クウチュウセン</t>
    </rPh>
    <rPh sb="6" eb="7">
      <t>タカ</t>
    </rPh>
    <phoneticPr fontId="3"/>
  </si>
  <si>
    <t>送信空中線直下からの水平距離［m］</t>
    <rPh sb="0" eb="2">
      <t>ソウシン</t>
    </rPh>
    <rPh sb="2" eb="5">
      <t>クウチュウセン</t>
    </rPh>
    <rPh sb="5" eb="7">
      <t>チョッカ</t>
    </rPh>
    <rPh sb="10" eb="12">
      <t>スイヘイ</t>
    </rPh>
    <rPh sb="12" eb="14">
      <t>キョリ</t>
    </rPh>
    <phoneticPr fontId="3"/>
  </si>
  <si>
    <t>送信空中線との距離Ｒ［m］</t>
    <rPh sb="0" eb="2">
      <t>ソウシン</t>
    </rPh>
    <rPh sb="2" eb="5">
      <t>クウチュウセン</t>
    </rPh>
    <rPh sb="7" eb="9">
      <t>キョリ</t>
    </rPh>
    <phoneticPr fontId="3"/>
  </si>
  <si>
    <t>大地反射の考慮の有無</t>
    <rPh sb="0" eb="2">
      <t>ダイチ</t>
    </rPh>
    <rPh sb="2" eb="4">
      <t>ハンシャ</t>
    </rPh>
    <rPh sb="5" eb="7">
      <t>コウリョ</t>
    </rPh>
    <rPh sb="8" eb="10">
      <t>ウム</t>
    </rPh>
    <phoneticPr fontId="1"/>
  </si>
  <si>
    <t>付近の建造物による強い反射の有無</t>
    <rPh sb="0" eb="2">
      <t>フキン</t>
    </rPh>
    <rPh sb="3" eb="6">
      <t>ケンゾウブツ</t>
    </rPh>
    <rPh sb="9" eb="10">
      <t>ツヨ</t>
    </rPh>
    <rPh sb="11" eb="13">
      <t>ハンシャ</t>
    </rPh>
    <rPh sb="14" eb="16">
      <t>ウム</t>
    </rPh>
    <phoneticPr fontId="3"/>
  </si>
  <si>
    <t>○</t>
    <phoneticPr fontId="1"/>
  </si>
  <si>
    <t>△</t>
    <phoneticPr fontId="1"/>
  </si>
  <si>
    <t>×</t>
    <phoneticPr fontId="1"/>
  </si>
  <si>
    <t>大地反射の補正係数K[倍]</t>
    <rPh sb="0" eb="2">
      <t>ダイチ</t>
    </rPh>
    <rPh sb="2" eb="4">
      <t>ハンシャ</t>
    </rPh>
    <rPh sb="5" eb="7">
      <t>ホセイ</t>
    </rPh>
    <rPh sb="7" eb="9">
      <t>ケイスウ</t>
    </rPh>
    <rPh sb="11" eb="12">
      <t>バイ</t>
    </rPh>
    <phoneticPr fontId="1"/>
  </si>
  <si>
    <t>付近の建造物による強い反射による補正[倍]</t>
    <rPh sb="16" eb="18">
      <t>ホセイ</t>
    </rPh>
    <rPh sb="19" eb="20">
      <t>バイ</t>
    </rPh>
    <phoneticPr fontId="1"/>
  </si>
  <si>
    <t>注記</t>
    <rPh sb="0" eb="2">
      <t>チュウキ</t>
    </rPh>
    <phoneticPr fontId="1"/>
  </si>
  <si>
    <t>人が通常出入りする場所との高低差[m]</t>
    <rPh sb="13" eb="16">
      <t>コウテイサ</t>
    </rPh>
    <phoneticPr fontId="1"/>
  </si>
  <si>
    <t>適合性判定結果</t>
    <rPh sb="0" eb="3">
      <t>テキゴウセイ</t>
    </rPh>
    <rPh sb="3" eb="5">
      <t>ハンテイ</t>
    </rPh>
    <rPh sb="5" eb="7">
      <t>ケッカ</t>
    </rPh>
    <phoneticPr fontId="3"/>
  </si>
  <si>
    <t xml:space="preserve">※このシートは、複数のアマチュアバンドについて、一括して簡易的に適合性を検討するためのものです。
</t>
    <rPh sb="24" eb="26">
      <t>イッカツ</t>
    </rPh>
    <phoneticPr fontId="1"/>
  </si>
  <si>
    <t>　黄色に塗られたセルに必要な情報を入力してください。</t>
    <phoneticPr fontId="1"/>
  </si>
  <si>
    <t>注１</t>
    <rPh sb="0" eb="1">
      <t>チュウ</t>
    </rPh>
    <phoneticPr fontId="1"/>
  </si>
  <si>
    <t>注２</t>
    <rPh sb="0" eb="1">
      <t>チュウ</t>
    </rPh>
    <phoneticPr fontId="1"/>
  </si>
  <si>
    <t>注３</t>
    <rPh sb="0" eb="1">
      <t>チュウ</t>
    </rPh>
    <phoneticPr fontId="1"/>
  </si>
  <si>
    <t>注４</t>
    <phoneticPr fontId="1"/>
  </si>
  <si>
    <t>注５</t>
    <rPh sb="0" eb="1">
      <t>チュウ</t>
    </rPh>
    <phoneticPr fontId="1"/>
  </si>
  <si>
    <t>注６</t>
    <rPh sb="0" eb="1">
      <t>チュウ</t>
    </rPh>
    <phoneticPr fontId="1"/>
  </si>
  <si>
    <t>注１：平均電力率（換算比）を入力してください。電波の型式がA1Aであれば0.5、J3Eであれば0.16など（型式が複数ある場合は最も大きい値を用いてください。）。不明なら「１」と入力してください。</t>
    <rPh sb="0" eb="1">
      <t>チュウ</t>
    </rPh>
    <phoneticPr fontId="1"/>
  </si>
  <si>
    <t>注２：アンテナの絶対利得を入力してください。相対利得（[dBd]表記）の場合は、その値に2.15を加えた値を入力してください。</t>
    <rPh sb="0" eb="1">
      <t>チュウ</t>
    </rPh>
    <phoneticPr fontId="1"/>
  </si>
  <si>
    <t>注３：大地面の反射を考慮する場合は「○」を、水面等大地面以外の反射を考慮する場合は「△」を、全ての反射を考慮しない場合は「×」を入力してください。</t>
    <rPh sb="0" eb="1">
      <t>チュウ</t>
    </rPh>
    <phoneticPr fontId="1"/>
  </si>
  <si>
    <t>注４：付近にビル、鉄塔、金属物体等の建造物が存在し強い反射を生じさせるおそれがある場合は「○」を、ない場合は「×」を入力してください。</t>
    <phoneticPr fontId="1"/>
  </si>
  <si>
    <t>注５：各アマチュアバンドごとに、基準値のうち最も厳しいものをデフォルトで記載していますが、実際に使用する（指定を受ける）周波数を踏まえて算出した値に修正することは可能です。</t>
    <rPh sb="0" eb="1">
      <t>チュウ</t>
    </rPh>
    <rPh sb="3" eb="4">
      <t>カク</t>
    </rPh>
    <rPh sb="16" eb="19">
      <t>キジュンチ</t>
    </rPh>
    <rPh sb="22" eb="23">
      <t>モット</t>
    </rPh>
    <rPh sb="24" eb="25">
      <t>キビ</t>
    </rPh>
    <rPh sb="36" eb="38">
      <t>キサイ</t>
    </rPh>
    <rPh sb="45" eb="47">
      <t>ジッサイ</t>
    </rPh>
    <rPh sb="48" eb="50">
      <t>シヨウ</t>
    </rPh>
    <rPh sb="53" eb="55">
      <t>シテイ</t>
    </rPh>
    <rPh sb="56" eb="57">
      <t>ウ</t>
    </rPh>
    <rPh sb="60" eb="63">
      <t>シュウハスウ</t>
    </rPh>
    <rPh sb="64" eb="65">
      <t>フ</t>
    </rPh>
    <rPh sb="68" eb="70">
      <t>サンシュツ</t>
    </rPh>
    <rPh sb="72" eb="73">
      <t>アタイ</t>
    </rPh>
    <rPh sb="74" eb="76">
      <t>シュウセイ</t>
    </rPh>
    <rPh sb="81" eb="83">
      <t>カノウ</t>
    </rPh>
    <phoneticPr fontId="1"/>
  </si>
  <si>
    <t>注６：ビームアンテナについては、基本算出式による判定結果が「×」となった場合に、俯角減衰量を考慮することができます。その場合は、「俯角減衰量考慮あり」のシートをご利用ください。</t>
    <rPh sb="0" eb="1">
      <t>チュウ</t>
    </rPh>
    <rPh sb="16" eb="18">
      <t>キホン</t>
    </rPh>
    <rPh sb="18" eb="21">
      <t>サンシュツシキ</t>
    </rPh>
    <rPh sb="24" eb="26">
      <t>ハンテイ</t>
    </rPh>
    <rPh sb="26" eb="28">
      <t>ケッカ</t>
    </rPh>
    <rPh sb="36" eb="38">
      <t>バアイ</t>
    </rPh>
    <rPh sb="40" eb="45">
      <t>フカクゲンスイリョウ</t>
    </rPh>
    <rPh sb="46" eb="48">
      <t>コウリョ</t>
    </rPh>
    <rPh sb="60" eb="6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</si>
</sst>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quot;M&quot;"/>
    <numFmt numFmtId="177" formatCode="#.#\ &quot;MHz帯&quot;"/>
    <numFmt numFmtId="178" formatCode="0.00_ "/>
    <numFmt numFmtId="179" formatCode="0_);[Red]\(0\)"/>
    <numFmt numFmtId="180" formatCode="0_ "/>
    <numFmt numFmtId="181" formatCode="0.00_);[Red]\(0.00\)"/>
    <numFmt numFmtId="182" formatCode="0.0_ "/>
    <numFmt numFmtId="183" formatCode="0.0_);[Red]\(0.0\)"/>
  </numFmts>
  <fonts count="6">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178" fontId="2" fillId="0" borderId="0" xfId="0" applyNumberFormat="1" applyFont="1" applyBorder="1" applyAlignment="1">
      <alignment vertical="center"/>
    </xf>
    <xf numFmtId="181" fontId="2" fillId="0" borderId="1" xfId="0" applyNumberFormat="1" applyFont="1" applyFill="1" applyBorder="1" applyAlignment="1">
      <alignment horizontal="right" vertical="center" wrapText="1"/>
    </xf>
    <xf numFmtId="181" fontId="2"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xf>
    <xf numFmtId="177" fontId="2" fillId="0" borderId="1"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183" fontId="2" fillId="0" borderId="1" xfId="0" applyNumberFormat="1" applyFont="1" applyFill="1" applyBorder="1" applyAlignment="1">
      <alignment vertical="center"/>
    </xf>
    <xf numFmtId="0" fontId="4" fillId="0" borderId="1" xfId="0" applyFont="1" applyBorder="1"/>
    <xf numFmtId="179" fontId="2" fillId="0" borderId="1" xfId="0" applyNumberFormat="1" applyFont="1" applyFill="1" applyBorder="1" applyAlignment="1">
      <alignment vertical="center"/>
    </xf>
    <xf numFmtId="181"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0" xfId="0" applyFont="1"/>
    <xf numFmtId="0" fontId="5" fillId="0" borderId="0" xfId="0" applyFont="1" applyAlignment="1">
      <alignment vertical="top"/>
    </xf>
    <xf numFmtId="0" fontId="4" fillId="0" borderId="0" xfId="0" applyFont="1" applyAlignment="1">
      <alignment vertical="top"/>
    </xf>
    <xf numFmtId="180" fontId="2" fillId="2" borderId="1" xfId="0" applyNumberFormat="1" applyFont="1" applyFill="1" applyBorder="1" applyAlignment="1">
      <alignment horizontal="right" vertical="center"/>
    </xf>
    <xf numFmtId="178" fontId="2" fillId="2" borderId="1" xfId="0" applyNumberFormat="1" applyFont="1" applyFill="1" applyBorder="1" applyAlignment="1">
      <alignment horizontal="right" vertical="center"/>
    </xf>
    <xf numFmtId="183" fontId="2" fillId="2" borderId="1" xfId="0" applyNumberFormat="1" applyFont="1" applyFill="1" applyBorder="1" applyAlignment="1">
      <alignment horizontal="right" vertical="center"/>
    </xf>
    <xf numFmtId="183" fontId="2" fillId="0" borderId="1" xfId="0" applyNumberFormat="1" applyFont="1" applyFill="1" applyBorder="1" applyAlignment="1">
      <alignment horizontal="right" vertical="center"/>
    </xf>
    <xf numFmtId="179" fontId="2" fillId="2" borderId="1" xfId="0" applyNumberFormat="1" applyFont="1" applyFill="1" applyBorder="1" applyAlignment="1">
      <alignment horizontal="right" vertical="center"/>
    </xf>
    <xf numFmtId="181" fontId="2" fillId="2" borderId="1" xfId="0" applyNumberFormat="1" applyFont="1" applyFill="1" applyBorder="1" applyAlignment="1">
      <alignment horizontal="right" vertical="center"/>
    </xf>
    <xf numFmtId="178"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xf>
    <xf numFmtId="181" fontId="2" fillId="3" borderId="1" xfId="0" applyNumberFormat="1" applyFont="1" applyFill="1" applyBorder="1" applyAlignment="1">
      <alignment horizontal="center" vertical="center" wrapText="1"/>
    </xf>
    <xf numFmtId="181" fontId="2" fillId="3" borderId="1" xfId="0" applyNumberFormat="1" applyFont="1" applyFill="1" applyBorder="1" applyAlignment="1">
      <alignment horizontal="center" vertical="center"/>
    </xf>
    <xf numFmtId="181" fontId="2" fillId="0" borderId="1" xfId="0" applyNumberFormat="1" applyFont="1" applyFill="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7497-3CE9-4ED1-B9E3-CD879B375AA0}">
  <dimension ref="A1:AF45"/>
  <sheetViews>
    <sheetView tabSelected="1" zoomScale="130" zoomScaleNormal="130" workbookViewId="0">
      <selection activeCell="C5" sqref="C5"/>
    </sheetView>
  </sheetViews>
  <sheetFormatPr defaultColWidth="8.75" defaultRowHeight="13.5"/>
  <cols>
    <col min="1" max="1" width="37.125" style="18" customWidth="1"/>
    <col min="2" max="2" width="9.125" style="18" customWidth="1"/>
    <col min="3" max="27" width="12.625" style="18" customWidth="1"/>
    <col min="28" max="16384" width="8.75" style="18"/>
  </cols>
  <sheetData>
    <row r="1" spans="1:32">
      <c r="A1" s="18" t="s">
        <v>1</v>
      </c>
    </row>
    <row r="2" spans="1:32">
      <c r="A2" s="20" t="s">
        <v>46</v>
      </c>
    </row>
    <row r="3" spans="1:32">
      <c r="A3" s="19" t="s">
        <v>47</v>
      </c>
    </row>
    <row r="4" spans="1:32">
      <c r="A4" s="17" t="s">
        <v>0</v>
      </c>
      <c r="B4" s="17" t="s">
        <v>43</v>
      </c>
      <c r="C4" s="4" t="s">
        <v>2</v>
      </c>
      <c r="D4" s="5" t="s">
        <v>3</v>
      </c>
      <c r="E4" s="5" t="s">
        <v>4</v>
      </c>
      <c r="F4" s="5" t="s">
        <v>5</v>
      </c>
      <c r="G4" s="5" t="s">
        <v>6</v>
      </c>
      <c r="H4" s="5" t="s">
        <v>7</v>
      </c>
      <c r="I4" s="5" t="s">
        <v>8</v>
      </c>
      <c r="J4" s="5" t="s">
        <v>9</v>
      </c>
      <c r="K4" s="5" t="s">
        <v>10</v>
      </c>
      <c r="L4" s="5" t="s">
        <v>11</v>
      </c>
      <c r="M4" s="5" t="s">
        <v>12</v>
      </c>
      <c r="N4" s="5" t="s">
        <v>13</v>
      </c>
      <c r="O4" s="5" t="s">
        <v>14</v>
      </c>
      <c r="P4" s="5" t="s">
        <v>15</v>
      </c>
      <c r="Q4" s="5" t="s">
        <v>16</v>
      </c>
      <c r="R4" s="5" t="s">
        <v>17</v>
      </c>
      <c r="S4" s="5" t="s">
        <v>18</v>
      </c>
      <c r="T4" s="5" t="s">
        <v>19</v>
      </c>
      <c r="U4" s="5" t="s">
        <v>20</v>
      </c>
      <c r="V4" s="5" t="s">
        <v>21</v>
      </c>
      <c r="W4" s="5" t="s">
        <v>22</v>
      </c>
      <c r="X4" s="5" t="s">
        <v>23</v>
      </c>
      <c r="Y4" s="5" t="s">
        <v>24</v>
      </c>
      <c r="Z4" s="5" t="s">
        <v>25</v>
      </c>
      <c r="AA4" s="5" t="s">
        <v>26</v>
      </c>
      <c r="AE4" s="18" t="s">
        <v>38</v>
      </c>
      <c r="AF4" s="18" t="s">
        <v>38</v>
      </c>
    </row>
    <row r="5" spans="1:32">
      <c r="A5" s="15" t="s">
        <v>29</v>
      </c>
      <c r="B5" s="15"/>
      <c r="C5" s="25"/>
      <c r="D5" s="21"/>
      <c r="E5" s="25"/>
      <c r="F5" s="21"/>
      <c r="G5" s="25"/>
      <c r="H5" s="21"/>
      <c r="I5" s="25"/>
      <c r="J5" s="21"/>
      <c r="K5" s="25"/>
      <c r="L5" s="21"/>
      <c r="M5" s="25"/>
      <c r="N5" s="21"/>
      <c r="O5" s="21"/>
      <c r="P5" s="21"/>
      <c r="Q5" s="21"/>
      <c r="R5" s="21"/>
      <c r="S5" s="21"/>
      <c r="T5" s="21"/>
      <c r="U5" s="21"/>
      <c r="V5" s="21"/>
      <c r="W5" s="21"/>
      <c r="X5" s="21"/>
      <c r="Y5" s="21"/>
      <c r="Z5" s="21"/>
      <c r="AA5" s="21"/>
      <c r="AE5" s="18" t="s">
        <v>39</v>
      </c>
      <c r="AF5" s="18" t="s">
        <v>40</v>
      </c>
    </row>
    <row r="6" spans="1:32">
      <c r="A6" s="15" t="s">
        <v>30</v>
      </c>
      <c r="B6" s="15"/>
      <c r="C6" s="26"/>
      <c r="D6" s="22"/>
      <c r="E6" s="22"/>
      <c r="F6" s="27"/>
      <c r="G6" s="22"/>
      <c r="H6" s="22"/>
      <c r="I6" s="22"/>
      <c r="J6" s="22"/>
      <c r="K6" s="22"/>
      <c r="L6" s="22"/>
      <c r="M6" s="22"/>
      <c r="N6" s="28"/>
      <c r="O6" s="28"/>
      <c r="P6" s="28"/>
      <c r="Q6" s="28"/>
      <c r="R6" s="28"/>
      <c r="S6" s="28"/>
      <c r="T6" s="28"/>
      <c r="U6" s="28"/>
      <c r="V6" s="28"/>
      <c r="W6" s="28"/>
      <c r="X6" s="28"/>
      <c r="Y6" s="28"/>
      <c r="Z6" s="28"/>
      <c r="AA6" s="28"/>
      <c r="AE6" s="18" t="s">
        <v>40</v>
      </c>
    </row>
    <row r="7" spans="1:32">
      <c r="A7" s="15" t="s">
        <v>31</v>
      </c>
      <c r="B7" s="15" t="s">
        <v>48</v>
      </c>
      <c r="C7" s="26"/>
      <c r="D7" s="22"/>
      <c r="E7" s="22"/>
      <c r="F7" s="27"/>
      <c r="G7" s="22"/>
      <c r="H7" s="22"/>
      <c r="I7" s="22"/>
      <c r="J7" s="22"/>
      <c r="K7" s="22"/>
      <c r="L7" s="22"/>
      <c r="M7" s="22"/>
      <c r="N7" s="28"/>
      <c r="O7" s="28"/>
      <c r="P7" s="28"/>
      <c r="Q7" s="28"/>
      <c r="R7" s="28"/>
      <c r="S7" s="28"/>
      <c r="T7" s="28"/>
      <c r="U7" s="28"/>
      <c r="V7" s="28"/>
      <c r="W7" s="28"/>
      <c r="X7" s="28"/>
      <c r="Y7" s="28"/>
      <c r="Z7" s="28"/>
      <c r="AA7" s="28"/>
    </row>
    <row r="8" spans="1:32">
      <c r="A8" s="3" t="s">
        <v>32</v>
      </c>
      <c r="B8" s="3" t="s">
        <v>49</v>
      </c>
      <c r="C8" s="22"/>
      <c r="D8" s="22"/>
      <c r="E8" s="22"/>
      <c r="F8" s="22"/>
      <c r="G8" s="22"/>
      <c r="H8" s="22"/>
      <c r="I8" s="22"/>
      <c r="J8" s="22"/>
      <c r="K8" s="22"/>
      <c r="L8" s="22"/>
      <c r="M8" s="22"/>
      <c r="N8" s="22"/>
      <c r="O8" s="22"/>
      <c r="P8" s="22"/>
      <c r="Q8" s="22"/>
      <c r="R8" s="22"/>
      <c r="S8" s="22"/>
      <c r="T8" s="22"/>
      <c r="U8" s="22"/>
      <c r="V8" s="22"/>
      <c r="W8" s="22"/>
      <c r="X8" s="22"/>
      <c r="Y8" s="22"/>
      <c r="Z8" s="22"/>
      <c r="AA8" s="22"/>
    </row>
    <row r="9" spans="1:32">
      <c r="A9" s="13" t="s">
        <v>33</v>
      </c>
      <c r="B9" s="13"/>
      <c r="C9" s="23"/>
      <c r="D9" s="23"/>
      <c r="E9" s="23"/>
      <c r="F9" s="23"/>
      <c r="G9" s="23"/>
      <c r="H9" s="23"/>
      <c r="I9" s="23"/>
      <c r="J9" s="23"/>
      <c r="K9" s="23"/>
      <c r="L9" s="23"/>
      <c r="M9" s="23"/>
      <c r="N9" s="23"/>
      <c r="O9" s="23"/>
      <c r="P9" s="23"/>
      <c r="Q9" s="23"/>
      <c r="R9" s="23"/>
      <c r="S9" s="23"/>
      <c r="T9" s="23"/>
      <c r="U9" s="23"/>
      <c r="V9" s="23"/>
      <c r="W9" s="23"/>
      <c r="X9" s="23"/>
      <c r="Y9" s="23"/>
      <c r="Z9" s="23"/>
      <c r="AA9" s="23"/>
    </row>
    <row r="10" spans="1:32">
      <c r="A10" s="13" t="s">
        <v>44</v>
      </c>
      <c r="B10" s="13"/>
      <c r="C10" s="24">
        <f>C9-2</f>
        <v>-2</v>
      </c>
      <c r="D10" s="24">
        <f t="shared" ref="D10:AA10" si="0">D9-2</f>
        <v>-2</v>
      </c>
      <c r="E10" s="24">
        <f t="shared" si="0"/>
        <v>-2</v>
      </c>
      <c r="F10" s="24">
        <f t="shared" si="0"/>
        <v>-2</v>
      </c>
      <c r="G10" s="24">
        <f t="shared" si="0"/>
        <v>-2</v>
      </c>
      <c r="H10" s="24">
        <f t="shared" si="0"/>
        <v>-2</v>
      </c>
      <c r="I10" s="24">
        <f t="shared" si="0"/>
        <v>-2</v>
      </c>
      <c r="J10" s="24">
        <f t="shared" si="0"/>
        <v>-2</v>
      </c>
      <c r="K10" s="24">
        <f t="shared" si="0"/>
        <v>-2</v>
      </c>
      <c r="L10" s="24">
        <f t="shared" si="0"/>
        <v>-2</v>
      </c>
      <c r="M10" s="24">
        <f t="shared" si="0"/>
        <v>-2</v>
      </c>
      <c r="N10" s="24">
        <f t="shared" si="0"/>
        <v>-2</v>
      </c>
      <c r="O10" s="24">
        <f t="shared" si="0"/>
        <v>-2</v>
      </c>
      <c r="P10" s="24">
        <f t="shared" si="0"/>
        <v>-2</v>
      </c>
      <c r="Q10" s="24">
        <f t="shared" si="0"/>
        <v>-2</v>
      </c>
      <c r="R10" s="24">
        <f t="shared" si="0"/>
        <v>-2</v>
      </c>
      <c r="S10" s="24">
        <f t="shared" si="0"/>
        <v>-2</v>
      </c>
      <c r="T10" s="24">
        <f t="shared" si="0"/>
        <v>-2</v>
      </c>
      <c r="U10" s="24">
        <f t="shared" si="0"/>
        <v>-2</v>
      </c>
      <c r="V10" s="24">
        <f t="shared" si="0"/>
        <v>-2</v>
      </c>
      <c r="W10" s="24">
        <f t="shared" si="0"/>
        <v>-2</v>
      </c>
      <c r="X10" s="24">
        <f t="shared" si="0"/>
        <v>-2</v>
      </c>
      <c r="Y10" s="24">
        <f t="shared" si="0"/>
        <v>-2</v>
      </c>
      <c r="Z10" s="24">
        <f t="shared" si="0"/>
        <v>-2</v>
      </c>
      <c r="AA10" s="24">
        <f t="shared" si="0"/>
        <v>-2</v>
      </c>
    </row>
    <row r="11" spans="1:32">
      <c r="A11" s="16" t="s">
        <v>34</v>
      </c>
      <c r="B11" s="16"/>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32">
      <c r="A12" s="3" t="s">
        <v>35</v>
      </c>
      <c r="B12" s="3"/>
      <c r="C12" s="2">
        <f t="shared" ref="C12:AA12" si="1">SQRT(POWER(C9-2,2) + POWER(C11, 2))</f>
        <v>2</v>
      </c>
      <c r="D12" s="2">
        <f t="shared" si="1"/>
        <v>2</v>
      </c>
      <c r="E12" s="2">
        <f t="shared" si="1"/>
        <v>2</v>
      </c>
      <c r="F12" s="2">
        <f t="shared" si="1"/>
        <v>2</v>
      </c>
      <c r="G12" s="2">
        <f t="shared" si="1"/>
        <v>2</v>
      </c>
      <c r="H12" s="2">
        <f t="shared" si="1"/>
        <v>2</v>
      </c>
      <c r="I12" s="2">
        <f t="shared" si="1"/>
        <v>2</v>
      </c>
      <c r="J12" s="2">
        <f t="shared" si="1"/>
        <v>2</v>
      </c>
      <c r="K12" s="2">
        <f t="shared" si="1"/>
        <v>2</v>
      </c>
      <c r="L12" s="2">
        <f t="shared" si="1"/>
        <v>2</v>
      </c>
      <c r="M12" s="2">
        <f t="shared" si="1"/>
        <v>2</v>
      </c>
      <c r="N12" s="2">
        <f t="shared" si="1"/>
        <v>2</v>
      </c>
      <c r="O12" s="2">
        <f t="shared" si="1"/>
        <v>2</v>
      </c>
      <c r="P12" s="2">
        <f t="shared" si="1"/>
        <v>2</v>
      </c>
      <c r="Q12" s="2">
        <f t="shared" si="1"/>
        <v>2</v>
      </c>
      <c r="R12" s="2">
        <f t="shared" si="1"/>
        <v>2</v>
      </c>
      <c r="S12" s="2">
        <f t="shared" si="1"/>
        <v>2</v>
      </c>
      <c r="T12" s="2">
        <f t="shared" si="1"/>
        <v>2</v>
      </c>
      <c r="U12" s="2">
        <f t="shared" si="1"/>
        <v>2</v>
      </c>
      <c r="V12" s="2">
        <f t="shared" si="1"/>
        <v>2</v>
      </c>
      <c r="W12" s="2">
        <f t="shared" si="1"/>
        <v>2</v>
      </c>
      <c r="X12" s="2">
        <f t="shared" si="1"/>
        <v>2</v>
      </c>
      <c r="Y12" s="2">
        <f t="shared" si="1"/>
        <v>2</v>
      </c>
      <c r="Z12" s="2">
        <f t="shared" si="1"/>
        <v>2</v>
      </c>
      <c r="AA12" s="2">
        <f t="shared" si="1"/>
        <v>2</v>
      </c>
    </row>
    <row r="13" spans="1:32">
      <c r="A13" s="3" t="s">
        <v>36</v>
      </c>
      <c r="B13" s="3" t="s">
        <v>50</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32">
      <c r="A14" s="3" t="s">
        <v>41</v>
      </c>
      <c r="B14" s="3"/>
      <c r="C14" s="2" t="str">
        <f>_xlfn.IFS(EXACT(C13, "○"), 4, EXACT(C13, "△"), 4, EXACT(C13, "×"), 1, TRUE(), "")</f>
        <v/>
      </c>
      <c r="D14" s="2" t="str">
        <f t="shared" ref="D14:O14" si="2">_xlfn.IFS(EXACT(D13, "○"), 4, EXACT(D13, "△"), 4, EXACT(D13, "×"), 1, TRUE(), "")</f>
        <v/>
      </c>
      <c r="E14" s="2" t="str">
        <f t="shared" si="2"/>
        <v/>
      </c>
      <c r="F14" s="2" t="str">
        <f t="shared" si="2"/>
        <v/>
      </c>
      <c r="G14" s="2" t="str">
        <f t="shared" si="2"/>
        <v/>
      </c>
      <c r="H14" s="2" t="str">
        <f t="shared" si="2"/>
        <v/>
      </c>
      <c r="I14" s="2" t="str">
        <f t="shared" si="2"/>
        <v/>
      </c>
      <c r="J14" s="2" t="str">
        <f t="shared" si="2"/>
        <v/>
      </c>
      <c r="K14" s="2" t="str">
        <f t="shared" si="2"/>
        <v/>
      </c>
      <c r="L14" s="2" t="str">
        <f t="shared" si="2"/>
        <v/>
      </c>
      <c r="M14" s="2" t="str">
        <f t="shared" si="2"/>
        <v/>
      </c>
      <c r="N14" s="2" t="str">
        <f t="shared" si="2"/>
        <v/>
      </c>
      <c r="O14" s="2" t="str">
        <f t="shared" si="2"/>
        <v/>
      </c>
      <c r="P14" s="2" t="str">
        <f t="shared" ref="P14:AA14" si="3">_xlfn.IFS(EXACT(P13, "○"), 2.56, EXACT(P13, "△"), 4, EXACT(P13, "×"), 1, TRUE(), "")</f>
        <v/>
      </c>
      <c r="Q14" s="2" t="str">
        <f t="shared" si="3"/>
        <v/>
      </c>
      <c r="R14" s="2" t="str">
        <f t="shared" si="3"/>
        <v/>
      </c>
      <c r="S14" s="2" t="str">
        <f t="shared" si="3"/>
        <v/>
      </c>
      <c r="T14" s="2" t="str">
        <f t="shared" si="3"/>
        <v/>
      </c>
      <c r="U14" s="2" t="str">
        <f t="shared" si="3"/>
        <v/>
      </c>
      <c r="V14" s="2" t="str">
        <f t="shared" si="3"/>
        <v/>
      </c>
      <c r="W14" s="2" t="str">
        <f t="shared" si="3"/>
        <v/>
      </c>
      <c r="X14" s="2" t="str">
        <f t="shared" si="3"/>
        <v/>
      </c>
      <c r="Y14" s="2" t="str">
        <f t="shared" si="3"/>
        <v/>
      </c>
      <c r="Z14" s="2" t="str">
        <f t="shared" si="3"/>
        <v/>
      </c>
      <c r="AA14" s="2" t="str">
        <f t="shared" si="3"/>
        <v/>
      </c>
    </row>
    <row r="15" spans="1:32">
      <c r="A15" s="14" t="s">
        <v>37</v>
      </c>
      <c r="B15" s="14" t="s">
        <v>51</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32">
      <c r="A16" s="14" t="s">
        <v>42</v>
      </c>
      <c r="B16" s="14"/>
      <c r="C16" s="10" t="str">
        <f>_xlfn.IFS(EXACT(C15, "○"), 2, EXACT(C15, "×"), 1, TRUE(), "")</f>
        <v/>
      </c>
      <c r="D16" s="10" t="str">
        <f t="shared" ref="D16:AA16" si="4">_xlfn.IFS(EXACT(D15, "○"), 2, EXACT(D15, "×"), 1, TRUE(), "")</f>
        <v/>
      </c>
      <c r="E16" s="10" t="str">
        <f t="shared" si="4"/>
        <v/>
      </c>
      <c r="F16" s="10" t="str">
        <f t="shared" si="4"/>
        <v/>
      </c>
      <c r="G16" s="10" t="str">
        <f t="shared" si="4"/>
        <v/>
      </c>
      <c r="H16" s="10" t="str">
        <f t="shared" si="4"/>
        <v/>
      </c>
      <c r="I16" s="10" t="str">
        <f t="shared" si="4"/>
        <v/>
      </c>
      <c r="J16" s="10" t="str">
        <f t="shared" si="4"/>
        <v/>
      </c>
      <c r="K16" s="10" t="str">
        <f t="shared" si="4"/>
        <v/>
      </c>
      <c r="L16" s="10" t="str">
        <f t="shared" si="4"/>
        <v/>
      </c>
      <c r="M16" s="10" t="str">
        <f t="shared" si="4"/>
        <v/>
      </c>
      <c r="N16" s="10" t="str">
        <f t="shared" si="4"/>
        <v/>
      </c>
      <c r="O16" s="10" t="str">
        <f t="shared" si="4"/>
        <v/>
      </c>
      <c r="P16" s="10" t="str">
        <f t="shared" si="4"/>
        <v/>
      </c>
      <c r="Q16" s="10" t="str">
        <f t="shared" si="4"/>
        <v/>
      </c>
      <c r="R16" s="10" t="str">
        <f t="shared" si="4"/>
        <v/>
      </c>
      <c r="S16" s="10" t="str">
        <f t="shared" si="4"/>
        <v/>
      </c>
      <c r="T16" s="10" t="str">
        <f t="shared" si="4"/>
        <v/>
      </c>
      <c r="U16" s="10" t="str">
        <f t="shared" si="4"/>
        <v/>
      </c>
      <c r="V16" s="10" t="str">
        <f t="shared" si="4"/>
        <v/>
      </c>
      <c r="W16" s="10" t="str">
        <f t="shared" si="4"/>
        <v/>
      </c>
      <c r="X16" s="10" t="str">
        <f t="shared" si="4"/>
        <v/>
      </c>
      <c r="Y16" s="10" t="str">
        <f t="shared" si="4"/>
        <v/>
      </c>
      <c r="Z16" s="10" t="str">
        <f t="shared" si="4"/>
        <v/>
      </c>
      <c r="AA16" s="10" t="str">
        <f t="shared" si="4"/>
        <v/>
      </c>
    </row>
    <row r="17" spans="1:27">
      <c r="A17" s="15" t="s">
        <v>27</v>
      </c>
      <c r="B17" s="15"/>
      <c r="C17" s="31" t="e">
        <f>SQRT(3770*C5*POWER(10,(C8-C6)/10)*C7*C14/(40*PI()*C12^2))*C16</f>
        <v>#VALUE!</v>
      </c>
      <c r="D17" s="31" t="e">
        <f t="shared" ref="D17:AA17" si="5">SQRT(3770*D5*POWER(10,(D8-D6)/10)*D7*D14/(40*PI()*D12^2))*D16</f>
        <v>#VALUE!</v>
      </c>
      <c r="E17" s="31" t="e">
        <f t="shared" si="5"/>
        <v>#VALUE!</v>
      </c>
      <c r="F17" s="31" t="e">
        <f t="shared" si="5"/>
        <v>#VALUE!</v>
      </c>
      <c r="G17" s="31" t="e">
        <f t="shared" si="5"/>
        <v>#VALUE!</v>
      </c>
      <c r="H17" s="31" t="e">
        <f t="shared" si="5"/>
        <v>#VALUE!</v>
      </c>
      <c r="I17" s="31" t="e">
        <f t="shared" si="5"/>
        <v>#VALUE!</v>
      </c>
      <c r="J17" s="31" t="e">
        <f t="shared" si="5"/>
        <v>#VALUE!</v>
      </c>
      <c r="K17" s="31" t="e">
        <f t="shared" si="5"/>
        <v>#VALUE!</v>
      </c>
      <c r="L17" s="31" t="e">
        <f t="shared" si="5"/>
        <v>#VALUE!</v>
      </c>
      <c r="M17" s="31" t="e">
        <f t="shared" si="5"/>
        <v>#VALUE!</v>
      </c>
      <c r="N17" s="31" t="e">
        <f t="shared" si="5"/>
        <v>#VALUE!</v>
      </c>
      <c r="O17" s="31" t="e">
        <f t="shared" si="5"/>
        <v>#VALUE!</v>
      </c>
      <c r="P17" s="31" t="e">
        <f t="shared" si="5"/>
        <v>#VALUE!</v>
      </c>
      <c r="Q17" s="31" t="e">
        <f t="shared" si="5"/>
        <v>#VALUE!</v>
      </c>
      <c r="R17" s="31" t="e">
        <f t="shared" si="5"/>
        <v>#VALUE!</v>
      </c>
      <c r="S17" s="31" t="e">
        <f t="shared" si="5"/>
        <v>#VALUE!</v>
      </c>
      <c r="T17" s="31" t="e">
        <f t="shared" si="5"/>
        <v>#VALUE!</v>
      </c>
      <c r="U17" s="31" t="e">
        <f t="shared" si="5"/>
        <v>#VALUE!</v>
      </c>
      <c r="V17" s="31" t="e">
        <f t="shared" si="5"/>
        <v>#VALUE!</v>
      </c>
      <c r="W17" s="31" t="e">
        <f t="shared" si="5"/>
        <v>#VALUE!</v>
      </c>
      <c r="X17" s="31" t="e">
        <f t="shared" si="5"/>
        <v>#VALUE!</v>
      </c>
      <c r="Y17" s="31" t="e">
        <f t="shared" si="5"/>
        <v>#VALUE!</v>
      </c>
      <c r="Z17" s="31" t="e">
        <f t="shared" si="5"/>
        <v>#VALUE!</v>
      </c>
      <c r="AA17" s="31" t="e">
        <f t="shared" si="5"/>
        <v>#VALUE!</v>
      </c>
    </row>
    <row r="18" spans="1:27">
      <c r="A18" s="3" t="s">
        <v>28</v>
      </c>
      <c r="B18" s="3" t="s">
        <v>52</v>
      </c>
      <c r="C18" s="9">
        <v>275</v>
      </c>
      <c r="D18" s="9">
        <v>275</v>
      </c>
      <c r="E18" s="9">
        <v>275</v>
      </c>
      <c r="F18" s="9">
        <v>223</v>
      </c>
      <c r="G18" s="9">
        <v>216</v>
      </c>
      <c r="H18" s="9">
        <v>114</v>
      </c>
      <c r="I18" s="9">
        <v>81.099999999999994</v>
      </c>
      <c r="J18" s="8">
        <v>57.4</v>
      </c>
      <c r="K18" s="8">
        <v>45.3</v>
      </c>
      <c r="L18" s="8">
        <v>38.4</v>
      </c>
      <c r="M18" s="8">
        <v>32.9</v>
      </c>
      <c r="N18" s="8">
        <v>27.7</v>
      </c>
      <c r="O18" s="8">
        <v>27.5</v>
      </c>
      <c r="P18" s="8">
        <v>27.5</v>
      </c>
      <c r="Q18" s="8">
        <v>32.799999999999997</v>
      </c>
      <c r="R18" s="8">
        <v>56.2</v>
      </c>
      <c r="S18" s="8">
        <v>61.4</v>
      </c>
      <c r="T18" s="8">
        <v>61.4</v>
      </c>
      <c r="U18" s="8">
        <v>61.4</v>
      </c>
      <c r="V18" s="8">
        <v>61.4</v>
      </c>
      <c r="W18" s="8">
        <v>61.4</v>
      </c>
      <c r="X18" s="8">
        <v>61.4</v>
      </c>
      <c r="Y18" s="8">
        <v>61.4</v>
      </c>
      <c r="Z18" s="8">
        <v>61.4</v>
      </c>
      <c r="AA18" s="8">
        <v>61.4</v>
      </c>
    </row>
    <row r="19" spans="1:27">
      <c r="A19" s="29" t="s">
        <v>45</v>
      </c>
      <c r="B19" s="29" t="s">
        <v>53</v>
      </c>
      <c r="C19" s="30" t="e">
        <f>IF(C17&lt;C18, "○", "×")</f>
        <v>#VALUE!</v>
      </c>
      <c r="D19" s="30" t="e">
        <f t="shared" ref="D19:AA19" si="6">IF(D17&lt;D18, "○", "×")</f>
        <v>#VALUE!</v>
      </c>
      <c r="E19" s="30" t="e">
        <f t="shared" si="6"/>
        <v>#VALUE!</v>
      </c>
      <c r="F19" s="30" t="e">
        <f t="shared" si="6"/>
        <v>#VALUE!</v>
      </c>
      <c r="G19" s="30" t="e">
        <f t="shared" si="6"/>
        <v>#VALUE!</v>
      </c>
      <c r="H19" s="30" t="e">
        <f t="shared" si="6"/>
        <v>#VALUE!</v>
      </c>
      <c r="I19" s="30" t="e">
        <f t="shared" si="6"/>
        <v>#VALUE!</v>
      </c>
      <c r="J19" s="30" t="e">
        <f t="shared" si="6"/>
        <v>#VALUE!</v>
      </c>
      <c r="K19" s="30" t="e">
        <f t="shared" si="6"/>
        <v>#VALUE!</v>
      </c>
      <c r="L19" s="30" t="e">
        <f t="shared" si="6"/>
        <v>#VALUE!</v>
      </c>
      <c r="M19" s="30" t="e">
        <f t="shared" si="6"/>
        <v>#VALUE!</v>
      </c>
      <c r="N19" s="30" t="e">
        <f t="shared" si="6"/>
        <v>#VALUE!</v>
      </c>
      <c r="O19" s="30" t="e">
        <f t="shared" si="6"/>
        <v>#VALUE!</v>
      </c>
      <c r="P19" s="30" t="e">
        <f t="shared" si="6"/>
        <v>#VALUE!</v>
      </c>
      <c r="Q19" s="30" t="e">
        <f t="shared" si="6"/>
        <v>#VALUE!</v>
      </c>
      <c r="R19" s="30" t="e">
        <f t="shared" si="6"/>
        <v>#VALUE!</v>
      </c>
      <c r="S19" s="30" t="e">
        <f t="shared" si="6"/>
        <v>#VALUE!</v>
      </c>
      <c r="T19" s="30" t="e">
        <f t="shared" si="6"/>
        <v>#VALUE!</v>
      </c>
      <c r="U19" s="30" t="e">
        <f t="shared" si="6"/>
        <v>#VALUE!</v>
      </c>
      <c r="V19" s="30" t="e">
        <f t="shared" si="6"/>
        <v>#VALUE!</v>
      </c>
      <c r="W19" s="30" t="e">
        <f t="shared" si="6"/>
        <v>#VALUE!</v>
      </c>
      <c r="X19" s="30" t="e">
        <f t="shared" si="6"/>
        <v>#VALUE!</v>
      </c>
      <c r="Y19" s="30" t="e">
        <f t="shared" si="6"/>
        <v>#VALUE!</v>
      </c>
      <c r="Z19" s="30" t="e">
        <f t="shared" si="6"/>
        <v>#VALUE!</v>
      </c>
      <c r="AA19" s="30" t="e">
        <f t="shared" si="6"/>
        <v>#VALUE!</v>
      </c>
    </row>
    <row r="20" spans="1:27">
      <c r="A20" s="6"/>
      <c r="B20" s="6"/>
      <c r="C20" s="7"/>
      <c r="D20" s="7"/>
      <c r="E20" s="7"/>
      <c r="F20" s="7"/>
      <c r="G20" s="7"/>
      <c r="H20" s="7"/>
      <c r="I20" s="7"/>
      <c r="J20" s="7"/>
      <c r="K20" s="7"/>
      <c r="L20" s="7"/>
      <c r="M20" s="7"/>
      <c r="N20" s="1"/>
    </row>
    <row r="21" spans="1:27">
      <c r="A21" s="6" t="s">
        <v>54</v>
      </c>
      <c r="B21" s="6"/>
      <c r="C21" s="7"/>
      <c r="D21" s="7"/>
      <c r="E21" s="7"/>
      <c r="F21" s="7"/>
      <c r="G21" s="7"/>
      <c r="H21" s="7"/>
      <c r="I21" s="7"/>
      <c r="J21" s="7"/>
      <c r="K21" s="7"/>
      <c r="L21" s="7"/>
      <c r="M21" s="7"/>
      <c r="N21" s="1"/>
    </row>
    <row r="22" spans="1:27">
      <c r="A22" s="6" t="s">
        <v>55</v>
      </c>
      <c r="B22" s="6"/>
      <c r="C22" s="7"/>
      <c r="D22" s="7"/>
      <c r="E22" s="7"/>
      <c r="F22" s="7"/>
      <c r="G22" s="7"/>
      <c r="H22" s="7"/>
      <c r="I22" s="7"/>
      <c r="J22" s="7"/>
      <c r="K22" s="7"/>
      <c r="L22" s="7"/>
      <c r="M22" s="7"/>
      <c r="N22" s="1"/>
    </row>
    <row r="23" spans="1:27">
      <c r="A23" s="6" t="s">
        <v>56</v>
      </c>
      <c r="B23" s="6"/>
      <c r="C23" s="7"/>
      <c r="D23" s="7"/>
      <c r="E23" s="7"/>
      <c r="F23" s="7"/>
      <c r="G23" s="7"/>
      <c r="H23" s="7"/>
      <c r="I23" s="7"/>
      <c r="J23" s="7"/>
      <c r="K23" s="7"/>
      <c r="L23" s="7"/>
      <c r="M23" s="7"/>
      <c r="N23" s="1"/>
    </row>
    <row r="24" spans="1:27">
      <c r="A24" s="6" t="s">
        <v>57</v>
      </c>
      <c r="B24" s="6"/>
      <c r="C24" s="7"/>
      <c r="D24" s="7"/>
      <c r="E24" s="7"/>
      <c r="F24" s="7"/>
      <c r="G24" s="7"/>
      <c r="H24" s="7"/>
      <c r="I24" s="7"/>
      <c r="J24" s="7"/>
      <c r="K24" s="7"/>
      <c r="L24" s="7"/>
      <c r="M24" s="7"/>
      <c r="N24" s="1"/>
    </row>
    <row r="25" spans="1:27">
      <c r="A25" s="6" t="s">
        <v>58</v>
      </c>
      <c r="B25" s="6"/>
      <c r="C25" s="7"/>
      <c r="D25" s="7"/>
      <c r="E25" s="7"/>
      <c r="F25" s="7"/>
      <c r="G25" s="7"/>
      <c r="H25" s="7"/>
      <c r="I25" s="7"/>
      <c r="J25" s="7"/>
      <c r="K25" s="7"/>
      <c r="L25" s="7"/>
      <c r="M25" s="7"/>
      <c r="N25" s="1"/>
    </row>
    <row r="26" spans="1:27">
      <c r="A26" s="6" t="s">
        <v>59</v>
      </c>
      <c r="B26" s="6"/>
      <c r="C26" s="7"/>
      <c r="D26" s="7"/>
      <c r="E26" s="7"/>
      <c r="F26" s="7"/>
      <c r="G26" s="7"/>
      <c r="H26" s="7"/>
      <c r="I26" s="7"/>
      <c r="J26" s="7"/>
      <c r="K26" s="7"/>
      <c r="L26" s="7"/>
      <c r="M26" s="7"/>
      <c r="N26" s="1"/>
    </row>
    <row r="27" spans="1:27">
      <c r="A27" s="6"/>
      <c r="B27" s="6"/>
      <c r="C27" s="7"/>
      <c r="D27" s="7"/>
      <c r="E27" s="7"/>
      <c r="F27" s="7"/>
      <c r="G27" s="7"/>
      <c r="H27" s="7"/>
      <c r="I27" s="7"/>
      <c r="J27" s="7"/>
      <c r="K27" s="7"/>
      <c r="L27" s="7"/>
      <c r="M27" s="7"/>
      <c r="N27" s="1"/>
    </row>
    <row r="28" spans="1:27">
      <c r="A28" s="6"/>
      <c r="B28" s="6"/>
      <c r="C28" s="7"/>
      <c r="D28" s="7"/>
      <c r="E28" s="7"/>
      <c r="F28" s="7"/>
      <c r="G28" s="7"/>
      <c r="H28" s="7"/>
      <c r="I28" s="7"/>
      <c r="J28" s="7"/>
      <c r="K28" s="7"/>
      <c r="L28" s="7"/>
      <c r="M28" s="7"/>
      <c r="N28" s="1"/>
    </row>
    <row r="29" spans="1:27">
      <c r="A29" s="6"/>
      <c r="B29" s="6"/>
      <c r="C29" s="7"/>
      <c r="D29" s="7"/>
      <c r="E29" s="7"/>
      <c r="F29" s="7"/>
      <c r="G29" s="7"/>
      <c r="H29" s="7"/>
      <c r="I29" s="7"/>
      <c r="J29" s="7"/>
      <c r="K29" s="7"/>
      <c r="L29" s="7"/>
      <c r="M29" s="7"/>
      <c r="N29" s="1"/>
    </row>
    <row r="30" spans="1:27">
      <c r="A30" s="6"/>
      <c r="B30" s="6"/>
      <c r="C30" s="7"/>
      <c r="D30" s="7"/>
      <c r="E30" s="7"/>
      <c r="F30" s="7"/>
      <c r="G30" s="7"/>
      <c r="H30" s="7"/>
      <c r="I30" s="7"/>
      <c r="J30" s="7"/>
      <c r="K30" s="7"/>
      <c r="L30" s="7"/>
      <c r="M30" s="7"/>
      <c r="N30" s="1"/>
    </row>
    <row r="31" spans="1:27">
      <c r="A31" s="6"/>
      <c r="B31" s="6"/>
      <c r="C31" s="7"/>
      <c r="D31" s="7"/>
      <c r="E31" s="7"/>
      <c r="F31" s="7"/>
      <c r="G31" s="7"/>
      <c r="H31" s="7"/>
      <c r="I31" s="7"/>
      <c r="J31" s="7"/>
      <c r="K31" s="7"/>
      <c r="L31" s="7"/>
      <c r="M31" s="7"/>
      <c r="N31" s="1"/>
    </row>
    <row r="32" spans="1:27">
      <c r="A32" s="6"/>
      <c r="B32" s="6"/>
      <c r="C32" s="7"/>
      <c r="D32" s="7"/>
      <c r="E32" s="7"/>
      <c r="F32" s="7"/>
      <c r="G32" s="7"/>
      <c r="H32" s="7"/>
      <c r="I32" s="7"/>
      <c r="J32" s="7"/>
      <c r="K32" s="7"/>
      <c r="L32" s="7"/>
      <c r="M32" s="7"/>
      <c r="N32" s="1"/>
    </row>
    <row r="33" spans="1:14">
      <c r="A33" s="6"/>
      <c r="B33" s="6"/>
      <c r="C33" s="7"/>
      <c r="D33" s="7"/>
      <c r="E33" s="7"/>
      <c r="F33" s="7"/>
      <c r="G33" s="7"/>
      <c r="H33" s="7"/>
      <c r="I33" s="7"/>
      <c r="J33" s="7"/>
      <c r="K33" s="7"/>
      <c r="L33" s="7"/>
      <c r="M33" s="7"/>
      <c r="N33" s="1"/>
    </row>
    <row r="34" spans="1:14">
      <c r="A34" s="6"/>
      <c r="B34" s="6"/>
      <c r="C34" s="7"/>
      <c r="D34" s="7"/>
      <c r="E34" s="7"/>
      <c r="F34" s="7"/>
      <c r="G34" s="7"/>
      <c r="H34" s="7"/>
      <c r="I34" s="7"/>
      <c r="J34" s="7"/>
      <c r="K34" s="7"/>
      <c r="L34" s="7"/>
      <c r="M34" s="7"/>
      <c r="N34" s="1"/>
    </row>
    <row r="35" spans="1:14">
      <c r="A35" s="6"/>
      <c r="B35" s="6"/>
      <c r="C35" s="7"/>
      <c r="D35" s="7"/>
      <c r="E35" s="7"/>
      <c r="F35" s="7"/>
      <c r="G35" s="7"/>
      <c r="H35" s="7"/>
      <c r="I35" s="7"/>
      <c r="J35" s="7"/>
      <c r="K35" s="7"/>
      <c r="L35" s="7"/>
      <c r="M35" s="7"/>
      <c r="N35" s="1"/>
    </row>
    <row r="36" spans="1:14">
      <c r="A36" s="7"/>
      <c r="B36" s="7"/>
      <c r="C36" s="6"/>
      <c r="D36" s="7"/>
      <c r="E36" s="7"/>
      <c r="F36" s="7"/>
      <c r="G36" s="7"/>
      <c r="H36" s="7"/>
      <c r="I36" s="7"/>
      <c r="J36" s="7"/>
      <c r="K36" s="7"/>
      <c r="L36" s="7"/>
      <c r="M36" s="7"/>
      <c r="N36" s="1"/>
    </row>
    <row r="37" spans="1:14">
      <c r="A37" s="32"/>
      <c r="B37" s="32"/>
      <c r="C37" s="32"/>
      <c r="D37" s="32"/>
      <c r="E37" s="32"/>
      <c r="F37" s="32"/>
      <c r="G37" s="32"/>
      <c r="H37" s="32"/>
      <c r="I37" s="32"/>
      <c r="J37" s="32"/>
      <c r="K37" s="32"/>
      <c r="L37" s="32"/>
      <c r="M37" s="32"/>
      <c r="N37" s="32"/>
    </row>
    <row r="38" spans="1:14">
      <c r="A38" s="32"/>
      <c r="B38" s="32"/>
      <c r="C38" s="32"/>
      <c r="D38" s="32"/>
      <c r="E38" s="32"/>
      <c r="F38" s="32"/>
      <c r="G38" s="32"/>
      <c r="H38" s="32"/>
      <c r="I38" s="32"/>
      <c r="J38" s="32"/>
      <c r="K38" s="32"/>
      <c r="L38" s="32"/>
      <c r="M38" s="32"/>
      <c r="N38" s="32"/>
    </row>
    <row r="39" spans="1:14">
      <c r="A39" s="32"/>
      <c r="B39" s="32"/>
      <c r="C39" s="32"/>
      <c r="D39" s="32"/>
      <c r="E39" s="32"/>
      <c r="F39" s="32"/>
      <c r="G39" s="32"/>
      <c r="H39" s="32"/>
      <c r="I39" s="32"/>
      <c r="J39" s="32"/>
      <c r="K39" s="32"/>
      <c r="L39" s="32"/>
      <c r="M39" s="32"/>
      <c r="N39" s="32"/>
    </row>
    <row r="40" spans="1:14">
      <c r="A40" s="32"/>
      <c r="B40" s="32"/>
      <c r="C40" s="32"/>
      <c r="D40" s="32"/>
      <c r="E40" s="32"/>
      <c r="F40" s="32"/>
      <c r="G40" s="32"/>
      <c r="H40" s="32"/>
      <c r="I40" s="32"/>
      <c r="J40" s="32"/>
      <c r="K40" s="32"/>
      <c r="L40" s="32"/>
      <c r="M40" s="32"/>
      <c r="N40" s="32"/>
    </row>
    <row r="41" spans="1:14">
      <c r="A41" s="33"/>
      <c r="B41" s="33"/>
      <c r="C41" s="33"/>
      <c r="D41" s="33"/>
      <c r="E41" s="33"/>
      <c r="F41" s="33"/>
      <c r="G41" s="33"/>
      <c r="H41" s="33"/>
      <c r="I41" s="33"/>
      <c r="J41" s="33"/>
      <c r="K41" s="33"/>
      <c r="L41" s="33"/>
      <c r="M41" s="33"/>
      <c r="N41" s="33"/>
    </row>
    <row r="42" spans="1:14">
      <c r="A42" s="33"/>
      <c r="B42" s="33"/>
      <c r="C42" s="33"/>
      <c r="D42" s="33"/>
      <c r="E42" s="33"/>
      <c r="F42" s="33"/>
      <c r="G42" s="33"/>
      <c r="H42" s="33"/>
      <c r="I42" s="33"/>
      <c r="J42" s="33"/>
      <c r="K42" s="33"/>
      <c r="L42" s="33"/>
      <c r="M42" s="33"/>
      <c r="N42" s="33"/>
    </row>
    <row r="43" spans="1:14">
      <c r="A43" s="33"/>
      <c r="B43" s="33"/>
      <c r="C43" s="33"/>
      <c r="D43" s="33"/>
      <c r="E43" s="33"/>
      <c r="F43" s="33"/>
      <c r="G43" s="33"/>
      <c r="H43" s="33"/>
      <c r="I43" s="33"/>
      <c r="J43" s="33"/>
      <c r="K43" s="33"/>
      <c r="L43" s="33"/>
      <c r="M43" s="33"/>
      <c r="N43" s="33"/>
    </row>
    <row r="44" spans="1:14">
      <c r="A44" s="34"/>
      <c r="B44" s="34"/>
      <c r="C44" s="34"/>
      <c r="D44" s="34"/>
      <c r="E44" s="34"/>
      <c r="F44" s="34"/>
      <c r="G44" s="34"/>
      <c r="H44" s="34"/>
      <c r="I44" s="34"/>
      <c r="J44" s="34"/>
      <c r="K44" s="34"/>
      <c r="L44" s="34"/>
      <c r="M44" s="34"/>
      <c r="N44" s="34"/>
    </row>
    <row r="45" spans="1:14">
      <c r="A45" s="32"/>
      <c r="B45" s="32"/>
      <c r="C45" s="32"/>
      <c r="D45" s="32"/>
      <c r="E45" s="32"/>
      <c r="F45" s="32"/>
      <c r="G45" s="32"/>
      <c r="H45" s="32"/>
      <c r="I45" s="32"/>
      <c r="J45" s="32"/>
      <c r="K45" s="32"/>
      <c r="L45" s="32"/>
      <c r="M45" s="32"/>
      <c r="N45" s="32"/>
    </row>
  </sheetData>
  <mergeCells count="9">
    <mergeCell ref="A37:N37"/>
    <mergeCell ref="A38:N38"/>
    <mergeCell ref="A45:N45"/>
    <mergeCell ref="A39:N39"/>
    <mergeCell ref="A40:N40"/>
    <mergeCell ref="A41:N41"/>
    <mergeCell ref="A42:N42"/>
    <mergeCell ref="A43:N43"/>
    <mergeCell ref="A44:N44"/>
  </mergeCells>
  <phoneticPr fontId="1"/>
  <dataValidations count="2">
    <dataValidation type="list" showInputMessage="1" showErrorMessage="1" sqref="C13:AA13" xr:uid="{BC924C37-AF99-48FD-A735-0BC51B5AA285}">
      <formula1>$AE$4:$AE$6</formula1>
    </dataValidation>
    <dataValidation type="list" showInputMessage="1" showErrorMessage="1" sqref="C15:AA15" xr:uid="{FAD5FB51-50F7-4065-9B1E-257E4776DC42}">
      <formula1>$AF$4:$AF$5</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基本算出式（複数バンド）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