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95638F6B-6BC0-4AD6-9168-860DD2A7CE07}" xr6:coauthVersionLast="47" xr6:coauthVersionMax="47" xr10:uidLastSave="{72AAF06A-2E90-4AAF-BE43-1CD040D3A5A6}"/>
  <workbookProtection workbookAlgorithmName="SHA-512" workbookHashValue="93+x9XJ7IpG65x7JSsBhrrD9CkhiyAwJ5glLpgkNBfofkrXZpxsICTIWkzmejzVmemfVG9xdDdg02UfKec+Hrg==" workbookSaltValue="Pt53AhhqbBhQsMq3L9cEVA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F85" i="4"/>
  <c r="BB10" i="4"/>
  <c r="AT10" i="4"/>
  <c r="AL10" i="4"/>
  <c r="I10" i="4"/>
  <c r="BB8" i="4"/>
  <c r="AT8" i="4"/>
  <c r="AL8" i="4"/>
  <c r="AD8" i="4"/>
  <c r="W8" i="4"/>
</calcChain>
</file>

<file path=xl/sharedStrings.xml><?xml version="1.0" encoding="utf-8"?>
<sst xmlns="http://schemas.openxmlformats.org/spreadsheetml/2006/main" count="228" uniqueCount="111">
  <si>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</si>
  <si>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</si>
  <si>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</si>
  <si>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</si>
  <si>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</si>
  <si>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</si>
  <si>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</si>
  <si>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</si>
  <si>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</si>
  <si>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</si>
  <si>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</si>
  <si>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</si>
  <si>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</si>
  <si>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</si>
  <si>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</si>
  <si>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</si>
  <si>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</si>
  <si>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</si>
  <si>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</si>
  <si>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</si>
  <si>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</si>
  <si>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</si>
  <si>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</si>
  <si>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</si>
  <si>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</si>
  <si>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</si>
  <si>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①経常収支比率」は、100％以上を維持しているものの、近年は減少傾向にあります。
「③流動比率」は、100％以上を維持しており、短期的な債務に対する支払い能力を有しています。
「④企業債残高対給水収益比率」は、企業債残高の増等の影響により、類似団体平均値を上回りました。
「⑤料金回収率」は、100％以上となり、給水収益で給水に係る費用を賄えています。
「⑥給水原価」は、薬品費等は増加したものの、動力費等の減少により、前年度に比べ減少しました。
「⑦施設利用率」及び「⑧有収率」は、類似団体平均値を上回り、施設の効率的な運用を行っています。</t>
    <phoneticPr fontId="4"/>
  </si>
  <si>
    <t>2. 老朽化の状況について</t>
    <phoneticPr fontId="4"/>
  </si>
  <si>
    <t>「①有形固定資産減価償却率」及び「②管路経年化比率」は、類似団体と同様に上昇傾向にあり、施設の老朽化が進行しています。
「③管路更新率」は、類似団体平均値を上回っており、比較的順調に管路更新を進めています。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</si>
  <si>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</si>
  <si>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</si>
  <si>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　上水道事業の令和５年度決算については、企業向けの使用水量の増に伴う給水収益の増加や、電気料金単価の減に伴う動力費の減少などにより、経常収支比率は前年度に比べ増加したものの、近年は減少傾向にあります。
　今後は、水道施設や管路の更新・耐震化に伴う減価償却費や企業債償還費の増加等により、経営状況が大変厳しくなると見込まれます。
　今後、施設の更新等を着実に進め、安定して水を供給していくためには、健全な財政基盤の構築が不可欠であることから、令和８年度からの水道料金の値上げを想定しています。</t>
    <rPh sb="198" eb="200">
      <t>ケンゼン</t>
    </rPh>
    <rPh sb="201" eb="203">
      <t>ザイセイ</t>
    </rPh>
    <rPh sb="203" eb="205">
      <t>キバン</t>
    </rPh>
    <rPh sb="206" eb="208">
      <t>コウチク</t>
    </rPh>
    <rPh sb="209" eb="212">
      <t>フカケツ</t>
    </rPh>
    <rPh sb="237" eb="239">
      <t>ソウテイ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</si>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</sst>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177" fontId="15" fillId="0" borderId="2" xfId="0" applyNumberFormat="1" applyFont="1" applyBorder="1" applyAlignment="1" applyProtection="1">
      <alignment horizontal="center" vertical="center" shrinkToFit="1"/>
      <protection hidden="1"/>
    </xf>
    <xf numFmtId="177" fontId="15" fillId="0" borderId="3" xfId="0" applyNumberFormat="1" applyFont="1" applyBorder="1" applyAlignment="1" applyProtection="1">
      <alignment horizontal="center" vertical="center" shrinkToFit="1"/>
      <protection hidden="1"/>
    </xf>
    <xf numFmtId="177" fontId="1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0.95</c:v>
                </c:pt>
                <c:pt idx="2">
                  <c:v>0.86</c:v>
                </c:pt>
                <c:pt idx="3">
                  <c:v>0.92</c:v>
                </c:pt>
                <c:pt idx="4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D-44C9-9863-200113E8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0.78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D-44C9-9863-200113E8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112.18</c:v>
                </c:pt>
                <c:pt idx="1">
                  <c:v>111.96</c:v>
                </c:pt>
                <c:pt idx="2">
                  <c:v>112.1</c:v>
                </c:pt>
                <c:pt idx="3">
                  <c:v>105.54</c:v>
                </c:pt>
                <c:pt idx="4">
                  <c:v>108.09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C-4845-AEF6-C0CDC6ECA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109.87</c:v>
                </c:pt>
                <c:pt idx="4">
                  <c:v>109.81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C-4845-AEF6-C0CDC6ECA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51.92</c:v>
                </c:pt>
                <c:pt idx="1">
                  <c:v>52.56</c:v>
                </c:pt>
                <c:pt idx="2">
                  <c:v>53.53</c:v>
                </c:pt>
                <c:pt idx="3">
                  <c:v>54.09</c:v>
                </c:pt>
                <c:pt idx="4">
                  <c:v>52.82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623-8FA2-C2938C13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52.59</c:v>
                </c:pt>
                <c:pt idx="4">
                  <c:v>52.74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2-4623-8FA2-C2938C13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24.71</c:v>
                </c:pt>
                <c:pt idx="1">
                  <c:v>25.71</c:v>
                </c:pt>
                <c:pt idx="2">
                  <c:v>27.38</c:v>
                </c:pt>
                <c:pt idx="3">
                  <c:v>28.43</c:v>
                </c:pt>
                <c:pt idx="4">
                  <c:v>29.61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FA8-9FF8-09775714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27.51</c:v>
                </c:pt>
                <c:pt idx="4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5-4FA8-9FF8-09775714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6-47B8-B1FB-72722644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6-47B8-B1FB-72722644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199.69</c:v>
                </c:pt>
                <c:pt idx="1">
                  <c:v>150.47</c:v>
                </c:pt>
                <c:pt idx="2">
                  <c:v>163.21</c:v>
                </c:pt>
                <c:pt idx="3">
                  <c:v>126.75</c:v>
                </c:pt>
                <c:pt idx="4">
                  <c:v>159.83000000000001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5-4712-BE33-5F719637C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228.89</c:v>
                </c:pt>
                <c:pt idx="4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5-4712-BE33-5F719637C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228.96</c:v>
                </c:pt>
                <c:pt idx="1">
                  <c:v>231.95</c:v>
                </c:pt>
                <c:pt idx="2">
                  <c:v>235.84</c:v>
                </c:pt>
                <c:pt idx="3">
                  <c:v>237.34</c:v>
                </c:pt>
                <c:pt idx="4">
                  <c:v>266.51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DFC-B53B-20CADBC23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251.26</c:v>
                </c:pt>
                <c:pt idx="4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9-4DFC-B53B-20CADBC23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107.16</c:v>
                </c:pt>
                <c:pt idx="1">
                  <c:v>106.97</c:v>
                </c:pt>
                <c:pt idx="2">
                  <c:v>107.23</c:v>
                </c:pt>
                <c:pt idx="3">
                  <c:v>99.6</c:v>
                </c:pt>
                <c:pt idx="4">
                  <c:v>102.31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449-A038-B2016F95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101.93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F-4449-A038-B2016F95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182.24</c:v>
                </c:pt>
                <c:pt idx="1">
                  <c:v>176.96</c:v>
                </c:pt>
                <c:pt idx="2">
                  <c:v>177.04</c:v>
                </c:pt>
                <c:pt idx="3">
                  <c:v>193.71</c:v>
                </c:pt>
                <c:pt idx="4">
                  <c:v>190.1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A-45C2-8045-7966875C2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162.47</c:v>
                </c:pt>
                <c:pt idx="4">
                  <c:v>165.52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A-45C2-8045-7966875C2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69.150000000000006</c:v>
                </c:pt>
                <c:pt idx="1">
                  <c:v>69.739999999999995</c:v>
                </c:pt>
                <c:pt idx="2">
                  <c:v>68.98</c:v>
                </c:pt>
                <c:pt idx="3">
                  <c:v>68.010000000000005</c:v>
                </c:pt>
                <c:pt idx="4">
                  <c:v>67.81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1-48A0-AD44-CA0422B17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63.81</c:v>
                </c:pt>
                <c:pt idx="4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1-48A0-AD44-CA0422B17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96.22</c:v>
                </c:pt>
                <c:pt idx="1">
                  <c:v>96.9</c:v>
                </c:pt>
                <c:pt idx="2">
                  <c:v>97.08</c:v>
                </c:pt>
                <c:pt idx="3">
                  <c:v>96.7</c:v>
                </c:pt>
                <c:pt idx="4">
                  <c:v>96.48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2-4ECB-9843-EB7F1222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91.76</c:v>
                </c:pt>
                <c:pt idx="4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2-4ECB-9843-EB7F1222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I1" zoomScaleNormal="100" workbookViewId="0">
      <selection activeCell="J1" sqref="J1"/>
    </sheetView>
  </sheetViews>
  <sheetFormatPr defaultColWidth="2.7265625" defaultRowHeight="13" x14ac:dyDescent="0.2"/>
  <cols>
    <col min="1" max="1" width="2.7265625" customWidth="1"/>
    <col min="2" max="62" width="3.7265625" customWidth="1"/>
    <col min="64" max="78" width="3.17968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</row>
    <row r="3" spans="1:78" ht="9.75" customHeight="1" x14ac:dyDescent="0.2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78" ht="9.75" customHeight="1" x14ac:dyDescent="0.2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2" t="str">
        <f>データ!H6</f>
        <v>千葉県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  <c r="AE6" s="83"/>
      <c r="AF6" s="83"/>
      <c r="AG6" s="8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9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84" t="s">
        <v>9</v>
      </c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6"/>
    </row>
    <row r="8" spans="1:78" ht="18.75" customHeight="1" x14ac:dyDescent="0.2">
      <c r="A8" s="2"/>
      <c r="B8" s="77" t="str">
        <f>データ!$I$6</f>
        <v>法適用</v>
      </c>
      <c r="C8" s="78"/>
      <c r="D8" s="78"/>
      <c r="E8" s="78"/>
      <c r="F8" s="78"/>
      <c r="G8" s="78"/>
      <c r="H8" s="78"/>
      <c r="I8" s="77" t="str">
        <f>データ!$J$6</f>
        <v>水道事業</v>
      </c>
      <c r="J8" s="78"/>
      <c r="K8" s="78"/>
      <c r="L8" s="78"/>
      <c r="M8" s="78"/>
      <c r="N8" s="78"/>
      <c r="O8" s="79"/>
      <c r="P8" s="80" t="str">
        <f>データ!$K$6</f>
        <v>末端給水事業</v>
      </c>
      <c r="Q8" s="80"/>
      <c r="R8" s="80"/>
      <c r="S8" s="80"/>
      <c r="T8" s="80"/>
      <c r="U8" s="80"/>
      <c r="V8" s="80"/>
      <c r="W8" s="80" t="str">
        <f>データ!$L$6</f>
        <v>A1</v>
      </c>
      <c r="X8" s="80"/>
      <c r="Y8" s="80"/>
      <c r="Z8" s="80"/>
      <c r="AA8" s="80"/>
      <c r="AB8" s="80"/>
      <c r="AC8" s="80"/>
      <c r="AD8" s="80" t="str">
        <f>データ!$M$6</f>
        <v>自治体職員</v>
      </c>
      <c r="AE8" s="80"/>
      <c r="AF8" s="80"/>
      <c r="AG8" s="80"/>
      <c r="AH8" s="80"/>
      <c r="AI8" s="80"/>
      <c r="AJ8" s="80"/>
      <c r="AK8" s="2"/>
      <c r="AL8" s="68">
        <f>データ!$R$6</f>
        <v>6310158</v>
      </c>
      <c r="AM8" s="68"/>
      <c r="AN8" s="68"/>
      <c r="AO8" s="68"/>
      <c r="AP8" s="68"/>
      <c r="AQ8" s="68"/>
      <c r="AR8" s="68"/>
      <c r="AS8" s="68"/>
      <c r="AT8" s="70">
        <f>データ!$S$6</f>
        <v>5156.4799999999996</v>
      </c>
      <c r="AU8" s="71"/>
      <c r="AV8" s="71"/>
      <c r="AW8" s="71"/>
      <c r="AX8" s="71"/>
      <c r="AY8" s="71"/>
      <c r="AZ8" s="71"/>
      <c r="BA8" s="71"/>
      <c r="BB8" s="72">
        <f>データ!$T$6</f>
        <v>1223.73</v>
      </c>
      <c r="BC8" s="72"/>
      <c r="BD8" s="72"/>
      <c r="BE8" s="72"/>
      <c r="BF8" s="72"/>
      <c r="BG8" s="72"/>
      <c r="BH8" s="72"/>
      <c r="BI8" s="72"/>
      <c r="BJ8" s="3"/>
      <c r="BK8" s="3"/>
      <c r="BL8" s="73" t="s">
        <v>10</v>
      </c>
      <c r="BM8" s="74"/>
      <c r="BN8" s="75" t="s">
        <v>11</v>
      </c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6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9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77.33</v>
      </c>
      <c r="J10" s="37"/>
      <c r="K10" s="37"/>
      <c r="L10" s="37"/>
      <c r="M10" s="37"/>
      <c r="N10" s="37"/>
      <c r="O10" s="67"/>
      <c r="P10" s="57">
        <f>データ!$P$6</f>
        <v>84.44</v>
      </c>
      <c r="Q10" s="57"/>
      <c r="R10" s="57"/>
      <c r="S10" s="57"/>
      <c r="T10" s="57"/>
      <c r="U10" s="57"/>
      <c r="V10" s="57"/>
      <c r="W10" s="68">
        <f>データ!$Q$6</f>
        <v>2690</v>
      </c>
      <c r="X10" s="68"/>
      <c r="Y10" s="68"/>
      <c r="Z10" s="68"/>
      <c r="AA10" s="68"/>
      <c r="AB10" s="68"/>
      <c r="AC10" s="68"/>
      <c r="AD10" s="2"/>
      <c r="AE10" s="2"/>
      <c r="AF10" s="2"/>
      <c r="AG10" s="2"/>
      <c r="AH10" s="2"/>
      <c r="AI10" s="2"/>
      <c r="AJ10" s="2"/>
      <c r="AK10" s="2"/>
      <c r="AL10" s="68">
        <f>データ!$U$6</f>
        <v>3082737</v>
      </c>
      <c r="AM10" s="68"/>
      <c r="AN10" s="68"/>
      <c r="AO10" s="68"/>
      <c r="AP10" s="68"/>
      <c r="AQ10" s="68"/>
      <c r="AR10" s="68"/>
      <c r="AS10" s="68"/>
      <c r="AT10" s="36">
        <f>データ!$V$6</f>
        <v>566.37</v>
      </c>
      <c r="AU10" s="37"/>
      <c r="AV10" s="37"/>
      <c r="AW10" s="37"/>
      <c r="AX10" s="37"/>
      <c r="AY10" s="37"/>
      <c r="AZ10" s="37"/>
      <c r="BA10" s="37"/>
      <c r="BB10" s="57">
        <f>データ!$W$6</f>
        <v>5442.97</v>
      </c>
      <c r="BC10" s="57"/>
      <c r="BD10" s="57"/>
      <c r="BE10" s="57"/>
      <c r="BF10" s="57"/>
      <c r="BG10" s="57"/>
      <c r="BH10" s="57"/>
      <c r="BI10" s="57"/>
      <c r="BJ10" s="2"/>
      <c r="BK10" s="2"/>
      <c r="BL10" s="58" t="s">
        <v>21</v>
      </c>
      <c r="BM10" s="59"/>
      <c r="BN10" s="60" t="s">
        <v>22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26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27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28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29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30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1" t="s">
        <v>31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12"/>
    </row>
    <row r="84" spans="1:78" hidden="1" x14ac:dyDescent="0.2">
      <c r="B84" s="13" t="s">
        <v>32</v>
      </c>
      <c r="C84" s="13"/>
      <c r="D84" s="13"/>
      <c r="E84" s="13" t="s">
        <v>33</v>
      </c>
      <c r="F84" s="13" t="s">
        <v>34</v>
      </c>
      <c r="G84" s="13" t="s">
        <v>35</v>
      </c>
      <c r="H84" s="13" t="s">
        <v>36</v>
      </c>
      <c r="I84" s="13" t="s">
        <v>37</v>
      </c>
      <c r="J84" s="13" t="s">
        <v>38</v>
      </c>
      <c r="K84" s="13" t="s">
        <v>39</v>
      </c>
      <c r="L84" s="13" t="s">
        <v>40</v>
      </c>
      <c r="M84" s="13" t="s">
        <v>41</v>
      </c>
      <c r="N84" s="13" t="s">
        <v>42</v>
      </c>
      <c r="O84" s="13" t="s">
        <v>43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N3zmZX3hmHN9oBylUY+kmzGBxcGvCbcZnuiWdbZZPEjbB0AMLaDH/rj+Nf9xcsWkV66wvhryWbj3Bo5u7Bf8xg==" saltValue="NpwdzMmJ/DFJQzcm4nM7v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81640625" customWidth="1"/>
  </cols>
  <sheetData>
    <row r="1" spans="1:144" x14ac:dyDescent="0.2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88" t="s">
        <v>53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54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29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56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57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58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59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60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61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62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63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64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65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66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5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32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2">
      <c r="A6" s="15" t="s">
        <v>94</v>
      </c>
      <c r="B6" s="20">
        <f>B7</f>
        <v>2023</v>
      </c>
      <c r="C6" s="20">
        <f t="shared" ref="C6:W6" si="3">C7</f>
        <v>120006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千葉県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77.33</v>
      </c>
      <c r="P6" s="21">
        <f t="shared" si="3"/>
        <v>84.44</v>
      </c>
      <c r="Q6" s="21">
        <f t="shared" si="3"/>
        <v>2690</v>
      </c>
      <c r="R6" s="21">
        <f t="shared" si="3"/>
        <v>6310158</v>
      </c>
      <c r="S6" s="21">
        <f t="shared" si="3"/>
        <v>5156.4799999999996</v>
      </c>
      <c r="T6" s="21">
        <f t="shared" si="3"/>
        <v>1223.73</v>
      </c>
      <c r="U6" s="21">
        <f t="shared" si="3"/>
        <v>3082737</v>
      </c>
      <c r="V6" s="21">
        <f t="shared" si="3"/>
        <v>566.37</v>
      </c>
      <c r="W6" s="21">
        <f t="shared" si="3"/>
        <v>5442.97</v>
      </c>
      <c r="X6" s="22">
        <f>IF(X7="",NA(),X7)</f>
        <v>112.18</v>
      </c>
      <c r="Y6" s="22">
        <f t="shared" ref="Y6:AG6" si="4">IF(Y7="",NA(),Y7)</f>
        <v>111.96</v>
      </c>
      <c r="Z6" s="22">
        <f t="shared" si="4"/>
        <v>112.1</v>
      </c>
      <c r="AA6" s="22">
        <f t="shared" si="4"/>
        <v>105.54</v>
      </c>
      <c r="AB6" s="22">
        <f t="shared" si="4"/>
        <v>108.09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109.87</v>
      </c>
      <c r="AG6" s="22">
        <f t="shared" si="4"/>
        <v>109.81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199.69</v>
      </c>
      <c r="AU6" s="22">
        <f t="shared" ref="AU6:BC6" si="6">IF(AU7="",NA(),AU7)</f>
        <v>150.47</v>
      </c>
      <c r="AV6" s="22">
        <f t="shared" si="6"/>
        <v>163.21</v>
      </c>
      <c r="AW6" s="22">
        <f t="shared" si="6"/>
        <v>126.75</v>
      </c>
      <c r="AX6" s="22">
        <f t="shared" si="6"/>
        <v>159.83000000000001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228.89</v>
      </c>
      <c r="BC6" s="22">
        <f t="shared" si="6"/>
        <v>232.66</v>
      </c>
      <c r="BD6" s="21" t="str">
        <f>IF(BD7="","",IF(BD7="-","【-】","【"&amp;SUBSTITUTE(TEXT(BD7,"#,##0.00"),"-","△")&amp;"】"))</f>
        <v>【243.36】</v>
      </c>
      <c r="BE6" s="22">
        <f>IF(BE7="",NA(),BE7)</f>
        <v>228.96</v>
      </c>
      <c r="BF6" s="22">
        <f t="shared" ref="BF6:BN6" si="7">IF(BF7="",NA(),BF7)</f>
        <v>231.95</v>
      </c>
      <c r="BG6" s="22">
        <f t="shared" si="7"/>
        <v>235.84</v>
      </c>
      <c r="BH6" s="22">
        <f t="shared" si="7"/>
        <v>237.34</v>
      </c>
      <c r="BI6" s="22">
        <f t="shared" si="7"/>
        <v>266.51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251.26</v>
      </c>
      <c r="BN6" s="22">
        <f t="shared" si="7"/>
        <v>255.84</v>
      </c>
      <c r="BO6" s="21" t="str">
        <f>IF(BO7="","",IF(BO7="-","【-】","【"&amp;SUBSTITUTE(TEXT(BO7,"#,##0.00"),"-","△")&amp;"】"))</f>
        <v>【265.93】</v>
      </c>
      <c r="BP6" s="22">
        <f>IF(BP7="",NA(),BP7)</f>
        <v>107.16</v>
      </c>
      <c r="BQ6" s="22">
        <f t="shared" ref="BQ6:BY6" si="8">IF(BQ7="",NA(),BQ7)</f>
        <v>106.97</v>
      </c>
      <c r="BR6" s="22">
        <f t="shared" si="8"/>
        <v>107.23</v>
      </c>
      <c r="BS6" s="22">
        <f t="shared" si="8"/>
        <v>99.6</v>
      </c>
      <c r="BT6" s="22">
        <f t="shared" si="8"/>
        <v>102.31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101.93</v>
      </c>
      <c r="BY6" s="22">
        <f t="shared" si="8"/>
        <v>102.36</v>
      </c>
      <c r="BZ6" s="21" t="str">
        <f>IF(BZ7="","",IF(BZ7="-","【-】","【"&amp;SUBSTITUTE(TEXT(BZ7,"#,##0.00"),"-","△")&amp;"】"))</f>
        <v>【97.82】</v>
      </c>
      <c r="CA6" s="22">
        <f>IF(CA7="",NA(),CA7)</f>
        <v>182.24</v>
      </c>
      <c r="CB6" s="22">
        <f t="shared" ref="CB6:CJ6" si="9">IF(CB7="",NA(),CB7)</f>
        <v>176.96</v>
      </c>
      <c r="CC6" s="22">
        <f t="shared" si="9"/>
        <v>177.04</v>
      </c>
      <c r="CD6" s="22">
        <f t="shared" si="9"/>
        <v>193.71</v>
      </c>
      <c r="CE6" s="22">
        <f t="shared" si="9"/>
        <v>190.1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162.47</v>
      </c>
      <c r="CJ6" s="22">
        <f t="shared" si="9"/>
        <v>165.52</v>
      </c>
      <c r="CK6" s="21" t="str">
        <f>IF(CK7="","",IF(CK7="-","【-】","【"&amp;SUBSTITUTE(TEXT(CK7,"#,##0.00"),"-","△")&amp;"】"))</f>
        <v>【177.56】</v>
      </c>
      <c r="CL6" s="22">
        <f>IF(CL7="",NA(),CL7)</f>
        <v>69.150000000000006</v>
      </c>
      <c r="CM6" s="22">
        <f t="shared" ref="CM6:CU6" si="10">IF(CM7="",NA(),CM7)</f>
        <v>69.739999999999995</v>
      </c>
      <c r="CN6" s="22">
        <f t="shared" si="10"/>
        <v>68.98</v>
      </c>
      <c r="CO6" s="22">
        <f t="shared" si="10"/>
        <v>68.010000000000005</v>
      </c>
      <c r="CP6" s="22">
        <f t="shared" si="10"/>
        <v>67.81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63.81</v>
      </c>
      <c r="CU6" s="22">
        <f t="shared" si="10"/>
        <v>63.58</v>
      </c>
      <c r="CV6" s="21" t="str">
        <f>IF(CV7="","",IF(CV7="-","【-】","【"&amp;SUBSTITUTE(TEXT(CV7,"#,##0.00"),"-","△")&amp;"】"))</f>
        <v>【59.81】</v>
      </c>
      <c r="CW6" s="22">
        <f>IF(CW7="",NA(),CW7)</f>
        <v>96.22</v>
      </c>
      <c r="CX6" s="22">
        <f t="shared" ref="CX6:DF6" si="11">IF(CX7="",NA(),CX7)</f>
        <v>96.9</v>
      </c>
      <c r="CY6" s="22">
        <f t="shared" si="11"/>
        <v>97.08</v>
      </c>
      <c r="CZ6" s="22">
        <f t="shared" si="11"/>
        <v>96.7</v>
      </c>
      <c r="DA6" s="22">
        <f t="shared" si="11"/>
        <v>96.48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91.76</v>
      </c>
      <c r="DF6" s="22">
        <f t="shared" si="11"/>
        <v>91.22</v>
      </c>
      <c r="DG6" s="21" t="str">
        <f>IF(DG7="","",IF(DG7="-","【-】","【"&amp;SUBSTITUTE(TEXT(DG7,"#,##0.00"),"-","△")&amp;"】"))</f>
        <v>【89.42】</v>
      </c>
      <c r="DH6" s="22">
        <f>IF(DH7="",NA(),DH7)</f>
        <v>51.92</v>
      </c>
      <c r="DI6" s="22">
        <f t="shared" ref="DI6:DQ6" si="12">IF(DI7="",NA(),DI7)</f>
        <v>52.56</v>
      </c>
      <c r="DJ6" s="22">
        <f t="shared" si="12"/>
        <v>53.53</v>
      </c>
      <c r="DK6" s="22">
        <f t="shared" si="12"/>
        <v>54.09</v>
      </c>
      <c r="DL6" s="22">
        <f t="shared" si="12"/>
        <v>52.82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52.59</v>
      </c>
      <c r="DQ6" s="22">
        <f t="shared" si="12"/>
        <v>52.74</v>
      </c>
      <c r="DR6" s="21" t="str">
        <f>IF(DR7="","",IF(DR7="-","【-】","【"&amp;SUBSTITUTE(TEXT(DR7,"#,##0.00"),"-","△")&amp;"】"))</f>
        <v>【52.02】</v>
      </c>
      <c r="DS6" s="22">
        <f>IF(DS7="",NA(),DS7)</f>
        <v>24.71</v>
      </c>
      <c r="DT6" s="22">
        <f t="shared" ref="DT6:EB6" si="13">IF(DT7="",NA(),DT7)</f>
        <v>25.71</v>
      </c>
      <c r="DU6" s="22">
        <f t="shared" si="13"/>
        <v>27.38</v>
      </c>
      <c r="DV6" s="22">
        <f t="shared" si="13"/>
        <v>28.43</v>
      </c>
      <c r="DW6" s="22">
        <f t="shared" si="13"/>
        <v>29.61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27.51</v>
      </c>
      <c r="EB6" s="22">
        <f t="shared" si="13"/>
        <v>28.57</v>
      </c>
      <c r="EC6" s="21" t="str">
        <f>IF(EC7="","",IF(EC7="-","【-】","【"&amp;SUBSTITUTE(TEXT(EC7,"#,##0.00"),"-","△")&amp;"】"))</f>
        <v>【25.37】</v>
      </c>
      <c r="ED6" s="22">
        <f>IF(ED7="",NA(),ED7)</f>
        <v>0.81</v>
      </c>
      <c r="EE6" s="22">
        <f t="shared" ref="EE6:EM6" si="14">IF(EE7="",NA(),EE7)</f>
        <v>0.95</v>
      </c>
      <c r="EF6" s="22">
        <f t="shared" si="14"/>
        <v>0.86</v>
      </c>
      <c r="EG6" s="22">
        <f t="shared" si="14"/>
        <v>0.92</v>
      </c>
      <c r="EH6" s="22">
        <f t="shared" si="14"/>
        <v>0.77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0.78</v>
      </c>
      <c r="EM6" s="22">
        <f t="shared" si="14"/>
        <v>0.73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120006</v>
      </c>
      <c r="D7" s="24">
        <v>46</v>
      </c>
      <c r="E7" s="24">
        <v>1</v>
      </c>
      <c r="F7" s="24">
        <v>0</v>
      </c>
      <c r="G7" s="24">
        <v>1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>
        <v>77.33</v>
      </c>
      <c r="P7" s="25">
        <v>84.44</v>
      </c>
      <c r="Q7" s="25">
        <v>2690</v>
      </c>
      <c r="R7" s="25">
        <v>6310158</v>
      </c>
      <c r="S7" s="25">
        <v>5156.4799999999996</v>
      </c>
      <c r="T7" s="25">
        <v>1223.73</v>
      </c>
      <c r="U7" s="25">
        <v>3082737</v>
      </c>
      <c r="V7" s="25">
        <v>566.37</v>
      </c>
      <c r="W7" s="25">
        <v>5442.97</v>
      </c>
      <c r="X7" s="25">
        <v>112.18</v>
      </c>
      <c r="Y7" s="25">
        <v>111.96</v>
      </c>
      <c r="Z7" s="25">
        <v>112.1</v>
      </c>
      <c r="AA7" s="25">
        <v>105.54</v>
      </c>
      <c r="AB7" s="25">
        <v>108.09</v>
      </c>
      <c r="AC7" s="25">
        <v>113.57</v>
      </c>
      <c r="AD7" s="25">
        <v>112.59</v>
      </c>
      <c r="AE7" s="25">
        <v>113.87</v>
      </c>
      <c r="AF7" s="25">
        <v>109.87</v>
      </c>
      <c r="AG7" s="25">
        <v>109.81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199.69</v>
      </c>
      <c r="AU7" s="25">
        <v>150.47</v>
      </c>
      <c r="AV7" s="25">
        <v>163.21</v>
      </c>
      <c r="AW7" s="25">
        <v>126.75</v>
      </c>
      <c r="AX7" s="25">
        <v>159.83000000000001</v>
      </c>
      <c r="AY7" s="25">
        <v>250.03</v>
      </c>
      <c r="AZ7" s="25">
        <v>239.45</v>
      </c>
      <c r="BA7" s="25">
        <v>246.01</v>
      </c>
      <c r="BB7" s="25">
        <v>228.89</v>
      </c>
      <c r="BC7" s="25">
        <v>232.66</v>
      </c>
      <c r="BD7" s="25">
        <v>243.36</v>
      </c>
      <c r="BE7" s="25">
        <v>228.96</v>
      </c>
      <c r="BF7" s="25">
        <v>231.95</v>
      </c>
      <c r="BG7" s="25">
        <v>235.84</v>
      </c>
      <c r="BH7" s="25">
        <v>237.34</v>
      </c>
      <c r="BI7" s="25">
        <v>266.51</v>
      </c>
      <c r="BJ7" s="25">
        <v>254.19</v>
      </c>
      <c r="BK7" s="25">
        <v>259.56</v>
      </c>
      <c r="BL7" s="25">
        <v>248.92</v>
      </c>
      <c r="BM7" s="25">
        <v>251.26</v>
      </c>
      <c r="BN7" s="25">
        <v>255.84</v>
      </c>
      <c r="BO7" s="25">
        <v>265.93</v>
      </c>
      <c r="BP7" s="25">
        <v>107.16</v>
      </c>
      <c r="BQ7" s="25">
        <v>106.97</v>
      </c>
      <c r="BR7" s="25">
        <v>107.23</v>
      </c>
      <c r="BS7" s="25">
        <v>99.6</v>
      </c>
      <c r="BT7" s="25">
        <v>102.31</v>
      </c>
      <c r="BU7" s="25">
        <v>107.42</v>
      </c>
      <c r="BV7" s="25">
        <v>105.07</v>
      </c>
      <c r="BW7" s="25">
        <v>107.54</v>
      </c>
      <c r="BX7" s="25">
        <v>101.93</v>
      </c>
      <c r="BY7" s="25">
        <v>102.36</v>
      </c>
      <c r="BZ7" s="25">
        <v>97.82</v>
      </c>
      <c r="CA7" s="25">
        <v>182.24</v>
      </c>
      <c r="CB7" s="25">
        <v>176.96</v>
      </c>
      <c r="CC7" s="25">
        <v>177.04</v>
      </c>
      <c r="CD7" s="25">
        <v>193.71</v>
      </c>
      <c r="CE7" s="25">
        <v>190.1</v>
      </c>
      <c r="CF7" s="25">
        <v>157.19</v>
      </c>
      <c r="CG7" s="25">
        <v>153.71</v>
      </c>
      <c r="CH7" s="25">
        <v>155.9</v>
      </c>
      <c r="CI7" s="25">
        <v>162.47</v>
      </c>
      <c r="CJ7" s="25">
        <v>165.52</v>
      </c>
      <c r="CK7" s="25">
        <v>177.56</v>
      </c>
      <c r="CL7" s="25">
        <v>69.150000000000006</v>
      </c>
      <c r="CM7" s="25">
        <v>69.739999999999995</v>
      </c>
      <c r="CN7" s="25">
        <v>68.98</v>
      </c>
      <c r="CO7" s="25">
        <v>68.010000000000005</v>
      </c>
      <c r="CP7" s="25">
        <v>67.81</v>
      </c>
      <c r="CQ7" s="25">
        <v>63.16</v>
      </c>
      <c r="CR7" s="25">
        <v>64.41</v>
      </c>
      <c r="CS7" s="25">
        <v>64.11</v>
      </c>
      <c r="CT7" s="25">
        <v>63.81</v>
      </c>
      <c r="CU7" s="25">
        <v>63.58</v>
      </c>
      <c r="CV7" s="25">
        <v>59.81</v>
      </c>
      <c r="CW7" s="25">
        <v>96.22</v>
      </c>
      <c r="CX7" s="25">
        <v>96.9</v>
      </c>
      <c r="CY7" s="25">
        <v>97.08</v>
      </c>
      <c r="CZ7" s="25">
        <v>96.7</v>
      </c>
      <c r="DA7" s="25">
        <v>96.48</v>
      </c>
      <c r="DB7" s="25">
        <v>91.48</v>
      </c>
      <c r="DC7" s="25">
        <v>91.64</v>
      </c>
      <c r="DD7" s="25">
        <v>92.09</v>
      </c>
      <c r="DE7" s="25">
        <v>91.76</v>
      </c>
      <c r="DF7" s="25">
        <v>91.22</v>
      </c>
      <c r="DG7" s="25">
        <v>89.42</v>
      </c>
      <c r="DH7" s="25">
        <v>51.92</v>
      </c>
      <c r="DI7" s="25">
        <v>52.56</v>
      </c>
      <c r="DJ7" s="25">
        <v>53.53</v>
      </c>
      <c r="DK7" s="25">
        <v>54.09</v>
      </c>
      <c r="DL7" s="25">
        <v>52.82</v>
      </c>
      <c r="DM7" s="25">
        <v>51.13</v>
      </c>
      <c r="DN7" s="25">
        <v>51.62</v>
      </c>
      <c r="DO7" s="25">
        <v>52.16</v>
      </c>
      <c r="DP7" s="25">
        <v>52.59</v>
      </c>
      <c r="DQ7" s="25">
        <v>52.74</v>
      </c>
      <c r="DR7" s="25">
        <v>52.02</v>
      </c>
      <c r="DS7" s="25">
        <v>24.71</v>
      </c>
      <c r="DT7" s="25">
        <v>25.71</v>
      </c>
      <c r="DU7" s="25">
        <v>27.38</v>
      </c>
      <c r="DV7" s="25">
        <v>28.43</v>
      </c>
      <c r="DW7" s="25">
        <v>29.61</v>
      </c>
      <c r="DX7" s="25">
        <v>22.41</v>
      </c>
      <c r="DY7" s="25">
        <v>23.68</v>
      </c>
      <c r="DZ7" s="25">
        <v>25.76</v>
      </c>
      <c r="EA7" s="25">
        <v>27.51</v>
      </c>
      <c r="EB7" s="25">
        <v>28.57</v>
      </c>
      <c r="EC7" s="25">
        <v>25.37</v>
      </c>
      <c r="ED7" s="25">
        <v>0.81</v>
      </c>
      <c r="EE7" s="25">
        <v>0.95</v>
      </c>
      <c r="EF7" s="25">
        <v>0.86</v>
      </c>
      <c r="EG7" s="25">
        <v>0.92</v>
      </c>
      <c r="EH7" s="25">
        <v>0.77</v>
      </c>
      <c r="EI7" s="25">
        <v>0.73</v>
      </c>
      <c r="EJ7" s="25">
        <v>0.79</v>
      </c>
      <c r="EK7" s="25">
        <v>0.75</v>
      </c>
      <c r="EL7" s="25">
        <v>0.78</v>
      </c>
      <c r="EM7" s="25">
        <v>0.73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102</v>
      </c>
      <c r="C9" s="28" t="s">
        <v>103</v>
      </c>
      <c r="D9" s="28" t="s">
        <v>104</v>
      </c>
      <c r="E9" s="28" t="s">
        <v>105</v>
      </c>
      <c r="F9" s="28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47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4" x14ac:dyDescent="0.2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1623AFBD-F2C9-4AC6-BEA0-C62A130F2390}"/>
</file>

<file path=customXml/itemProps2.xml><?xml version="1.0" encoding="utf-8"?>
<ds:datastoreItem xmlns:ds="http://schemas.openxmlformats.org/officeDocument/2006/customXml" ds:itemID="{A030D259-6E76-4EB0-89BF-BCDDB9E9E9C0}"/>
</file>

<file path=customXml/itemProps3.xml><?xml version="1.0" encoding="utf-8"?>
<ds:datastoreItem xmlns:ds="http://schemas.openxmlformats.org/officeDocument/2006/customXml" ds:itemID="{1A732363-09C8-483A-88E2-1603A601F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2025-02-06T13:58:05Z</dcterms:created>
  <dcterms:modified xsi:type="dcterms:W3CDTF">2025-02-06T13:58:45Z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