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BB9FCA6-B783-472A-961A-C81F9A988DE9}" xr6:coauthVersionLast="47" xr6:coauthVersionMax="47" xr10:uidLastSave="{C1C02DAE-9D5A-445B-84AB-7F0AD81B8F18}"/>
  <workbookProtection workbookAlgorithmName="SHA-512" workbookHashValue="d2+Sy/XbBMrua9BJenu/Qs2tSed1xrSy1Yk4p90jlE9KHCm6cOqVJLbMpdW6xFUpS4Kwt1H88KAy2wDcvADoEQ==" workbookSaltValue="ku16UhfzkaADSF6VWdBjr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N6" i="5"/>
  <c r="B10" i="4" s="1"/>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L10" i="4"/>
  <c r="I10" i="4"/>
  <c r="BB8" i="4"/>
  <c r="AT8" i="4"/>
  <c r="AL8" i="4"/>
  <c r="AD8" i="4"/>
  <c r="I8" i="4"/>
  <c r="B8" i="4"/>
  <c r="B6"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<sst xmlns="http://schemas.openxmlformats.org/spreadsheetml/2006/main" count="231" uniqueCount="111">
  <si>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</si>
  <si>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</si>
  <si>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</si>
  <si>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</si>
  <si>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</si>
  <si>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</si>
  <si>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</si>
  <si>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</si>
  <si>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</si>
  <si>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</si>
  <si>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</si>
  <si>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</si>
  <si>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</si>
  <si>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</si>
  <si>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</si>
  <si>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</si>
  <si>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</si>
  <si>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</si>
  <si>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</si>
  <si>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</si>
  <si>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</si>
  <si>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</si>
  <si>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</si>
  <si>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</si>
  <si>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</si>
  <si>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</si>
  <si>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①経常収支比率は、全国・類似団体平均を若干下回るものの、100％以上であり、健全な事業運営ができている。
　②累積欠損金比率は、累積欠損金が生じておらず問題はない。
　③流動比率は、全国・類似団体平均を下回るものの、100％を大きく上回り、短期的な債務に対する支払能力に問題はない。
　④企業債残高対給水収益比率は、前年度より若干高い。また300％を超えている状況は前年度と変わらず、全国・類似団体平均を上回っている。
　⑤料金回収率は、前年度と同じく100％を下回っている。また①経常収支比率と比べて差があり、前年度に引き続き給水収益以外の収入に依存している部分が見受けられる。
　⑥給水原価は、前年度と同様、全国・類似団体平均より高い傾向にある。これは当企業団の水道事業が受水によるところが大きく、受水元である当企業団水道用水供給事業の供給単価が類似団体の平均より高いこと、また、給水区域が広く施設数が多いため、維持管理費が高価になる傾向があることが要因と考えられる。
　⑦施設利用率は、全国・類似団体平均を若干上回る程度で、施設規模は概ね適正である。
　⑧有収率は、80％以上ではあるものの、全国・類似団体平均を下回っている。これは、老朽管割合が高く、漏水発生率が高い地域があることが影響していると考えられる。</t>
    <phoneticPr fontId="4"/>
  </si>
  <si>
    <t>2. 老朽化の状況について</t>
    <phoneticPr fontId="4"/>
  </si>
  <si>
    <t>　①有形固定資産減価償却率は全国・類似団体平均を若干下回る程度である。
　②管路経年化率は前年度に引き続き全国・類似団体平均を大きく上回っている。当企業団は、脆弱な石綿管が多く残り、経年管路の割合も高いため、更新を進めることにより、漏水事故等を減らし、効率的な経営につなげる必要がある。
　③管路更新率は、全国・類似団体平均を上回っている。当企業団では、事業統合により生活基盤施設耐震化等交付金を活用し、管路更新事業を推進しており、今後も数値の向上を目指していく。</t>
    <phoneticPr fontId="4"/>
  </si>
  <si>
    <t>2. 老朽化の状況</t>
    <phoneticPr fontId="4"/>
  </si>
  <si>
    <t>全体総括</t>
    <rPh sb="0" eb="2">
      <t>ゼンタイ</t>
    </rPh>
    <rPh sb="2" eb="4">
      <t>ソウカツ</t>
    </rPh>
    <phoneticPr fontId="4"/>
  </si>
  <si>
    <t>　経営面では黒字を確保し、概ね良好な状況である一方、将来的に水需要の伸びは期待できず、減収が見込まれることに加え、老朽化した管路や施設の更新・耐震化事業、自然災害に強い水道を目指す災害対策事業に係る投資額が増加していくと考えられる。
　令和6年4月1日に水道料金改定を実施し、改善が見込まれるものの、今後も建設投資の財源に補助金等の特定財源を活用することで企業債の借入れを抑制し、一層の経営健全化を図っていく必要がある。
　また、老朽管路更新を加速することで有収率の向上につなげ、給水料金の収益効率を上昇させることで更新費用を確保する好循環を構築するために「君津地域水道事業統合広域化基本計画」及び「かずさ水道広域連合企業団広域連合ビジョン」に基づき、更なる事業の効率的運営に努めることとしている。</t>
    <rPh sb="118" eb="120">
      <t>レイワ</t>
    </rPh>
    <rPh sb="121" eb="122">
      <t>ネン</t>
    </rPh>
    <rPh sb="123" eb="124">
      <t>ガツ</t>
    </rPh>
    <rPh sb="125" eb="126">
      <t>ニチ</t>
    </rPh>
    <rPh sb="127" eb="133">
      <t>スイドウリョウキンカイテイ</t>
    </rPh>
    <rPh sb="134" eb="136">
      <t>ジッシ</t>
    </rPh>
    <rPh sb="138" eb="140">
      <t>カイゼン</t>
    </rPh>
    <rPh sb="141" eb="143">
      <t>ミコ</t>
    </rPh>
    <rPh sb="297" eb="298">
      <t>オヨ</t>
    </rPh>
    <rPh sb="303" eb="312">
      <t>スイドウコウイキレンゴウキギョウダン</t>
    </rPh>
    <rPh sb="312" eb="316">
      <t>コウイキレンゴウ</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</si>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</sst>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1.06</c:v>
                </c:pt>
                <c:pt idx="1">
                  <c:v>1.49</c:v>
                </c:pt>
                <c:pt idx="2">
                  <c:v>1.1399999999999999</c:v>
                </c:pt>
                <c:pt idx="3">
                  <c:v>1.1499999999999999</c:v>
                </c:pt>
                <c:pt idx="4">
                  <c:v>1.21</c:v>
                </c:pt>
              </c:numCache>
            </c:numRef>
          </c:val>
          <c:extLst>
            <c:ext xmlns:c16="http://schemas.microsoft.com/office/drawing/2014/chart" uri="{C3380CC4-5D6E-409C-BE32-E72D297353CC}">
              <c16:uniqueId val="{00000000-8FC9-45DD-978B-824FCE08B7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8FC9-45DD-978B-824FCE08B7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111.21</c:v>
                </c:pt>
                <c:pt idx="1">
                  <c:v>109.83</c:v>
                </c:pt>
                <c:pt idx="2">
                  <c:v>106.65</c:v>
                </c:pt>
                <c:pt idx="3">
                  <c:v>106.78</c:v>
                </c:pt>
                <c:pt idx="4">
                  <c:v>103.73</c:v>
                </c:pt>
              </c:numCache>
            </c:numRef>
          </c:val>
          <c:extLst>
            <c:ext xmlns:c16="http://schemas.microsoft.com/office/drawing/2014/chart" uri="{C3380CC4-5D6E-409C-BE32-E72D297353CC}">
              <c16:uniqueId val="{00000000-BAFC-43E6-9341-62B8CDA655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BAFC-43E6-9341-62B8CDA655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50.78</c:v>
                </c:pt>
                <c:pt idx="1">
                  <c:v>50.84</c:v>
                </c:pt>
                <c:pt idx="2">
                  <c:v>49.96</c:v>
                </c:pt>
                <c:pt idx="3">
                  <c:v>50.23</c:v>
                </c:pt>
                <c:pt idx="4">
                  <c:v>50.44</c:v>
                </c:pt>
              </c:numCache>
            </c:numRef>
          </c:val>
          <c:extLst>
            <c:ext xmlns:c16="http://schemas.microsoft.com/office/drawing/2014/chart" uri="{C3380CC4-5D6E-409C-BE32-E72D297353CC}">
              <c16:uniqueId val="{00000000-2DB1-4FFA-8885-60C8E6BC56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2DB1-4FFA-8885-60C8E6BC56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39.200000000000003</c:v>
                </c:pt>
                <c:pt idx="1">
                  <c:v>39.72</c:v>
                </c:pt>
                <c:pt idx="2">
                  <c:v>40.07</c:v>
                </c:pt>
                <c:pt idx="3">
                  <c:v>42.4</c:v>
                </c:pt>
                <c:pt idx="4">
                  <c:v>44.21</c:v>
                </c:pt>
              </c:numCache>
            </c:numRef>
          </c:val>
          <c:extLst>
            <c:ext xmlns:c16="http://schemas.microsoft.com/office/drawing/2014/chart" uri="{C3380CC4-5D6E-409C-BE32-E72D297353CC}">
              <c16:uniqueId val="{00000000-85E1-4C8D-AC9B-BFCE8259F7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85E1-4C8D-AC9B-BFCE8259F7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A-4ADB-8FBA-820C9786A2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6BA-4ADB-8FBA-820C9786A2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177.07</c:v>
                </c:pt>
                <c:pt idx="1">
                  <c:v>153.99</c:v>
                </c:pt>
                <c:pt idx="2">
                  <c:v>153.16</c:v>
                </c:pt>
                <c:pt idx="3">
                  <c:v>175.04</c:v>
                </c:pt>
                <c:pt idx="4">
                  <c:v>174.54</c:v>
                </c:pt>
              </c:numCache>
            </c:numRef>
          </c:val>
          <c:extLst>
            <c:ext xmlns:c16="http://schemas.microsoft.com/office/drawing/2014/chart" uri="{C3380CC4-5D6E-409C-BE32-E72D297353CC}">
              <c16:uniqueId val="{00000000-FA12-4BC8-89A5-0503C0099D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FA12-4BC8-89A5-0503C0099D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319.64</c:v>
                </c:pt>
                <c:pt idx="1">
                  <c:v>306.83999999999997</c:v>
                </c:pt>
                <c:pt idx="2">
                  <c:v>311.14</c:v>
                </c:pt>
                <c:pt idx="3">
                  <c:v>317.49</c:v>
                </c:pt>
                <c:pt idx="4">
                  <c:v>327.33</c:v>
                </c:pt>
              </c:numCache>
            </c:numRef>
          </c:val>
          <c:extLst>
            <c:ext xmlns:c16="http://schemas.microsoft.com/office/drawing/2014/chart" uri="{C3380CC4-5D6E-409C-BE32-E72D297353CC}">
              <c16:uniqueId val="{00000000-18B3-4AE2-AC05-65A6193AE9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18B3-4AE2-AC05-65A6193AE9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101.25</c:v>
                </c:pt>
                <c:pt idx="1">
                  <c:v>100.7</c:v>
                </c:pt>
                <c:pt idx="2">
                  <c:v>96.49</c:v>
                </c:pt>
                <c:pt idx="3">
                  <c:v>96.69</c:v>
                </c:pt>
                <c:pt idx="4">
                  <c:v>94.04</c:v>
                </c:pt>
              </c:numCache>
            </c:numRef>
          </c:val>
          <c:extLst>
            <c:ext xmlns:c16="http://schemas.microsoft.com/office/drawing/2014/chart" uri="{C3380CC4-5D6E-409C-BE32-E72D297353CC}">
              <c16:uniqueId val="{00000000-D214-4DF1-96E5-8477364464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D214-4DF1-96E5-8477364464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250.37</c:v>
                </c:pt>
                <c:pt idx="1">
                  <c:v>249.22</c:v>
                </c:pt>
                <c:pt idx="2">
                  <c:v>260.52999999999997</c:v>
                </c:pt>
                <c:pt idx="3">
                  <c:v>260.70999999999998</c:v>
                </c:pt>
                <c:pt idx="4">
                  <c:v>268.56</c:v>
                </c:pt>
              </c:numCache>
            </c:numRef>
          </c:val>
          <c:extLst>
            <c:ext xmlns:c16="http://schemas.microsoft.com/office/drawing/2014/chart" uri="{C3380CC4-5D6E-409C-BE32-E72D297353CC}">
              <c16:uniqueId val="{00000000-BC97-47C1-99F3-4794BA5553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BC97-47C1-99F3-4794BA5553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64.42</c:v>
                </c:pt>
                <c:pt idx="1">
                  <c:v>66.099999999999994</c:v>
                </c:pt>
                <c:pt idx="2">
                  <c:v>65.040000000000006</c:v>
                </c:pt>
                <c:pt idx="3">
                  <c:v>64.430000000000007</c:v>
                </c:pt>
                <c:pt idx="4">
                  <c:v>64.3</c:v>
                </c:pt>
              </c:numCache>
            </c:numRef>
          </c:val>
          <c:extLst>
            <c:ext xmlns:c16="http://schemas.microsoft.com/office/drawing/2014/chart" uri="{C3380CC4-5D6E-409C-BE32-E72D297353CC}">
              <c16:uniqueId val="{00000000-64B9-4890-A639-759698A46D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64B9-4890-A639-759698A46D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83.96</c:v>
                </c:pt>
                <c:pt idx="1">
                  <c:v>83.97</c:v>
                </c:pt>
                <c:pt idx="2">
                  <c:v>84.44</c:v>
                </c:pt>
                <c:pt idx="3">
                  <c:v>84.03</c:v>
                </c:pt>
                <c:pt idx="4">
                  <c:v>83.13</c:v>
                </c:pt>
              </c:numCache>
            </c:numRef>
          </c:val>
          <c:extLst>
            <c:ext xmlns:c16="http://schemas.microsoft.com/office/drawing/2014/chart" uri="{C3380CC4-5D6E-409C-BE32-E72D297353CC}">
              <c16:uniqueId val="{00000000-4936-484F-AEAD-DC6EF4DD49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4936-484F-AEAD-DC6EF4DD49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88" sqref="BL88"/>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千葉県　かずさ水道広域連合企業団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非設置</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63.46</v>
      </c>
      <c r="J10" s="46"/>
      <c r="K10" s="46"/>
      <c r="L10" s="46"/>
      <c r="M10" s="46"/>
      <c r="N10" s="46"/>
      <c r="O10" s="80"/>
      <c r="P10" s="47">
        <f>データ!$P$6</f>
        <v>98.22</v>
      </c>
      <c r="Q10" s="47"/>
      <c r="R10" s="47"/>
      <c r="S10" s="47"/>
      <c r="T10" s="47"/>
      <c r="U10" s="47"/>
      <c r="V10" s="47"/>
      <c r="W10" s="44">
        <f>データ!$Q$6</f>
        <v>4290</v>
      </c>
      <c r="X10" s="44"/>
      <c r="Y10" s="44"/>
      <c r="Z10" s="44"/>
      <c r="AA10" s="44"/>
      <c r="AB10" s="44"/>
      <c r="AC10" s="44"/>
      <c r="AD10" s="2"/>
      <c r="AE10" s="2"/>
      <c r="AF10" s="2"/>
      <c r="AG10" s="2"/>
      <c r="AH10" s="2"/>
      <c r="AI10" s="2"/>
      <c r="AJ10" s="2"/>
      <c r="AK10" s="2"/>
      <c r="AL10" s="44">
        <f>データ!$U$6</f>
        <v>317764</v>
      </c>
      <c r="AM10" s="44"/>
      <c r="AN10" s="44"/>
      <c r="AO10" s="44"/>
      <c r="AP10" s="44"/>
      <c r="AQ10" s="44"/>
      <c r="AR10" s="44"/>
      <c r="AS10" s="44"/>
      <c r="AT10" s="45">
        <f>データ!$V$6</f>
        <v>683.3</v>
      </c>
      <c r="AU10" s="46"/>
      <c r="AV10" s="46"/>
      <c r="AW10" s="46"/>
      <c r="AX10" s="46"/>
      <c r="AY10" s="46"/>
      <c r="AZ10" s="46"/>
      <c r="BA10" s="46"/>
      <c r="BB10" s="47">
        <f>データ!$W$6</f>
        <v>465.04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JwjuhTCfwNSEamJCcYIIt0tmBNVYjgvgJ/jjyAxbSfRsdjp/dxIEpZlLg61NLcIlDPX5QtEQHgBYhaBjRkBHA==" saltValue="nRZL96wnc/Qqshdra2yv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128911</v>
      </c>
      <c r="D6" s="20">
        <f t="shared" si="3"/>
        <v>46</v>
      </c>
      <c r="E6" s="20">
        <f t="shared" si="3"/>
        <v>1</v>
      </c>
      <c r="F6" s="20">
        <f t="shared" si="3"/>
        <v>0</v>
      </c>
      <c r="G6" s="20">
        <f t="shared" si="3"/>
        <v>1</v>
      </c>
      <c r="H6" s="20" t="str">
        <f t="shared" si="3"/>
        <v>千葉県　かずさ水道広域連合企業団</v>
      </c>
      <c r="I6" s="20" t="str">
        <f t="shared" si="3"/>
        <v>法適用</v>
      </c>
      <c r="J6" s="20" t="str">
        <f t="shared" si="3"/>
        <v>水道事業</v>
      </c>
      <c r="K6" s="20" t="str">
        <f t="shared" si="3"/>
        <v>末端給水事業</v>
      </c>
      <c r="L6" s="20" t="str">
        <f t="shared" si="3"/>
        <v>A1</v>
      </c>
      <c r="M6" s="20" t="str">
        <f t="shared" si="3"/>
        <v>非設置</v>
      </c>
      <c r="N6" s="21" t="str">
        <f t="shared" si="3"/>
        <v>-</v>
      </c>
      <c r="O6" s="21">
        <f t="shared" si="3"/>
        <v>63.46</v>
      </c>
      <c r="P6" s="21">
        <f t="shared" si="3"/>
        <v>98.22</v>
      </c>
      <c r="Q6" s="21">
        <f t="shared" si="3"/>
        <v>4290</v>
      </c>
      <c r="R6" s="21" t="str">
        <f t="shared" si="3"/>
        <v>-</v>
      </c>
      <c r="S6" s="21" t="str">
        <f t="shared" si="3"/>
        <v>-</v>
      </c>
      <c r="T6" s="21" t="str">
        <f t="shared" si="3"/>
        <v>-</v>
      </c>
      <c r="U6" s="21">
        <f t="shared" si="3"/>
        <v>317764</v>
      </c>
      <c r="V6" s="21">
        <f t="shared" si="3"/>
        <v>683.3</v>
      </c>
      <c r="W6" s="21">
        <f t="shared" si="3"/>
        <v>465.04</v>
      </c>
      <c r="X6" s="22">
        <f>IF(X7="",NA(),X7)</f>
        <v>111.21</v>
      </c>
      <c r="Y6" s="22">
        <f t="shared" ref="Y6:AG6" si="4">IF(Y7="",NA(),Y7)</f>
        <v>109.83</v>
      </c>
      <c r="Z6" s="22">
        <f t="shared" si="4"/>
        <v>106.65</v>
      </c>
      <c r="AA6" s="22">
        <f t="shared" si="4"/>
        <v>106.78</v>
      </c>
      <c r="AB6" s="22">
        <f t="shared" si="4"/>
        <v>103.73</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177.07</v>
      </c>
      <c r="AU6" s="22">
        <f t="shared" ref="AU6:BC6" si="6">IF(AU7="",NA(),AU7)</f>
        <v>153.99</v>
      </c>
      <c r="AV6" s="22">
        <f t="shared" si="6"/>
        <v>153.16</v>
      </c>
      <c r="AW6" s="22">
        <f t="shared" si="6"/>
        <v>175.04</v>
      </c>
      <c r="AX6" s="22">
        <f t="shared" si="6"/>
        <v>174.54</v>
      </c>
      <c r="AY6" s="22">
        <f t="shared" si="6"/>
        <v>250.03</v>
      </c>
      <c r="AZ6" s="22">
        <f t="shared" si="6"/>
        <v>239.45</v>
      </c>
      <c r="BA6" s="22">
        <f t="shared" si="6"/>
        <v>246.01</v>
      </c>
      <c r="BB6" s="22">
        <f t="shared" si="6"/>
        <v>228.89</v>
      </c>
      <c r="BC6" s="22">
        <f t="shared" si="6"/>
        <v>232.66</v>
      </c>
      <c r="BD6" s="21" t="str">
        <f>IF(BD7="","",IF(BD7="-","【-】","【"&amp;SUBSTITUTE(TEXT(BD7,"#,##0.00"),"-","△")&amp;"】"))</f>
        <v>【243.36】</v>
      </c>
      <c r="BE6" s="22">
        <f>IF(BE7="",NA(),BE7)</f>
        <v>319.64</v>
      </c>
      <c r="BF6" s="22">
        <f t="shared" ref="BF6:BN6" si="7">IF(BF7="",NA(),BF7)</f>
        <v>306.83999999999997</v>
      </c>
      <c r="BG6" s="22">
        <f t="shared" si="7"/>
        <v>311.14</v>
      </c>
      <c r="BH6" s="22">
        <f t="shared" si="7"/>
        <v>317.49</v>
      </c>
      <c r="BI6" s="22">
        <f t="shared" si="7"/>
        <v>327.33</v>
      </c>
      <c r="BJ6" s="22">
        <f t="shared" si="7"/>
        <v>254.19</v>
      </c>
      <c r="BK6" s="22">
        <f t="shared" si="7"/>
        <v>259.56</v>
      </c>
      <c r="BL6" s="22">
        <f t="shared" si="7"/>
        <v>248.92</v>
      </c>
      <c r="BM6" s="22">
        <f t="shared" si="7"/>
        <v>251.26</v>
      </c>
      <c r="BN6" s="22">
        <f t="shared" si="7"/>
        <v>255.84</v>
      </c>
      <c r="BO6" s="21" t="str">
        <f>IF(BO7="","",IF(BO7="-","【-】","【"&amp;SUBSTITUTE(TEXT(BO7,"#,##0.00"),"-","△")&amp;"】"))</f>
        <v>【265.93】</v>
      </c>
      <c r="BP6" s="22">
        <f>IF(BP7="",NA(),BP7)</f>
        <v>101.25</v>
      </c>
      <c r="BQ6" s="22">
        <f t="shared" ref="BQ6:BY6" si="8">IF(BQ7="",NA(),BQ7)</f>
        <v>100.7</v>
      </c>
      <c r="BR6" s="22">
        <f t="shared" si="8"/>
        <v>96.49</v>
      </c>
      <c r="BS6" s="22">
        <f t="shared" si="8"/>
        <v>96.69</v>
      </c>
      <c r="BT6" s="22">
        <f t="shared" si="8"/>
        <v>94.04</v>
      </c>
      <c r="BU6" s="22">
        <f t="shared" si="8"/>
        <v>107.42</v>
      </c>
      <c r="BV6" s="22">
        <f t="shared" si="8"/>
        <v>105.07</v>
      </c>
      <c r="BW6" s="22">
        <f t="shared" si="8"/>
        <v>107.54</v>
      </c>
      <c r="BX6" s="22">
        <f t="shared" si="8"/>
        <v>101.93</v>
      </c>
      <c r="BY6" s="22">
        <f t="shared" si="8"/>
        <v>102.36</v>
      </c>
      <c r="BZ6" s="21" t="str">
        <f>IF(BZ7="","",IF(BZ7="-","【-】","【"&amp;SUBSTITUTE(TEXT(BZ7,"#,##0.00"),"-","△")&amp;"】"))</f>
        <v>【97.82】</v>
      </c>
      <c r="CA6" s="22">
        <f>IF(CA7="",NA(),CA7)</f>
        <v>250.37</v>
      </c>
      <c r="CB6" s="22">
        <f t="shared" ref="CB6:CJ6" si="9">IF(CB7="",NA(),CB7)</f>
        <v>249.22</v>
      </c>
      <c r="CC6" s="22">
        <f t="shared" si="9"/>
        <v>260.52999999999997</v>
      </c>
      <c r="CD6" s="22">
        <f t="shared" si="9"/>
        <v>260.70999999999998</v>
      </c>
      <c r="CE6" s="22">
        <f t="shared" si="9"/>
        <v>268.56</v>
      </c>
      <c r="CF6" s="22">
        <f t="shared" si="9"/>
        <v>157.19</v>
      </c>
      <c r="CG6" s="22">
        <f t="shared" si="9"/>
        <v>153.71</v>
      </c>
      <c r="CH6" s="22">
        <f t="shared" si="9"/>
        <v>155.9</v>
      </c>
      <c r="CI6" s="22">
        <f t="shared" si="9"/>
        <v>162.47</v>
      </c>
      <c r="CJ6" s="22">
        <f t="shared" si="9"/>
        <v>165.52</v>
      </c>
      <c r="CK6" s="21" t="str">
        <f>IF(CK7="","",IF(CK7="-","【-】","【"&amp;SUBSTITUTE(TEXT(CK7,"#,##0.00"),"-","△")&amp;"】"))</f>
        <v>【177.56】</v>
      </c>
      <c r="CL6" s="22">
        <f>IF(CL7="",NA(),CL7)</f>
        <v>64.42</v>
      </c>
      <c r="CM6" s="22">
        <f t="shared" ref="CM6:CU6" si="10">IF(CM7="",NA(),CM7)</f>
        <v>66.099999999999994</v>
      </c>
      <c r="CN6" s="22">
        <f t="shared" si="10"/>
        <v>65.040000000000006</v>
      </c>
      <c r="CO6" s="22">
        <f t="shared" si="10"/>
        <v>64.430000000000007</v>
      </c>
      <c r="CP6" s="22">
        <f t="shared" si="10"/>
        <v>64.3</v>
      </c>
      <c r="CQ6" s="22">
        <f t="shared" si="10"/>
        <v>63.16</v>
      </c>
      <c r="CR6" s="22">
        <f t="shared" si="10"/>
        <v>64.41</v>
      </c>
      <c r="CS6" s="22">
        <f t="shared" si="10"/>
        <v>64.11</v>
      </c>
      <c r="CT6" s="22">
        <f t="shared" si="10"/>
        <v>63.81</v>
      </c>
      <c r="CU6" s="22">
        <f t="shared" si="10"/>
        <v>63.58</v>
      </c>
      <c r="CV6" s="21" t="str">
        <f>IF(CV7="","",IF(CV7="-","【-】","【"&amp;SUBSTITUTE(TEXT(CV7,"#,##0.00"),"-","△")&amp;"】"))</f>
        <v>【59.81】</v>
      </c>
      <c r="CW6" s="22">
        <f>IF(CW7="",NA(),CW7)</f>
        <v>83.96</v>
      </c>
      <c r="CX6" s="22">
        <f t="shared" ref="CX6:DF6" si="11">IF(CX7="",NA(),CX7)</f>
        <v>83.97</v>
      </c>
      <c r="CY6" s="22">
        <f t="shared" si="11"/>
        <v>84.44</v>
      </c>
      <c r="CZ6" s="22">
        <f t="shared" si="11"/>
        <v>84.03</v>
      </c>
      <c r="DA6" s="22">
        <f t="shared" si="11"/>
        <v>83.13</v>
      </c>
      <c r="DB6" s="22">
        <f t="shared" si="11"/>
        <v>91.48</v>
      </c>
      <c r="DC6" s="22">
        <f t="shared" si="11"/>
        <v>91.64</v>
      </c>
      <c r="DD6" s="22">
        <f t="shared" si="11"/>
        <v>92.09</v>
      </c>
      <c r="DE6" s="22">
        <f t="shared" si="11"/>
        <v>91.76</v>
      </c>
      <c r="DF6" s="22">
        <f t="shared" si="11"/>
        <v>91.22</v>
      </c>
      <c r="DG6" s="21" t="str">
        <f>IF(DG7="","",IF(DG7="-","【-】","【"&amp;SUBSTITUTE(TEXT(DG7,"#,##0.00"),"-","△")&amp;"】"))</f>
        <v>【89.42】</v>
      </c>
      <c r="DH6" s="22">
        <f>IF(DH7="",NA(),DH7)</f>
        <v>50.78</v>
      </c>
      <c r="DI6" s="22">
        <f t="shared" ref="DI6:DQ6" si="12">IF(DI7="",NA(),DI7)</f>
        <v>50.84</v>
      </c>
      <c r="DJ6" s="22">
        <f t="shared" si="12"/>
        <v>49.96</v>
      </c>
      <c r="DK6" s="22">
        <f t="shared" si="12"/>
        <v>50.23</v>
      </c>
      <c r="DL6" s="22">
        <f t="shared" si="12"/>
        <v>50.44</v>
      </c>
      <c r="DM6" s="22">
        <f t="shared" si="12"/>
        <v>51.13</v>
      </c>
      <c r="DN6" s="22">
        <f t="shared" si="12"/>
        <v>51.62</v>
      </c>
      <c r="DO6" s="22">
        <f t="shared" si="12"/>
        <v>52.16</v>
      </c>
      <c r="DP6" s="22">
        <f t="shared" si="12"/>
        <v>52.59</v>
      </c>
      <c r="DQ6" s="22">
        <f t="shared" si="12"/>
        <v>52.74</v>
      </c>
      <c r="DR6" s="21" t="str">
        <f>IF(DR7="","",IF(DR7="-","【-】","【"&amp;SUBSTITUTE(TEXT(DR7,"#,##0.00"),"-","△")&amp;"】"))</f>
        <v>【52.02】</v>
      </c>
      <c r="DS6" s="22">
        <f>IF(DS7="",NA(),DS7)</f>
        <v>39.200000000000003</v>
      </c>
      <c r="DT6" s="22">
        <f t="shared" ref="DT6:EB6" si="13">IF(DT7="",NA(),DT7)</f>
        <v>39.72</v>
      </c>
      <c r="DU6" s="22">
        <f t="shared" si="13"/>
        <v>40.07</v>
      </c>
      <c r="DV6" s="22">
        <f t="shared" si="13"/>
        <v>42.4</v>
      </c>
      <c r="DW6" s="22">
        <f t="shared" si="13"/>
        <v>44.21</v>
      </c>
      <c r="DX6" s="22">
        <f t="shared" si="13"/>
        <v>22.41</v>
      </c>
      <c r="DY6" s="22">
        <f t="shared" si="13"/>
        <v>23.68</v>
      </c>
      <c r="DZ6" s="22">
        <f t="shared" si="13"/>
        <v>25.76</v>
      </c>
      <c r="EA6" s="22">
        <f t="shared" si="13"/>
        <v>27.51</v>
      </c>
      <c r="EB6" s="22">
        <f t="shared" si="13"/>
        <v>28.57</v>
      </c>
      <c r="EC6" s="21" t="str">
        <f>IF(EC7="","",IF(EC7="-","【-】","【"&amp;SUBSTITUTE(TEXT(EC7,"#,##0.00"),"-","△")&amp;"】"))</f>
        <v>【25.37】</v>
      </c>
      <c r="ED6" s="22">
        <f>IF(ED7="",NA(),ED7)</f>
        <v>1.06</v>
      </c>
      <c r="EE6" s="22">
        <f t="shared" ref="EE6:EM6" si="14">IF(EE7="",NA(),EE7)</f>
        <v>1.49</v>
      </c>
      <c r="EF6" s="22">
        <f t="shared" si="14"/>
        <v>1.1399999999999999</v>
      </c>
      <c r="EG6" s="22">
        <f t="shared" si="14"/>
        <v>1.1499999999999999</v>
      </c>
      <c r="EH6" s="22">
        <f t="shared" si="14"/>
        <v>1.21</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128911</v>
      </c>
      <c r="D7" s="24">
        <v>46</v>
      </c>
      <c r="E7" s="24">
        <v>1</v>
      </c>
      <c r="F7" s="24">
        <v>0</v>
      </c>
      <c r="G7" s="24">
        <v>1</v>
      </c>
      <c r="H7" s="24" t="s">
        <v>95</v>
      </c>
      <c r="I7" s="24" t="s">
        <v>96</v>
      </c>
      <c r="J7" s="24" t="s">
        <v>97</v>
      </c>
      <c r="K7" s="24" t="s">
        <v>98</v>
      </c>
      <c r="L7" s="24" t="s">
        <v>99</v>
      </c>
      <c r="M7" s="24" t="s">
        <v>100</v>
      </c>
      <c r="N7" s="25" t="s">
        <v>101</v>
      </c>
      <c r="O7" s="25">
        <v>63.46</v>
      </c>
      <c r="P7" s="25">
        <v>98.22</v>
      </c>
      <c r="Q7" s="25">
        <v>4290</v>
      </c>
      <c r="R7" s="25" t="s">
        <v>101</v>
      </c>
      <c r="S7" s="25" t="s">
        <v>101</v>
      </c>
      <c r="T7" s="25" t="s">
        <v>101</v>
      </c>
      <c r="U7" s="25">
        <v>317764</v>
      </c>
      <c r="V7" s="25">
        <v>683.3</v>
      </c>
      <c r="W7" s="25">
        <v>465.04</v>
      </c>
      <c r="X7" s="25">
        <v>111.21</v>
      </c>
      <c r="Y7" s="25">
        <v>109.83</v>
      </c>
      <c r="Z7" s="25">
        <v>106.65</v>
      </c>
      <c r="AA7" s="25">
        <v>106.78</v>
      </c>
      <c r="AB7" s="25">
        <v>103.73</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177.07</v>
      </c>
      <c r="AU7" s="25">
        <v>153.99</v>
      </c>
      <c r="AV7" s="25">
        <v>153.16</v>
      </c>
      <c r="AW7" s="25">
        <v>175.04</v>
      </c>
      <c r="AX7" s="25">
        <v>174.54</v>
      </c>
      <c r="AY7" s="25">
        <v>250.03</v>
      </c>
      <c r="AZ7" s="25">
        <v>239.45</v>
      </c>
      <c r="BA7" s="25">
        <v>246.01</v>
      </c>
      <c r="BB7" s="25">
        <v>228.89</v>
      </c>
      <c r="BC7" s="25">
        <v>232.66</v>
      </c>
      <c r="BD7" s="25">
        <v>243.36</v>
      </c>
      <c r="BE7" s="25">
        <v>319.64</v>
      </c>
      <c r="BF7" s="25">
        <v>306.83999999999997</v>
      </c>
      <c r="BG7" s="25">
        <v>311.14</v>
      </c>
      <c r="BH7" s="25">
        <v>317.49</v>
      </c>
      <c r="BI7" s="25">
        <v>327.33</v>
      </c>
      <c r="BJ7" s="25">
        <v>254.19</v>
      </c>
      <c r="BK7" s="25">
        <v>259.56</v>
      </c>
      <c r="BL7" s="25">
        <v>248.92</v>
      </c>
      <c r="BM7" s="25">
        <v>251.26</v>
      </c>
      <c r="BN7" s="25">
        <v>255.84</v>
      </c>
      <c r="BO7" s="25">
        <v>265.93</v>
      </c>
      <c r="BP7" s="25">
        <v>101.25</v>
      </c>
      <c r="BQ7" s="25">
        <v>100.7</v>
      </c>
      <c r="BR7" s="25">
        <v>96.49</v>
      </c>
      <c r="BS7" s="25">
        <v>96.69</v>
      </c>
      <c r="BT7" s="25">
        <v>94.04</v>
      </c>
      <c r="BU7" s="25">
        <v>107.42</v>
      </c>
      <c r="BV7" s="25">
        <v>105.07</v>
      </c>
      <c r="BW7" s="25">
        <v>107.54</v>
      </c>
      <c r="BX7" s="25">
        <v>101.93</v>
      </c>
      <c r="BY7" s="25">
        <v>102.36</v>
      </c>
      <c r="BZ7" s="25">
        <v>97.82</v>
      </c>
      <c r="CA7" s="25">
        <v>250.37</v>
      </c>
      <c r="CB7" s="25">
        <v>249.22</v>
      </c>
      <c r="CC7" s="25">
        <v>260.52999999999997</v>
      </c>
      <c r="CD7" s="25">
        <v>260.70999999999998</v>
      </c>
      <c r="CE7" s="25">
        <v>268.56</v>
      </c>
      <c r="CF7" s="25">
        <v>157.19</v>
      </c>
      <c r="CG7" s="25">
        <v>153.71</v>
      </c>
      <c r="CH7" s="25">
        <v>155.9</v>
      </c>
      <c r="CI7" s="25">
        <v>162.47</v>
      </c>
      <c r="CJ7" s="25">
        <v>165.52</v>
      </c>
      <c r="CK7" s="25">
        <v>177.56</v>
      </c>
      <c r="CL7" s="25">
        <v>64.42</v>
      </c>
      <c r="CM7" s="25">
        <v>66.099999999999994</v>
      </c>
      <c r="CN7" s="25">
        <v>65.040000000000006</v>
      </c>
      <c r="CO7" s="25">
        <v>64.430000000000007</v>
      </c>
      <c r="CP7" s="25">
        <v>64.3</v>
      </c>
      <c r="CQ7" s="25">
        <v>63.16</v>
      </c>
      <c r="CR7" s="25">
        <v>64.41</v>
      </c>
      <c r="CS7" s="25">
        <v>64.11</v>
      </c>
      <c r="CT7" s="25">
        <v>63.81</v>
      </c>
      <c r="CU7" s="25">
        <v>63.58</v>
      </c>
      <c r="CV7" s="25">
        <v>59.81</v>
      </c>
      <c r="CW7" s="25">
        <v>83.96</v>
      </c>
      <c r="CX7" s="25">
        <v>83.97</v>
      </c>
      <c r="CY7" s="25">
        <v>84.44</v>
      </c>
      <c r="CZ7" s="25">
        <v>84.03</v>
      </c>
      <c r="DA7" s="25">
        <v>83.13</v>
      </c>
      <c r="DB7" s="25">
        <v>91.48</v>
      </c>
      <c r="DC7" s="25">
        <v>91.64</v>
      </c>
      <c r="DD7" s="25">
        <v>92.09</v>
      </c>
      <c r="DE7" s="25">
        <v>91.76</v>
      </c>
      <c r="DF7" s="25">
        <v>91.22</v>
      </c>
      <c r="DG7" s="25">
        <v>89.42</v>
      </c>
      <c r="DH7" s="25">
        <v>50.78</v>
      </c>
      <c r="DI7" s="25">
        <v>50.84</v>
      </c>
      <c r="DJ7" s="25">
        <v>49.96</v>
      </c>
      <c r="DK7" s="25">
        <v>50.23</v>
      </c>
      <c r="DL7" s="25">
        <v>50.44</v>
      </c>
      <c r="DM7" s="25">
        <v>51.13</v>
      </c>
      <c r="DN7" s="25">
        <v>51.62</v>
      </c>
      <c r="DO7" s="25">
        <v>52.16</v>
      </c>
      <c r="DP7" s="25">
        <v>52.59</v>
      </c>
      <c r="DQ7" s="25">
        <v>52.74</v>
      </c>
      <c r="DR7" s="25">
        <v>52.02</v>
      </c>
      <c r="DS7" s="25">
        <v>39.200000000000003</v>
      </c>
      <c r="DT7" s="25">
        <v>39.72</v>
      </c>
      <c r="DU7" s="25">
        <v>40.07</v>
      </c>
      <c r="DV7" s="25">
        <v>42.4</v>
      </c>
      <c r="DW7" s="25">
        <v>44.21</v>
      </c>
      <c r="DX7" s="25">
        <v>22.41</v>
      </c>
      <c r="DY7" s="25">
        <v>23.68</v>
      </c>
      <c r="DZ7" s="25">
        <v>25.76</v>
      </c>
      <c r="EA7" s="25">
        <v>27.51</v>
      </c>
      <c r="EB7" s="25">
        <v>28.57</v>
      </c>
      <c r="EC7" s="25">
        <v>25.37</v>
      </c>
      <c r="ED7" s="25">
        <v>1.06</v>
      </c>
      <c r="EE7" s="25">
        <v>1.49</v>
      </c>
      <c r="EF7" s="25">
        <v>1.1399999999999999</v>
      </c>
      <c r="EG7" s="25">
        <v>1.1499999999999999</v>
      </c>
      <c r="EH7" s="25">
        <v>1.21</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B152B582-4F23-4414-A24B-98F20DC2299D}"/>
</file>

<file path=customXml/itemProps2.xml><?xml version="1.0" encoding="utf-8"?>
<ds:datastoreItem xmlns:ds="http://schemas.openxmlformats.org/officeDocument/2006/customXml" ds:itemID="{060EBB15-CE58-46BB-8728-478E18937601}"/>
</file>

<file path=customXml/itemProps3.xml><?xml version="1.0" encoding="utf-8"?>
<ds:datastoreItem xmlns:ds="http://schemas.openxmlformats.org/officeDocument/2006/customXml" ds:itemID="{60C4751B-173A-4AA5-9548-AC75DACE8A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2025-02-09T02:56:28Z</dcterms:created>
  <dcterms:modified xsi:type="dcterms:W3CDTF">2025-02-09T02:56:41Z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