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8_{D2A9E343-4A01-4F5B-B5DC-F82F61DE60ED}" xr6:coauthVersionLast="47" xr6:coauthVersionMax="47" xr10:uidLastSave="{0321B174-3309-4446-A51F-45DF5E78C463}"/>
  <workbookProtection workbookAlgorithmName="SHA-512" workbookHashValue="QTjfGrRLPYiyY+sK3w039gS+vv8nnQV4NpgWz5wbtroPMhkH0YS3ZICl5DR1ynajs8DD1GIQn4dQhwfRUOK+pw==" workbookSaltValue="NQtXffYOEG8NMJUjtgIpCA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I85" i="4"/>
  <c r="G85" i="4"/>
  <c r="F85" i="4"/>
  <c r="AT10" i="4"/>
  <c r="I10" i="4"/>
  <c r="AL8" i="4"/>
</calcChain>
</file>

<file path=xl/sharedStrings.xml><?xml version="1.0" encoding="utf-8"?>
<sst xmlns="http://schemas.openxmlformats.org/spreadsheetml/2006/main" count="253" uniqueCount="114">
  <si>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</si>
  <si>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</si>
  <si>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</si>
  <si>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</si>
  <si>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</si>
  <si>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</si>
  <si>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</si>
  <si>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</si>
  <si>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</si>
  <si>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</si>
  <si>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</si>
  <si>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</si>
  <si>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</si>
  <si>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</si>
  <si>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</si>
  <si>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</si>
  <si>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</si>
  <si>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</si>
  <si>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</si>
  <si>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</si>
  <si>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</si>
  <si>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</si>
  <si>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</si>
  <si>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</si>
  <si>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</si>
  <si>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</si>
  <si>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</si>
  <si>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1. 経営の健全性・効率性について
●経常収支比率
　経常収支は100％を超えており、引き続き安定した経営に努めていきます。
●流動比率、企業債残高対事業規模比率
　流動負債に建設改良費等に充てられた企業債が含まれているため100％を下回っているが、償還財源は関連市町の負担金により確保できており、資金不足は生じていない。
●汚水処理原価
　人件費の上昇や物価の高騰を受け前年度比でやや増加しており、かつ類似団体に比べ高い状況にある。引き続き効率的な運営を図る。
●施設利用率
　処理水量は前年比で微増した。水処理施設整備は概成しており、適切な処理機能の維持に努めるとともに、利用率の向上を図る。
●水洗化率
　関連市町が下水道整備を実施し、流域下水道に接続することにより、水洗化率はやや増加した。今後も関連市町と連携して水洗化率向上を図る。</t>
    <rPh sb="37" eb="38">
      <t>コ</t>
    </rPh>
    <rPh sb="43" eb="44">
      <t>ヒ</t>
    </rPh>
    <rPh sb="45" eb="46">
      <t>ツヅ</t>
    </rPh>
    <rPh sb="47" eb="49">
      <t>アンテイ</t>
    </rPh>
    <rPh sb="51" eb="53">
      <t>ケイエイ</t>
    </rPh>
    <rPh sb="54" eb="55">
      <t>ツト</t>
    </rPh>
    <rPh sb="171" eb="174">
      <t>ジンケンヒ</t>
    </rPh>
    <rPh sb="175" eb="177">
      <t>ジョウショウ</t>
    </rPh>
    <rPh sb="178" eb="180">
      <t>ブッカ</t>
    </rPh>
    <rPh sb="181" eb="183">
      <t>コウトウ</t>
    </rPh>
    <rPh sb="184" eb="185">
      <t>ウ</t>
    </rPh>
    <rPh sb="193" eb="195">
      <t>ゾウカ</t>
    </rPh>
    <rPh sb="249" eb="251">
      <t>ビゾウ</t>
    </rPh>
    <phoneticPr fontId="4"/>
  </si>
  <si>
    <t>2. 老朽化の状況について</t>
    <phoneticPr fontId="4"/>
  </si>
  <si>
    <t>●有形固定資産減価償却率
　令和2年度から公営企業会計に移行したため、過去の減価償却費が反映しておらず、低い数値となっている。
●管渠老朽化率
　供用開始が平成3年4月であり、法定耐用年数を経過した管渠はない。引き続きストックマネジメント計画による施設の更新・長寿命化を図る。
●管渠改善率
　定期的な点検等により、要対策箇所の管更生工事等を行うなど施設の維持管理を図る。</t>
    <phoneticPr fontId="16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</si>
  <si>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</si>
  <si>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</si>
  <si>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　関連市町からの負担金により経営しているため、流入汚水量に合わせた施設整備を実施し、効率的な管理運営等による経費節減を図り、適正な負担金単価を設定することで、必要な財源を確保し、持続的・安定的な経営に努める。</t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</si>
  <si>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</si>
  <si>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</si>
  <si>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</si>
  <si>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</si>
  <si>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</si>
  <si>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</si>
  <si>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</si>
  <si>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</si>
  <si>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</si>
  <si>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</si>
  <si>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</si>
  <si>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</si>
  <si>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</si>
  <si>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</si>
  <si>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</si>
  <si>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</si>
  <si>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</si>
  <si>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</si>
  <si>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</si>
  <si>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</si>
  <si>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</si>
  <si>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</si>
  <si>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</si>
  <si>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</si>
  <si>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</si>
  <si>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</si>
  <si>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</si>
  <si>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</si>
  <si>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</si>
  <si>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</si>
  <si>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</si>
  <si>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</si>
  <si>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</si>
  <si>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</si>
  <si>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</si>
  <si>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</si>
  <si>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</si>
  <si>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</si>
  <si>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</si>
  <si>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</si>
  <si>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</si>
  <si>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</si>
  <si>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</si>
  <si>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</si>
  <si>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</si>
  <si>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</si>
  <si>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</si>
  <si>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</si>
  <si>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</si>
  <si>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</si>
  <si>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</si>
  <si>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</si>
  <si>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</si>
  <si>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</si>
  <si>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</si>
  <si>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</si>
  <si>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</si>
  <si>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</si>
  <si>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</si>
  <si>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</si>
  <si>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</si>
  <si>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</si>
  <si>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</si>
  <si>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</si>
  <si>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</si>
  <si>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岐阜県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</si>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</sst>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0.78</c:v>
                </c:pt>
                <c:pt idx="2">
                  <c:v>1.51</c:v>
                </c:pt>
                <c:pt idx="3">
                  <c:v>0.44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3-4322-B8FA-1493D1406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0.46</c:v>
                </c:pt>
                <c:pt idx="2">
                  <c:v>0.1</c:v>
                </c:pt>
                <c:pt idx="3">
                  <c:v>0.09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3-4322-B8FA-1493D1406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105.29</c:v>
                </c:pt>
                <c:pt idx="2">
                  <c:v>99.84</c:v>
                </c:pt>
                <c:pt idx="3">
                  <c:v>109.27</c:v>
                </c:pt>
                <c:pt idx="4">
                  <c:v>104.59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D-4482-8700-9A736F9FF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104.92</c:v>
                </c:pt>
                <c:pt idx="2">
                  <c:v>100.14</c:v>
                </c:pt>
                <c:pt idx="3">
                  <c:v>99.22</c:v>
                </c:pt>
                <c:pt idx="4">
                  <c:v>100.31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D-4482-8700-9A736F9FF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5.75</c:v>
                </c:pt>
                <c:pt idx="2">
                  <c:v>10.35</c:v>
                </c:pt>
                <c:pt idx="3">
                  <c:v>14.78</c:v>
                </c:pt>
                <c:pt idx="4">
                  <c:v>19.239999999999998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8-46F7-B269-8F3917A9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6.46</c:v>
                </c:pt>
                <c:pt idx="2">
                  <c:v>34.17</c:v>
                </c:pt>
                <c:pt idx="3">
                  <c:v>36.770000000000003</c:v>
                </c:pt>
                <c:pt idx="4">
                  <c:v>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8-46F7-B269-8F3917A9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5-45FB-B258-826A1504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1.04</c:v>
                </c:pt>
                <c:pt idx="3" formatCode="#,##0.00;&quot;△&quot;#,##0.00;&quot;-&quot;">
                  <c:v>1.26</c:v>
                </c:pt>
                <c:pt idx="4" formatCode="#,##0.00;&quot;△&quot;#,##0.00;&quot;-&quot;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5-45FB-B258-826A1504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6-4223-9B66-9C9B854EF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10.71</c:v>
                </c:pt>
                <c:pt idx="3" formatCode="#,##0.00;&quot;△&quot;#,##0.00;&quot;-&quot;">
                  <c:v>11.46</c:v>
                </c:pt>
                <c:pt idx="4" formatCode="#,##0.00;&quot;△&quot;#,##0.00;&quot;-&quot;">
                  <c:v>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6-4223-9B66-9C9B854EF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67.2</c:v>
                </c:pt>
                <c:pt idx="2">
                  <c:v>61.51</c:v>
                </c:pt>
                <c:pt idx="3">
                  <c:v>79.37</c:v>
                </c:pt>
                <c:pt idx="4">
                  <c:v>96.65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9-4147-935E-F69E9EBB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68.36</c:v>
                </c:pt>
                <c:pt idx="2">
                  <c:v>104.74</c:v>
                </c:pt>
                <c:pt idx="3">
                  <c:v>104.74</c:v>
                </c:pt>
                <c:pt idx="4">
                  <c:v>104.66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9-4147-935E-F69E9EBBF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397.56</c:v>
                </c:pt>
                <c:pt idx="2">
                  <c:v>386.63</c:v>
                </c:pt>
                <c:pt idx="3">
                  <c:v>403.96</c:v>
                </c:pt>
                <c:pt idx="4">
                  <c:v>377.14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9-4C00-B914-12666ADE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542.23</c:v>
                </c:pt>
                <c:pt idx="2">
                  <c:v>242.44</c:v>
                </c:pt>
                <c:pt idx="3">
                  <c:v>228.09</c:v>
                </c:pt>
                <c:pt idx="4">
                  <c:v>223.54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9-4C00-B914-12666ADE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3-440C-9F58-1491B85A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3-440C-9F58-1491B85A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60.05</c:v>
                </c:pt>
                <c:pt idx="2">
                  <c:v>54.69</c:v>
                </c:pt>
                <c:pt idx="3">
                  <c:v>57.64</c:v>
                </c:pt>
                <c:pt idx="4">
                  <c:v>58.17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8-425A-A12B-34958B51D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73.760000000000005</c:v>
                </c:pt>
                <c:pt idx="2">
                  <c:v>48.7</c:v>
                </c:pt>
                <c:pt idx="3">
                  <c:v>52.53</c:v>
                </c:pt>
                <c:pt idx="4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8-425A-A12B-34958B51D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56.71</c:v>
                </c:pt>
                <c:pt idx="2">
                  <c:v>55.86</c:v>
                </c:pt>
                <c:pt idx="3">
                  <c:v>55.23</c:v>
                </c:pt>
                <c:pt idx="4">
                  <c:v>55.81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B-45EC-A80E-C99286FC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58.18</c:v>
                </c:pt>
                <c:pt idx="2">
                  <c:v>68.05</c:v>
                </c:pt>
                <c:pt idx="3">
                  <c:v>67.099999999999994</c:v>
                </c:pt>
                <c:pt idx="4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B-45EC-A80E-C99286FC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87.59</c:v>
                </c:pt>
                <c:pt idx="2">
                  <c:v>88.25</c:v>
                </c:pt>
                <c:pt idx="3">
                  <c:v>87.92</c:v>
                </c:pt>
                <c:pt idx="4">
                  <c:v>88.15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A-4417-A0C5-95B175FE3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85.82</c:v>
                </c:pt>
                <c:pt idx="2">
                  <c:v>94.14</c:v>
                </c:pt>
                <c:pt idx="3">
                  <c:v>94.02</c:v>
                </c:pt>
                <c:pt idx="4">
                  <c:v>94.43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A-4417-A0C5-95B175FE3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75" defaultRowHeight="13.5" x14ac:dyDescent="0.15"/>
  <cols>
    <col min="1" max="1" width="2.75" customWidth="1"/>
    <col min="2" max="62" width="3.75" customWidth="1"/>
    <col min="64" max="78" width="3.125" customWidth="1"/>
    <col min="79" max="79" width="4.375" bestFit="1" customWidth="1"/>
    <col min="81" max="82" width="4.37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</row>
    <row r="3" spans="1:78" ht="9.75" customHeight="1" x14ac:dyDescent="0.15">
      <c r="A3" s="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9.75" customHeight="1" x14ac:dyDescent="0.15">
      <c r="A4" s="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3" t="str">
        <f>データ!H6</f>
        <v>岐阜県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4" t="s">
        <v>9</v>
      </c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6"/>
    </row>
    <row r="8" spans="1:78" ht="18.75" customHeight="1" x14ac:dyDescent="0.15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流域下水道</v>
      </c>
      <c r="Q8" s="70"/>
      <c r="R8" s="70"/>
      <c r="S8" s="70"/>
      <c r="T8" s="70"/>
      <c r="U8" s="70"/>
      <c r="V8" s="70"/>
      <c r="W8" s="70" t="str">
        <f>データ!L6</f>
        <v>E1</v>
      </c>
      <c r="X8" s="70"/>
      <c r="Y8" s="70"/>
      <c r="Z8" s="70"/>
      <c r="AA8" s="70"/>
      <c r="AB8" s="70"/>
      <c r="AC8" s="70"/>
      <c r="AD8" s="71" t="str">
        <f>データ!$M$6</f>
        <v>非設置</v>
      </c>
      <c r="AE8" s="71"/>
      <c r="AF8" s="71"/>
      <c r="AG8" s="71"/>
      <c r="AH8" s="71"/>
      <c r="AI8" s="71"/>
      <c r="AJ8" s="71"/>
      <c r="AK8" s="3"/>
      <c r="AL8" s="46">
        <f>データ!S6</f>
        <v>1967862</v>
      </c>
      <c r="AM8" s="46"/>
      <c r="AN8" s="46"/>
      <c r="AO8" s="46"/>
      <c r="AP8" s="46"/>
      <c r="AQ8" s="46"/>
      <c r="AR8" s="46"/>
      <c r="AS8" s="46"/>
      <c r="AT8" s="45">
        <f>データ!T6</f>
        <v>10621.29</v>
      </c>
      <c r="AU8" s="45"/>
      <c r="AV8" s="45"/>
      <c r="AW8" s="45"/>
      <c r="AX8" s="45"/>
      <c r="AY8" s="45"/>
      <c r="AZ8" s="45"/>
      <c r="BA8" s="45"/>
      <c r="BB8" s="45">
        <f>データ!U6</f>
        <v>185.28</v>
      </c>
      <c r="BC8" s="45"/>
      <c r="BD8" s="45"/>
      <c r="BE8" s="45"/>
      <c r="BF8" s="45"/>
      <c r="BG8" s="45"/>
      <c r="BH8" s="45"/>
      <c r="BI8" s="45"/>
      <c r="BJ8" s="3"/>
      <c r="BK8" s="3"/>
      <c r="BL8" s="66" t="s">
        <v>10</v>
      </c>
      <c r="BM8" s="67"/>
      <c r="BN8" s="68" t="s">
        <v>11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9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74.38</v>
      </c>
      <c r="J10" s="45"/>
      <c r="K10" s="45"/>
      <c r="L10" s="45"/>
      <c r="M10" s="45"/>
      <c r="N10" s="45"/>
      <c r="O10" s="45"/>
      <c r="P10" s="45">
        <f>データ!P6</f>
        <v>55.24</v>
      </c>
      <c r="Q10" s="45"/>
      <c r="R10" s="45"/>
      <c r="S10" s="45"/>
      <c r="T10" s="45"/>
      <c r="U10" s="45"/>
      <c r="V10" s="45"/>
      <c r="W10" s="45">
        <f>データ!Q6</f>
        <v>99.37</v>
      </c>
      <c r="X10" s="45"/>
      <c r="Y10" s="45"/>
      <c r="Z10" s="45"/>
      <c r="AA10" s="45"/>
      <c r="AB10" s="45"/>
      <c r="AC10" s="45"/>
      <c r="AD10" s="46">
        <f>データ!R6</f>
        <v>0</v>
      </c>
      <c r="AE10" s="46"/>
      <c r="AF10" s="46"/>
      <c r="AG10" s="46"/>
      <c r="AH10" s="46"/>
      <c r="AI10" s="46"/>
      <c r="AJ10" s="46"/>
      <c r="AK10" s="2"/>
      <c r="AL10" s="46">
        <f>データ!V6</f>
        <v>432429</v>
      </c>
      <c r="AM10" s="46"/>
      <c r="AN10" s="46"/>
      <c r="AO10" s="46"/>
      <c r="AP10" s="46"/>
      <c r="AQ10" s="46"/>
      <c r="AR10" s="46"/>
      <c r="AS10" s="46"/>
      <c r="AT10" s="45">
        <f>データ!W6</f>
        <v>120.57</v>
      </c>
      <c r="AU10" s="45"/>
      <c r="AV10" s="45"/>
      <c r="AW10" s="45"/>
      <c r="AX10" s="45"/>
      <c r="AY10" s="45"/>
      <c r="AZ10" s="45"/>
      <c r="BA10" s="45"/>
      <c r="BB10" s="45">
        <f>データ!X6</f>
        <v>3586.54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3" t="s">
        <v>27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3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3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3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3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3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3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3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3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3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3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3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3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3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3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3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3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3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3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3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3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3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3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3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3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3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3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3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28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29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30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31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3" t="s">
        <v>32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4" t="s">
        <v>33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34</v>
      </c>
      <c r="C84" s="12"/>
      <c r="D84" s="12"/>
      <c r="E84" s="12" t="s">
        <v>35</v>
      </c>
      <c r="F84" s="12" t="s">
        <v>36</v>
      </c>
      <c r="G84" s="12" t="s">
        <v>37</v>
      </c>
      <c r="H84" s="12" t="s">
        <v>38</v>
      </c>
      <c r="I84" s="12" t="s">
        <v>39</v>
      </c>
      <c r="J84" s="12" t="s">
        <v>40</v>
      </c>
      <c r="K84" s="12" t="s">
        <v>41</v>
      </c>
      <c r="L84" s="12" t="s">
        <v>42</v>
      </c>
      <c r="M84" s="12" t="s">
        <v>43</v>
      </c>
      <c r="N84" s="12" t="s">
        <v>44</v>
      </c>
      <c r="O84" s="12" t="s">
        <v>45</v>
      </c>
    </row>
    <row r="85" spans="1:78" hidden="1" x14ac:dyDescent="0.15">
      <c r="B85" s="12"/>
      <c r="C85" s="12"/>
      <c r="D85" s="12"/>
      <c r="E85" s="12" t="str">
        <f>データ!AI6</f>
        <v>【100.34】</v>
      </c>
      <c r="F85" s="12" t="str">
        <f>データ!AT6</f>
        <v>【9.79】</v>
      </c>
      <c r="G85" s="12" t="str">
        <f>データ!BE6</f>
        <v>【104.39】</v>
      </c>
      <c r="H85" s="12" t="str">
        <f>データ!BP6</f>
        <v>【225.90】</v>
      </c>
      <c r="I85" s="12" t="str">
        <f>データ!CA6</f>
        <v>【0.00】</v>
      </c>
      <c r="J85" s="12" t="str">
        <f>データ!CL6</f>
        <v>【52.93】</v>
      </c>
      <c r="K85" s="12" t="str">
        <f>データ!CW6</f>
        <v>【71.88】</v>
      </c>
      <c r="L85" s="12" t="str">
        <f>データ!DH6</f>
        <v>【94.36】</v>
      </c>
      <c r="M85" s="12" t="str">
        <f>データ!DS6</f>
        <v>【40.81】</v>
      </c>
      <c r="N85" s="12" t="str">
        <f>データ!ED6</f>
        <v>【1.62】</v>
      </c>
      <c r="O85" s="12" t="str">
        <f>データ!EO6</f>
        <v>【0.06】</v>
      </c>
    </row>
  </sheetData>
  <sheetProtection algorithmName="SHA-512" hashValue="7QFS/8Qtm+KhaR7AQKnF8jtNfTtrRE2UrrKKNazOog7t/DfcSHqmit2eQAZOhdByIQCgBmF9PwAd1bmhuL5i6Q==" saltValue="q+a6lH36IS3P5R9eA4iUj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8" t="s">
        <v>55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56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30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14" t="s">
        <v>57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60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34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8" s="22" customFormat="1" x14ac:dyDescent="0.15">
      <c r="A6" s="14" t="s">
        <v>97</v>
      </c>
      <c r="B6" s="19">
        <f>B7</f>
        <v>2023</v>
      </c>
      <c r="C6" s="19">
        <f t="shared" ref="C6:X6" si="3">C7</f>
        <v>210005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岐阜県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非設置</v>
      </c>
      <c r="N6" s="20" t="str">
        <f t="shared" si="3"/>
        <v>-</v>
      </c>
      <c r="O6" s="20">
        <f t="shared" si="3"/>
        <v>74.38</v>
      </c>
      <c r="P6" s="20">
        <f t="shared" si="3"/>
        <v>55.24</v>
      </c>
      <c r="Q6" s="20">
        <f t="shared" si="3"/>
        <v>99.37</v>
      </c>
      <c r="R6" s="20">
        <f t="shared" si="3"/>
        <v>0</v>
      </c>
      <c r="S6" s="20">
        <f t="shared" si="3"/>
        <v>1967862</v>
      </c>
      <c r="T6" s="20">
        <f t="shared" si="3"/>
        <v>10621.29</v>
      </c>
      <c r="U6" s="20">
        <f t="shared" si="3"/>
        <v>185.28</v>
      </c>
      <c r="V6" s="20">
        <f t="shared" si="3"/>
        <v>432429</v>
      </c>
      <c r="W6" s="20">
        <f t="shared" si="3"/>
        <v>120.57</v>
      </c>
      <c r="X6" s="20">
        <f t="shared" si="3"/>
        <v>3586.54</v>
      </c>
      <c r="Y6" s="21" t="str">
        <f>IF(Y7="",NA(),Y7)</f>
        <v>-</v>
      </c>
      <c r="Z6" s="21">
        <f t="shared" ref="Z6:AH6" si="4">IF(Z7="",NA(),Z7)</f>
        <v>105.29</v>
      </c>
      <c r="AA6" s="21">
        <f t="shared" si="4"/>
        <v>99.84</v>
      </c>
      <c r="AB6" s="21">
        <f t="shared" si="4"/>
        <v>109.27</v>
      </c>
      <c r="AC6" s="21">
        <f t="shared" si="4"/>
        <v>104.59</v>
      </c>
      <c r="AD6" s="21" t="str">
        <f t="shared" si="4"/>
        <v>-</v>
      </c>
      <c r="AE6" s="21">
        <f t="shared" si="4"/>
        <v>104.92</v>
      </c>
      <c r="AF6" s="21">
        <f t="shared" si="4"/>
        <v>100.14</v>
      </c>
      <c r="AG6" s="21">
        <f t="shared" si="4"/>
        <v>99.22</v>
      </c>
      <c r="AH6" s="21">
        <f t="shared" si="4"/>
        <v>100.31</v>
      </c>
      <c r="AI6" s="20" t="str">
        <f>IF(AI7="","",IF(AI7="-","【-】","【"&amp;SUBSTITUTE(TEXT(AI7,"#,##0.00"),"-","△")&amp;"】"))</f>
        <v>【100.34】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0">
        <f t="shared" si="5"/>
        <v>0</v>
      </c>
      <c r="AQ6" s="21">
        <f t="shared" si="5"/>
        <v>10.71</v>
      </c>
      <c r="AR6" s="21">
        <f t="shared" si="5"/>
        <v>11.46</v>
      </c>
      <c r="AS6" s="21">
        <f t="shared" si="5"/>
        <v>9.85</v>
      </c>
      <c r="AT6" s="20" t="str">
        <f>IF(AT7="","",IF(AT7="-","【-】","【"&amp;SUBSTITUTE(TEXT(AT7,"#,##0.00"),"-","△")&amp;"】"))</f>
        <v>【9.79】</v>
      </c>
      <c r="AU6" s="21" t="str">
        <f>IF(AU7="",NA(),AU7)</f>
        <v>-</v>
      </c>
      <c r="AV6" s="21">
        <f t="shared" ref="AV6:BD6" si="6">IF(AV7="",NA(),AV7)</f>
        <v>67.2</v>
      </c>
      <c r="AW6" s="21">
        <f t="shared" si="6"/>
        <v>61.51</v>
      </c>
      <c r="AX6" s="21">
        <f t="shared" si="6"/>
        <v>79.37</v>
      </c>
      <c r="AY6" s="21">
        <f t="shared" si="6"/>
        <v>96.65</v>
      </c>
      <c r="AZ6" s="21" t="str">
        <f t="shared" si="6"/>
        <v>-</v>
      </c>
      <c r="BA6" s="21">
        <f t="shared" si="6"/>
        <v>68.36</v>
      </c>
      <c r="BB6" s="21">
        <f t="shared" si="6"/>
        <v>104.74</v>
      </c>
      <c r="BC6" s="21">
        <f t="shared" si="6"/>
        <v>104.74</v>
      </c>
      <c r="BD6" s="21">
        <f t="shared" si="6"/>
        <v>104.66</v>
      </c>
      <c r="BE6" s="20" t="str">
        <f>IF(BE7="","",IF(BE7="-","【-】","【"&amp;SUBSTITUTE(TEXT(BE7,"#,##0.00"),"-","△")&amp;"】"))</f>
        <v>【104.39】</v>
      </c>
      <c r="BF6" s="21" t="str">
        <f>IF(BF7="",NA(),BF7)</f>
        <v>-</v>
      </c>
      <c r="BG6" s="21">
        <f t="shared" ref="BG6:BO6" si="7">IF(BG7="",NA(),BG7)</f>
        <v>397.56</v>
      </c>
      <c r="BH6" s="21">
        <f t="shared" si="7"/>
        <v>386.63</v>
      </c>
      <c r="BI6" s="21">
        <f t="shared" si="7"/>
        <v>403.96</v>
      </c>
      <c r="BJ6" s="21">
        <f t="shared" si="7"/>
        <v>377.14</v>
      </c>
      <c r="BK6" s="21" t="str">
        <f t="shared" si="7"/>
        <v>-</v>
      </c>
      <c r="BL6" s="21">
        <f t="shared" si="7"/>
        <v>542.23</v>
      </c>
      <c r="BM6" s="21">
        <f t="shared" si="7"/>
        <v>242.44</v>
      </c>
      <c r="BN6" s="21">
        <f t="shared" si="7"/>
        <v>228.09</v>
      </c>
      <c r="BO6" s="21">
        <f t="shared" si="7"/>
        <v>223.54</v>
      </c>
      <c r="BP6" s="20" t="str">
        <f>IF(BP7="","",IF(BP7="-","【-】","【"&amp;SUBSTITUTE(TEXT(BP7,"#,##0.00"),"-","△")&amp;"】"))</f>
        <v>【225.90】</v>
      </c>
      <c r="BQ6" s="21" t="str">
        <f>IF(BQ7="",NA(),BQ7)</f>
        <v>-</v>
      </c>
      <c r="BR6" s="20">
        <f t="shared" ref="BR6:BZ6" si="8">IF(BR7="",NA(),BR7)</f>
        <v>0</v>
      </c>
      <c r="BS6" s="20">
        <f t="shared" si="8"/>
        <v>0</v>
      </c>
      <c r="BT6" s="20">
        <f t="shared" si="8"/>
        <v>0</v>
      </c>
      <c r="BU6" s="20">
        <f t="shared" si="8"/>
        <v>0</v>
      </c>
      <c r="BV6" s="21" t="str">
        <f t="shared" si="8"/>
        <v>-</v>
      </c>
      <c r="BW6" s="20">
        <f t="shared" si="8"/>
        <v>0</v>
      </c>
      <c r="BX6" s="20">
        <f t="shared" si="8"/>
        <v>0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 t="str">
        <f>IF(CB7="",NA(),CB7)</f>
        <v>-</v>
      </c>
      <c r="CC6" s="21">
        <f t="shared" ref="CC6:CK6" si="9">IF(CC7="",NA(),CC7)</f>
        <v>60.05</v>
      </c>
      <c r="CD6" s="21">
        <f t="shared" si="9"/>
        <v>54.69</v>
      </c>
      <c r="CE6" s="21">
        <f t="shared" si="9"/>
        <v>57.64</v>
      </c>
      <c r="CF6" s="21">
        <f t="shared" si="9"/>
        <v>58.17</v>
      </c>
      <c r="CG6" s="21" t="str">
        <f t="shared" si="9"/>
        <v>-</v>
      </c>
      <c r="CH6" s="21">
        <f t="shared" si="9"/>
        <v>73.760000000000005</v>
      </c>
      <c r="CI6" s="21">
        <f t="shared" si="9"/>
        <v>48.7</v>
      </c>
      <c r="CJ6" s="21">
        <f t="shared" si="9"/>
        <v>52.53</v>
      </c>
      <c r="CK6" s="21">
        <f t="shared" si="9"/>
        <v>52.75</v>
      </c>
      <c r="CL6" s="20" t="str">
        <f>IF(CL7="","",IF(CL7="-","【-】","【"&amp;SUBSTITUTE(TEXT(CL7,"#,##0.00"),"-","△")&amp;"】"))</f>
        <v>【52.93】</v>
      </c>
      <c r="CM6" s="21" t="str">
        <f>IF(CM7="",NA(),CM7)</f>
        <v>-</v>
      </c>
      <c r="CN6" s="21">
        <f t="shared" ref="CN6:CV6" si="10">IF(CN7="",NA(),CN7)</f>
        <v>56.71</v>
      </c>
      <c r="CO6" s="21">
        <f t="shared" si="10"/>
        <v>55.86</v>
      </c>
      <c r="CP6" s="21">
        <f t="shared" si="10"/>
        <v>55.23</v>
      </c>
      <c r="CQ6" s="21">
        <f t="shared" si="10"/>
        <v>55.81</v>
      </c>
      <c r="CR6" s="21" t="str">
        <f t="shared" si="10"/>
        <v>-</v>
      </c>
      <c r="CS6" s="21">
        <f t="shared" si="10"/>
        <v>58.18</v>
      </c>
      <c r="CT6" s="21">
        <f t="shared" si="10"/>
        <v>68.05</v>
      </c>
      <c r="CU6" s="21">
        <f t="shared" si="10"/>
        <v>67.099999999999994</v>
      </c>
      <c r="CV6" s="21">
        <f t="shared" si="10"/>
        <v>71.900000000000006</v>
      </c>
      <c r="CW6" s="20" t="str">
        <f>IF(CW7="","",IF(CW7="-","【-】","【"&amp;SUBSTITUTE(TEXT(CW7,"#,##0.00"),"-","△")&amp;"】"))</f>
        <v>【71.88】</v>
      </c>
      <c r="CX6" s="21" t="str">
        <f>IF(CX7="",NA(),CX7)</f>
        <v>-</v>
      </c>
      <c r="CY6" s="21">
        <f t="shared" ref="CY6:DG6" si="11">IF(CY7="",NA(),CY7)</f>
        <v>87.59</v>
      </c>
      <c r="CZ6" s="21">
        <f t="shared" si="11"/>
        <v>88.25</v>
      </c>
      <c r="DA6" s="21">
        <f t="shared" si="11"/>
        <v>87.92</v>
      </c>
      <c r="DB6" s="21">
        <f t="shared" si="11"/>
        <v>88.15</v>
      </c>
      <c r="DC6" s="21" t="str">
        <f t="shared" si="11"/>
        <v>-</v>
      </c>
      <c r="DD6" s="21">
        <f t="shared" si="11"/>
        <v>85.82</v>
      </c>
      <c r="DE6" s="21">
        <f t="shared" si="11"/>
        <v>94.14</v>
      </c>
      <c r="DF6" s="21">
        <f t="shared" si="11"/>
        <v>94.02</v>
      </c>
      <c r="DG6" s="21">
        <f t="shared" si="11"/>
        <v>94.43</v>
      </c>
      <c r="DH6" s="20" t="str">
        <f>IF(DH7="","",IF(DH7="-","【-】","【"&amp;SUBSTITUTE(TEXT(DH7,"#,##0.00"),"-","△")&amp;"】"))</f>
        <v>【94.36】</v>
      </c>
      <c r="DI6" s="21" t="str">
        <f>IF(DI7="",NA(),DI7)</f>
        <v>-</v>
      </c>
      <c r="DJ6" s="21">
        <f t="shared" ref="DJ6:DR6" si="12">IF(DJ7="",NA(),DJ7)</f>
        <v>5.75</v>
      </c>
      <c r="DK6" s="21">
        <f t="shared" si="12"/>
        <v>10.35</v>
      </c>
      <c r="DL6" s="21">
        <f t="shared" si="12"/>
        <v>14.78</v>
      </c>
      <c r="DM6" s="21">
        <f t="shared" si="12"/>
        <v>19.239999999999998</v>
      </c>
      <c r="DN6" s="21" t="str">
        <f t="shared" si="12"/>
        <v>-</v>
      </c>
      <c r="DO6" s="21">
        <f t="shared" si="12"/>
        <v>6.46</v>
      </c>
      <c r="DP6" s="21">
        <f t="shared" si="12"/>
        <v>34.17</v>
      </c>
      <c r="DQ6" s="21">
        <f t="shared" si="12"/>
        <v>36.770000000000003</v>
      </c>
      <c r="DR6" s="21">
        <f t="shared" si="12"/>
        <v>41.04</v>
      </c>
      <c r="DS6" s="20" t="str">
        <f>IF(DS7="","",IF(DS7="-","【-】","【"&amp;SUBSTITUTE(TEXT(DS7,"#,##0.00"),"-","△")&amp;"】"))</f>
        <v>【40.81】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1">
        <f t="shared" si="13"/>
        <v>1.04</v>
      </c>
      <c r="EB6" s="21">
        <f t="shared" si="13"/>
        <v>1.26</v>
      </c>
      <c r="EC6" s="21">
        <f t="shared" si="13"/>
        <v>1.64</v>
      </c>
      <c r="ED6" s="20" t="str">
        <f>IF(ED7="","",IF(ED7="-","【-】","【"&amp;SUBSTITUTE(TEXT(ED7,"#,##0.00"),"-","△")&amp;"】"))</f>
        <v>【1.62】</v>
      </c>
      <c r="EE6" s="21" t="str">
        <f>IF(EE7="",NA(),EE7)</f>
        <v>-</v>
      </c>
      <c r="EF6" s="21">
        <f t="shared" ref="EF6:EN6" si="14">IF(EF7="",NA(),EF7)</f>
        <v>0.78</v>
      </c>
      <c r="EG6" s="21">
        <f t="shared" si="14"/>
        <v>1.51</v>
      </c>
      <c r="EH6" s="21">
        <f t="shared" si="14"/>
        <v>0.44</v>
      </c>
      <c r="EI6" s="20">
        <f t="shared" si="14"/>
        <v>0</v>
      </c>
      <c r="EJ6" s="21" t="str">
        <f t="shared" si="14"/>
        <v>-</v>
      </c>
      <c r="EK6" s="21">
        <f t="shared" si="14"/>
        <v>0.46</v>
      </c>
      <c r="EL6" s="21">
        <f t="shared" si="14"/>
        <v>0.1</v>
      </c>
      <c r="EM6" s="21">
        <f t="shared" si="14"/>
        <v>0.09</v>
      </c>
      <c r="EN6" s="21">
        <f t="shared" si="14"/>
        <v>0.06</v>
      </c>
      <c r="EO6" s="20" t="str">
        <f>IF(EO7="","",IF(EO7="-","【-】","【"&amp;SUBSTITUTE(TEXT(EO7,"#,##0.00"),"-","△")&amp;"】"))</f>
        <v>【0.06】</v>
      </c>
    </row>
    <row r="7" spans="1:148" s="22" customFormat="1" x14ac:dyDescent="0.15">
      <c r="A7" s="14"/>
      <c r="B7" s="23">
        <v>2023</v>
      </c>
      <c r="C7" s="23">
        <v>210005</v>
      </c>
      <c r="D7" s="23">
        <v>46</v>
      </c>
      <c r="E7" s="23">
        <v>17</v>
      </c>
      <c r="F7" s="23">
        <v>3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>
        <v>74.38</v>
      </c>
      <c r="P7" s="24">
        <v>55.24</v>
      </c>
      <c r="Q7" s="24">
        <v>99.37</v>
      </c>
      <c r="R7" s="24">
        <v>0</v>
      </c>
      <c r="S7" s="24">
        <v>1967862</v>
      </c>
      <c r="T7" s="24">
        <v>10621.29</v>
      </c>
      <c r="U7" s="24">
        <v>185.28</v>
      </c>
      <c r="V7" s="24">
        <v>432429</v>
      </c>
      <c r="W7" s="24">
        <v>120.57</v>
      </c>
      <c r="X7" s="24">
        <v>3586.54</v>
      </c>
      <c r="Y7" s="24" t="s">
        <v>104</v>
      </c>
      <c r="Z7" s="24">
        <v>105.29</v>
      </c>
      <c r="AA7" s="24">
        <v>99.84</v>
      </c>
      <c r="AB7" s="24">
        <v>109.27</v>
      </c>
      <c r="AC7" s="24">
        <v>104.59</v>
      </c>
      <c r="AD7" s="24" t="s">
        <v>104</v>
      </c>
      <c r="AE7" s="24">
        <v>104.92</v>
      </c>
      <c r="AF7" s="24">
        <v>100.14</v>
      </c>
      <c r="AG7" s="24">
        <v>99.22</v>
      </c>
      <c r="AH7" s="24">
        <v>100.31</v>
      </c>
      <c r="AI7" s="24">
        <v>100.34</v>
      </c>
      <c r="AJ7" s="24" t="s">
        <v>104</v>
      </c>
      <c r="AK7" s="24">
        <v>0</v>
      </c>
      <c r="AL7" s="24">
        <v>0</v>
      </c>
      <c r="AM7" s="24">
        <v>0</v>
      </c>
      <c r="AN7" s="24">
        <v>0</v>
      </c>
      <c r="AO7" s="24" t="s">
        <v>104</v>
      </c>
      <c r="AP7" s="24">
        <v>0</v>
      </c>
      <c r="AQ7" s="24">
        <v>10.71</v>
      </c>
      <c r="AR7" s="24">
        <v>11.46</v>
      </c>
      <c r="AS7" s="24">
        <v>9.85</v>
      </c>
      <c r="AT7" s="24">
        <v>9.7899999999999991</v>
      </c>
      <c r="AU7" s="24" t="s">
        <v>104</v>
      </c>
      <c r="AV7" s="24">
        <v>67.2</v>
      </c>
      <c r="AW7" s="24">
        <v>61.51</v>
      </c>
      <c r="AX7" s="24">
        <v>79.37</v>
      </c>
      <c r="AY7" s="24">
        <v>96.65</v>
      </c>
      <c r="AZ7" s="24" t="s">
        <v>104</v>
      </c>
      <c r="BA7" s="24">
        <v>68.36</v>
      </c>
      <c r="BB7" s="24">
        <v>104.74</v>
      </c>
      <c r="BC7" s="24">
        <v>104.74</v>
      </c>
      <c r="BD7" s="24">
        <v>104.66</v>
      </c>
      <c r="BE7" s="24">
        <v>104.39</v>
      </c>
      <c r="BF7" s="24" t="s">
        <v>104</v>
      </c>
      <c r="BG7" s="24">
        <v>397.56</v>
      </c>
      <c r="BH7" s="24">
        <v>386.63</v>
      </c>
      <c r="BI7" s="24">
        <v>403.96</v>
      </c>
      <c r="BJ7" s="24">
        <v>377.14</v>
      </c>
      <c r="BK7" s="24" t="s">
        <v>104</v>
      </c>
      <c r="BL7" s="24">
        <v>542.23</v>
      </c>
      <c r="BM7" s="24">
        <v>242.44</v>
      </c>
      <c r="BN7" s="24">
        <v>228.09</v>
      </c>
      <c r="BO7" s="24">
        <v>223.54</v>
      </c>
      <c r="BP7" s="24">
        <v>225.9</v>
      </c>
      <c r="BQ7" s="24" t="s">
        <v>104</v>
      </c>
      <c r="BR7" s="24">
        <v>0</v>
      </c>
      <c r="BS7" s="24">
        <v>0</v>
      </c>
      <c r="BT7" s="24">
        <v>0</v>
      </c>
      <c r="BU7" s="24">
        <v>0</v>
      </c>
      <c r="BV7" s="24" t="s">
        <v>104</v>
      </c>
      <c r="BW7" s="24">
        <v>0</v>
      </c>
      <c r="BX7" s="24">
        <v>0</v>
      </c>
      <c r="BY7" s="24">
        <v>0</v>
      </c>
      <c r="BZ7" s="24">
        <v>0</v>
      </c>
      <c r="CA7" s="24">
        <v>0</v>
      </c>
      <c r="CB7" s="24" t="s">
        <v>104</v>
      </c>
      <c r="CC7" s="24">
        <v>60.05</v>
      </c>
      <c r="CD7" s="24">
        <v>54.69</v>
      </c>
      <c r="CE7" s="24">
        <v>57.64</v>
      </c>
      <c r="CF7" s="24">
        <v>58.17</v>
      </c>
      <c r="CG7" s="24" t="s">
        <v>104</v>
      </c>
      <c r="CH7" s="24">
        <v>73.760000000000005</v>
      </c>
      <c r="CI7" s="24">
        <v>48.7</v>
      </c>
      <c r="CJ7" s="24">
        <v>52.53</v>
      </c>
      <c r="CK7" s="24">
        <v>52.75</v>
      </c>
      <c r="CL7" s="24">
        <v>52.93</v>
      </c>
      <c r="CM7" s="24" t="s">
        <v>104</v>
      </c>
      <c r="CN7" s="24">
        <v>56.71</v>
      </c>
      <c r="CO7" s="24">
        <v>55.86</v>
      </c>
      <c r="CP7" s="24">
        <v>55.23</v>
      </c>
      <c r="CQ7" s="24">
        <v>55.81</v>
      </c>
      <c r="CR7" s="24" t="s">
        <v>104</v>
      </c>
      <c r="CS7" s="24">
        <v>58.18</v>
      </c>
      <c r="CT7" s="24">
        <v>68.05</v>
      </c>
      <c r="CU7" s="24">
        <v>67.099999999999994</v>
      </c>
      <c r="CV7" s="24">
        <v>71.900000000000006</v>
      </c>
      <c r="CW7" s="24">
        <v>71.88</v>
      </c>
      <c r="CX7" s="24" t="s">
        <v>104</v>
      </c>
      <c r="CY7" s="24">
        <v>87.59</v>
      </c>
      <c r="CZ7" s="24">
        <v>88.25</v>
      </c>
      <c r="DA7" s="24">
        <v>87.92</v>
      </c>
      <c r="DB7" s="24">
        <v>88.15</v>
      </c>
      <c r="DC7" s="24" t="s">
        <v>104</v>
      </c>
      <c r="DD7" s="24">
        <v>85.82</v>
      </c>
      <c r="DE7" s="24">
        <v>94.14</v>
      </c>
      <c r="DF7" s="24">
        <v>94.02</v>
      </c>
      <c r="DG7" s="24">
        <v>94.43</v>
      </c>
      <c r="DH7" s="24">
        <v>94.36</v>
      </c>
      <c r="DI7" s="24" t="s">
        <v>104</v>
      </c>
      <c r="DJ7" s="24">
        <v>5.75</v>
      </c>
      <c r="DK7" s="24">
        <v>10.35</v>
      </c>
      <c r="DL7" s="24">
        <v>14.78</v>
      </c>
      <c r="DM7" s="24">
        <v>19.239999999999998</v>
      </c>
      <c r="DN7" s="24" t="s">
        <v>104</v>
      </c>
      <c r="DO7" s="24">
        <v>6.46</v>
      </c>
      <c r="DP7" s="24">
        <v>34.17</v>
      </c>
      <c r="DQ7" s="24">
        <v>36.770000000000003</v>
      </c>
      <c r="DR7" s="24">
        <v>41.04</v>
      </c>
      <c r="DS7" s="24">
        <v>40.81</v>
      </c>
      <c r="DT7" s="24" t="s">
        <v>104</v>
      </c>
      <c r="DU7" s="24">
        <v>0</v>
      </c>
      <c r="DV7" s="24">
        <v>0</v>
      </c>
      <c r="DW7" s="24">
        <v>0</v>
      </c>
      <c r="DX7" s="24">
        <v>0</v>
      </c>
      <c r="DY7" s="24" t="s">
        <v>104</v>
      </c>
      <c r="DZ7" s="24">
        <v>0</v>
      </c>
      <c r="EA7" s="24">
        <v>1.04</v>
      </c>
      <c r="EB7" s="24">
        <v>1.26</v>
      </c>
      <c r="EC7" s="24">
        <v>1.64</v>
      </c>
      <c r="ED7" s="24">
        <v>1.62</v>
      </c>
      <c r="EE7" s="24" t="s">
        <v>104</v>
      </c>
      <c r="EF7" s="24">
        <v>0.78</v>
      </c>
      <c r="EG7" s="24">
        <v>1.51</v>
      </c>
      <c r="EH7" s="24">
        <v>0.44</v>
      </c>
      <c r="EI7" s="24">
        <v>0</v>
      </c>
      <c r="EJ7" s="24" t="s">
        <v>104</v>
      </c>
      <c r="EK7" s="24">
        <v>0.46</v>
      </c>
      <c r="EL7" s="24">
        <v>0.1</v>
      </c>
      <c r="EM7" s="24">
        <v>0.09</v>
      </c>
      <c r="EN7" s="24">
        <v>0.06</v>
      </c>
      <c r="EO7" s="24">
        <v>0.06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8" x14ac:dyDescent="0.15">
      <c r="B13" t="s">
        <v>112</v>
      </c>
      <c r="C13" t="s">
        <v>112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8B9F36D4-3F04-4654-BC24-97625A202E5C}"/>
</file>

<file path=customXml/itemProps2.xml><?xml version="1.0" encoding="utf-8"?>
<ds:datastoreItem xmlns:ds="http://schemas.openxmlformats.org/officeDocument/2006/customXml" ds:itemID="{E7A3C0E9-3DBB-4DFE-8045-FFB1A59CFE56}"/>
</file>

<file path=customXml/itemProps3.xml><?xml version="1.0" encoding="utf-8"?>
<ds:datastoreItem xmlns:ds="http://schemas.openxmlformats.org/officeDocument/2006/customXml" ds:itemID="{8DA5419E-1F2D-479F-8F71-AFD52901AD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2025-02-15T05:46:03Z</dcterms:created>
  <dcterms:modified xsi:type="dcterms:W3CDTF">2025-02-15T05:46:29Z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Method">
    <vt:lpwstr>Standard</vt:lpwstr>
  </property>
  <property fmtid="{D5CDD505-2E9C-101B-9397-08002B2CF9AE}" pid="3" name="MSIP_Label_defa4170-0d19-0005-0004-bc88714345d2_Name">
    <vt:lpwstr>defa4170-0d19-0005-0004-bc88714345d2</vt:lpwstr>
  </property>
  <property fmtid="{D5CDD505-2E9C-101B-9397-08002B2CF9AE}" pid="4" name="MediaServiceImageTags">
    <vt:lpwstr/>
  </property>
  <property fmtid="{D5CDD505-2E9C-101B-9397-08002B2CF9AE}" pid="5" name="ContentTypeId">
    <vt:lpwstr>0x0101006EF3322E74AA3E4495704B129218BECF</vt:lpwstr>
  </property>
  <property fmtid="{D5CDD505-2E9C-101B-9397-08002B2CF9AE}" pid="6" name="MSIP_Label_defa4170-0d19-0005-0004-bc88714345d2_ContentBits">
    <vt:lpwstr>0</vt:lpwstr>
  </property>
  <property fmtid="{D5CDD505-2E9C-101B-9397-08002B2CF9AE}" pid="7" name="MSIP_Label_defa4170-0d19-0005-0004-bc88714345d2_SetDate">
    <vt:lpwstr>2025-01-28T02:51:17Z</vt:lpwstr>
  </property>
  <property fmtid="{D5CDD505-2E9C-101B-9397-08002B2CF9AE}" pid="8" name="MSIP_Label_defa4170-0d19-0005-0004-bc88714345d2_ActionId">
    <vt:lpwstr>a33a02da-facb-4889-9a27-b2071eb36e2e</vt:lpwstr>
  </property>
  <property fmtid="{D5CDD505-2E9C-101B-9397-08002B2CF9AE}" pid="9" name="MSIP_Label_defa4170-0d19-0005-0004-bc88714345d2_SiteId">
    <vt:lpwstr>b3aceacd-ceff-4204-ad98-1574a3312f69</vt:lpwstr>
  </property>
  <property fmtid="{D5CDD505-2E9C-101B-9397-08002B2CF9AE}" pid="10" name="MSIP_Label_defa4170-0d19-0005-0004-bc88714345d2_Enabled">
    <vt:lpwstr>true</vt:lpwstr>
  </property>
</Properties>
</file>