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5434497D-01B8-4C78-A9FC-A6034FA8E849}" xr6:coauthVersionLast="47" xr6:coauthVersionMax="47" xr10:uidLastSave="{E9990173-806D-46F5-973E-D959A92CCF19}"/>
  <workbookProtection workbookAlgorithmName="SHA-512" workbookHashValue="HSb7v6eaCQuNZrEqlwgH5cPHZqLNDdgu6Ni7baPGRSzAJtzJ4hcn1tnOPoHvk+l1rEiaYxwWS7Ww27IUUulAMQ==" workbookSaltValue="ZPjfW/CQtxLQOTUFScVZS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<sst xmlns="http://schemas.openxmlformats.org/spreadsheetml/2006/main" count="231" uniqueCount="117">
  <si>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</si>
  <si>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</si>
  <si>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</si>
  <si>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</si>
  <si>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</si>
  <si>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</si>
  <si>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</si>
  <si>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</si>
  <si>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</si>
  <si>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</si>
  <si>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</si>
  <si>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</si>
  <si>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</si>
  <si>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</si>
  <si>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</si>
  <si>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</si>
  <si>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</si>
  <si>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</si>
  <si>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</si>
  <si>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</si>
  <si>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</si>
  <si>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</si>
  <si>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</si>
  <si>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</si>
  <si>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</si>
  <si>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</si>
  <si>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</si>
  <si>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</si>
  <si>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</si>
  <si>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</si>
  <si>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</si>
  <si>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</si>
  <si>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</si>
  <si>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</si>
  <si>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</si>
  <si>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</si>
  <si>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</si>
  <si>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</si>
  <si>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</si>
  <si>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</si>
  <si>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</si>
  <si>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</si>
  <si>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</si>
  <si>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</si>
  <si>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</si>
  <si>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</si>
  <si>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</si>
  <si>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</si>
  <si>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</si>
  <si>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</si>
  <si>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</si>
  <si>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</si>
  <si>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</si>
  <si>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</si>
  <si>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</si>
  <si>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</si>
  <si>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</si>
  <si>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</si>
  <si>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</si>
  <si>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</si>
  <si>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</si>
  <si>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</si>
  <si>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</si>
  <si>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</si>
  <si>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</si>
  <si>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</si>
  <si>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</si>
  <si>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</si>
  <si>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</si>
  <si>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</si>
  <si>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</si>
  <si>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</si>
  <si>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</si>
  <si>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</si>
  <si>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</si>
  <si>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</si>
  <si>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</si>
  <si>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</si>
  <si>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</si>
  <si>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</si>
  <si>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</si>
  <si>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</si>
  <si>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</si>
  <si>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</si>
  <si>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</si>
  <si>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</si>
  <si>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</si>
  <si>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</si>
  <si>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</si>
  <si>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</si>
  <si>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</si>
  <si>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</si>
  <si>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</si>
  <si>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</si>
  <si>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</si>
  <si>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</si>
  <si>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</si>
  <si>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</si>
  <si>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</si>
  <si>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</si>
  <si>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</si>
  <si>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</si>
  <si>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</si>
  <si>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</si>
  <si>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</si>
  <si>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</si>
  <si>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</si>
  <si>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</si>
  <si>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</si>
  <si>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</si>
  <si>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</si>
  <si>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</si>
  <si>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</si>
  <si>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</si>
  <si>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公営企業会計へ移行後、減価償却費に対応した収入が不足していることにより収益的収支が赤字となり、①経常収支比率、②累積欠損比率が平均値を下回っていたため、令和４年度から会計処理を変更し、これまで資本的収入に計上していた資本費に係る一般会計繰入金を収益的収入に計上することで、構造的な赤字解消を図りましたが、①経常収支比率は、諸物価の高騰等による営業費用の増加に伴い、健全経営の水準とされる100％を下回りました。
　③流動比率については、100％未満となっていますが、これは流動負債に計上した企業債の償還に充てる財源が翌年度に予算措置される収入であるためです。ただし、資金余力が低いため、資金繰りに細心の注意が必要です。
　④企業債残高対事業規模比率は平均値を下回っていますが、老朽化が進む施設の計画的な設備更新に備え、適切に起債の管理をしていくこととしています。
　⑥汚水処理原価については平均値を上回っていることから、令和２年度末に策定した経営戦略に基づき、汚泥の有効利用や省エネ設備の導入など、更なるコスト縮減に取り組みます。
　⑦施設利用率については、平均値に近い数値となっており、⑧水洗化率については平均値を上回っています。</t>
    <rPh sb="126" eb="128">
      <t>シュウニュウ</t>
    </rPh>
    <rPh sb="137" eb="140">
      <t>コウゾウテキ</t>
    </rPh>
    <rPh sb="162" eb="165">
      <t>ショブッカ</t>
    </rPh>
    <rPh sb="166" eb="168">
      <t>コウトウ</t>
    </rPh>
    <rPh sb="168" eb="169">
      <t>トウ</t>
    </rPh>
    <rPh sb="172" eb="176">
      <t>エイギョウヒヨウ</t>
    </rPh>
    <rPh sb="177" eb="179">
      <t>ゾウカ</t>
    </rPh>
    <rPh sb="180" eb="181">
      <t>トモナ</t>
    </rPh>
    <rPh sb="183" eb="187">
      <t>ケンゼンケイエイ</t>
    </rPh>
    <rPh sb="188" eb="190">
      <t>スイジュン</t>
    </rPh>
    <rPh sb="199" eb="201">
      <t>シタマワ</t>
    </rPh>
    <rPh sb="237" eb="241">
      <t>リュウドウフサイ</t>
    </rPh>
    <rPh sb="242" eb="244">
      <t>ケイジョウ</t>
    </rPh>
    <rPh sb="246" eb="249">
      <t>キギョウサイ</t>
    </rPh>
    <rPh sb="250" eb="252">
      <t>ショウカン</t>
    </rPh>
    <rPh sb="253" eb="254">
      <t>ア</t>
    </rPh>
    <rPh sb="256" eb="258">
      <t>ザイゲン</t>
    </rPh>
    <rPh sb="263" eb="267">
      <t>ヨサンソチ</t>
    </rPh>
    <rPh sb="480" eb="483">
      <t>ヘイキンチ</t>
    </rPh>
    <rPh sb="484" eb="485">
      <t>チカ</t>
    </rPh>
    <rPh sb="486" eb="488">
      <t>スウチ</t>
    </rPh>
    <phoneticPr fontId="4"/>
  </si>
  <si>
    <t>　①有形固定資産減価償却率が平均値を下回っていますが、これは施設の増設を行っていることによるものです。一方で、供用後40年以上経過した設備の老朽化が着実に進んでおり、故障などの機能停止により下流域の社会活動にも重大な影響を及ぼす可能性があります。このため、引き続き、適切な維持管理と計画的な設備の更新が必要となっています。
　②管渠老朽化率については、一部の管渠が法定耐用年数を経過したため増加しておりますが、定期的な管渠調査により現状を把握し、適正な維持管理と計画的な更新を行ってまいります。</t>
    <rPh sb="176" eb="178">
      <t>イチブ</t>
    </rPh>
    <rPh sb="179" eb="181">
      <t>カンキョ</t>
    </rPh>
    <rPh sb="182" eb="188">
      <t>ホウテイタイヨウネンスウ</t>
    </rPh>
    <rPh sb="189" eb="191">
      <t>ケイカ</t>
    </rPh>
    <rPh sb="195" eb="197">
      <t>ゾウカ</t>
    </rPh>
    <rPh sb="231" eb="234">
      <t>ケイカクテキ</t>
    </rPh>
    <rPh sb="235" eb="237">
      <t>コウシン</t>
    </rPh>
    <phoneticPr fontId="4"/>
  </si>
  <si>
    <t>　経営状況をより正確に把握して今後も長期的にサービスを安定供給していくために、令和元年度から公営企業会計を導入しました。
　今後は、令和２年度末に策定した経営戦略に基づき、計画的な改築更新を推進しつつ、効率的な事業マネジメントと健全な経営に努め、持続可能な流域下水道事業を運営していくよう取り組んでいきます。</t>
    <rPh sb="86" eb="89">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</si>
</sst>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0.33</c:v>
                </c:pt>
                <c:pt idx="1">
                  <c:v>0.33</c:v>
                </c:pt>
                <c:pt idx="2">
                  <c:v>0.34</c:v>
                </c:pt>
                <c:pt idx="3">
                  <c:v>0.24</c:v>
                </c:pt>
                <c:pt idx="4" formatCode="#,##0.00;&quot;△&quot;#,##0.00">
                  <c:v>0</c:v>
                </c:pt>
              </c:numCache>
            </c:numRef>
          </c:val>
          <c:extLst>
            <c:ext xmlns:c16="http://schemas.microsoft.com/office/drawing/2014/chart" uri="{C3380CC4-5D6E-409C-BE32-E72D297353CC}">
              <c16:uniqueId val="{00000000-E9BF-400B-AFC8-EE5B1E041C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E9BF-400B-AFC8-EE5B1E041C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93.22</c:v>
                </c:pt>
                <c:pt idx="1">
                  <c:v>95.22</c:v>
                </c:pt>
                <c:pt idx="2">
                  <c:v>91.65</c:v>
                </c:pt>
                <c:pt idx="3">
                  <c:v>97.67</c:v>
                </c:pt>
                <c:pt idx="4">
                  <c:v>99.28</c:v>
                </c:pt>
              </c:numCache>
            </c:numRef>
          </c:val>
          <c:extLst>
            <c:ext xmlns:c16="http://schemas.microsoft.com/office/drawing/2014/chart" uri="{C3380CC4-5D6E-409C-BE32-E72D297353CC}">
              <c16:uniqueId val="{00000000-DEAB-4E29-923F-49E2C678C3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DEAB-4E29-923F-49E2C678C3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8.5399999999999991</c:v>
                </c:pt>
                <c:pt idx="1">
                  <c:v>13.7</c:v>
                </c:pt>
                <c:pt idx="2">
                  <c:v>15.97</c:v>
                </c:pt>
                <c:pt idx="3">
                  <c:v>19.649999999999999</c:v>
                </c:pt>
                <c:pt idx="4">
                  <c:v>21.28</c:v>
                </c:pt>
              </c:numCache>
            </c:numRef>
          </c:val>
          <c:extLst>
            <c:ext xmlns:c16="http://schemas.microsoft.com/office/drawing/2014/chart" uri="{C3380CC4-5D6E-409C-BE32-E72D297353CC}">
              <c16:uniqueId val="{00000000-139D-443E-A018-1B6CC5E1F8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139D-443E-A018-1B6CC5E1F8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2.63</c:v>
                </c:pt>
              </c:numCache>
            </c:numRef>
          </c:val>
          <c:extLst>
            <c:ext xmlns:c16="http://schemas.microsoft.com/office/drawing/2014/chart" uri="{C3380CC4-5D6E-409C-BE32-E72D297353CC}">
              <c16:uniqueId val="{00000000-761E-4141-B43F-F898084F9C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761E-4141-B43F-F898084F9C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23.87</c:v>
                </c:pt>
                <c:pt idx="1">
                  <c:v>35.51</c:v>
                </c:pt>
                <c:pt idx="2">
                  <c:v>57.34</c:v>
                </c:pt>
                <c:pt idx="3">
                  <c:v>47.82</c:v>
                </c:pt>
                <c:pt idx="4">
                  <c:v>1.44</c:v>
                </c:pt>
              </c:numCache>
            </c:numRef>
          </c:val>
          <c:extLst>
            <c:ext xmlns:c16="http://schemas.microsoft.com/office/drawing/2014/chart" uri="{C3380CC4-5D6E-409C-BE32-E72D297353CC}">
              <c16:uniqueId val="{00000000-D634-49C8-B6EE-DA5DC73D9E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D634-49C8-B6EE-DA5DC73D9E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60.76</c:v>
                </c:pt>
                <c:pt idx="1">
                  <c:v>80.260000000000005</c:v>
                </c:pt>
                <c:pt idx="2">
                  <c:v>79</c:v>
                </c:pt>
                <c:pt idx="3">
                  <c:v>86.87</c:v>
                </c:pt>
                <c:pt idx="4">
                  <c:v>73.27</c:v>
                </c:pt>
              </c:numCache>
            </c:numRef>
          </c:val>
          <c:extLst>
            <c:ext xmlns:c16="http://schemas.microsoft.com/office/drawing/2014/chart" uri="{C3380CC4-5D6E-409C-BE32-E72D297353CC}">
              <c16:uniqueId val="{00000000-589A-4C89-A3A5-7572512B54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589A-4C89-A3A5-7572512B54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417.2</c:v>
                </c:pt>
                <c:pt idx="1">
                  <c:v>380.2</c:v>
                </c:pt>
                <c:pt idx="2">
                  <c:v>182.33</c:v>
                </c:pt>
                <c:pt idx="3">
                  <c:v>156.03</c:v>
                </c:pt>
                <c:pt idx="4">
                  <c:v>146.18</c:v>
                </c:pt>
              </c:numCache>
            </c:numRef>
          </c:val>
          <c:extLst>
            <c:ext xmlns:c16="http://schemas.microsoft.com/office/drawing/2014/chart" uri="{C3380CC4-5D6E-409C-BE32-E72D297353CC}">
              <c16:uniqueId val="{00000000-7D68-443B-B65C-8EFDCF8D9B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7D68-443B-B65C-8EFDCF8D9B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74-41AA-9864-4C61815B47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74-41AA-9864-4C61815B47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57.24</c:v>
                </c:pt>
                <c:pt idx="1">
                  <c:v>52.1</c:v>
                </c:pt>
                <c:pt idx="2">
                  <c:v>52.08</c:v>
                </c:pt>
                <c:pt idx="3">
                  <c:v>54.79</c:v>
                </c:pt>
                <c:pt idx="4">
                  <c:v>54.92</c:v>
                </c:pt>
              </c:numCache>
            </c:numRef>
          </c:val>
          <c:extLst>
            <c:ext xmlns:c16="http://schemas.microsoft.com/office/drawing/2014/chart" uri="{C3380CC4-5D6E-409C-BE32-E72D297353CC}">
              <c16:uniqueId val="{00000000-BA53-47AD-B52A-7264282F6D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BA53-47AD-B52A-7264282F6D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22.31</c:v>
                </c:pt>
                <c:pt idx="1">
                  <c:v>73.459999999999994</c:v>
                </c:pt>
                <c:pt idx="2">
                  <c:v>72.05</c:v>
                </c:pt>
                <c:pt idx="3">
                  <c:v>70.52</c:v>
                </c:pt>
                <c:pt idx="4">
                  <c:v>67.67</c:v>
                </c:pt>
              </c:numCache>
            </c:numRef>
          </c:val>
          <c:extLst>
            <c:ext xmlns:c16="http://schemas.microsoft.com/office/drawing/2014/chart" uri="{C3380CC4-5D6E-409C-BE32-E72D297353CC}">
              <c16:uniqueId val="{00000000-ADA4-4093-B6FD-B6B46F5D2E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ADA4-4093-B6FD-B6B46F5D2E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94.93</c:v>
                </c:pt>
                <c:pt idx="1">
                  <c:v>95.33</c:v>
                </c:pt>
                <c:pt idx="2">
                  <c:v>95.44</c:v>
                </c:pt>
                <c:pt idx="3">
                  <c:v>95.5</c:v>
                </c:pt>
                <c:pt idx="4">
                  <c:v>95.8</c:v>
                </c:pt>
              </c:numCache>
            </c:numRef>
          </c:val>
          <c:extLst>
            <c:ext xmlns:c16="http://schemas.microsoft.com/office/drawing/2014/chart" uri="{C3380CC4-5D6E-409C-BE32-E72D297353CC}">
              <c16:uniqueId val="{00000000-032B-480C-907E-E8D665B2A5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032B-480C-907E-E8D665B2A5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5">
        <f>データ!S6</f>
        <v>2488075</v>
      </c>
      <c r="AM8" s="45"/>
      <c r="AN8" s="45"/>
      <c r="AO8" s="45"/>
      <c r="AP8" s="45"/>
      <c r="AQ8" s="45"/>
      <c r="AR8" s="45"/>
      <c r="AS8" s="45"/>
      <c r="AT8" s="44">
        <f>データ!T6</f>
        <v>4612.21</v>
      </c>
      <c r="AU8" s="44"/>
      <c r="AV8" s="44"/>
      <c r="AW8" s="44"/>
      <c r="AX8" s="44"/>
      <c r="AY8" s="44"/>
      <c r="AZ8" s="44"/>
      <c r="BA8" s="44"/>
      <c r="BB8" s="44">
        <f>データ!U6</f>
        <v>539.45000000000005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75.48</v>
      </c>
      <c r="J10" s="44"/>
      <c r="K10" s="44"/>
      <c r="L10" s="44"/>
      <c r="M10" s="44"/>
      <c r="N10" s="44"/>
      <c r="O10" s="44"/>
      <c r="P10" s="44">
        <f>データ!P6</f>
        <v>40.31</v>
      </c>
      <c r="Q10" s="44"/>
      <c r="R10" s="44"/>
      <c r="S10" s="44"/>
      <c r="T10" s="44"/>
      <c r="U10" s="44"/>
      <c r="V10" s="44"/>
      <c r="W10" s="44">
        <f>データ!Q6</f>
        <v>100.03</v>
      </c>
      <c r="X10" s="44"/>
      <c r="Y10" s="44"/>
      <c r="Z10" s="44"/>
      <c r="AA10" s="44"/>
      <c r="AB10" s="44"/>
      <c r="AC10" s="44"/>
      <c r="AD10" s="45">
        <f>データ!R6</f>
        <v>0</v>
      </c>
      <c r="AE10" s="45"/>
      <c r="AF10" s="45"/>
      <c r="AG10" s="45"/>
      <c r="AH10" s="45"/>
      <c r="AI10" s="45"/>
      <c r="AJ10" s="45"/>
      <c r="AK10" s="2"/>
      <c r="AL10" s="45">
        <f>データ!V6</f>
        <v>846072</v>
      </c>
      <c r="AM10" s="45"/>
      <c r="AN10" s="45"/>
      <c r="AO10" s="45"/>
      <c r="AP10" s="45"/>
      <c r="AQ10" s="45"/>
      <c r="AR10" s="45"/>
      <c r="AS10" s="45"/>
      <c r="AT10" s="44">
        <f>データ!W6</f>
        <v>130.09</v>
      </c>
      <c r="AU10" s="44"/>
      <c r="AV10" s="44"/>
      <c r="AW10" s="44"/>
      <c r="AX10" s="44"/>
      <c r="AY10" s="44"/>
      <c r="AZ10" s="44"/>
      <c r="BA10" s="44"/>
      <c r="BB10" s="44">
        <f>データ!X6</f>
        <v>6503.74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HRLlzIYrrWfJ8nADepF/nPg2+xY13TTeoDbVYhvj81RoPS+Ac/XpSRPAtiGnt0r7NlittMKqBkJ6DYTOaA6jrw==" saltValue="MzPUiv4jmWtK/Pood7bp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260002</v>
      </c>
      <c r="D6" s="19">
        <f t="shared" si="3"/>
        <v>46</v>
      </c>
      <c r="E6" s="19">
        <f t="shared" si="3"/>
        <v>17</v>
      </c>
      <c r="F6" s="19">
        <f t="shared" si="3"/>
        <v>3</v>
      </c>
      <c r="G6" s="19">
        <f t="shared" si="3"/>
        <v>0</v>
      </c>
      <c r="H6" s="19" t="str">
        <f t="shared" si="3"/>
        <v>京都府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75.48</v>
      </c>
      <c r="P6" s="20">
        <f t="shared" si="3"/>
        <v>40.31</v>
      </c>
      <c r="Q6" s="20">
        <f t="shared" si="3"/>
        <v>100.03</v>
      </c>
      <c r="R6" s="20">
        <f t="shared" si="3"/>
        <v>0</v>
      </c>
      <c r="S6" s="20">
        <f t="shared" si="3"/>
        <v>2488075</v>
      </c>
      <c r="T6" s="20">
        <f t="shared" si="3"/>
        <v>4612.21</v>
      </c>
      <c r="U6" s="20">
        <f t="shared" si="3"/>
        <v>539.45000000000005</v>
      </c>
      <c r="V6" s="20">
        <f t="shared" si="3"/>
        <v>846072</v>
      </c>
      <c r="W6" s="20">
        <f t="shared" si="3"/>
        <v>130.09</v>
      </c>
      <c r="X6" s="20">
        <f t="shared" si="3"/>
        <v>6503.74</v>
      </c>
      <c r="Y6" s="21">
        <f>IF(Y7="",NA(),Y7)</f>
        <v>93.22</v>
      </c>
      <c r="Z6" s="21">
        <f t="shared" ref="Z6:AH6" si="4">IF(Z7="",NA(),Z7)</f>
        <v>95.22</v>
      </c>
      <c r="AA6" s="21">
        <f t="shared" si="4"/>
        <v>91.65</v>
      </c>
      <c r="AB6" s="21">
        <f t="shared" si="4"/>
        <v>97.67</v>
      </c>
      <c r="AC6" s="21">
        <f t="shared" si="4"/>
        <v>99.28</v>
      </c>
      <c r="AD6" s="21">
        <f t="shared" si="4"/>
        <v>100.49</v>
      </c>
      <c r="AE6" s="21">
        <f t="shared" si="4"/>
        <v>101.63</v>
      </c>
      <c r="AF6" s="21">
        <f t="shared" si="4"/>
        <v>100.14</v>
      </c>
      <c r="AG6" s="21">
        <f t="shared" si="4"/>
        <v>99.22</v>
      </c>
      <c r="AH6" s="21">
        <f t="shared" si="4"/>
        <v>100.31</v>
      </c>
      <c r="AI6" s="20" t="str">
        <f>IF(AI7="","",IF(AI7="-","【-】","【"&amp;SUBSTITUTE(TEXT(AI7,"#,##0.00"),"-","△")&amp;"】"))</f>
        <v>【100.34】</v>
      </c>
      <c r="AJ6" s="21">
        <f>IF(AJ7="",NA(),AJ7)</f>
        <v>23.87</v>
      </c>
      <c r="AK6" s="21">
        <f t="shared" ref="AK6:AS6" si="5">IF(AK7="",NA(),AK7)</f>
        <v>35.51</v>
      </c>
      <c r="AL6" s="21">
        <f t="shared" si="5"/>
        <v>57.34</v>
      </c>
      <c r="AM6" s="21">
        <f t="shared" si="5"/>
        <v>47.82</v>
      </c>
      <c r="AN6" s="21">
        <f t="shared" si="5"/>
        <v>1.44</v>
      </c>
      <c r="AO6" s="21">
        <f t="shared" si="5"/>
        <v>7.27</v>
      </c>
      <c r="AP6" s="21">
        <f t="shared" si="5"/>
        <v>9.1</v>
      </c>
      <c r="AQ6" s="21">
        <f t="shared" si="5"/>
        <v>10.71</v>
      </c>
      <c r="AR6" s="21">
        <f t="shared" si="5"/>
        <v>11.46</v>
      </c>
      <c r="AS6" s="21">
        <f t="shared" si="5"/>
        <v>9.85</v>
      </c>
      <c r="AT6" s="20" t="str">
        <f>IF(AT7="","",IF(AT7="-","【-】","【"&amp;SUBSTITUTE(TEXT(AT7,"#,##0.00"),"-","△")&amp;"】"))</f>
        <v>【9.79】</v>
      </c>
      <c r="AU6" s="21">
        <f>IF(AU7="",NA(),AU7)</f>
        <v>60.76</v>
      </c>
      <c r="AV6" s="21">
        <f t="shared" ref="AV6:BD6" si="6">IF(AV7="",NA(),AV7)</f>
        <v>80.260000000000005</v>
      </c>
      <c r="AW6" s="21">
        <f t="shared" si="6"/>
        <v>79</v>
      </c>
      <c r="AX6" s="21">
        <f t="shared" si="6"/>
        <v>86.87</v>
      </c>
      <c r="AY6" s="21">
        <f t="shared" si="6"/>
        <v>73.27</v>
      </c>
      <c r="AZ6" s="21">
        <f t="shared" si="6"/>
        <v>97.37</v>
      </c>
      <c r="BA6" s="21">
        <f t="shared" si="6"/>
        <v>101.14</v>
      </c>
      <c r="BB6" s="21">
        <f t="shared" si="6"/>
        <v>104.74</v>
      </c>
      <c r="BC6" s="21">
        <f t="shared" si="6"/>
        <v>104.74</v>
      </c>
      <c r="BD6" s="21">
        <f t="shared" si="6"/>
        <v>104.66</v>
      </c>
      <c r="BE6" s="20" t="str">
        <f>IF(BE7="","",IF(BE7="-","【-】","【"&amp;SUBSTITUTE(TEXT(BE7,"#,##0.00"),"-","△")&amp;"】"))</f>
        <v>【104.39】</v>
      </c>
      <c r="BF6" s="21">
        <f>IF(BF7="",NA(),BF7)</f>
        <v>417.2</v>
      </c>
      <c r="BG6" s="21">
        <f t="shared" ref="BG6:BO6" si="7">IF(BG7="",NA(),BG7)</f>
        <v>380.2</v>
      </c>
      <c r="BH6" s="21">
        <f t="shared" si="7"/>
        <v>182.33</v>
      </c>
      <c r="BI6" s="21">
        <f t="shared" si="7"/>
        <v>156.03</v>
      </c>
      <c r="BJ6" s="21">
        <f t="shared" si="7"/>
        <v>146.18</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57.24</v>
      </c>
      <c r="CC6" s="21">
        <f t="shared" ref="CC6:CK6" si="9">IF(CC7="",NA(),CC7)</f>
        <v>52.1</v>
      </c>
      <c r="CD6" s="21">
        <f t="shared" si="9"/>
        <v>52.08</v>
      </c>
      <c r="CE6" s="21">
        <f t="shared" si="9"/>
        <v>54.79</v>
      </c>
      <c r="CF6" s="21">
        <f t="shared" si="9"/>
        <v>54.92</v>
      </c>
      <c r="CG6" s="21">
        <f t="shared" si="9"/>
        <v>50.64</v>
      </c>
      <c r="CH6" s="21">
        <f t="shared" si="9"/>
        <v>50.67</v>
      </c>
      <c r="CI6" s="21">
        <f t="shared" si="9"/>
        <v>48.7</v>
      </c>
      <c r="CJ6" s="21">
        <f t="shared" si="9"/>
        <v>52.53</v>
      </c>
      <c r="CK6" s="21">
        <f t="shared" si="9"/>
        <v>52.75</v>
      </c>
      <c r="CL6" s="20" t="str">
        <f>IF(CL7="","",IF(CL7="-","【-】","【"&amp;SUBSTITUTE(TEXT(CL7,"#,##0.00"),"-","△")&amp;"】"))</f>
        <v>【52.93】</v>
      </c>
      <c r="CM6" s="21">
        <f>IF(CM7="",NA(),CM7)</f>
        <v>22.31</v>
      </c>
      <c r="CN6" s="21">
        <f t="shared" ref="CN6:CV6" si="10">IF(CN7="",NA(),CN7)</f>
        <v>73.459999999999994</v>
      </c>
      <c r="CO6" s="21">
        <f t="shared" si="10"/>
        <v>72.05</v>
      </c>
      <c r="CP6" s="21">
        <f t="shared" si="10"/>
        <v>70.52</v>
      </c>
      <c r="CQ6" s="21">
        <f t="shared" si="10"/>
        <v>67.67</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94.93</v>
      </c>
      <c r="CY6" s="21">
        <f t="shared" ref="CY6:DG6" si="11">IF(CY7="",NA(),CY7)</f>
        <v>95.33</v>
      </c>
      <c r="CZ6" s="21">
        <f t="shared" si="11"/>
        <v>95.44</v>
      </c>
      <c r="DA6" s="21">
        <f t="shared" si="11"/>
        <v>95.5</v>
      </c>
      <c r="DB6" s="21">
        <f t="shared" si="11"/>
        <v>95.8</v>
      </c>
      <c r="DC6" s="21">
        <f t="shared" si="11"/>
        <v>93.21</v>
      </c>
      <c r="DD6" s="21">
        <f t="shared" si="11"/>
        <v>94.01</v>
      </c>
      <c r="DE6" s="21">
        <f t="shared" si="11"/>
        <v>94.14</v>
      </c>
      <c r="DF6" s="21">
        <f t="shared" si="11"/>
        <v>94.02</v>
      </c>
      <c r="DG6" s="21">
        <f t="shared" si="11"/>
        <v>94.43</v>
      </c>
      <c r="DH6" s="20" t="str">
        <f>IF(DH7="","",IF(DH7="-","【-】","【"&amp;SUBSTITUTE(TEXT(DH7,"#,##0.00"),"-","△")&amp;"】"))</f>
        <v>【94.36】</v>
      </c>
      <c r="DI6" s="21">
        <f>IF(DI7="",NA(),DI7)</f>
        <v>8.5399999999999991</v>
      </c>
      <c r="DJ6" s="21">
        <f t="shared" ref="DJ6:DR6" si="12">IF(DJ7="",NA(),DJ7)</f>
        <v>13.7</v>
      </c>
      <c r="DK6" s="21">
        <f t="shared" si="12"/>
        <v>15.97</v>
      </c>
      <c r="DL6" s="21">
        <f t="shared" si="12"/>
        <v>19.649999999999999</v>
      </c>
      <c r="DM6" s="21">
        <f t="shared" si="12"/>
        <v>21.28</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1">
        <f t="shared" si="13"/>
        <v>2.63</v>
      </c>
      <c r="DY6" s="21">
        <f t="shared" si="13"/>
        <v>1.17</v>
      </c>
      <c r="DZ6" s="21">
        <f t="shared" si="13"/>
        <v>0.93</v>
      </c>
      <c r="EA6" s="21">
        <f t="shared" si="13"/>
        <v>1.04</v>
      </c>
      <c r="EB6" s="21">
        <f t="shared" si="13"/>
        <v>1.26</v>
      </c>
      <c r="EC6" s="21">
        <f t="shared" si="13"/>
        <v>1.64</v>
      </c>
      <c r="ED6" s="20" t="str">
        <f>IF(ED7="","",IF(ED7="-","【-】","【"&amp;SUBSTITUTE(TEXT(ED7,"#,##0.00"),"-","△")&amp;"】"))</f>
        <v>【1.62】</v>
      </c>
      <c r="EE6" s="21">
        <f>IF(EE7="",NA(),EE7)</f>
        <v>0.33</v>
      </c>
      <c r="EF6" s="21">
        <f t="shared" ref="EF6:EN6" si="14">IF(EF7="",NA(),EF7)</f>
        <v>0.33</v>
      </c>
      <c r="EG6" s="21">
        <f t="shared" si="14"/>
        <v>0.34</v>
      </c>
      <c r="EH6" s="21">
        <f t="shared" si="14"/>
        <v>0.24</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260002</v>
      </c>
      <c r="D7" s="23">
        <v>46</v>
      </c>
      <c r="E7" s="23">
        <v>17</v>
      </c>
      <c r="F7" s="23">
        <v>3</v>
      </c>
      <c r="G7" s="23">
        <v>0</v>
      </c>
      <c r="H7" s="23" t="s">
        <v>96</v>
      </c>
      <c r="I7" s="23" t="s">
        <v>97</v>
      </c>
      <c r="J7" s="23" t="s">
        <v>98</v>
      </c>
      <c r="K7" s="23" t="s">
        <v>99</v>
      </c>
      <c r="L7" s="23" t="s">
        <v>100</v>
      </c>
      <c r="M7" s="23" t="s">
        <v>101</v>
      </c>
      <c r="N7" s="24" t="s">
        <v>102</v>
      </c>
      <c r="O7" s="24">
        <v>75.48</v>
      </c>
      <c r="P7" s="24">
        <v>40.31</v>
      </c>
      <c r="Q7" s="24">
        <v>100.03</v>
      </c>
      <c r="R7" s="24">
        <v>0</v>
      </c>
      <c r="S7" s="24">
        <v>2488075</v>
      </c>
      <c r="T7" s="24">
        <v>4612.21</v>
      </c>
      <c r="U7" s="24">
        <v>539.45000000000005</v>
      </c>
      <c r="V7" s="24">
        <v>846072</v>
      </c>
      <c r="W7" s="24">
        <v>130.09</v>
      </c>
      <c r="X7" s="24">
        <v>6503.74</v>
      </c>
      <c r="Y7" s="24">
        <v>93.22</v>
      </c>
      <c r="Z7" s="24">
        <v>95.22</v>
      </c>
      <c r="AA7" s="24">
        <v>91.65</v>
      </c>
      <c r="AB7" s="24">
        <v>97.67</v>
      </c>
      <c r="AC7" s="24">
        <v>99.28</v>
      </c>
      <c r="AD7" s="24">
        <v>100.49</v>
      </c>
      <c r="AE7" s="24">
        <v>101.63</v>
      </c>
      <c r="AF7" s="24">
        <v>100.14</v>
      </c>
      <c r="AG7" s="24">
        <v>99.22</v>
      </c>
      <c r="AH7" s="24">
        <v>100.31</v>
      </c>
      <c r="AI7" s="24">
        <v>100.34</v>
      </c>
      <c r="AJ7" s="24">
        <v>23.87</v>
      </c>
      <c r="AK7" s="24">
        <v>35.51</v>
      </c>
      <c r="AL7" s="24">
        <v>57.34</v>
      </c>
      <c r="AM7" s="24">
        <v>47.82</v>
      </c>
      <c r="AN7" s="24">
        <v>1.44</v>
      </c>
      <c r="AO7" s="24">
        <v>7.27</v>
      </c>
      <c r="AP7" s="24">
        <v>9.1</v>
      </c>
      <c r="AQ7" s="24">
        <v>10.71</v>
      </c>
      <c r="AR7" s="24">
        <v>11.46</v>
      </c>
      <c r="AS7" s="24">
        <v>9.85</v>
      </c>
      <c r="AT7" s="24">
        <v>9.7899999999999991</v>
      </c>
      <c r="AU7" s="24">
        <v>60.76</v>
      </c>
      <c r="AV7" s="24">
        <v>80.260000000000005</v>
      </c>
      <c r="AW7" s="24">
        <v>79</v>
      </c>
      <c r="AX7" s="24">
        <v>86.87</v>
      </c>
      <c r="AY7" s="24">
        <v>73.27</v>
      </c>
      <c r="AZ7" s="24">
        <v>97.37</v>
      </c>
      <c r="BA7" s="24">
        <v>101.14</v>
      </c>
      <c r="BB7" s="24">
        <v>104.74</v>
      </c>
      <c r="BC7" s="24">
        <v>104.74</v>
      </c>
      <c r="BD7" s="24">
        <v>104.66</v>
      </c>
      <c r="BE7" s="24">
        <v>104.39</v>
      </c>
      <c r="BF7" s="24">
        <v>417.2</v>
      </c>
      <c r="BG7" s="24">
        <v>380.2</v>
      </c>
      <c r="BH7" s="24">
        <v>182.33</v>
      </c>
      <c r="BI7" s="24">
        <v>156.03</v>
      </c>
      <c r="BJ7" s="24">
        <v>146.18</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57.24</v>
      </c>
      <c r="CC7" s="24">
        <v>52.1</v>
      </c>
      <c r="CD7" s="24">
        <v>52.08</v>
      </c>
      <c r="CE7" s="24">
        <v>54.79</v>
      </c>
      <c r="CF7" s="24">
        <v>54.92</v>
      </c>
      <c r="CG7" s="24">
        <v>50.64</v>
      </c>
      <c r="CH7" s="24">
        <v>50.67</v>
      </c>
      <c r="CI7" s="24">
        <v>48.7</v>
      </c>
      <c r="CJ7" s="24">
        <v>52.53</v>
      </c>
      <c r="CK7" s="24">
        <v>52.75</v>
      </c>
      <c r="CL7" s="24">
        <v>52.93</v>
      </c>
      <c r="CM7" s="24">
        <v>22.31</v>
      </c>
      <c r="CN7" s="24">
        <v>73.459999999999994</v>
      </c>
      <c r="CO7" s="24">
        <v>72.05</v>
      </c>
      <c r="CP7" s="24">
        <v>70.52</v>
      </c>
      <c r="CQ7" s="24">
        <v>67.67</v>
      </c>
      <c r="CR7" s="24">
        <v>67.209999999999994</v>
      </c>
      <c r="CS7" s="24">
        <v>68.2</v>
      </c>
      <c r="CT7" s="24">
        <v>68.05</v>
      </c>
      <c r="CU7" s="24">
        <v>67.099999999999994</v>
      </c>
      <c r="CV7" s="24">
        <v>71.900000000000006</v>
      </c>
      <c r="CW7" s="24">
        <v>71.88</v>
      </c>
      <c r="CX7" s="24">
        <v>94.93</v>
      </c>
      <c r="CY7" s="24">
        <v>95.33</v>
      </c>
      <c r="CZ7" s="24">
        <v>95.44</v>
      </c>
      <c r="DA7" s="24">
        <v>95.5</v>
      </c>
      <c r="DB7" s="24">
        <v>95.8</v>
      </c>
      <c r="DC7" s="24">
        <v>93.21</v>
      </c>
      <c r="DD7" s="24">
        <v>94.01</v>
      </c>
      <c r="DE7" s="24">
        <v>94.14</v>
      </c>
      <c r="DF7" s="24">
        <v>94.02</v>
      </c>
      <c r="DG7" s="24">
        <v>94.43</v>
      </c>
      <c r="DH7" s="24">
        <v>94.36</v>
      </c>
      <c r="DI7" s="24">
        <v>8.5399999999999991</v>
      </c>
      <c r="DJ7" s="24">
        <v>13.7</v>
      </c>
      <c r="DK7" s="24">
        <v>15.97</v>
      </c>
      <c r="DL7" s="24">
        <v>19.649999999999999</v>
      </c>
      <c r="DM7" s="24">
        <v>21.28</v>
      </c>
      <c r="DN7" s="24">
        <v>39.35</v>
      </c>
      <c r="DO7" s="24">
        <v>31.96</v>
      </c>
      <c r="DP7" s="24">
        <v>34.17</v>
      </c>
      <c r="DQ7" s="24">
        <v>36.770000000000003</v>
      </c>
      <c r="DR7" s="24">
        <v>41.04</v>
      </c>
      <c r="DS7" s="24">
        <v>40.81</v>
      </c>
      <c r="DT7" s="24">
        <v>0</v>
      </c>
      <c r="DU7" s="24">
        <v>0</v>
      </c>
      <c r="DV7" s="24">
        <v>0</v>
      </c>
      <c r="DW7" s="24">
        <v>0</v>
      </c>
      <c r="DX7" s="24">
        <v>2.63</v>
      </c>
      <c r="DY7" s="24">
        <v>1.17</v>
      </c>
      <c r="DZ7" s="24">
        <v>0.93</v>
      </c>
      <c r="EA7" s="24">
        <v>1.04</v>
      </c>
      <c r="EB7" s="24">
        <v>1.26</v>
      </c>
      <c r="EC7" s="24">
        <v>1.64</v>
      </c>
      <c r="ED7" s="24">
        <v>1.62</v>
      </c>
      <c r="EE7" s="24">
        <v>0.33</v>
      </c>
      <c r="EF7" s="24">
        <v>0.33</v>
      </c>
      <c r="EG7" s="24">
        <v>0.34</v>
      </c>
      <c r="EH7" s="24">
        <v>0.24</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11A3F37-A9A5-4E03-B3FB-7147C8EF579B}"/>
</file>

<file path=customXml/itemProps2.xml><?xml version="1.0" encoding="utf-8"?>
<ds:datastoreItem xmlns:ds="http://schemas.openxmlformats.org/officeDocument/2006/customXml" ds:itemID="{07F509C2-9488-4CD2-8079-AFFFB9D964AA}"/>
</file>

<file path=customXml/itemProps3.xml><?xml version="1.0" encoding="utf-8"?>
<ds:datastoreItem xmlns:ds="http://schemas.openxmlformats.org/officeDocument/2006/customXml" ds:itemID="{73B08C72-E229-4676-9EFD-C22270A814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2025-02-15T05:51:18Z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