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3_ncr:1_{C7AC8F3E-E3D1-40EE-94CD-CFF3635A5520}" xr6:coauthVersionLast="47" xr6:coauthVersionMax="47" xr10:uidLastSave="{F5C8AD8F-D003-4656-A413-DD89B7177D49}"/>
  <workbookProtection workbookAlgorithmName="SHA-512" workbookHashValue="7CsX5re1AqXcb3upkBvKd3eGFS6sW4Jwey6GjptQDO8+glrKPLClPdM3WNcjdIKKAaJn3UvgPoAGyJuUSKvb5g==" workbookSaltValue="0fkE6GKWmFhtKcGcTPhOTQ=="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8"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R6" i="5"/>
  <c r="AD10" i="4" s="1"/>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I10" i="4"/>
  <c r="B10" i="4"/>
  <c r="AL8" i="4"/>
  <c r="P8" i="4"/>
  <c r="I8" i="4"/>
</calcChain>
</file>

<file path=xl/sharedStrings.xml><?xml version="1.0" encoding="utf-8"?>
<sst xmlns="http://schemas.openxmlformats.org/spreadsheetml/2006/main" count="253" uniqueCount="114">
  <si>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</si>
  <si>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</si>
  <si>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</si>
  <si>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</si>
  <si>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</si>
  <si>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</si>
  <si>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</si>
  <si>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</si>
  <si>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</si>
  <si>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</si>
  <si>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</si>
  <si>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</si>
  <si>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</si>
  <si>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</si>
  <si>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</si>
  <si>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</si>
  <si>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</si>
  <si>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</si>
  <si>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</si>
  <si>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</si>
  <si>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</si>
  <si>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</si>
  <si>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</si>
  <si>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</si>
  <si>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</si>
  <si>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</si>
  <si>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</si>
  <si>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　経常収支比率、流動比率ともに100％を上回り、累積欠損金もないが、経営戦略期間（R3～R12）中に過去の一般会計借入金を解消することとしており、この償還資金を確保するまでの水準には至っておらず、また経常費用も節減策にもかかわらず昨今の人件費を含む物価の継続的上昇により増加することが見込まれ、資金収支はマイナスに転じていることから増収策を検討する必要がある。
　企業債残高対事業規模比率は営業収益の減少に伴い、前年同様類似団体平均値を上回った。初期投資に係る償還を既に終え、適正な水準となっていると考えるが、今後老朽化に伴う施設更新が増えると予測されることから、ストックマネジメント計画に基づき、企業債借入額及び償還額の平準化を図っていく。
　汚水処理原価は、人口が少なく有収水量が少ないこともあり類似団体平均値よりも高く、施設利用率は類似団体平均値よりもやや低くなっている。更なる維持管理費の削減に取り組み、また関連市町において未普及地域の水洗化率向上の対策を講じ、スケールメリットによる汚水処理原価の低減を図る必要がある。</t>
    <rPh sb="34" eb="36">
      <t>ケイエイ</t>
    </rPh>
    <rPh sb="36" eb="38">
      <t>センリャク</t>
    </rPh>
    <rPh sb="50" eb="52">
      <t>カコ</t>
    </rPh>
    <rPh sb="53" eb="55">
      <t>イッパン</t>
    </rPh>
    <rPh sb="55" eb="57">
      <t>カイケイ</t>
    </rPh>
    <rPh sb="57" eb="60">
      <t>カリイレキン</t>
    </rPh>
    <rPh sb="61" eb="63">
      <t>カイショウ</t>
    </rPh>
    <rPh sb="75" eb="77">
      <t>ショウカン</t>
    </rPh>
    <rPh sb="77" eb="79">
      <t>シキン</t>
    </rPh>
    <rPh sb="80" eb="82">
      <t>カクホ</t>
    </rPh>
    <rPh sb="87" eb="89">
      <t>スイジュン</t>
    </rPh>
    <rPh sb="91" eb="92">
      <t>イタ</t>
    </rPh>
    <rPh sb="127" eb="130">
      <t>ケイゾクテキ</t>
    </rPh>
    <rPh sb="147" eb="149">
      <t>シキン</t>
    </rPh>
    <rPh sb="149" eb="151">
      <t>シュウシ</t>
    </rPh>
    <rPh sb="157" eb="158">
      <t>テン</t>
    </rPh>
    <rPh sb="166" eb="169">
      <t>ゾウシュウサク</t>
    </rPh>
    <rPh sb="170" eb="172">
      <t>ケントウ</t>
    </rPh>
    <rPh sb="174" eb="176">
      <t>ヒツヨウ</t>
    </rPh>
    <rPh sb="206" eb="208">
      <t>ゼンネン</t>
    </rPh>
    <rPh sb="208" eb="210">
      <t>ドウヨウ</t>
    </rPh>
    <phoneticPr fontId="4"/>
  </si>
  <si>
    <t>2. 老朽化の状況について</t>
    <phoneticPr fontId="4"/>
  </si>
  <si>
    <t>　有形固定資産減価償却率は、地方公営企業法適用に伴い、過去の減価償却費が反映されない計上方法となっていることから、類似団体平均値よりも低い水準となっている。
　管渠については、法定耐用年数を超過したものはないものの、供用開始から40年が経過しており、更に平成28年10月の鳥取県中部地震以後、大雨の後などに不明水が発生したため、管渠調査を実施。不明水の発生箇所を優先的に修繕し、劣化が進行し機能が損なわれる可能性がある箇所についても、計画的に適宜改築更新を行い、令和５年度までに当面必要な管渠施設の老朽化対策を完了した。
　なお、令和６年度に新たに管渠調査を予定している。</t>
    <rPh sb="228" eb="229">
      <t>オコナ</t>
    </rPh>
    <rPh sb="231" eb="233">
      <t>レイワ</t>
    </rPh>
    <rPh sb="234" eb="236">
      <t>ネンド</t>
    </rPh>
    <rPh sb="271" eb="272">
      <t>アラ</t>
    </rPh>
    <rPh sb="279" eb="281">
      <t>ヨテイ</t>
    </rPh>
    <phoneticPr fontId="4"/>
  </si>
  <si>
    <t>2. 老朽化の状況</t>
    <phoneticPr fontId="4"/>
  </si>
  <si>
    <t>全体総括</t>
    <rPh sb="0" eb="2">
      <t>ゼンタイ</t>
    </rPh>
    <rPh sb="2" eb="4">
      <t>ソウカツ</t>
    </rPh>
    <phoneticPr fontId="4"/>
  </si>
  <si>
    <t>　経営状況については、１に記載の通り資金収支がマイナスとなっており、さらに令和６年度以降マイナス幅が大きくなり、流域関連市町からの負担金で賄えない状況となる見通しであることから、次回見直し年の令和７年度に負担金単価の引き上げを実施する必要がある。
　今後、人口減少等により流入汚水量の減少が見込まれる中、持続可能な事業運営ができるよう、経営戦略及びストックマネジメント計画に基づく計画的な改築更新や、省エネ機器･省エネ運転の導入等による維持管理費の更なる経費削減などにより経営の健全性の確保に取り組んでいくとともに、市町との広域化・共同化やウオーターＰＰＰについて、具体的な取組を検討していく。</t>
    <rPh sb="1" eb="3">
      <t>ケイエイ</t>
    </rPh>
    <rPh sb="3" eb="5">
      <t>ジョウキョウ</t>
    </rPh>
    <rPh sb="13" eb="15">
      <t>キサイ</t>
    </rPh>
    <rPh sb="16" eb="17">
      <t>トオ</t>
    </rPh>
    <rPh sb="18" eb="20">
      <t>シキン</t>
    </rPh>
    <rPh sb="20" eb="22">
      <t>シュウシ</t>
    </rPh>
    <rPh sb="37" eb="39">
      <t>レイワ</t>
    </rPh>
    <rPh sb="40" eb="42">
      <t>ネンド</t>
    </rPh>
    <rPh sb="42" eb="44">
      <t>イコウ</t>
    </rPh>
    <rPh sb="48" eb="49">
      <t>ハバ</t>
    </rPh>
    <rPh sb="50" eb="51">
      <t>オオ</t>
    </rPh>
    <rPh sb="78" eb="80">
      <t>ミトオ</t>
    </rPh>
    <rPh sb="89" eb="91">
      <t>ジカイ</t>
    </rPh>
    <rPh sb="91" eb="93">
      <t>ミナオ</t>
    </rPh>
    <rPh sb="94" eb="95">
      <t>ネン</t>
    </rPh>
    <rPh sb="96" eb="98">
      <t>レイワ</t>
    </rPh>
    <rPh sb="99" eb="101">
      <t>ネンド</t>
    </rPh>
    <rPh sb="102" eb="105">
      <t>フタンキン</t>
    </rPh>
    <rPh sb="105" eb="107">
      <t>タンカ</t>
    </rPh>
    <rPh sb="108" eb="109">
      <t>ヒ</t>
    </rPh>
    <rPh sb="110" eb="111">
      <t>ア</t>
    </rPh>
    <rPh sb="113" eb="115">
      <t>ジッシ</t>
    </rPh>
    <rPh sb="117" eb="119">
      <t>ヒツヨウ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</si>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</sst>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12"/>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2" fillId="0" borderId="0" xfId="0" applyFont="1">
      <alignment vertical="center"/>
    </xf>
    <xf numFmtId="0" fontId="13"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14" fillId="0" borderId="5" xfId="0" applyFont="1" applyBorder="1" applyAlignment="1">
      <alignment horizontal="left" vertical="center"/>
    </xf>
    <xf numFmtId="0" fontId="14" fillId="0" borderId="6" xfId="0" applyFont="1" applyBorder="1" applyAlignment="1">
      <alignment horizontal="left" vertical="center"/>
    </xf>
    <xf numFmtId="0" fontId="14" fillId="0" borderId="0" xfId="0" applyFont="1" applyAlignment="1">
      <alignment horizontal="left" vertical="center"/>
    </xf>
    <xf numFmtId="0" fontId="14"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6.07</c:v>
                </c:pt>
                <c:pt idx="2">
                  <c:v>1.24</c:v>
                </c:pt>
                <c:pt idx="3">
                  <c:v>2.38</c:v>
                </c:pt>
                <c:pt idx="4">
                  <c:v>0.86</c:v>
                </c:pt>
              </c:numCache>
            </c:numRef>
          </c:val>
          <c:extLst>
            <c:ext xmlns:c16="http://schemas.microsoft.com/office/drawing/2014/chart" uri="{C3380CC4-5D6E-409C-BE32-E72D297353CC}">
              <c16:uniqueId val="{00000000-3734-4B04-88E0-B75BF813CA6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1.87</c:v>
                </c:pt>
                <c:pt idx="2">
                  <c:v>0.1</c:v>
                </c:pt>
                <c:pt idx="3">
                  <c:v>0.09</c:v>
                </c:pt>
                <c:pt idx="4">
                  <c:v>0.06</c:v>
                </c:pt>
              </c:numCache>
            </c:numRef>
          </c:val>
          <c:smooth val="0"/>
          <c:extLst>
            <c:ext xmlns:c16="http://schemas.microsoft.com/office/drawing/2014/chart" uri="{C3380CC4-5D6E-409C-BE32-E72D297353CC}">
              <c16:uniqueId val="{00000001-3734-4B04-88E0-B75BF813CA6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63.39</c:v>
                </c:pt>
                <c:pt idx="2">
                  <c:v>67.2</c:v>
                </c:pt>
                <c:pt idx="3">
                  <c:v>63.44</c:v>
                </c:pt>
                <c:pt idx="4">
                  <c:v>63.65</c:v>
                </c:pt>
              </c:numCache>
            </c:numRef>
          </c:val>
          <c:extLst>
            <c:ext xmlns:c16="http://schemas.microsoft.com/office/drawing/2014/chart" uri="{C3380CC4-5D6E-409C-BE32-E72D297353CC}">
              <c16:uniqueId val="{00000000-9A50-4E29-A09C-8681A6091B5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68.2</c:v>
                </c:pt>
                <c:pt idx="2">
                  <c:v>68.05</c:v>
                </c:pt>
                <c:pt idx="3">
                  <c:v>67.099999999999994</c:v>
                </c:pt>
                <c:pt idx="4">
                  <c:v>71.900000000000006</c:v>
                </c:pt>
              </c:numCache>
            </c:numRef>
          </c:val>
          <c:smooth val="0"/>
          <c:extLst>
            <c:ext xmlns:c16="http://schemas.microsoft.com/office/drawing/2014/chart" uri="{C3380CC4-5D6E-409C-BE32-E72D297353CC}">
              <c16:uniqueId val="{00000001-9A50-4E29-A09C-8681A6091B5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91.71</c:v>
                </c:pt>
                <c:pt idx="2">
                  <c:v>91.7</c:v>
                </c:pt>
                <c:pt idx="3">
                  <c:v>91.62</c:v>
                </c:pt>
                <c:pt idx="4">
                  <c:v>91.77</c:v>
                </c:pt>
              </c:numCache>
            </c:numRef>
          </c:val>
          <c:extLst>
            <c:ext xmlns:c16="http://schemas.microsoft.com/office/drawing/2014/chart" uri="{C3380CC4-5D6E-409C-BE32-E72D297353CC}">
              <c16:uniqueId val="{00000000-33D5-49C4-AE49-99A28712061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94.01</c:v>
                </c:pt>
                <c:pt idx="2">
                  <c:v>94.14</c:v>
                </c:pt>
                <c:pt idx="3">
                  <c:v>94.02</c:v>
                </c:pt>
                <c:pt idx="4">
                  <c:v>94.43</c:v>
                </c:pt>
              </c:numCache>
            </c:numRef>
          </c:val>
          <c:smooth val="0"/>
          <c:extLst>
            <c:ext xmlns:c16="http://schemas.microsoft.com/office/drawing/2014/chart" uri="{C3380CC4-5D6E-409C-BE32-E72D297353CC}">
              <c16:uniqueId val="{00000001-33D5-49C4-AE49-99A28712061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108.74</c:v>
                </c:pt>
                <c:pt idx="2">
                  <c:v>110.08</c:v>
                </c:pt>
                <c:pt idx="3">
                  <c:v>104.71</c:v>
                </c:pt>
                <c:pt idx="4">
                  <c:v>103.49</c:v>
                </c:pt>
              </c:numCache>
            </c:numRef>
          </c:val>
          <c:extLst>
            <c:ext xmlns:c16="http://schemas.microsoft.com/office/drawing/2014/chart" uri="{C3380CC4-5D6E-409C-BE32-E72D297353CC}">
              <c16:uniqueId val="{00000000-B5AD-4770-81DC-A4D31AED465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101.63</c:v>
                </c:pt>
                <c:pt idx="2">
                  <c:v>100.14</c:v>
                </c:pt>
                <c:pt idx="3">
                  <c:v>99.22</c:v>
                </c:pt>
                <c:pt idx="4">
                  <c:v>100.31</c:v>
                </c:pt>
              </c:numCache>
            </c:numRef>
          </c:val>
          <c:smooth val="0"/>
          <c:extLst>
            <c:ext xmlns:c16="http://schemas.microsoft.com/office/drawing/2014/chart" uri="{C3380CC4-5D6E-409C-BE32-E72D297353CC}">
              <c16:uniqueId val="{00000001-B5AD-4770-81DC-A4D31AED465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4.88</c:v>
                </c:pt>
                <c:pt idx="2">
                  <c:v>9.8800000000000008</c:v>
                </c:pt>
                <c:pt idx="3">
                  <c:v>14.62</c:v>
                </c:pt>
                <c:pt idx="4">
                  <c:v>18.41</c:v>
                </c:pt>
              </c:numCache>
            </c:numRef>
          </c:val>
          <c:extLst>
            <c:ext xmlns:c16="http://schemas.microsoft.com/office/drawing/2014/chart" uri="{C3380CC4-5D6E-409C-BE32-E72D297353CC}">
              <c16:uniqueId val="{00000000-C26F-4323-B92D-396F4DAA63E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31.96</c:v>
                </c:pt>
                <c:pt idx="2">
                  <c:v>34.17</c:v>
                </c:pt>
                <c:pt idx="3">
                  <c:v>36.770000000000003</c:v>
                </c:pt>
                <c:pt idx="4">
                  <c:v>41.04</c:v>
                </c:pt>
              </c:numCache>
            </c:numRef>
          </c:val>
          <c:smooth val="0"/>
          <c:extLst>
            <c:ext xmlns:c16="http://schemas.microsoft.com/office/drawing/2014/chart" uri="{C3380CC4-5D6E-409C-BE32-E72D297353CC}">
              <c16:uniqueId val="{00000001-C26F-4323-B92D-396F4DAA63E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4B0-46C6-9CFE-D46CB2F01C9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0.93</c:v>
                </c:pt>
                <c:pt idx="2">
                  <c:v>1.04</c:v>
                </c:pt>
                <c:pt idx="3">
                  <c:v>1.26</c:v>
                </c:pt>
                <c:pt idx="4">
                  <c:v>1.64</c:v>
                </c:pt>
              </c:numCache>
            </c:numRef>
          </c:val>
          <c:smooth val="0"/>
          <c:extLst>
            <c:ext xmlns:c16="http://schemas.microsoft.com/office/drawing/2014/chart" uri="{C3380CC4-5D6E-409C-BE32-E72D297353CC}">
              <c16:uniqueId val="{00000001-B4B0-46C6-9CFE-D46CB2F01C9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154-412A-9CE7-66935A5AC79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9.1</c:v>
                </c:pt>
                <c:pt idx="2">
                  <c:v>10.71</c:v>
                </c:pt>
                <c:pt idx="3">
                  <c:v>11.46</c:v>
                </c:pt>
                <c:pt idx="4">
                  <c:v>9.85</c:v>
                </c:pt>
              </c:numCache>
            </c:numRef>
          </c:val>
          <c:smooth val="0"/>
          <c:extLst>
            <c:ext xmlns:c16="http://schemas.microsoft.com/office/drawing/2014/chart" uri="{C3380CC4-5D6E-409C-BE32-E72D297353CC}">
              <c16:uniqueId val="{00000001-E154-412A-9CE7-66935A5AC79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131.66</c:v>
                </c:pt>
                <c:pt idx="2">
                  <c:v>196.4</c:v>
                </c:pt>
                <c:pt idx="3">
                  <c:v>182.92</c:v>
                </c:pt>
                <c:pt idx="4">
                  <c:v>134.88</c:v>
                </c:pt>
              </c:numCache>
            </c:numRef>
          </c:val>
          <c:extLst>
            <c:ext xmlns:c16="http://schemas.microsoft.com/office/drawing/2014/chart" uri="{C3380CC4-5D6E-409C-BE32-E72D297353CC}">
              <c16:uniqueId val="{00000000-C42D-4960-BB3D-D4E99138129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101.14</c:v>
                </c:pt>
                <c:pt idx="2">
                  <c:v>104.74</c:v>
                </c:pt>
                <c:pt idx="3">
                  <c:v>104.74</c:v>
                </c:pt>
                <c:pt idx="4">
                  <c:v>104.66</c:v>
                </c:pt>
              </c:numCache>
            </c:numRef>
          </c:val>
          <c:smooth val="0"/>
          <c:extLst>
            <c:ext xmlns:c16="http://schemas.microsoft.com/office/drawing/2014/chart" uri="{C3380CC4-5D6E-409C-BE32-E72D297353CC}">
              <c16:uniqueId val="{00000001-C42D-4960-BB3D-D4E99138129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244.28</c:v>
                </c:pt>
                <c:pt idx="2">
                  <c:v>235.59</c:v>
                </c:pt>
                <c:pt idx="3">
                  <c:v>245.7</c:v>
                </c:pt>
                <c:pt idx="4">
                  <c:v>257.77999999999997</c:v>
                </c:pt>
              </c:numCache>
            </c:numRef>
          </c:val>
          <c:extLst>
            <c:ext xmlns:c16="http://schemas.microsoft.com/office/drawing/2014/chart" uri="{C3380CC4-5D6E-409C-BE32-E72D297353CC}">
              <c16:uniqueId val="{00000000-9946-45B1-AE25-F1361285EB3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255.67</c:v>
                </c:pt>
                <c:pt idx="2">
                  <c:v>242.44</c:v>
                </c:pt>
                <c:pt idx="3">
                  <c:v>228.09</c:v>
                </c:pt>
                <c:pt idx="4">
                  <c:v>223.54</c:v>
                </c:pt>
              </c:numCache>
            </c:numRef>
          </c:val>
          <c:smooth val="0"/>
          <c:extLst>
            <c:ext xmlns:c16="http://schemas.microsoft.com/office/drawing/2014/chart" uri="{C3380CC4-5D6E-409C-BE32-E72D297353CC}">
              <c16:uniqueId val="{00000001-9946-45B1-AE25-F1361285EB3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CF8-4E16-BB95-02E69F99A38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4CF8-4E16-BB95-02E69F99A38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83.14</c:v>
                </c:pt>
                <c:pt idx="2">
                  <c:v>80.87</c:v>
                </c:pt>
                <c:pt idx="3">
                  <c:v>89.44</c:v>
                </c:pt>
                <c:pt idx="4">
                  <c:v>91.34</c:v>
                </c:pt>
              </c:numCache>
            </c:numRef>
          </c:val>
          <c:extLst>
            <c:ext xmlns:c16="http://schemas.microsoft.com/office/drawing/2014/chart" uri="{C3380CC4-5D6E-409C-BE32-E72D297353CC}">
              <c16:uniqueId val="{00000000-3507-4298-A8F6-7BE64311826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50.67</c:v>
                </c:pt>
                <c:pt idx="2">
                  <c:v>48.7</c:v>
                </c:pt>
                <c:pt idx="3">
                  <c:v>52.53</c:v>
                </c:pt>
                <c:pt idx="4">
                  <c:v>52.75</c:v>
                </c:pt>
              </c:numCache>
            </c:numRef>
          </c:val>
          <c:smooth val="0"/>
          <c:extLst>
            <c:ext xmlns:c16="http://schemas.microsoft.com/office/drawing/2014/chart" uri="{C3380CC4-5D6E-409C-BE32-E72D297353CC}">
              <c16:uniqueId val="{00000001-3507-4298-A8F6-7BE64311826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【225.90】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【52.93】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【40.81】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CD14" sqref="CD14"/>
    </sheetView>
  </sheetViews>
  <sheetFormatPr defaultColWidth="2.625" defaultRowHeight="13.5" x14ac:dyDescent="0.15"/>
  <cols>
    <col min="1" max="1" width="2.62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鳥取県</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流域下水道</v>
      </c>
      <c r="Q8" s="39"/>
      <c r="R8" s="39"/>
      <c r="S8" s="39"/>
      <c r="T8" s="39"/>
      <c r="U8" s="39"/>
      <c r="V8" s="39"/>
      <c r="W8" s="39" t="str">
        <f>データ!L6</f>
        <v>E1</v>
      </c>
      <c r="X8" s="39"/>
      <c r="Y8" s="39"/>
      <c r="Z8" s="39"/>
      <c r="AA8" s="39"/>
      <c r="AB8" s="39"/>
      <c r="AC8" s="39"/>
      <c r="AD8" s="40" t="str">
        <f>データ!$M$6</f>
        <v>非設置</v>
      </c>
      <c r="AE8" s="40"/>
      <c r="AF8" s="40"/>
      <c r="AG8" s="40"/>
      <c r="AH8" s="40"/>
      <c r="AI8" s="40"/>
      <c r="AJ8" s="40"/>
      <c r="AK8" s="3"/>
      <c r="AL8" s="41">
        <f>データ!S6</f>
        <v>540207</v>
      </c>
      <c r="AM8" s="41"/>
      <c r="AN8" s="41"/>
      <c r="AO8" s="41"/>
      <c r="AP8" s="41"/>
      <c r="AQ8" s="41"/>
      <c r="AR8" s="41"/>
      <c r="AS8" s="41"/>
      <c r="AT8" s="34">
        <f>データ!T6</f>
        <v>765.31</v>
      </c>
      <c r="AU8" s="34"/>
      <c r="AV8" s="34"/>
      <c r="AW8" s="34"/>
      <c r="AX8" s="34"/>
      <c r="AY8" s="34"/>
      <c r="AZ8" s="34"/>
      <c r="BA8" s="34"/>
      <c r="BB8" s="34">
        <f>データ!U6</f>
        <v>705.87</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79.319999999999993</v>
      </c>
      <c r="J10" s="34"/>
      <c r="K10" s="34"/>
      <c r="L10" s="34"/>
      <c r="M10" s="34"/>
      <c r="N10" s="34"/>
      <c r="O10" s="34"/>
      <c r="P10" s="34">
        <f>データ!P6</f>
        <v>67.83</v>
      </c>
      <c r="Q10" s="34"/>
      <c r="R10" s="34"/>
      <c r="S10" s="34"/>
      <c r="T10" s="34"/>
      <c r="U10" s="34"/>
      <c r="V10" s="34"/>
      <c r="W10" s="34">
        <f>データ!Q6</f>
        <v>93.49</v>
      </c>
      <c r="X10" s="34"/>
      <c r="Y10" s="34"/>
      <c r="Z10" s="34"/>
      <c r="AA10" s="34"/>
      <c r="AB10" s="34"/>
      <c r="AC10" s="34"/>
      <c r="AD10" s="41">
        <f>データ!R6</f>
        <v>0</v>
      </c>
      <c r="AE10" s="41"/>
      <c r="AF10" s="41"/>
      <c r="AG10" s="41"/>
      <c r="AH10" s="41"/>
      <c r="AI10" s="41"/>
      <c r="AJ10" s="41"/>
      <c r="AK10" s="2"/>
      <c r="AL10" s="41">
        <f>データ!V6</f>
        <v>54503</v>
      </c>
      <c r="AM10" s="41"/>
      <c r="AN10" s="41"/>
      <c r="AO10" s="41"/>
      <c r="AP10" s="41"/>
      <c r="AQ10" s="41"/>
      <c r="AR10" s="41"/>
      <c r="AS10" s="41"/>
      <c r="AT10" s="34">
        <f>データ!W6</f>
        <v>19.05</v>
      </c>
      <c r="AU10" s="34"/>
      <c r="AV10" s="34"/>
      <c r="AW10" s="34"/>
      <c r="AX10" s="34"/>
      <c r="AY10" s="34"/>
      <c r="AZ10" s="34"/>
      <c r="BA10" s="34"/>
      <c r="BB10" s="34">
        <f>データ!X6</f>
        <v>2861.05</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27</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28</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29</v>
      </c>
      <c r="BM47" s="61"/>
      <c r="BN47" s="61"/>
      <c r="BO47" s="61"/>
      <c r="BP47" s="61"/>
      <c r="BQ47" s="61"/>
      <c r="BR47" s="61"/>
      <c r="BS47" s="61"/>
      <c r="BT47" s="61"/>
      <c r="BU47" s="61"/>
      <c r="BV47" s="61"/>
      <c r="BW47" s="61"/>
      <c r="BX47" s="61"/>
      <c r="BY47" s="61"/>
      <c r="BZ47" s="6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15">
      <c r="A60" s="2"/>
      <c r="B60" s="57" t="s">
        <v>30</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31</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32</v>
      </c>
      <c r="BM66" s="61"/>
      <c r="BN66" s="61"/>
      <c r="BO66" s="61"/>
      <c r="BP66" s="61"/>
      <c r="BQ66" s="61"/>
      <c r="BR66" s="61"/>
      <c r="BS66" s="61"/>
      <c r="BT66" s="61"/>
      <c r="BU66" s="61"/>
      <c r="BV66" s="61"/>
      <c r="BW66" s="61"/>
      <c r="BX66" s="61"/>
      <c r="BY66" s="61"/>
      <c r="BZ66" s="6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15">
      <c r="C83" s="70" t="s">
        <v>33</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34</v>
      </c>
      <c r="C84" s="12"/>
      <c r="D84" s="12"/>
      <c r="E84" s="12" t="s">
        <v>35</v>
      </c>
      <c r="F84" s="12" t="s">
        <v>36</v>
      </c>
      <c r="G84" s="12" t="s">
        <v>37</v>
      </c>
      <c r="H84" s="12" t="s">
        <v>38</v>
      </c>
      <c r="I84" s="12" t="s">
        <v>39</v>
      </c>
      <c r="J84" s="12" t="s">
        <v>40</v>
      </c>
      <c r="K84" s="12" t="s">
        <v>41</v>
      </c>
      <c r="L84" s="12" t="s">
        <v>42</v>
      </c>
      <c r="M84" s="12" t="s">
        <v>43</v>
      </c>
      <c r="N84" s="12" t="s">
        <v>44</v>
      </c>
      <c r="O84" s="12" t="s">
        <v>45</v>
      </c>
    </row>
    <row r="85" spans="1:78" hidden="1" x14ac:dyDescent="0.15">
      <c r="B85" s="12"/>
      <c r="C85" s="12"/>
      <c r="D85" s="12"/>
      <c r="E85" s="12" t="str">
        <f>データ!AI6</f>
        <v>【100.34】</v>
      </c>
      <c r="F85" s="12" t="str">
        <f>データ!AT6</f>
        <v>【9.79】</v>
      </c>
      <c r="G85" s="12" t="str">
        <f>データ!BE6</f>
        <v>【104.39】</v>
      </c>
      <c r="H85" s="12" t="str">
        <f>データ!BP6</f>
        <v>【225.90】</v>
      </c>
      <c r="I85" s="12" t="str">
        <f>データ!CA6</f>
        <v>【0.00】</v>
      </c>
      <c r="J85" s="12" t="str">
        <f>データ!CL6</f>
        <v>【52.93】</v>
      </c>
      <c r="K85" s="12" t="str">
        <f>データ!CW6</f>
        <v>【71.88】</v>
      </c>
      <c r="L85" s="12" t="str">
        <f>データ!DH6</f>
        <v>【94.36】</v>
      </c>
      <c r="M85" s="12" t="str">
        <f>データ!DS6</f>
        <v>【40.81】</v>
      </c>
      <c r="N85" s="12" t="str">
        <f>データ!ED6</f>
        <v>【1.62】</v>
      </c>
      <c r="O85" s="12" t="str">
        <f>データ!EO6</f>
        <v>【0.06】</v>
      </c>
    </row>
  </sheetData>
  <sheetProtection algorithmName="SHA-512" hashValue="T4tfj1bm3moOSXfP0gfKV370t70beY8ER6tHFSD4IDqN/r4RHBsPGNNJmz73L8qhlW/8NP6GXjV5ixpsG5OThw==" saltValue="NEQCPQpFUp1DjaucacYXF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48</v>
      </c>
      <c r="B3" s="15" t="s">
        <v>49</v>
      </c>
      <c r="C3" s="15" t="s">
        <v>50</v>
      </c>
      <c r="D3" s="15" t="s">
        <v>51</v>
      </c>
      <c r="E3" s="15" t="s">
        <v>52</v>
      </c>
      <c r="F3" s="15" t="s">
        <v>53</v>
      </c>
      <c r="G3" s="15" t="s">
        <v>54</v>
      </c>
      <c r="H3" s="72" t="s">
        <v>55</v>
      </c>
      <c r="I3" s="73"/>
      <c r="J3" s="73"/>
      <c r="K3" s="73"/>
      <c r="L3" s="73"/>
      <c r="M3" s="73"/>
      <c r="N3" s="73"/>
      <c r="O3" s="73"/>
      <c r="P3" s="73"/>
      <c r="Q3" s="73"/>
      <c r="R3" s="73"/>
      <c r="S3" s="73"/>
      <c r="T3" s="73"/>
      <c r="U3" s="73"/>
      <c r="V3" s="73"/>
      <c r="W3" s="73"/>
      <c r="X3" s="74"/>
      <c r="Y3" s="78" t="s">
        <v>56</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30</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8"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34</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8" s="22" customFormat="1" x14ac:dyDescent="0.15">
      <c r="A6" s="14" t="s">
        <v>97</v>
      </c>
      <c r="B6" s="19">
        <f>B7</f>
        <v>2023</v>
      </c>
      <c r="C6" s="19">
        <f t="shared" ref="C6:X6" si="3">C7</f>
        <v>310000</v>
      </c>
      <c r="D6" s="19">
        <f t="shared" si="3"/>
        <v>46</v>
      </c>
      <c r="E6" s="19">
        <f t="shared" si="3"/>
        <v>17</v>
      </c>
      <c r="F6" s="19">
        <f t="shared" si="3"/>
        <v>3</v>
      </c>
      <c r="G6" s="19">
        <f t="shared" si="3"/>
        <v>0</v>
      </c>
      <c r="H6" s="19" t="str">
        <f t="shared" si="3"/>
        <v>鳥取県</v>
      </c>
      <c r="I6" s="19" t="str">
        <f t="shared" si="3"/>
        <v>法適用</v>
      </c>
      <c r="J6" s="19" t="str">
        <f t="shared" si="3"/>
        <v>下水道事業</v>
      </c>
      <c r="K6" s="19" t="str">
        <f t="shared" si="3"/>
        <v>流域下水道</v>
      </c>
      <c r="L6" s="19" t="str">
        <f t="shared" si="3"/>
        <v>E1</v>
      </c>
      <c r="M6" s="19" t="str">
        <f t="shared" si="3"/>
        <v>非設置</v>
      </c>
      <c r="N6" s="20" t="str">
        <f t="shared" si="3"/>
        <v>-</v>
      </c>
      <c r="O6" s="20">
        <f t="shared" si="3"/>
        <v>79.319999999999993</v>
      </c>
      <c r="P6" s="20">
        <f t="shared" si="3"/>
        <v>67.83</v>
      </c>
      <c r="Q6" s="20">
        <f t="shared" si="3"/>
        <v>93.49</v>
      </c>
      <c r="R6" s="20">
        <f t="shared" si="3"/>
        <v>0</v>
      </c>
      <c r="S6" s="20">
        <f t="shared" si="3"/>
        <v>540207</v>
      </c>
      <c r="T6" s="20">
        <f t="shared" si="3"/>
        <v>765.31</v>
      </c>
      <c r="U6" s="20">
        <f t="shared" si="3"/>
        <v>705.87</v>
      </c>
      <c r="V6" s="20">
        <f t="shared" si="3"/>
        <v>54503</v>
      </c>
      <c r="W6" s="20">
        <f t="shared" si="3"/>
        <v>19.05</v>
      </c>
      <c r="X6" s="20">
        <f t="shared" si="3"/>
        <v>2861.05</v>
      </c>
      <c r="Y6" s="21" t="str">
        <f>IF(Y7="",NA(),Y7)</f>
        <v>-</v>
      </c>
      <c r="Z6" s="21">
        <f t="shared" ref="Z6:AH6" si="4">IF(Z7="",NA(),Z7)</f>
        <v>108.74</v>
      </c>
      <c r="AA6" s="21">
        <f t="shared" si="4"/>
        <v>110.08</v>
      </c>
      <c r="AB6" s="21">
        <f t="shared" si="4"/>
        <v>104.71</v>
      </c>
      <c r="AC6" s="21">
        <f t="shared" si="4"/>
        <v>103.49</v>
      </c>
      <c r="AD6" s="21" t="str">
        <f t="shared" si="4"/>
        <v>-</v>
      </c>
      <c r="AE6" s="21">
        <f t="shared" si="4"/>
        <v>101.63</v>
      </c>
      <c r="AF6" s="21">
        <f t="shared" si="4"/>
        <v>100.14</v>
      </c>
      <c r="AG6" s="21">
        <f t="shared" si="4"/>
        <v>99.22</v>
      </c>
      <c r="AH6" s="21">
        <f t="shared" si="4"/>
        <v>100.31</v>
      </c>
      <c r="AI6" s="20" t="str">
        <f>IF(AI7="","",IF(AI7="-","【-】","【"&amp;SUBSTITUTE(TEXT(AI7,"#,##0.00"),"-","△")&amp;"】"))</f>
        <v>【100.34】</v>
      </c>
      <c r="AJ6" s="21" t="str">
        <f>IF(AJ7="",NA(),AJ7)</f>
        <v>-</v>
      </c>
      <c r="AK6" s="20">
        <f t="shared" ref="AK6:AS6" si="5">IF(AK7="",NA(),AK7)</f>
        <v>0</v>
      </c>
      <c r="AL6" s="20">
        <f t="shared" si="5"/>
        <v>0</v>
      </c>
      <c r="AM6" s="20">
        <f t="shared" si="5"/>
        <v>0</v>
      </c>
      <c r="AN6" s="20">
        <f t="shared" si="5"/>
        <v>0</v>
      </c>
      <c r="AO6" s="21" t="str">
        <f t="shared" si="5"/>
        <v>-</v>
      </c>
      <c r="AP6" s="21">
        <f t="shared" si="5"/>
        <v>9.1</v>
      </c>
      <c r="AQ6" s="21">
        <f t="shared" si="5"/>
        <v>10.71</v>
      </c>
      <c r="AR6" s="21">
        <f t="shared" si="5"/>
        <v>11.46</v>
      </c>
      <c r="AS6" s="21">
        <f t="shared" si="5"/>
        <v>9.85</v>
      </c>
      <c r="AT6" s="20" t="str">
        <f>IF(AT7="","",IF(AT7="-","【-】","【"&amp;SUBSTITUTE(TEXT(AT7,"#,##0.00"),"-","△")&amp;"】"))</f>
        <v>【9.79】</v>
      </c>
      <c r="AU6" s="21" t="str">
        <f>IF(AU7="",NA(),AU7)</f>
        <v>-</v>
      </c>
      <c r="AV6" s="21">
        <f t="shared" ref="AV6:BD6" si="6">IF(AV7="",NA(),AV7)</f>
        <v>131.66</v>
      </c>
      <c r="AW6" s="21">
        <f t="shared" si="6"/>
        <v>196.4</v>
      </c>
      <c r="AX6" s="21">
        <f t="shared" si="6"/>
        <v>182.92</v>
      </c>
      <c r="AY6" s="21">
        <f t="shared" si="6"/>
        <v>134.88</v>
      </c>
      <c r="AZ6" s="21" t="str">
        <f t="shared" si="6"/>
        <v>-</v>
      </c>
      <c r="BA6" s="21">
        <f t="shared" si="6"/>
        <v>101.14</v>
      </c>
      <c r="BB6" s="21">
        <f t="shared" si="6"/>
        <v>104.74</v>
      </c>
      <c r="BC6" s="21">
        <f t="shared" si="6"/>
        <v>104.74</v>
      </c>
      <c r="BD6" s="21">
        <f t="shared" si="6"/>
        <v>104.66</v>
      </c>
      <c r="BE6" s="20" t="str">
        <f>IF(BE7="","",IF(BE7="-","【-】","【"&amp;SUBSTITUTE(TEXT(BE7,"#,##0.00"),"-","△")&amp;"】"))</f>
        <v>【104.39】</v>
      </c>
      <c r="BF6" s="21" t="str">
        <f>IF(BF7="",NA(),BF7)</f>
        <v>-</v>
      </c>
      <c r="BG6" s="21">
        <f t="shared" ref="BG6:BO6" si="7">IF(BG7="",NA(),BG7)</f>
        <v>244.28</v>
      </c>
      <c r="BH6" s="21">
        <f t="shared" si="7"/>
        <v>235.59</v>
      </c>
      <c r="BI6" s="21">
        <f t="shared" si="7"/>
        <v>245.7</v>
      </c>
      <c r="BJ6" s="21">
        <f t="shared" si="7"/>
        <v>257.77999999999997</v>
      </c>
      <c r="BK6" s="21" t="str">
        <f t="shared" si="7"/>
        <v>-</v>
      </c>
      <c r="BL6" s="21">
        <f t="shared" si="7"/>
        <v>255.67</v>
      </c>
      <c r="BM6" s="21">
        <f t="shared" si="7"/>
        <v>242.44</v>
      </c>
      <c r="BN6" s="21">
        <f t="shared" si="7"/>
        <v>228.09</v>
      </c>
      <c r="BO6" s="21">
        <f t="shared" si="7"/>
        <v>223.54</v>
      </c>
      <c r="BP6" s="20" t="str">
        <f>IF(BP7="","",IF(BP7="-","【-】","【"&amp;SUBSTITUTE(TEXT(BP7,"#,##0.00"),"-","△")&amp;"】"))</f>
        <v>【225.90】</v>
      </c>
      <c r="BQ6" s="21" t="str">
        <f>IF(BQ7="",NA(),BQ7)</f>
        <v>-</v>
      </c>
      <c r="BR6" s="20">
        <f t="shared" ref="BR6:BZ6" si="8">IF(BR7="",NA(),BR7)</f>
        <v>0</v>
      </c>
      <c r="BS6" s="20">
        <f t="shared" si="8"/>
        <v>0</v>
      </c>
      <c r="BT6" s="20">
        <f t="shared" si="8"/>
        <v>0</v>
      </c>
      <c r="BU6" s="20">
        <f t="shared" si="8"/>
        <v>0</v>
      </c>
      <c r="BV6" s="21" t="str">
        <f t="shared" si="8"/>
        <v>-</v>
      </c>
      <c r="BW6" s="20">
        <f t="shared" si="8"/>
        <v>0</v>
      </c>
      <c r="BX6" s="20">
        <f t="shared" si="8"/>
        <v>0</v>
      </c>
      <c r="BY6" s="20">
        <f t="shared" si="8"/>
        <v>0</v>
      </c>
      <c r="BZ6" s="20">
        <f t="shared" si="8"/>
        <v>0</v>
      </c>
      <c r="CA6" s="20" t="str">
        <f>IF(CA7="","",IF(CA7="-","【-】","【"&amp;SUBSTITUTE(TEXT(CA7,"#,##0.00"),"-","△")&amp;"】"))</f>
        <v>【0.00】</v>
      </c>
      <c r="CB6" s="21" t="str">
        <f>IF(CB7="",NA(),CB7)</f>
        <v>-</v>
      </c>
      <c r="CC6" s="21">
        <f t="shared" ref="CC6:CK6" si="9">IF(CC7="",NA(),CC7)</f>
        <v>83.14</v>
      </c>
      <c r="CD6" s="21">
        <f t="shared" si="9"/>
        <v>80.87</v>
      </c>
      <c r="CE6" s="21">
        <f t="shared" si="9"/>
        <v>89.44</v>
      </c>
      <c r="CF6" s="21">
        <f t="shared" si="9"/>
        <v>91.34</v>
      </c>
      <c r="CG6" s="21" t="str">
        <f t="shared" si="9"/>
        <v>-</v>
      </c>
      <c r="CH6" s="21">
        <f t="shared" si="9"/>
        <v>50.67</v>
      </c>
      <c r="CI6" s="21">
        <f t="shared" si="9"/>
        <v>48.7</v>
      </c>
      <c r="CJ6" s="21">
        <f t="shared" si="9"/>
        <v>52.53</v>
      </c>
      <c r="CK6" s="21">
        <f t="shared" si="9"/>
        <v>52.75</v>
      </c>
      <c r="CL6" s="20" t="str">
        <f>IF(CL7="","",IF(CL7="-","【-】","【"&amp;SUBSTITUTE(TEXT(CL7,"#,##0.00"),"-","△")&amp;"】"))</f>
        <v>【52.93】</v>
      </c>
      <c r="CM6" s="21" t="str">
        <f>IF(CM7="",NA(),CM7)</f>
        <v>-</v>
      </c>
      <c r="CN6" s="21">
        <f t="shared" ref="CN6:CV6" si="10">IF(CN7="",NA(),CN7)</f>
        <v>63.39</v>
      </c>
      <c r="CO6" s="21">
        <f t="shared" si="10"/>
        <v>67.2</v>
      </c>
      <c r="CP6" s="21">
        <f t="shared" si="10"/>
        <v>63.44</v>
      </c>
      <c r="CQ6" s="21">
        <f t="shared" si="10"/>
        <v>63.65</v>
      </c>
      <c r="CR6" s="21" t="str">
        <f t="shared" si="10"/>
        <v>-</v>
      </c>
      <c r="CS6" s="21">
        <f t="shared" si="10"/>
        <v>68.2</v>
      </c>
      <c r="CT6" s="21">
        <f t="shared" si="10"/>
        <v>68.05</v>
      </c>
      <c r="CU6" s="21">
        <f t="shared" si="10"/>
        <v>67.099999999999994</v>
      </c>
      <c r="CV6" s="21">
        <f t="shared" si="10"/>
        <v>71.900000000000006</v>
      </c>
      <c r="CW6" s="20" t="str">
        <f>IF(CW7="","",IF(CW7="-","【-】","【"&amp;SUBSTITUTE(TEXT(CW7,"#,##0.00"),"-","△")&amp;"】"))</f>
        <v>【71.88】</v>
      </c>
      <c r="CX6" s="21" t="str">
        <f>IF(CX7="",NA(),CX7)</f>
        <v>-</v>
      </c>
      <c r="CY6" s="21">
        <f t="shared" ref="CY6:DG6" si="11">IF(CY7="",NA(),CY7)</f>
        <v>91.71</v>
      </c>
      <c r="CZ6" s="21">
        <f t="shared" si="11"/>
        <v>91.7</v>
      </c>
      <c r="DA6" s="21">
        <f t="shared" si="11"/>
        <v>91.62</v>
      </c>
      <c r="DB6" s="21">
        <f t="shared" si="11"/>
        <v>91.77</v>
      </c>
      <c r="DC6" s="21" t="str">
        <f t="shared" si="11"/>
        <v>-</v>
      </c>
      <c r="DD6" s="21">
        <f t="shared" si="11"/>
        <v>94.01</v>
      </c>
      <c r="DE6" s="21">
        <f t="shared" si="11"/>
        <v>94.14</v>
      </c>
      <c r="DF6" s="21">
        <f t="shared" si="11"/>
        <v>94.02</v>
      </c>
      <c r="DG6" s="21">
        <f t="shared" si="11"/>
        <v>94.43</v>
      </c>
      <c r="DH6" s="20" t="str">
        <f>IF(DH7="","",IF(DH7="-","【-】","【"&amp;SUBSTITUTE(TEXT(DH7,"#,##0.00"),"-","△")&amp;"】"))</f>
        <v>【94.36】</v>
      </c>
      <c r="DI6" s="21" t="str">
        <f>IF(DI7="",NA(),DI7)</f>
        <v>-</v>
      </c>
      <c r="DJ6" s="21">
        <f t="shared" ref="DJ6:DR6" si="12">IF(DJ7="",NA(),DJ7)</f>
        <v>4.88</v>
      </c>
      <c r="DK6" s="21">
        <f t="shared" si="12"/>
        <v>9.8800000000000008</v>
      </c>
      <c r="DL6" s="21">
        <f t="shared" si="12"/>
        <v>14.62</v>
      </c>
      <c r="DM6" s="21">
        <f t="shared" si="12"/>
        <v>18.41</v>
      </c>
      <c r="DN6" s="21" t="str">
        <f t="shared" si="12"/>
        <v>-</v>
      </c>
      <c r="DO6" s="21">
        <f t="shared" si="12"/>
        <v>31.96</v>
      </c>
      <c r="DP6" s="21">
        <f t="shared" si="12"/>
        <v>34.17</v>
      </c>
      <c r="DQ6" s="21">
        <f t="shared" si="12"/>
        <v>36.770000000000003</v>
      </c>
      <c r="DR6" s="21">
        <f t="shared" si="12"/>
        <v>41.04</v>
      </c>
      <c r="DS6" s="20" t="str">
        <f>IF(DS7="","",IF(DS7="-","【-】","【"&amp;SUBSTITUTE(TEXT(DS7,"#,##0.00"),"-","△")&amp;"】"))</f>
        <v>【40.81】</v>
      </c>
      <c r="DT6" s="21" t="str">
        <f>IF(DT7="",NA(),DT7)</f>
        <v>-</v>
      </c>
      <c r="DU6" s="20">
        <f t="shared" ref="DU6:EC6" si="13">IF(DU7="",NA(),DU7)</f>
        <v>0</v>
      </c>
      <c r="DV6" s="20">
        <f t="shared" si="13"/>
        <v>0</v>
      </c>
      <c r="DW6" s="20">
        <f t="shared" si="13"/>
        <v>0</v>
      </c>
      <c r="DX6" s="20">
        <f t="shared" si="13"/>
        <v>0</v>
      </c>
      <c r="DY6" s="21" t="str">
        <f t="shared" si="13"/>
        <v>-</v>
      </c>
      <c r="DZ6" s="21">
        <f t="shared" si="13"/>
        <v>0.93</v>
      </c>
      <c r="EA6" s="21">
        <f t="shared" si="13"/>
        <v>1.04</v>
      </c>
      <c r="EB6" s="21">
        <f t="shared" si="13"/>
        <v>1.26</v>
      </c>
      <c r="EC6" s="21">
        <f t="shared" si="13"/>
        <v>1.64</v>
      </c>
      <c r="ED6" s="20" t="str">
        <f>IF(ED7="","",IF(ED7="-","【-】","【"&amp;SUBSTITUTE(TEXT(ED7,"#,##0.00"),"-","△")&amp;"】"))</f>
        <v>【1.62】</v>
      </c>
      <c r="EE6" s="21" t="str">
        <f>IF(EE7="",NA(),EE7)</f>
        <v>-</v>
      </c>
      <c r="EF6" s="21">
        <f t="shared" ref="EF6:EN6" si="14">IF(EF7="",NA(),EF7)</f>
        <v>6.07</v>
      </c>
      <c r="EG6" s="21">
        <f t="shared" si="14"/>
        <v>1.24</v>
      </c>
      <c r="EH6" s="21">
        <f t="shared" si="14"/>
        <v>2.38</v>
      </c>
      <c r="EI6" s="21">
        <f t="shared" si="14"/>
        <v>0.86</v>
      </c>
      <c r="EJ6" s="21" t="str">
        <f t="shared" si="14"/>
        <v>-</v>
      </c>
      <c r="EK6" s="21">
        <f t="shared" si="14"/>
        <v>1.87</v>
      </c>
      <c r="EL6" s="21">
        <f t="shared" si="14"/>
        <v>0.1</v>
      </c>
      <c r="EM6" s="21">
        <f t="shared" si="14"/>
        <v>0.09</v>
      </c>
      <c r="EN6" s="21">
        <f t="shared" si="14"/>
        <v>0.06</v>
      </c>
      <c r="EO6" s="20" t="str">
        <f>IF(EO7="","",IF(EO7="-","【-】","【"&amp;SUBSTITUTE(TEXT(EO7,"#,##0.00"),"-","△")&amp;"】"))</f>
        <v>【0.06】</v>
      </c>
    </row>
    <row r="7" spans="1:148" s="22" customFormat="1" x14ac:dyDescent="0.15">
      <c r="A7" s="14"/>
      <c r="B7" s="23">
        <v>2023</v>
      </c>
      <c r="C7" s="23">
        <v>310000</v>
      </c>
      <c r="D7" s="23">
        <v>46</v>
      </c>
      <c r="E7" s="23">
        <v>17</v>
      </c>
      <c r="F7" s="23">
        <v>3</v>
      </c>
      <c r="G7" s="23">
        <v>0</v>
      </c>
      <c r="H7" s="23" t="s">
        <v>98</v>
      </c>
      <c r="I7" s="23" t="s">
        <v>99</v>
      </c>
      <c r="J7" s="23" t="s">
        <v>100</v>
      </c>
      <c r="K7" s="23" t="s">
        <v>101</v>
      </c>
      <c r="L7" s="23" t="s">
        <v>102</v>
      </c>
      <c r="M7" s="23" t="s">
        <v>103</v>
      </c>
      <c r="N7" s="24" t="s">
        <v>104</v>
      </c>
      <c r="O7" s="24">
        <v>79.319999999999993</v>
      </c>
      <c r="P7" s="24">
        <v>67.83</v>
      </c>
      <c r="Q7" s="24">
        <v>93.49</v>
      </c>
      <c r="R7" s="24">
        <v>0</v>
      </c>
      <c r="S7" s="24">
        <v>540207</v>
      </c>
      <c r="T7" s="24">
        <v>765.31</v>
      </c>
      <c r="U7" s="24">
        <v>705.87</v>
      </c>
      <c r="V7" s="24">
        <v>54503</v>
      </c>
      <c r="W7" s="24">
        <v>19.05</v>
      </c>
      <c r="X7" s="24">
        <v>2861.05</v>
      </c>
      <c r="Y7" s="24" t="s">
        <v>104</v>
      </c>
      <c r="Z7" s="24">
        <v>108.74</v>
      </c>
      <c r="AA7" s="24">
        <v>110.08</v>
      </c>
      <c r="AB7" s="24">
        <v>104.71</v>
      </c>
      <c r="AC7" s="24">
        <v>103.49</v>
      </c>
      <c r="AD7" s="24" t="s">
        <v>104</v>
      </c>
      <c r="AE7" s="24">
        <v>101.63</v>
      </c>
      <c r="AF7" s="24">
        <v>100.14</v>
      </c>
      <c r="AG7" s="24">
        <v>99.22</v>
      </c>
      <c r="AH7" s="24">
        <v>100.31</v>
      </c>
      <c r="AI7" s="24">
        <v>100.34</v>
      </c>
      <c r="AJ7" s="24" t="s">
        <v>104</v>
      </c>
      <c r="AK7" s="24">
        <v>0</v>
      </c>
      <c r="AL7" s="24">
        <v>0</v>
      </c>
      <c r="AM7" s="24">
        <v>0</v>
      </c>
      <c r="AN7" s="24">
        <v>0</v>
      </c>
      <c r="AO7" s="24" t="s">
        <v>104</v>
      </c>
      <c r="AP7" s="24">
        <v>9.1</v>
      </c>
      <c r="AQ7" s="24">
        <v>10.71</v>
      </c>
      <c r="AR7" s="24">
        <v>11.46</v>
      </c>
      <c r="AS7" s="24">
        <v>9.85</v>
      </c>
      <c r="AT7" s="24">
        <v>9.7899999999999991</v>
      </c>
      <c r="AU7" s="24" t="s">
        <v>104</v>
      </c>
      <c r="AV7" s="24">
        <v>131.66</v>
      </c>
      <c r="AW7" s="24">
        <v>196.4</v>
      </c>
      <c r="AX7" s="24">
        <v>182.92</v>
      </c>
      <c r="AY7" s="24">
        <v>134.88</v>
      </c>
      <c r="AZ7" s="24" t="s">
        <v>104</v>
      </c>
      <c r="BA7" s="24">
        <v>101.14</v>
      </c>
      <c r="BB7" s="24">
        <v>104.74</v>
      </c>
      <c r="BC7" s="24">
        <v>104.74</v>
      </c>
      <c r="BD7" s="24">
        <v>104.66</v>
      </c>
      <c r="BE7" s="24">
        <v>104.39</v>
      </c>
      <c r="BF7" s="24" t="s">
        <v>104</v>
      </c>
      <c r="BG7" s="24">
        <v>244.28</v>
      </c>
      <c r="BH7" s="24">
        <v>235.59</v>
      </c>
      <c r="BI7" s="24">
        <v>245.7</v>
      </c>
      <c r="BJ7" s="24">
        <v>257.77999999999997</v>
      </c>
      <c r="BK7" s="24" t="s">
        <v>104</v>
      </c>
      <c r="BL7" s="24">
        <v>255.67</v>
      </c>
      <c r="BM7" s="24">
        <v>242.44</v>
      </c>
      <c r="BN7" s="24">
        <v>228.09</v>
      </c>
      <c r="BO7" s="24">
        <v>223.54</v>
      </c>
      <c r="BP7" s="24">
        <v>225.9</v>
      </c>
      <c r="BQ7" s="24" t="s">
        <v>104</v>
      </c>
      <c r="BR7" s="24">
        <v>0</v>
      </c>
      <c r="BS7" s="24">
        <v>0</v>
      </c>
      <c r="BT7" s="24">
        <v>0</v>
      </c>
      <c r="BU7" s="24">
        <v>0</v>
      </c>
      <c r="BV7" s="24" t="s">
        <v>104</v>
      </c>
      <c r="BW7" s="24">
        <v>0</v>
      </c>
      <c r="BX7" s="24">
        <v>0</v>
      </c>
      <c r="BY7" s="24">
        <v>0</v>
      </c>
      <c r="BZ7" s="24">
        <v>0</v>
      </c>
      <c r="CA7" s="24">
        <v>0</v>
      </c>
      <c r="CB7" s="24" t="s">
        <v>104</v>
      </c>
      <c r="CC7" s="24">
        <v>83.14</v>
      </c>
      <c r="CD7" s="24">
        <v>80.87</v>
      </c>
      <c r="CE7" s="24">
        <v>89.44</v>
      </c>
      <c r="CF7" s="24">
        <v>91.34</v>
      </c>
      <c r="CG7" s="24" t="s">
        <v>104</v>
      </c>
      <c r="CH7" s="24">
        <v>50.67</v>
      </c>
      <c r="CI7" s="24">
        <v>48.7</v>
      </c>
      <c r="CJ7" s="24">
        <v>52.53</v>
      </c>
      <c r="CK7" s="24">
        <v>52.75</v>
      </c>
      <c r="CL7" s="24">
        <v>52.93</v>
      </c>
      <c r="CM7" s="24" t="s">
        <v>104</v>
      </c>
      <c r="CN7" s="24">
        <v>63.39</v>
      </c>
      <c r="CO7" s="24">
        <v>67.2</v>
      </c>
      <c r="CP7" s="24">
        <v>63.44</v>
      </c>
      <c r="CQ7" s="24">
        <v>63.65</v>
      </c>
      <c r="CR7" s="24" t="s">
        <v>104</v>
      </c>
      <c r="CS7" s="24">
        <v>68.2</v>
      </c>
      <c r="CT7" s="24">
        <v>68.05</v>
      </c>
      <c r="CU7" s="24">
        <v>67.099999999999994</v>
      </c>
      <c r="CV7" s="24">
        <v>71.900000000000006</v>
      </c>
      <c r="CW7" s="24">
        <v>71.88</v>
      </c>
      <c r="CX7" s="24" t="s">
        <v>104</v>
      </c>
      <c r="CY7" s="24">
        <v>91.71</v>
      </c>
      <c r="CZ7" s="24">
        <v>91.7</v>
      </c>
      <c r="DA7" s="24">
        <v>91.62</v>
      </c>
      <c r="DB7" s="24">
        <v>91.77</v>
      </c>
      <c r="DC7" s="24" t="s">
        <v>104</v>
      </c>
      <c r="DD7" s="24">
        <v>94.01</v>
      </c>
      <c r="DE7" s="24">
        <v>94.14</v>
      </c>
      <c r="DF7" s="24">
        <v>94.02</v>
      </c>
      <c r="DG7" s="24">
        <v>94.43</v>
      </c>
      <c r="DH7" s="24">
        <v>94.36</v>
      </c>
      <c r="DI7" s="24" t="s">
        <v>104</v>
      </c>
      <c r="DJ7" s="24">
        <v>4.88</v>
      </c>
      <c r="DK7" s="24">
        <v>9.8800000000000008</v>
      </c>
      <c r="DL7" s="24">
        <v>14.62</v>
      </c>
      <c r="DM7" s="24">
        <v>18.41</v>
      </c>
      <c r="DN7" s="24" t="s">
        <v>104</v>
      </c>
      <c r="DO7" s="24">
        <v>31.96</v>
      </c>
      <c r="DP7" s="24">
        <v>34.17</v>
      </c>
      <c r="DQ7" s="24">
        <v>36.770000000000003</v>
      </c>
      <c r="DR7" s="24">
        <v>41.04</v>
      </c>
      <c r="DS7" s="24">
        <v>40.81</v>
      </c>
      <c r="DT7" s="24" t="s">
        <v>104</v>
      </c>
      <c r="DU7" s="24">
        <v>0</v>
      </c>
      <c r="DV7" s="24">
        <v>0</v>
      </c>
      <c r="DW7" s="24">
        <v>0</v>
      </c>
      <c r="DX7" s="24">
        <v>0</v>
      </c>
      <c r="DY7" s="24" t="s">
        <v>104</v>
      </c>
      <c r="DZ7" s="24">
        <v>0.93</v>
      </c>
      <c r="EA7" s="24">
        <v>1.04</v>
      </c>
      <c r="EB7" s="24">
        <v>1.26</v>
      </c>
      <c r="EC7" s="24">
        <v>1.64</v>
      </c>
      <c r="ED7" s="24">
        <v>1.62</v>
      </c>
      <c r="EE7" s="24" t="s">
        <v>104</v>
      </c>
      <c r="EF7" s="24">
        <v>6.07</v>
      </c>
      <c r="EG7" s="24">
        <v>1.24</v>
      </c>
      <c r="EH7" s="24">
        <v>2.38</v>
      </c>
      <c r="EI7" s="24">
        <v>0.86</v>
      </c>
      <c r="EJ7" s="24" t="s">
        <v>104</v>
      </c>
      <c r="EK7" s="24">
        <v>1.87</v>
      </c>
      <c r="EL7" s="24">
        <v>0.1</v>
      </c>
      <c r="EM7" s="24">
        <v>0.09</v>
      </c>
      <c r="EN7" s="24">
        <v>0.06</v>
      </c>
      <c r="EO7" s="24">
        <v>0.06</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49</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110</v>
      </c>
    </row>
    <row r="12" spans="1:148" x14ac:dyDescent="0.15">
      <c r="B12">
        <v>1</v>
      </c>
      <c r="C12">
        <v>1</v>
      </c>
      <c r="D12">
        <v>2</v>
      </c>
      <c r="E12">
        <v>3</v>
      </c>
      <c r="F12">
        <v>4</v>
      </c>
      <c r="G12" t="s">
        <v>111</v>
      </c>
    </row>
    <row r="13" spans="1:148" x14ac:dyDescent="0.15">
      <c r="B13" t="s">
        <v>112</v>
      </c>
      <c r="C13" t="s">
        <v>112</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f7774a-1fa4-49d3-a956-75b9c85e9b43">
      <Terms xmlns="http://schemas.microsoft.com/office/infopath/2007/PartnerControls"/>
    </lcf76f155ced4ddcb4097134ff3c332f>
    <TaxCatchAll xmlns="fd32c9f7-8932-4d07-b49b-91c8a1e26893" xsi:nil="true"/>
    <_Flow_SignoffStatus xmlns="96f7774a-1fa4-49d3-a956-75b9c85e9b43" xsi:nil="true"/>
  </documentManagement>
</p:properties>
</file>

<file path=customXml/itemProps1.xml><?xml version="1.0" encoding="utf-8"?>
<ds:datastoreItem xmlns:ds="http://schemas.openxmlformats.org/officeDocument/2006/customXml" ds:itemID="{11D08ABE-1E67-4F6D-B2AC-D4FCCC4342B1}"/>
</file>

<file path=customXml/itemProps2.xml><?xml version="1.0" encoding="utf-8"?>
<ds:datastoreItem xmlns:ds="http://schemas.openxmlformats.org/officeDocument/2006/customXml" ds:itemID="{E88BBFDE-3818-4C98-A14E-56F2A5FEBF65}"/>
</file>

<file path=customXml/itemProps3.xml><?xml version="1.0" encoding="utf-8"?>
<ds:datastoreItem xmlns:ds="http://schemas.openxmlformats.org/officeDocument/2006/customXml" ds:itemID="{F032C90A-F5CF-43FB-AC4D-1465063D484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2025-02-15T05:55:39Z</dcterms:created>
  <dcterms:modified xsi:type="dcterms:W3CDTF">2025-02-15T05:56:04Z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