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4" documentId="11_7BFFB6C09A6BE0F3B3B7BA01AFAFDAD62C5B8B88" xr6:coauthVersionLast="47" xr6:coauthVersionMax="47" xr10:uidLastSave="{136C6E32-ECDF-4B1B-B019-643551514F7E}"/>
  <workbookProtection workbookAlgorithmName="SHA-512" workbookHashValue="Nm/jRx5lAdTe+0f7nrjjRuf8QhzAP/iVnB09AhG0ZQotl9c+5SjcodxO7i7JWug8DCKz0KXWvi2/Bkq+Sgfy+g==" workbookSaltValue="xmYu8VXv8ClmRQ7MDOwCG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<sst xmlns="http://schemas.openxmlformats.org/spreadsheetml/2006/main" count="228" uniqueCount="112">
  <si>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</si>
  <si>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</si>
  <si>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</si>
  <si>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</si>
  <si>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</si>
  <si>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</si>
  <si>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</si>
  <si>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</si>
  <si>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</si>
  <si>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</si>
  <si>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</si>
  <si>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</si>
  <si>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</si>
  <si>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</si>
  <si>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</si>
  <si>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</si>
  <si>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</si>
  <si>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</si>
  <si>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</si>
  <si>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</si>
  <si>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</si>
  <si>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</si>
  <si>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</si>
  <si>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</si>
  <si>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</si>
  <si>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</si>
  <si>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</si>
  <si>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</si>
  <si>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</si>
  <si>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</si>
  <si>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</si>
  <si>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</si>
  <si>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</si>
  <si>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</si>
  <si>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</si>
  <si>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</si>
  <si>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</si>
  <si>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</si>
  <si>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</si>
  <si>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</si>
  <si>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</si>
  <si>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</si>
  <si>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</si>
  <si>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</si>
  <si>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</si>
  <si>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</si>
  <si>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</si>
  <si>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</si>
  <si>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</si>
  <si>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</si>
  <si>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</si>
  <si>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</si>
  <si>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</si>
  <si>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</si>
  <si>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</si>
  <si>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</si>
  <si>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</si>
  <si>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</si>
  <si>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</si>
  <si>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</si>
  <si>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</si>
  <si>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</si>
  <si>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</si>
  <si>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</si>
  <si>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</si>
  <si>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</si>
  <si>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</si>
  <si>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</si>
  <si>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</si>
  <si>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</si>
  <si>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</si>
  <si>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</si>
  <si>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</si>
  <si>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</si>
  <si>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</si>
  <si>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</si>
  <si>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</si>
  <si>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</si>
  <si>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</si>
  <si>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</si>
  <si>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</si>
  <si>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</si>
  <si>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</si>
  <si>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</si>
  <si>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</si>
  <si>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</si>
  <si>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</si>
  <si>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</si>
  <si>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</si>
  <si>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</si>
  <si>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</si>
  <si>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</si>
  <si>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</si>
  <si>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</si>
  <si>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</si>
  <si>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</si>
  <si>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</si>
  <si>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</si>
  <si>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</si>
  <si>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</si>
  <si>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</si>
  <si>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</si>
  <si>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</si>
  <si>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</si>
  <si>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</si>
  <si>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</si>
  <si>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</si>
  <si>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</si>
  <si>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</si>
  <si>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管路延長の８割近くを占める事業が平成23年から給水を開始しているため、類似団体平均に比べて低くなっていますが、昭和44年から給水を開始した事業もあり資産の老朽化への対応が大きな課題となっています。
【②管路経年化率、③管路更新率】
　大部分の管路が昭和50年代半ば以降に布設されているため類似団体平均に比べて低くなっていますが、法定耐用年数を超過した施設については、アセットマネジメント手法を用いた「施設管理基本計画」に基づき、施設の長寿命化を図りつつ、優先度の高い区間からの管路更新を進めていきます。</t>
  </si>
  <si>
    <t>　令和5年度は料金改定により、経営損益はプラスとなり収支均衡を維持しています。
　料金回収率、経営収支比率が100％を下回る場合においても、繰出基準に定める事由以外の繰入れはなく、基準内繰入額も水道事業収益の１％程度と、適切な料金収入の確保により、概ね良好な経営状況にあります。
　引き続き、県民生活に不可欠である安全で良質な水道水を安定的に供給し、重要なインフラとして県民生活を支えるため、「島根県企業局経営計画」を着実に実行し、経費の縮減と適正な収入の確保などの経営努力を行っていくとともに、「施設管理基本計画」に基づき、適切な維持管理により施設の長寿命化を図りつつ、施設の更新や耐震化を進めていきます。
　また、昨今の電気料金高騰や物価高の動向を踏まえ、経営に与える影響を分析しながら、将来の安定した経営に向けた方策を検討してまいります。</t>
  </si>
  <si>
    <t xml:space="preserve">　本県は、人口密度が低く、かつ山間部が大部分を占めており、更に人口減少など、水道事業を経営していくには極めて厳しい環境にありますが、業務見直しや経費縮減に取り組むなど経営努力によって公営企業に求められている経営水準を維持しています。
【①経常収支比率】
　令和4年度は動力費等物価高騰による経営費用の増により、100％を下回っています。令和5年度は物価高騰等を反映した料金改定を行った結果、100％を上回り純損益は黒字となりました。
【②累積欠損金比率】
　類似団体平均より高くなっていますが、平成27年度に送水管の一部を受水団体に無償で移管し除却損を計上したことによるもので、累積欠損金は減少傾向にあり、自己資本も十分確保しており経営への影響はありません。
【③流動比率】
　令和4年度以降やや減少傾向にありますが、100%を上回っており、建設改良費等も給水収益により回収可能であり、支払能力は十分確保しています。
【④企業債残高対給水収益比率】
　給水収益により回収可能であり、企業債償還に支障はありません。
【⑤料金回収率】
  令和5年度は料金改定により、100%を上回り、必要な費用は給水収益で賄うことができています。
【⑥給水原価】
　類似団体より低いのは、効率的な運営によるものです。
【⑦施設利用率】
　人口減少により需要が減少傾向におり建設当初の計画水量を満たすことが厳しい状況にあります。
【⑧有収率】
　100%を超えており、運営に支障が無い状態です。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</si>
</sst>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54-48BF-AFB8-B3AA36A4B4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3A54-48BF-AFB8-B3AA36A4B4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103.51</c:v>
                </c:pt>
                <c:pt idx="1">
                  <c:v>100.52</c:v>
                </c:pt>
                <c:pt idx="2">
                  <c:v>101.44</c:v>
                </c:pt>
                <c:pt idx="3">
                  <c:v>96.94</c:v>
                </c:pt>
                <c:pt idx="4">
                  <c:v>103.3</c:v>
                </c:pt>
              </c:numCache>
            </c:numRef>
          </c:val>
          <c:extLst>
            <c:ext xmlns:c16="http://schemas.microsoft.com/office/drawing/2014/chart" uri="{C3380CC4-5D6E-409C-BE32-E72D297353CC}">
              <c16:uniqueId val="{00000000-AE53-4968-87D3-4310746928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AE53-4968-87D3-4310746928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35.39</c:v>
                </c:pt>
                <c:pt idx="1">
                  <c:v>37.53</c:v>
                </c:pt>
                <c:pt idx="2">
                  <c:v>39.51</c:v>
                </c:pt>
                <c:pt idx="3">
                  <c:v>41.52</c:v>
                </c:pt>
                <c:pt idx="4">
                  <c:v>42.89</c:v>
                </c:pt>
              </c:numCache>
            </c:numRef>
          </c:val>
          <c:extLst>
            <c:ext xmlns:c16="http://schemas.microsoft.com/office/drawing/2014/chart" uri="{C3380CC4-5D6E-409C-BE32-E72D297353CC}">
              <c16:uniqueId val="{00000000-5A9E-4381-A2EE-C25608F566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5A9E-4381-A2EE-C25608F566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0.05</c:v>
                </c:pt>
                <c:pt idx="1">
                  <c:v>10.15</c:v>
                </c:pt>
                <c:pt idx="2">
                  <c:v>12.46</c:v>
                </c:pt>
                <c:pt idx="3">
                  <c:v>16.059999999999999</c:v>
                </c:pt>
                <c:pt idx="4">
                  <c:v>17.649999999999999</c:v>
                </c:pt>
              </c:numCache>
            </c:numRef>
          </c:val>
          <c:extLst>
            <c:ext xmlns:c16="http://schemas.microsoft.com/office/drawing/2014/chart" uri="{C3380CC4-5D6E-409C-BE32-E72D297353CC}">
              <c16:uniqueId val="{00000000-600C-47B4-9EAA-63C38E6A8E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600C-47B4-9EAA-63C38E6A8E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24.58</c:v>
                </c:pt>
                <c:pt idx="1">
                  <c:v>24.59</c:v>
                </c:pt>
                <c:pt idx="2">
                  <c:v>23.24</c:v>
                </c:pt>
                <c:pt idx="3">
                  <c:v>26.92</c:v>
                </c:pt>
                <c:pt idx="4">
                  <c:v>20.94</c:v>
                </c:pt>
              </c:numCache>
            </c:numRef>
          </c:val>
          <c:extLst>
            <c:ext xmlns:c16="http://schemas.microsoft.com/office/drawing/2014/chart" uri="{C3380CC4-5D6E-409C-BE32-E72D297353CC}">
              <c16:uniqueId val="{00000000-1FC6-4D74-98D8-F9C2E5655A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1FC6-4D74-98D8-F9C2E5655A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227.88</c:v>
                </c:pt>
                <c:pt idx="1">
                  <c:v>247.69</c:v>
                </c:pt>
                <c:pt idx="2">
                  <c:v>242.32</c:v>
                </c:pt>
                <c:pt idx="3">
                  <c:v>165.35</c:v>
                </c:pt>
                <c:pt idx="4">
                  <c:v>151.32</c:v>
                </c:pt>
              </c:numCache>
            </c:numRef>
          </c:val>
          <c:extLst>
            <c:ext xmlns:c16="http://schemas.microsoft.com/office/drawing/2014/chart" uri="{C3380CC4-5D6E-409C-BE32-E72D297353CC}">
              <c16:uniqueId val="{00000000-6E69-4F72-951E-FAE7CC5EEA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6E69-4F72-951E-FAE7CC5EEA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460.24</c:v>
                </c:pt>
                <c:pt idx="1">
                  <c:v>429.59</c:v>
                </c:pt>
                <c:pt idx="2">
                  <c:v>399.45</c:v>
                </c:pt>
                <c:pt idx="3">
                  <c:v>365.42</c:v>
                </c:pt>
                <c:pt idx="4">
                  <c:v>327.31</c:v>
                </c:pt>
              </c:numCache>
            </c:numRef>
          </c:val>
          <c:extLst>
            <c:ext xmlns:c16="http://schemas.microsoft.com/office/drawing/2014/chart" uri="{C3380CC4-5D6E-409C-BE32-E72D297353CC}">
              <c16:uniqueId val="{00000000-47CF-4D33-BB77-7A51F5C805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47CF-4D33-BB77-7A51F5C805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101.69</c:v>
                </c:pt>
                <c:pt idx="1">
                  <c:v>98.57</c:v>
                </c:pt>
                <c:pt idx="2">
                  <c:v>99.86</c:v>
                </c:pt>
                <c:pt idx="3">
                  <c:v>96.01</c:v>
                </c:pt>
                <c:pt idx="4">
                  <c:v>102.31</c:v>
                </c:pt>
              </c:numCache>
            </c:numRef>
          </c:val>
          <c:extLst>
            <c:ext xmlns:c16="http://schemas.microsoft.com/office/drawing/2014/chart" uri="{C3380CC4-5D6E-409C-BE32-E72D297353CC}">
              <c16:uniqueId val="{00000000-AB30-443C-80A7-37352A6FBF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AB30-443C-80A7-37352A6FBF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64.069999999999993</c:v>
                </c:pt>
                <c:pt idx="1">
                  <c:v>66.5</c:v>
                </c:pt>
                <c:pt idx="2">
                  <c:v>64.75</c:v>
                </c:pt>
                <c:pt idx="3">
                  <c:v>66.400000000000006</c:v>
                </c:pt>
                <c:pt idx="4">
                  <c:v>68.099999999999994</c:v>
                </c:pt>
              </c:numCache>
            </c:numRef>
          </c:val>
          <c:extLst>
            <c:ext xmlns:c16="http://schemas.microsoft.com/office/drawing/2014/chart" uri="{C3380CC4-5D6E-409C-BE32-E72D297353CC}">
              <c16:uniqueId val="{00000000-B4B0-4A48-8B60-D8AF8C6975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B4B0-4A48-8B60-D8AF8C6975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57.02</c:v>
                </c:pt>
                <c:pt idx="1">
                  <c:v>57.54</c:v>
                </c:pt>
                <c:pt idx="2">
                  <c:v>58.56</c:v>
                </c:pt>
                <c:pt idx="3">
                  <c:v>60.18</c:v>
                </c:pt>
                <c:pt idx="4">
                  <c:v>59.49</c:v>
                </c:pt>
              </c:numCache>
            </c:numRef>
          </c:val>
          <c:extLst>
            <c:ext xmlns:c16="http://schemas.microsoft.com/office/drawing/2014/chart" uri="{C3380CC4-5D6E-409C-BE32-E72D297353CC}">
              <c16:uniqueId val="{00000000-7427-4EC0-9B02-1C084CFC78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7427-4EC0-9B02-1C084CFC78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103.59</c:v>
                </c:pt>
                <c:pt idx="1">
                  <c:v>101.25</c:v>
                </c:pt>
                <c:pt idx="2">
                  <c:v>101.61</c:v>
                </c:pt>
                <c:pt idx="3">
                  <c:v>100.66</c:v>
                </c:pt>
                <c:pt idx="4">
                  <c:v>101.12</c:v>
                </c:pt>
              </c:numCache>
            </c:numRef>
          </c:val>
          <c:extLst>
            <c:ext xmlns:c16="http://schemas.microsoft.com/office/drawing/2014/chart" uri="{C3380CC4-5D6E-409C-BE32-E72D297353CC}">
              <c16:uniqueId val="{00000000-111C-41EA-8501-1D7DC72BEF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111C-41EA-8501-1D7DC72BEF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30" zoomScaleNormal="130" workbookViewId="0">
      <selection activeCell="AW38" sqref="AW38"/>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島根県</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用水供給事業</v>
      </c>
      <c r="Q8" s="77"/>
      <c r="R8" s="77"/>
      <c r="S8" s="77"/>
      <c r="T8" s="77"/>
      <c r="U8" s="77"/>
      <c r="V8" s="77"/>
      <c r="W8" s="77" t="str">
        <f>データ!$L$6</f>
        <v>B</v>
      </c>
      <c r="X8" s="77"/>
      <c r="Y8" s="77"/>
      <c r="Z8" s="77"/>
      <c r="AA8" s="77"/>
      <c r="AB8" s="77"/>
      <c r="AC8" s="77"/>
      <c r="AD8" s="77" t="str">
        <f>データ!$M$6</f>
        <v>非設置</v>
      </c>
      <c r="AE8" s="77"/>
      <c r="AF8" s="77"/>
      <c r="AG8" s="77"/>
      <c r="AH8" s="77"/>
      <c r="AI8" s="77"/>
      <c r="AJ8" s="77"/>
      <c r="AK8" s="2"/>
      <c r="AL8" s="68">
        <f>データ!$R$6</f>
        <v>650624</v>
      </c>
      <c r="AM8" s="68"/>
      <c r="AN8" s="68"/>
      <c r="AO8" s="68"/>
      <c r="AP8" s="68"/>
      <c r="AQ8" s="68"/>
      <c r="AR8" s="68"/>
      <c r="AS8" s="68"/>
      <c r="AT8" s="36">
        <f>データ!$S$6</f>
        <v>6707.81</v>
      </c>
      <c r="AU8" s="37"/>
      <c r="AV8" s="37"/>
      <c r="AW8" s="37"/>
      <c r="AX8" s="37"/>
      <c r="AY8" s="37"/>
      <c r="AZ8" s="37"/>
      <c r="BA8" s="37"/>
      <c r="BB8" s="57">
        <f>データ!$T$6</f>
        <v>96.99</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80.58</v>
      </c>
      <c r="J10" s="37"/>
      <c r="K10" s="37"/>
      <c r="L10" s="37"/>
      <c r="M10" s="37"/>
      <c r="N10" s="37"/>
      <c r="O10" s="67"/>
      <c r="P10" s="57">
        <f>データ!$P$6</f>
        <v>54.51</v>
      </c>
      <c r="Q10" s="57"/>
      <c r="R10" s="57"/>
      <c r="S10" s="57"/>
      <c r="T10" s="57"/>
      <c r="U10" s="57"/>
      <c r="V10" s="57"/>
      <c r="W10" s="68">
        <f>データ!$Q$6</f>
        <v>0</v>
      </c>
      <c r="X10" s="68"/>
      <c r="Y10" s="68"/>
      <c r="Z10" s="68"/>
      <c r="AA10" s="68"/>
      <c r="AB10" s="68"/>
      <c r="AC10" s="68"/>
      <c r="AD10" s="2"/>
      <c r="AE10" s="2"/>
      <c r="AF10" s="2"/>
      <c r="AG10" s="2"/>
      <c r="AH10" s="2"/>
      <c r="AI10" s="2"/>
      <c r="AJ10" s="2"/>
      <c r="AK10" s="2"/>
      <c r="AL10" s="68">
        <f>データ!$U$6</f>
        <v>272107</v>
      </c>
      <c r="AM10" s="68"/>
      <c r="AN10" s="68"/>
      <c r="AO10" s="68"/>
      <c r="AP10" s="68"/>
      <c r="AQ10" s="68"/>
      <c r="AR10" s="68"/>
      <c r="AS10" s="68"/>
      <c r="AT10" s="36">
        <f>データ!$V$6</f>
        <v>951.94</v>
      </c>
      <c r="AU10" s="37"/>
      <c r="AV10" s="37"/>
      <c r="AW10" s="37"/>
      <c r="AX10" s="37"/>
      <c r="AY10" s="37"/>
      <c r="AZ10" s="37"/>
      <c r="BA10" s="37"/>
      <c r="BB10" s="57">
        <f>データ!$W$6</f>
        <v>285.83999999999997</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6.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6.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8.7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8.7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8.7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109</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QQ6NCZcik0e4CoKTyYo7ruBENbFiLrSY53Mmv2/HoXmTWpMhSdmdS4K4rjYMR8zICZJPos95toAX4CNVEz/AFg==" saltValue="DsicFg/5olcuquBk806LOw==" spinCount="100000" sheet="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320005</v>
      </c>
      <c r="D6" s="20">
        <f t="shared" si="3"/>
        <v>46</v>
      </c>
      <c r="E6" s="20">
        <f t="shared" si="3"/>
        <v>1</v>
      </c>
      <c r="F6" s="20">
        <f t="shared" si="3"/>
        <v>0</v>
      </c>
      <c r="G6" s="20">
        <f t="shared" si="3"/>
        <v>2</v>
      </c>
      <c r="H6" s="20" t="str">
        <f t="shared" si="3"/>
        <v>島根県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80.58</v>
      </c>
      <c r="P6" s="21">
        <f t="shared" si="3"/>
        <v>54.51</v>
      </c>
      <c r="Q6" s="21">
        <f t="shared" si="3"/>
        <v>0</v>
      </c>
      <c r="R6" s="21">
        <f t="shared" si="3"/>
        <v>650624</v>
      </c>
      <c r="S6" s="21">
        <f t="shared" si="3"/>
        <v>6707.81</v>
      </c>
      <c r="T6" s="21">
        <f t="shared" si="3"/>
        <v>96.99</v>
      </c>
      <c r="U6" s="21">
        <f t="shared" si="3"/>
        <v>272107</v>
      </c>
      <c r="V6" s="21">
        <f t="shared" si="3"/>
        <v>951.94</v>
      </c>
      <c r="W6" s="21">
        <f t="shared" si="3"/>
        <v>285.83999999999997</v>
      </c>
      <c r="X6" s="22">
        <f>IF(X7="",NA(),X7)</f>
        <v>103.51</v>
      </c>
      <c r="Y6" s="22">
        <f t="shared" ref="Y6:AG6" si="4">IF(Y7="",NA(),Y7)</f>
        <v>100.52</v>
      </c>
      <c r="Z6" s="22">
        <f t="shared" si="4"/>
        <v>101.44</v>
      </c>
      <c r="AA6" s="22">
        <f t="shared" si="4"/>
        <v>96.94</v>
      </c>
      <c r="AB6" s="22">
        <f t="shared" si="4"/>
        <v>103.3</v>
      </c>
      <c r="AC6" s="22">
        <f t="shared" si="4"/>
        <v>112.91</v>
      </c>
      <c r="AD6" s="22">
        <f t="shared" si="4"/>
        <v>111.13</v>
      </c>
      <c r="AE6" s="22">
        <f t="shared" si="4"/>
        <v>112.49</v>
      </c>
      <c r="AF6" s="22">
        <f t="shared" si="4"/>
        <v>107.33</v>
      </c>
      <c r="AG6" s="22">
        <f t="shared" si="4"/>
        <v>108.93</v>
      </c>
      <c r="AH6" s="21" t="str">
        <f>IF(AH7="","",IF(AH7="-","【-】","【"&amp;SUBSTITUTE(TEXT(AH7,"#,##0.00"),"-","△")&amp;"】"))</f>
        <v>【108.93】</v>
      </c>
      <c r="AI6" s="22">
        <f>IF(AI7="",NA(),AI7)</f>
        <v>24.58</v>
      </c>
      <c r="AJ6" s="22">
        <f t="shared" ref="AJ6:AR6" si="5">IF(AJ7="",NA(),AJ7)</f>
        <v>24.59</v>
      </c>
      <c r="AK6" s="22">
        <f t="shared" si="5"/>
        <v>23.24</v>
      </c>
      <c r="AL6" s="22">
        <f t="shared" si="5"/>
        <v>26.92</v>
      </c>
      <c r="AM6" s="22">
        <f t="shared" si="5"/>
        <v>20.94</v>
      </c>
      <c r="AN6" s="22">
        <f t="shared" si="5"/>
        <v>9.92</v>
      </c>
      <c r="AO6" s="22">
        <f t="shared" si="5"/>
        <v>12.29</v>
      </c>
      <c r="AP6" s="22">
        <f t="shared" si="5"/>
        <v>8.77</v>
      </c>
      <c r="AQ6" s="22">
        <f t="shared" si="5"/>
        <v>8.81</v>
      </c>
      <c r="AR6" s="22">
        <f t="shared" si="5"/>
        <v>8.48</v>
      </c>
      <c r="AS6" s="21" t="str">
        <f>IF(AS7="","",IF(AS7="-","【-】","【"&amp;SUBSTITUTE(TEXT(AS7,"#,##0.00"),"-","△")&amp;"】"))</f>
        <v>【8.48】</v>
      </c>
      <c r="AT6" s="22">
        <f>IF(AT7="",NA(),AT7)</f>
        <v>227.88</v>
      </c>
      <c r="AU6" s="22">
        <f t="shared" ref="AU6:BC6" si="6">IF(AU7="",NA(),AU7)</f>
        <v>247.69</v>
      </c>
      <c r="AV6" s="22">
        <f t="shared" si="6"/>
        <v>242.32</v>
      </c>
      <c r="AW6" s="22">
        <f t="shared" si="6"/>
        <v>165.35</v>
      </c>
      <c r="AX6" s="22">
        <f t="shared" si="6"/>
        <v>151.32</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460.24</v>
      </c>
      <c r="BF6" s="22">
        <f t="shared" ref="BF6:BN6" si="7">IF(BF7="",NA(),BF7)</f>
        <v>429.59</v>
      </c>
      <c r="BG6" s="22">
        <f t="shared" si="7"/>
        <v>399.45</v>
      </c>
      <c r="BH6" s="22">
        <f t="shared" si="7"/>
        <v>365.42</v>
      </c>
      <c r="BI6" s="22">
        <f t="shared" si="7"/>
        <v>327.31</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101.69</v>
      </c>
      <c r="BQ6" s="22">
        <f t="shared" ref="BQ6:BY6" si="8">IF(BQ7="",NA(),BQ7)</f>
        <v>98.57</v>
      </c>
      <c r="BR6" s="22">
        <f t="shared" si="8"/>
        <v>99.86</v>
      </c>
      <c r="BS6" s="22">
        <f t="shared" si="8"/>
        <v>96.01</v>
      </c>
      <c r="BT6" s="22">
        <f t="shared" si="8"/>
        <v>102.31</v>
      </c>
      <c r="BU6" s="22">
        <f t="shared" si="8"/>
        <v>112.84</v>
      </c>
      <c r="BV6" s="22">
        <f t="shared" si="8"/>
        <v>110.77</v>
      </c>
      <c r="BW6" s="22">
        <f t="shared" si="8"/>
        <v>112.35</v>
      </c>
      <c r="BX6" s="22">
        <f t="shared" si="8"/>
        <v>106.47</v>
      </c>
      <c r="BY6" s="22">
        <f t="shared" si="8"/>
        <v>107.7</v>
      </c>
      <c r="BZ6" s="21" t="str">
        <f>IF(BZ7="","",IF(BZ7="-","【-】","【"&amp;SUBSTITUTE(TEXT(BZ7,"#,##0.00"),"-","△")&amp;"】"))</f>
        <v>【107.70】</v>
      </c>
      <c r="CA6" s="22">
        <f>IF(CA7="",NA(),CA7)</f>
        <v>64.069999999999993</v>
      </c>
      <c r="CB6" s="22">
        <f t="shared" ref="CB6:CJ6" si="9">IF(CB7="",NA(),CB7)</f>
        <v>66.5</v>
      </c>
      <c r="CC6" s="22">
        <f t="shared" si="9"/>
        <v>64.75</v>
      </c>
      <c r="CD6" s="22">
        <f t="shared" si="9"/>
        <v>66.400000000000006</v>
      </c>
      <c r="CE6" s="22">
        <f t="shared" si="9"/>
        <v>68.099999999999994</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57.02</v>
      </c>
      <c r="CM6" s="22">
        <f t="shared" ref="CM6:CU6" si="10">IF(CM7="",NA(),CM7)</f>
        <v>57.54</v>
      </c>
      <c r="CN6" s="22">
        <f t="shared" si="10"/>
        <v>58.56</v>
      </c>
      <c r="CO6" s="22">
        <f t="shared" si="10"/>
        <v>60.18</v>
      </c>
      <c r="CP6" s="22">
        <f t="shared" si="10"/>
        <v>59.49</v>
      </c>
      <c r="CQ6" s="22">
        <f t="shared" si="10"/>
        <v>61.69</v>
      </c>
      <c r="CR6" s="22">
        <f t="shared" si="10"/>
        <v>62.26</v>
      </c>
      <c r="CS6" s="22">
        <f t="shared" si="10"/>
        <v>62.22</v>
      </c>
      <c r="CT6" s="22">
        <f t="shared" si="10"/>
        <v>61.45</v>
      </c>
      <c r="CU6" s="22">
        <f t="shared" si="10"/>
        <v>61.63</v>
      </c>
      <c r="CV6" s="21" t="str">
        <f>IF(CV7="","",IF(CV7="-","【-】","【"&amp;SUBSTITUTE(TEXT(CV7,"#,##0.00"),"-","△")&amp;"】"))</f>
        <v>【61.63】</v>
      </c>
      <c r="CW6" s="22">
        <f>IF(CW7="",NA(),CW7)</f>
        <v>103.59</v>
      </c>
      <c r="CX6" s="22">
        <f t="shared" ref="CX6:DF6" si="11">IF(CX7="",NA(),CX7)</f>
        <v>101.25</v>
      </c>
      <c r="CY6" s="22">
        <f t="shared" si="11"/>
        <v>101.61</v>
      </c>
      <c r="CZ6" s="22">
        <f t="shared" si="11"/>
        <v>100.66</v>
      </c>
      <c r="DA6" s="22">
        <f t="shared" si="11"/>
        <v>101.12</v>
      </c>
      <c r="DB6" s="22">
        <f t="shared" si="11"/>
        <v>100</v>
      </c>
      <c r="DC6" s="22">
        <f t="shared" si="11"/>
        <v>100.16</v>
      </c>
      <c r="DD6" s="22">
        <f t="shared" si="11"/>
        <v>100.28</v>
      </c>
      <c r="DE6" s="22">
        <f t="shared" si="11"/>
        <v>100.29</v>
      </c>
      <c r="DF6" s="22">
        <f t="shared" si="11"/>
        <v>100.36</v>
      </c>
      <c r="DG6" s="21" t="str">
        <f>IF(DG7="","",IF(DG7="-","【-】","【"&amp;SUBSTITUTE(TEXT(DG7,"#,##0.00"),"-","△")&amp;"】"))</f>
        <v>【100.36】</v>
      </c>
      <c r="DH6" s="22">
        <f>IF(DH7="",NA(),DH7)</f>
        <v>35.39</v>
      </c>
      <c r="DI6" s="22">
        <f t="shared" ref="DI6:DQ6" si="12">IF(DI7="",NA(),DI7)</f>
        <v>37.53</v>
      </c>
      <c r="DJ6" s="22">
        <f t="shared" si="12"/>
        <v>39.51</v>
      </c>
      <c r="DK6" s="22">
        <f t="shared" si="12"/>
        <v>41.52</v>
      </c>
      <c r="DL6" s="22">
        <f t="shared" si="12"/>
        <v>42.89</v>
      </c>
      <c r="DM6" s="22">
        <f t="shared" si="12"/>
        <v>56.48</v>
      </c>
      <c r="DN6" s="22">
        <f t="shared" si="12"/>
        <v>57.5</v>
      </c>
      <c r="DO6" s="22">
        <f t="shared" si="12"/>
        <v>58.52</v>
      </c>
      <c r="DP6" s="22">
        <f t="shared" si="12"/>
        <v>59.51</v>
      </c>
      <c r="DQ6" s="22">
        <f t="shared" si="12"/>
        <v>60.24</v>
      </c>
      <c r="DR6" s="21" t="str">
        <f>IF(DR7="","",IF(DR7="-","【-】","【"&amp;SUBSTITUTE(TEXT(DR7,"#,##0.00"),"-","△")&amp;"】"))</f>
        <v>【60.24】</v>
      </c>
      <c r="DS6" s="22">
        <f>IF(DS7="",NA(),DS7)</f>
        <v>0.05</v>
      </c>
      <c r="DT6" s="22">
        <f t="shared" ref="DT6:EB6" si="13">IF(DT7="",NA(),DT7)</f>
        <v>10.15</v>
      </c>
      <c r="DU6" s="22">
        <f t="shared" si="13"/>
        <v>12.46</v>
      </c>
      <c r="DV6" s="22">
        <f t="shared" si="13"/>
        <v>16.059999999999999</v>
      </c>
      <c r="DW6" s="22">
        <f t="shared" si="13"/>
        <v>17.649999999999999</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320005</v>
      </c>
      <c r="D7" s="24">
        <v>46</v>
      </c>
      <c r="E7" s="24">
        <v>1</v>
      </c>
      <c r="F7" s="24">
        <v>0</v>
      </c>
      <c r="G7" s="24">
        <v>2</v>
      </c>
      <c r="H7" s="24" t="s">
        <v>92</v>
      </c>
      <c r="I7" s="24" t="s">
        <v>93</v>
      </c>
      <c r="J7" s="24" t="s">
        <v>94</v>
      </c>
      <c r="K7" s="24" t="s">
        <v>95</v>
      </c>
      <c r="L7" s="24" t="s">
        <v>96</v>
      </c>
      <c r="M7" s="24" t="s">
        <v>97</v>
      </c>
      <c r="N7" s="25" t="s">
        <v>98</v>
      </c>
      <c r="O7" s="25">
        <v>80.58</v>
      </c>
      <c r="P7" s="25">
        <v>54.51</v>
      </c>
      <c r="Q7" s="25">
        <v>0</v>
      </c>
      <c r="R7" s="25">
        <v>650624</v>
      </c>
      <c r="S7" s="25">
        <v>6707.81</v>
      </c>
      <c r="T7" s="25">
        <v>96.99</v>
      </c>
      <c r="U7" s="25">
        <v>272107</v>
      </c>
      <c r="V7" s="25">
        <v>951.94</v>
      </c>
      <c r="W7" s="25">
        <v>285.83999999999997</v>
      </c>
      <c r="X7" s="25">
        <v>103.51</v>
      </c>
      <c r="Y7" s="25">
        <v>100.52</v>
      </c>
      <c r="Z7" s="25">
        <v>101.44</v>
      </c>
      <c r="AA7" s="25">
        <v>96.94</v>
      </c>
      <c r="AB7" s="25">
        <v>103.3</v>
      </c>
      <c r="AC7" s="25">
        <v>112.91</v>
      </c>
      <c r="AD7" s="25">
        <v>111.13</v>
      </c>
      <c r="AE7" s="25">
        <v>112.49</v>
      </c>
      <c r="AF7" s="25">
        <v>107.33</v>
      </c>
      <c r="AG7" s="25">
        <v>108.93</v>
      </c>
      <c r="AH7" s="25">
        <v>108.93</v>
      </c>
      <c r="AI7" s="25">
        <v>24.58</v>
      </c>
      <c r="AJ7" s="25">
        <v>24.59</v>
      </c>
      <c r="AK7" s="25">
        <v>23.24</v>
      </c>
      <c r="AL7" s="25">
        <v>26.92</v>
      </c>
      <c r="AM7" s="25">
        <v>20.94</v>
      </c>
      <c r="AN7" s="25">
        <v>9.92</v>
      </c>
      <c r="AO7" s="25">
        <v>12.29</v>
      </c>
      <c r="AP7" s="25">
        <v>8.77</v>
      </c>
      <c r="AQ7" s="25">
        <v>8.81</v>
      </c>
      <c r="AR7" s="25">
        <v>8.48</v>
      </c>
      <c r="AS7" s="25">
        <v>8.48</v>
      </c>
      <c r="AT7" s="25">
        <v>227.88</v>
      </c>
      <c r="AU7" s="25">
        <v>247.69</v>
      </c>
      <c r="AV7" s="25">
        <v>242.32</v>
      </c>
      <c r="AW7" s="25">
        <v>165.35</v>
      </c>
      <c r="AX7" s="25">
        <v>151.32</v>
      </c>
      <c r="AY7" s="25">
        <v>271.10000000000002</v>
      </c>
      <c r="AZ7" s="25">
        <v>284.45</v>
      </c>
      <c r="BA7" s="25">
        <v>309.23</v>
      </c>
      <c r="BB7" s="25">
        <v>313.43</v>
      </c>
      <c r="BC7" s="25">
        <v>303.10000000000002</v>
      </c>
      <c r="BD7" s="25">
        <v>303.10000000000002</v>
      </c>
      <c r="BE7" s="25">
        <v>460.24</v>
      </c>
      <c r="BF7" s="25">
        <v>429.59</v>
      </c>
      <c r="BG7" s="25">
        <v>399.45</v>
      </c>
      <c r="BH7" s="25">
        <v>365.42</v>
      </c>
      <c r="BI7" s="25">
        <v>327.31</v>
      </c>
      <c r="BJ7" s="25">
        <v>272.95999999999998</v>
      </c>
      <c r="BK7" s="25">
        <v>260.95999999999998</v>
      </c>
      <c r="BL7" s="25">
        <v>240.07</v>
      </c>
      <c r="BM7" s="25">
        <v>224.81</v>
      </c>
      <c r="BN7" s="25">
        <v>210.83</v>
      </c>
      <c r="BO7" s="25">
        <v>210.83</v>
      </c>
      <c r="BP7" s="25">
        <v>101.69</v>
      </c>
      <c r="BQ7" s="25">
        <v>98.57</v>
      </c>
      <c r="BR7" s="25">
        <v>99.86</v>
      </c>
      <c r="BS7" s="25">
        <v>96.01</v>
      </c>
      <c r="BT7" s="25">
        <v>102.31</v>
      </c>
      <c r="BU7" s="25">
        <v>112.84</v>
      </c>
      <c r="BV7" s="25">
        <v>110.77</v>
      </c>
      <c r="BW7" s="25">
        <v>112.35</v>
      </c>
      <c r="BX7" s="25">
        <v>106.47</v>
      </c>
      <c r="BY7" s="25">
        <v>107.7</v>
      </c>
      <c r="BZ7" s="25">
        <v>107.7</v>
      </c>
      <c r="CA7" s="25">
        <v>64.069999999999993</v>
      </c>
      <c r="CB7" s="25">
        <v>66.5</v>
      </c>
      <c r="CC7" s="25">
        <v>64.75</v>
      </c>
      <c r="CD7" s="25">
        <v>66.400000000000006</v>
      </c>
      <c r="CE7" s="25">
        <v>68.099999999999994</v>
      </c>
      <c r="CF7" s="25">
        <v>73.849999999999994</v>
      </c>
      <c r="CG7" s="25">
        <v>73.180000000000007</v>
      </c>
      <c r="CH7" s="25">
        <v>73.05</v>
      </c>
      <c r="CI7" s="25">
        <v>77.53</v>
      </c>
      <c r="CJ7" s="25">
        <v>76.25</v>
      </c>
      <c r="CK7" s="25">
        <v>76.25</v>
      </c>
      <c r="CL7" s="25">
        <v>57.02</v>
      </c>
      <c r="CM7" s="25">
        <v>57.54</v>
      </c>
      <c r="CN7" s="25">
        <v>58.56</v>
      </c>
      <c r="CO7" s="25">
        <v>60.18</v>
      </c>
      <c r="CP7" s="25">
        <v>59.49</v>
      </c>
      <c r="CQ7" s="25">
        <v>61.69</v>
      </c>
      <c r="CR7" s="25">
        <v>62.26</v>
      </c>
      <c r="CS7" s="25">
        <v>62.22</v>
      </c>
      <c r="CT7" s="25">
        <v>61.45</v>
      </c>
      <c r="CU7" s="25">
        <v>61.63</v>
      </c>
      <c r="CV7" s="25">
        <v>61.63</v>
      </c>
      <c r="CW7" s="25">
        <v>103.59</v>
      </c>
      <c r="CX7" s="25">
        <v>101.25</v>
      </c>
      <c r="CY7" s="25">
        <v>101.61</v>
      </c>
      <c r="CZ7" s="25">
        <v>100.66</v>
      </c>
      <c r="DA7" s="25">
        <v>101.12</v>
      </c>
      <c r="DB7" s="25">
        <v>100</v>
      </c>
      <c r="DC7" s="25">
        <v>100.16</v>
      </c>
      <c r="DD7" s="25">
        <v>100.28</v>
      </c>
      <c r="DE7" s="25">
        <v>100.29</v>
      </c>
      <c r="DF7" s="25">
        <v>100.36</v>
      </c>
      <c r="DG7" s="25">
        <v>100.36</v>
      </c>
      <c r="DH7" s="25">
        <v>35.39</v>
      </c>
      <c r="DI7" s="25">
        <v>37.53</v>
      </c>
      <c r="DJ7" s="25">
        <v>39.51</v>
      </c>
      <c r="DK7" s="25">
        <v>41.52</v>
      </c>
      <c r="DL7" s="25">
        <v>42.89</v>
      </c>
      <c r="DM7" s="25">
        <v>56.48</v>
      </c>
      <c r="DN7" s="25">
        <v>57.5</v>
      </c>
      <c r="DO7" s="25">
        <v>58.52</v>
      </c>
      <c r="DP7" s="25">
        <v>59.51</v>
      </c>
      <c r="DQ7" s="25">
        <v>60.24</v>
      </c>
      <c r="DR7" s="25">
        <v>60.24</v>
      </c>
      <c r="DS7" s="25">
        <v>0.05</v>
      </c>
      <c r="DT7" s="25">
        <v>10.15</v>
      </c>
      <c r="DU7" s="25">
        <v>12.46</v>
      </c>
      <c r="DV7" s="25">
        <v>16.059999999999999</v>
      </c>
      <c r="DW7" s="25">
        <v>17.649999999999999</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107</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933516-BAB7-456D-885A-9F39D70129A8}">
  <ds:schemaRefs>
    <ds:schemaRef ds:uri="http://purl.org/dc/dcmitype/"/>
    <ds:schemaRef ds:uri="96f7774a-1fa4-49d3-a956-75b9c85e9b43"/>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fd32c9f7-8932-4d07-b49b-91c8a1e26893"/>
    <ds:schemaRef ds:uri="http://www.w3.org/XML/1998/namespace"/>
  </ds:schemaRefs>
</ds:datastoreItem>
</file>

<file path=customXml/itemProps2.xml><?xml version="1.0" encoding="utf-8"?>
<ds:datastoreItem xmlns:ds="http://schemas.openxmlformats.org/officeDocument/2006/customXml" ds:itemID="{4AF2B78F-6531-413B-9B75-35689D7CC6E0}">
  <ds:schemaRefs>
    <ds:schemaRef ds:uri="http://schemas.microsoft.com/sharepoint/v3/contenttype/forms"/>
  </ds:schemaRefs>
</ds:datastoreItem>
</file>

<file path=customXml/itemProps3.xml><?xml version="1.0" encoding="utf-8"?>
<ds:datastoreItem xmlns:ds="http://schemas.openxmlformats.org/officeDocument/2006/customXml" ds:itemID="{4D986AF6-49EA-4B9B-BC8C-4D24309BF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2025-02-07T10:14:25Z</dcterms:created>
  <dcterms:modified xsi:type="dcterms:W3CDTF">2025-02-07T10:50:25Z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