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2" documentId="13_ncr:1_{4B1A78F0-FA8D-483E-8AB2-3940DBF2A0D1}" xr6:coauthVersionLast="47" xr6:coauthVersionMax="47" xr10:uidLastSave="{10B041DF-07B6-40E5-A825-1E41D9D8D67A}"/>
  <workbookProtection workbookAlgorithmName="SHA-512" workbookHashValue="UUaGf0D/iN4H4P+vgqQaSI1wl1ZOmDlQChzk+O64dMg6f5EMHoLo5mDAwleCgatglRFbZtXOjtPnOJqMAKu0qQ==" workbookSaltValue="ikoqvdxEnMcyqnTCEtVr9w==" workbookSpinCount="100000" lockStructure="1"/>
  <bookViews>
    <workbookView xWindow="28680" yWindow="-120" windowWidth="29040" windowHeight="15720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AT10" i="4" s="1"/>
  <c r="U6" i="5"/>
  <c r="T6" i="5"/>
  <c r="BB8" i="4" s="1"/>
  <c r="S6" i="5"/>
  <c r="R6" i="5"/>
  <c r="Q6" i="5"/>
  <c r="P6" i="5"/>
  <c r="P10" i="4" s="1"/>
  <c r="O6" i="5"/>
  <c r="I10" i="4" s="1"/>
  <c r="N6" i="5"/>
  <c r="M6" i="5"/>
  <c r="L6" i="5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5" i="4"/>
  <c r="M85" i="4"/>
  <c r="J85" i="4"/>
  <c r="I85" i="4"/>
  <c r="H85" i="4"/>
  <c r="F85" i="4"/>
  <c r="BB10" i="4"/>
  <c r="AL10" i="4"/>
  <c r="W10" i="4"/>
  <c r="B10" i="4"/>
  <c r="AT8" i="4"/>
  <c r="AL8" i="4"/>
  <c r="AD8" i="4"/>
  <c r="W8" i="4"/>
  <c r="I8" i="4"/>
</calcChain>
</file>

<file path=xl/sharedStrings.xml><?xml version="1.0" encoding="utf-8"?>
<sst xmlns="http://schemas.openxmlformats.org/spreadsheetml/2006/main" count="319" uniqueCount="113">
  <si>
    <t>経営比較分析表（令和5年度決算）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</si>
  <si>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</si>
  <si>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</si>
  <si>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</si>
  <si>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</si>
  <si>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</si>
  <si>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</si>
  <si>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</si>
  <si>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</si>
  <si>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</si>
  <si>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</si>
  <si>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</si>
  <si>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</si>
  <si>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</si>
  <si>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</si>
  <si>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</si>
  <si>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</si>
  <si>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</si>
  <si>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</si>
  <si>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</si>
  <si>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</si>
  <si>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</si>
  <si>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</si>
  <si>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</si>
  <si>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</si>
  <si>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</si>
  <si>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</si>
  <si>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</si>
  <si>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</si>
  <si>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</si>
  <si>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</si>
  <si>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</si>
  <si>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</si>
  <si>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</si>
  <si>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</si>
  <si>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</si>
  <si>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</si>
  <si>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</si>
  <si>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</si>
  <si>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</si>
  <si>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</si>
  <si>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</si>
  <si>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</si>
  <si>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</si>
  <si>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</si>
  <si>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</si>
  <si>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</si>
  <si>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</si>
  <si>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</si>
  <si>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</si>
  <si>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</si>
  <si>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</si>
  <si>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</si>
  <si>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</si>
  <si>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</si>
  <si>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</si>
  <si>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</si>
  <si>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</si>
  <si>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</si>
  <si>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</si>
  <si>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</si>
  <si>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</si>
  <si>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</si>
  <si>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</si>
  <si>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</si>
  <si>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</si>
  <si>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</si>
  <si>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</si>
  <si>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</si>
  <si>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</si>
  <si>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</si>
  <si>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</si>
  <si>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</si>
  <si>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</si>
  <si>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</si>
  <si>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</si>
  <si>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</si>
  <si>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</si>
  <si>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</si>
  <si>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</si>
  <si>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</si>
  <si>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</si>
  <si>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</si>
  <si>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</si>
  <si>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</si>
  <si>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</si>
  <si>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</si>
  <si>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</si>
  <si>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</si>
  <si>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</si>
  <si>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</si>
  <si>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</si>
  <si>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</si>
  <si>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広島県　広島県水道広域連合企業団</t>
  </si>
  <si>
    <t>法適用</t>
  </si>
  <si>
    <t>水道事業</t>
  </si>
  <si>
    <t>用水供給事業</t>
  </si>
  <si>
    <t>B</t>
  </si>
  <si>
    <t>自治体職員 民間企業出身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</si>
  <si>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</si>
  <si>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</si>
  <si>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</si>
  <si>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</si>
  <si>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</si>
  <si>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</si>
  <si>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</si>
  <si>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</si>
  <si>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</si>
  <si>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</si>
  <si>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</si>
  <si>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【①有形固定資産減価償却率】
　有形固定資産減価償却率は平均値を上回っており、資産の老朽化が進んでいる。
【②管路経年化率】
　管路経年化率は平均値を上回っている。優先度の高い管路から順次耐震管に更新しているものの、昭和40～50年代に布設した管路が多く、老朽化が進行している。
【③管路更新率】
　管路更新率は、平均値を上回っており、今後は広域計画に則り、災害に強い耐震性のある管路に更新していく。</t>
    <rPh sb="46" eb="47">
      <t>スス</t>
    </rPh>
    <rPh sb="118" eb="120">
      <t>フセツ</t>
    </rPh>
    <rPh sb="157" eb="160">
      <t>ヘイキンチ</t>
    </rPh>
    <rPh sb="161" eb="163">
      <t>ウワマワ</t>
    </rPh>
    <rPh sb="168" eb="170">
      <t>コンゴ</t>
    </rPh>
    <rPh sb="171" eb="175">
      <t>コウイキケイカク</t>
    </rPh>
    <phoneticPr fontId="4"/>
  </si>
  <si>
    <t>　水道用水供給事業の経常収支比率は100％を上回っており、現時点で、堅調な経営を維持している。
　しかし、社会情勢の変化に伴い、資材価格の高騰や工事費等の費用が大幅に増加するなど、今後、一層厳しい経営状況が見込まれる。
　本水道企業団では、統合のスケールメリットを活かし、施設の最適化や更新、コスト縮減を図るなどして、効率的な事業運営を進めていく。</t>
    <rPh sb="3" eb="7">
      <t>ヨウスイキョウキュウ</t>
    </rPh>
    <phoneticPr fontId="4"/>
  </si>
  <si>
    <t>【①経常収支比率、②累積欠損金比率】
　経常収支比率は健全経営の水準となる100％を上回っており、また累積欠損金もないことから、堅調な経営を維持している。
【③流動比率】
　短期債務に対し支払い可能な現金等の保有状況を示す流動比率は100％を上回り、支払能力を確保している。
【④企業債残高対給水収益比率】
　企業債の発行抑制に努めたことにより、企業債残高対給水収益比率は、類似団体平均値（以下「平均値」という。）を下回っている。
【⑤料金回収率】
　物価上昇等による費用の増加により、料金回収率は統合前と比べて減少傾向にあるものの、給水費用を給水収益で賄うことができる100％を上回っている。
【⑥給水原価】
　管路延長が長く、管路等の更新費用及び維持管理費用が高いため、給水原価は平均値に比べて高い水準にある。また、物価上昇等による費用の増加により、給水原価は統合前と比べて上昇傾向にある。
【⑦施設利用率】
　施設利用率は平均値を下回っている。これは、計画給水人口に対する現在給水人口が低く、水需要が建設当初の計画水量まで伸びていないためである。
【⑧有収率】
　有収率は100％を維持している。</t>
    <rPh sb="51" eb="53">
      <t>ケイエイ</t>
    </rPh>
    <rPh sb="54" eb="56">
      <t>ケンチョウ</t>
    </rPh>
    <rPh sb="57" eb="59">
      <t>イジ</t>
    </rPh>
    <rPh sb="67" eb="69">
      <t>ケイエイ</t>
    </rPh>
    <rPh sb="111" eb="115">
      <t>リュウドウヒリツ</t>
    </rPh>
    <rPh sb="243" eb="248">
      <t>リョウキンカイシュウリツ</t>
    </rPh>
    <rPh sb="249" eb="251">
      <t>トウゴウ</t>
    </rPh>
    <rPh sb="251" eb="252">
      <t>マエ</t>
    </rPh>
    <rPh sb="253" eb="254">
      <t>クラ</t>
    </rPh>
    <rPh sb="256" eb="258">
      <t>ゲンショウ</t>
    </rPh>
    <rPh sb="258" eb="260">
      <t>ケイコウ</t>
    </rPh>
    <rPh sb="377" eb="381">
      <t>キュウスイゲンカ</t>
    </rPh>
    <rPh sb="389" eb="391">
      <t>ジョウショウ</t>
    </rPh>
    <rPh sb="391" eb="393">
      <t>ケイコウ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</si>
</sst>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R&quot;yy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12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16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7C-4266-810B-E8B189786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7C-4266-810B-E8B189786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113.32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7A-472B-B90D-572C943C1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7A-472B-B90D-572C943C1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64.91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8-44D5-A0B0-DE952991B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60.24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8-44D5-A0B0-DE952991B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40-4FC2-8493-F7C1AE481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34.479999999999997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40-4FC2-8493-F7C1AE481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42-46F6-9B3B-C4B9E01F7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42-46F6-9B3B-C4B9E01F7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395.15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31-4FE0-8B85-4931CF9F7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303.10000000000002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31-4FE0-8B85-4931CF9F7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135.54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67-4E56-9BEF-0BBCE5361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210.83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67-4E56-9BEF-0BBCE5361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67-4796-B716-B52332606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67-4796-B716-B52332606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103.44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A5-431F-B091-CA4BEC535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A5-431F-B091-CA4BEC535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48.25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C6-4368-8DB0-AA3E772FB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61.63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C6-4368-8DB0-AA3E772FB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FC-4024-A3EE-22D5C1833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FC-4024-A3EE-22D5C1833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【303.10】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16065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【107.70】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G1" zoomScale="85" zoomScaleNormal="85" workbookViewId="0">
      <selection activeCell="BL16" sqref="BL16:BZ44"/>
    </sheetView>
  </sheetViews>
  <sheetFormatPr defaultColWidth="2.6328125" defaultRowHeight="13" x14ac:dyDescent="0.2"/>
  <cols>
    <col min="1" max="1" width="2.6328125" customWidth="1"/>
    <col min="2" max="62" width="3.81640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30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</row>
    <row r="3" spans="1:78" ht="9.75" customHeight="1" x14ac:dyDescent="0.2">
      <c r="A3" s="2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</row>
    <row r="4" spans="1:78" ht="9.75" customHeight="1" x14ac:dyDescent="0.2">
      <c r="A4" s="2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31" t="str">
        <f>データ!H6</f>
        <v>広島県　広島県水道広域連合企業団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2"/>
      <c r="AE6" s="32"/>
      <c r="AF6" s="32"/>
      <c r="AG6" s="3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3" t="s">
        <v>1</v>
      </c>
      <c r="C7" s="34"/>
      <c r="D7" s="34"/>
      <c r="E7" s="34"/>
      <c r="F7" s="34"/>
      <c r="G7" s="34"/>
      <c r="H7" s="34"/>
      <c r="I7" s="33" t="s">
        <v>2</v>
      </c>
      <c r="J7" s="34"/>
      <c r="K7" s="34"/>
      <c r="L7" s="34"/>
      <c r="M7" s="34"/>
      <c r="N7" s="34"/>
      <c r="O7" s="35"/>
      <c r="P7" s="36" t="s">
        <v>3</v>
      </c>
      <c r="Q7" s="36"/>
      <c r="R7" s="36"/>
      <c r="S7" s="36"/>
      <c r="T7" s="36"/>
      <c r="U7" s="36"/>
      <c r="V7" s="36"/>
      <c r="W7" s="36" t="s">
        <v>4</v>
      </c>
      <c r="X7" s="36"/>
      <c r="Y7" s="36"/>
      <c r="Z7" s="36"/>
      <c r="AA7" s="36"/>
      <c r="AB7" s="36"/>
      <c r="AC7" s="36"/>
      <c r="AD7" s="36" t="s">
        <v>5</v>
      </c>
      <c r="AE7" s="36"/>
      <c r="AF7" s="36"/>
      <c r="AG7" s="36"/>
      <c r="AH7" s="36"/>
      <c r="AI7" s="36"/>
      <c r="AJ7" s="36"/>
      <c r="AK7" s="2"/>
      <c r="AL7" s="36" t="s">
        <v>6</v>
      </c>
      <c r="AM7" s="36"/>
      <c r="AN7" s="36"/>
      <c r="AO7" s="36"/>
      <c r="AP7" s="36"/>
      <c r="AQ7" s="36"/>
      <c r="AR7" s="36"/>
      <c r="AS7" s="36"/>
      <c r="AT7" s="33" t="s">
        <v>7</v>
      </c>
      <c r="AU7" s="34"/>
      <c r="AV7" s="34"/>
      <c r="AW7" s="34"/>
      <c r="AX7" s="34"/>
      <c r="AY7" s="34"/>
      <c r="AZ7" s="34"/>
      <c r="BA7" s="34"/>
      <c r="BB7" s="36" t="s">
        <v>8</v>
      </c>
      <c r="BC7" s="36"/>
      <c r="BD7" s="36"/>
      <c r="BE7" s="36"/>
      <c r="BF7" s="36"/>
      <c r="BG7" s="36"/>
      <c r="BH7" s="36"/>
      <c r="BI7" s="36"/>
      <c r="BJ7" s="3"/>
      <c r="BK7" s="3"/>
      <c r="BL7" s="37" t="s">
        <v>9</v>
      </c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9"/>
    </row>
    <row r="8" spans="1:78" ht="18.75" customHeight="1" x14ac:dyDescent="0.2">
      <c r="A8" s="2"/>
      <c r="B8" s="40" t="str">
        <f>データ!$I$6</f>
        <v>法適用</v>
      </c>
      <c r="C8" s="41"/>
      <c r="D8" s="41"/>
      <c r="E8" s="41"/>
      <c r="F8" s="41"/>
      <c r="G8" s="41"/>
      <c r="H8" s="41"/>
      <c r="I8" s="40" t="str">
        <f>データ!$J$6</f>
        <v>水道事業</v>
      </c>
      <c r="J8" s="41"/>
      <c r="K8" s="41"/>
      <c r="L8" s="41"/>
      <c r="M8" s="41"/>
      <c r="N8" s="41"/>
      <c r="O8" s="42"/>
      <c r="P8" s="43" t="str">
        <f>データ!$K$6</f>
        <v>用水供給事業</v>
      </c>
      <c r="Q8" s="43"/>
      <c r="R8" s="43"/>
      <c r="S8" s="43"/>
      <c r="T8" s="43"/>
      <c r="U8" s="43"/>
      <c r="V8" s="43"/>
      <c r="W8" s="43" t="str">
        <f>データ!$L$6</f>
        <v>B</v>
      </c>
      <c r="X8" s="43"/>
      <c r="Y8" s="43"/>
      <c r="Z8" s="43"/>
      <c r="AA8" s="43"/>
      <c r="AB8" s="43"/>
      <c r="AC8" s="43"/>
      <c r="AD8" s="43" t="str">
        <f>データ!$M$6</f>
        <v>自治体職員 民間企業出身</v>
      </c>
      <c r="AE8" s="43"/>
      <c r="AF8" s="43"/>
      <c r="AG8" s="43"/>
      <c r="AH8" s="43"/>
      <c r="AI8" s="43"/>
      <c r="AJ8" s="43"/>
      <c r="AK8" s="2"/>
      <c r="AL8" s="44" t="str">
        <f>データ!$R$6</f>
        <v>-</v>
      </c>
      <c r="AM8" s="44"/>
      <c r="AN8" s="44"/>
      <c r="AO8" s="44"/>
      <c r="AP8" s="44"/>
      <c r="AQ8" s="44"/>
      <c r="AR8" s="44"/>
      <c r="AS8" s="44"/>
      <c r="AT8" s="45" t="str">
        <f>データ!$S$6</f>
        <v>-</v>
      </c>
      <c r="AU8" s="46"/>
      <c r="AV8" s="46"/>
      <c r="AW8" s="46"/>
      <c r="AX8" s="46"/>
      <c r="AY8" s="46"/>
      <c r="AZ8" s="46"/>
      <c r="BA8" s="46"/>
      <c r="BB8" s="47" t="str">
        <f>データ!$T$6</f>
        <v>-</v>
      </c>
      <c r="BC8" s="47"/>
      <c r="BD8" s="47"/>
      <c r="BE8" s="47"/>
      <c r="BF8" s="47"/>
      <c r="BG8" s="47"/>
      <c r="BH8" s="47"/>
      <c r="BI8" s="47"/>
      <c r="BJ8" s="3"/>
      <c r="BK8" s="3"/>
      <c r="BL8" s="48" t="s">
        <v>10</v>
      </c>
      <c r="BM8" s="49"/>
      <c r="BN8" s="50" t="s">
        <v>11</v>
      </c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1"/>
    </row>
    <row r="9" spans="1:78" ht="18.75" customHeight="1" x14ac:dyDescent="0.2">
      <c r="A9" s="2"/>
      <c r="B9" s="33" t="s">
        <v>12</v>
      </c>
      <c r="C9" s="34"/>
      <c r="D9" s="34"/>
      <c r="E9" s="34"/>
      <c r="F9" s="34"/>
      <c r="G9" s="34"/>
      <c r="H9" s="34"/>
      <c r="I9" s="33" t="s">
        <v>13</v>
      </c>
      <c r="J9" s="34"/>
      <c r="K9" s="34"/>
      <c r="L9" s="34"/>
      <c r="M9" s="34"/>
      <c r="N9" s="34"/>
      <c r="O9" s="35"/>
      <c r="P9" s="36" t="s">
        <v>14</v>
      </c>
      <c r="Q9" s="36"/>
      <c r="R9" s="36"/>
      <c r="S9" s="36"/>
      <c r="T9" s="36"/>
      <c r="U9" s="36"/>
      <c r="V9" s="36"/>
      <c r="W9" s="36" t="s">
        <v>15</v>
      </c>
      <c r="X9" s="36"/>
      <c r="Y9" s="36"/>
      <c r="Z9" s="36"/>
      <c r="AA9" s="36"/>
      <c r="AB9" s="36"/>
      <c r="AC9" s="36"/>
      <c r="AD9" s="2"/>
      <c r="AE9" s="2"/>
      <c r="AF9" s="2"/>
      <c r="AG9" s="2"/>
      <c r="AH9" s="2"/>
      <c r="AI9" s="2"/>
      <c r="AJ9" s="2"/>
      <c r="AK9" s="2"/>
      <c r="AL9" s="36" t="s">
        <v>16</v>
      </c>
      <c r="AM9" s="36"/>
      <c r="AN9" s="36"/>
      <c r="AO9" s="36"/>
      <c r="AP9" s="36"/>
      <c r="AQ9" s="36"/>
      <c r="AR9" s="36"/>
      <c r="AS9" s="36"/>
      <c r="AT9" s="33" t="s">
        <v>17</v>
      </c>
      <c r="AU9" s="34"/>
      <c r="AV9" s="34"/>
      <c r="AW9" s="34"/>
      <c r="AX9" s="34"/>
      <c r="AY9" s="34"/>
      <c r="AZ9" s="34"/>
      <c r="BA9" s="34"/>
      <c r="BB9" s="36" t="s">
        <v>18</v>
      </c>
      <c r="BC9" s="36"/>
      <c r="BD9" s="36"/>
      <c r="BE9" s="36"/>
      <c r="BF9" s="36"/>
      <c r="BG9" s="36"/>
      <c r="BH9" s="36"/>
      <c r="BI9" s="36"/>
      <c r="BJ9" s="3"/>
      <c r="BK9" s="3"/>
      <c r="BL9" s="52" t="s">
        <v>19</v>
      </c>
      <c r="BM9" s="53"/>
      <c r="BN9" s="54" t="s">
        <v>20</v>
      </c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5"/>
    </row>
    <row r="10" spans="1:78" ht="18.75" customHeight="1" x14ac:dyDescent="0.2">
      <c r="A10" s="2"/>
      <c r="B10" s="45" t="str">
        <f>データ!$N$6</f>
        <v>-</v>
      </c>
      <c r="C10" s="46"/>
      <c r="D10" s="46"/>
      <c r="E10" s="46"/>
      <c r="F10" s="46"/>
      <c r="G10" s="46"/>
      <c r="H10" s="46"/>
      <c r="I10" s="45">
        <f>データ!$O$6</f>
        <v>87.46</v>
      </c>
      <c r="J10" s="46"/>
      <c r="K10" s="46"/>
      <c r="L10" s="46"/>
      <c r="M10" s="46"/>
      <c r="N10" s="46"/>
      <c r="O10" s="80"/>
      <c r="P10" s="47">
        <f>データ!$P$6</f>
        <v>96.44</v>
      </c>
      <c r="Q10" s="47"/>
      <c r="R10" s="47"/>
      <c r="S10" s="47"/>
      <c r="T10" s="47"/>
      <c r="U10" s="47"/>
      <c r="V10" s="47"/>
      <c r="W10" s="44">
        <f>データ!$Q$6</f>
        <v>0</v>
      </c>
      <c r="X10" s="44"/>
      <c r="Y10" s="44"/>
      <c r="Z10" s="44"/>
      <c r="AA10" s="44"/>
      <c r="AB10" s="44"/>
      <c r="AC10" s="44"/>
      <c r="AD10" s="2"/>
      <c r="AE10" s="2"/>
      <c r="AF10" s="2"/>
      <c r="AG10" s="2"/>
      <c r="AH10" s="2"/>
      <c r="AI10" s="2"/>
      <c r="AJ10" s="2"/>
      <c r="AK10" s="2"/>
      <c r="AL10" s="44">
        <f>データ!$U$6</f>
        <v>2500469</v>
      </c>
      <c r="AM10" s="44"/>
      <c r="AN10" s="44"/>
      <c r="AO10" s="44"/>
      <c r="AP10" s="44"/>
      <c r="AQ10" s="44"/>
      <c r="AR10" s="44"/>
      <c r="AS10" s="44"/>
      <c r="AT10" s="45">
        <f>データ!$V$6</f>
        <v>1333.94</v>
      </c>
      <c r="AU10" s="46"/>
      <c r="AV10" s="46"/>
      <c r="AW10" s="46"/>
      <c r="AX10" s="46"/>
      <c r="AY10" s="46"/>
      <c r="AZ10" s="46"/>
      <c r="BA10" s="46"/>
      <c r="BB10" s="47">
        <f>データ!$W$6</f>
        <v>1874.5</v>
      </c>
      <c r="BC10" s="47"/>
      <c r="BD10" s="47"/>
      <c r="BE10" s="47"/>
      <c r="BF10" s="47"/>
      <c r="BG10" s="47"/>
      <c r="BH10" s="47"/>
      <c r="BI10" s="47"/>
      <c r="BJ10" s="2"/>
      <c r="BK10" s="2"/>
      <c r="BL10" s="62" t="s">
        <v>21</v>
      </c>
      <c r="BM10" s="63"/>
      <c r="BN10" s="64" t="s">
        <v>22</v>
      </c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6" t="s">
        <v>23</v>
      </c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</row>
    <row r="14" spans="1:78" ht="13.5" customHeight="1" x14ac:dyDescent="0.2">
      <c r="A14" s="2"/>
      <c r="B14" s="68" t="s">
        <v>24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70"/>
      <c r="BK14" s="2"/>
      <c r="BL14" s="74" t="s">
        <v>25</v>
      </c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6"/>
    </row>
    <row r="15" spans="1:78" ht="13.5" customHeight="1" x14ac:dyDescent="0.2">
      <c r="A15" s="2"/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3"/>
      <c r="BK15" s="2"/>
      <c r="BL15" s="77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9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56" t="s">
        <v>112</v>
      </c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8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56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8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56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8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56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8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56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8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56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8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56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8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56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8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56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8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56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8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56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8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56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8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56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8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56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8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56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8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56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8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56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8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56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8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56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8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56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8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56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8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56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8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56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8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56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8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56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8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56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8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56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8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56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8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56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8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81" t="s">
        <v>26</v>
      </c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3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84"/>
      <c r="BM46" s="85"/>
      <c r="BN46" s="85"/>
      <c r="BO46" s="85"/>
      <c r="BP46" s="85"/>
      <c r="BQ46" s="85"/>
      <c r="BR46" s="85"/>
      <c r="BS46" s="85"/>
      <c r="BT46" s="85"/>
      <c r="BU46" s="85"/>
      <c r="BV46" s="85"/>
      <c r="BW46" s="85"/>
      <c r="BX46" s="85"/>
      <c r="BY46" s="85"/>
      <c r="BZ46" s="86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56" t="s">
        <v>110</v>
      </c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8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56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8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56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8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56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8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56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8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56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8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56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8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56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8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56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8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56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8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56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8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56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8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56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8"/>
    </row>
    <row r="60" spans="1:78" ht="13.5" customHeight="1" x14ac:dyDescent="0.2">
      <c r="A60" s="2"/>
      <c r="B60" s="71" t="s">
        <v>27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3"/>
      <c r="BK60" s="2"/>
      <c r="BL60" s="56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8"/>
    </row>
    <row r="61" spans="1:78" ht="13.5" customHeight="1" x14ac:dyDescent="0.2">
      <c r="A61" s="2"/>
      <c r="B61" s="71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3"/>
      <c r="BK61" s="2"/>
      <c r="BL61" s="56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58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56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8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56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8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81" t="s">
        <v>28</v>
      </c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3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84"/>
      <c r="BM65" s="85"/>
      <c r="BN65" s="85"/>
      <c r="BO65" s="85"/>
      <c r="BP65" s="85"/>
      <c r="BQ65" s="85"/>
      <c r="BR65" s="85"/>
      <c r="BS65" s="85"/>
      <c r="BT65" s="85"/>
      <c r="BU65" s="85"/>
      <c r="BV65" s="85"/>
      <c r="BW65" s="85"/>
      <c r="BX65" s="85"/>
      <c r="BY65" s="85"/>
      <c r="BZ65" s="86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56" t="s">
        <v>111</v>
      </c>
      <c r="BM66" s="57"/>
      <c r="BN66" s="57"/>
      <c r="BO66" s="57"/>
      <c r="BP66" s="57"/>
      <c r="BQ66" s="57"/>
      <c r="BR66" s="57"/>
      <c r="BS66" s="57"/>
      <c r="BT66" s="57"/>
      <c r="BU66" s="57"/>
      <c r="BV66" s="57"/>
      <c r="BW66" s="57"/>
      <c r="BX66" s="57"/>
      <c r="BY66" s="57"/>
      <c r="BZ66" s="58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56"/>
      <c r="BM67" s="57"/>
      <c r="BN67" s="57"/>
      <c r="BO67" s="57"/>
      <c r="BP67" s="57"/>
      <c r="BQ67" s="57"/>
      <c r="BR67" s="57"/>
      <c r="BS67" s="57"/>
      <c r="BT67" s="57"/>
      <c r="BU67" s="57"/>
      <c r="BV67" s="57"/>
      <c r="BW67" s="57"/>
      <c r="BX67" s="57"/>
      <c r="BY67" s="57"/>
      <c r="BZ67" s="58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56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7"/>
      <c r="BX68" s="57"/>
      <c r="BY68" s="57"/>
      <c r="BZ68" s="58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56"/>
      <c r="BM69" s="57"/>
      <c r="BN69" s="57"/>
      <c r="BO69" s="57"/>
      <c r="BP69" s="57"/>
      <c r="BQ69" s="57"/>
      <c r="BR69" s="57"/>
      <c r="BS69" s="57"/>
      <c r="BT69" s="57"/>
      <c r="BU69" s="57"/>
      <c r="BV69" s="57"/>
      <c r="BW69" s="57"/>
      <c r="BX69" s="57"/>
      <c r="BY69" s="57"/>
      <c r="BZ69" s="58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56"/>
      <c r="BM70" s="57"/>
      <c r="BN70" s="57"/>
      <c r="BO70" s="57"/>
      <c r="BP70" s="57"/>
      <c r="BQ70" s="57"/>
      <c r="BR70" s="57"/>
      <c r="BS70" s="57"/>
      <c r="BT70" s="57"/>
      <c r="BU70" s="57"/>
      <c r="BV70" s="57"/>
      <c r="BW70" s="57"/>
      <c r="BX70" s="57"/>
      <c r="BY70" s="57"/>
      <c r="BZ70" s="58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56"/>
      <c r="BM71" s="57"/>
      <c r="BN71" s="57"/>
      <c r="BO71" s="57"/>
      <c r="BP71" s="57"/>
      <c r="BQ71" s="57"/>
      <c r="BR71" s="57"/>
      <c r="BS71" s="57"/>
      <c r="BT71" s="57"/>
      <c r="BU71" s="57"/>
      <c r="BV71" s="57"/>
      <c r="BW71" s="57"/>
      <c r="BX71" s="57"/>
      <c r="BY71" s="57"/>
      <c r="BZ71" s="58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56"/>
      <c r="BM72" s="57"/>
      <c r="BN72" s="57"/>
      <c r="BO72" s="57"/>
      <c r="BP72" s="57"/>
      <c r="BQ72" s="57"/>
      <c r="BR72" s="57"/>
      <c r="BS72" s="57"/>
      <c r="BT72" s="57"/>
      <c r="BU72" s="57"/>
      <c r="BV72" s="57"/>
      <c r="BW72" s="57"/>
      <c r="BX72" s="57"/>
      <c r="BY72" s="57"/>
      <c r="BZ72" s="58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56"/>
      <c r="BM73" s="57"/>
      <c r="BN73" s="57"/>
      <c r="BO73" s="57"/>
      <c r="BP73" s="57"/>
      <c r="BQ73" s="57"/>
      <c r="BR73" s="57"/>
      <c r="BS73" s="57"/>
      <c r="BT73" s="57"/>
      <c r="BU73" s="57"/>
      <c r="BV73" s="57"/>
      <c r="BW73" s="57"/>
      <c r="BX73" s="57"/>
      <c r="BY73" s="57"/>
      <c r="BZ73" s="58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56"/>
      <c r="BM74" s="57"/>
      <c r="BN74" s="57"/>
      <c r="BO74" s="57"/>
      <c r="BP74" s="57"/>
      <c r="BQ74" s="57"/>
      <c r="BR74" s="57"/>
      <c r="BS74" s="57"/>
      <c r="BT74" s="57"/>
      <c r="BU74" s="57"/>
      <c r="BV74" s="57"/>
      <c r="BW74" s="57"/>
      <c r="BX74" s="57"/>
      <c r="BY74" s="57"/>
      <c r="BZ74" s="58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56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8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56"/>
      <c r="BM76" s="57"/>
      <c r="BN76" s="57"/>
      <c r="BO76" s="57"/>
      <c r="BP76" s="57"/>
      <c r="BQ76" s="57"/>
      <c r="BR76" s="57"/>
      <c r="BS76" s="57"/>
      <c r="BT76" s="57"/>
      <c r="BU76" s="57"/>
      <c r="BV76" s="57"/>
      <c r="BW76" s="57"/>
      <c r="BX76" s="57"/>
      <c r="BY76" s="57"/>
      <c r="BZ76" s="58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56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8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56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8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56"/>
      <c r="BM79" s="57"/>
      <c r="BN79" s="57"/>
      <c r="BO79" s="57"/>
      <c r="BP79" s="57"/>
      <c r="BQ79" s="57"/>
      <c r="BR79" s="57"/>
      <c r="BS79" s="57"/>
      <c r="BT79" s="57"/>
      <c r="BU79" s="57"/>
      <c r="BV79" s="57"/>
      <c r="BW79" s="57"/>
      <c r="BX79" s="57"/>
      <c r="BY79" s="57"/>
      <c r="BZ79" s="58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56"/>
      <c r="BM80" s="57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7"/>
      <c r="BY80" s="57"/>
      <c r="BZ80" s="58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56"/>
      <c r="BM81" s="57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7"/>
      <c r="BY81" s="57"/>
      <c r="BZ81" s="58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9"/>
      <c r="BM82" s="60"/>
      <c r="BN82" s="60"/>
      <c r="BO82" s="60"/>
      <c r="BP82" s="60"/>
      <c r="BQ82" s="60"/>
      <c r="BR82" s="60"/>
      <c r="BS82" s="60"/>
      <c r="BT82" s="60"/>
      <c r="BU82" s="60"/>
      <c r="BV82" s="60"/>
      <c r="BW82" s="60"/>
      <c r="BX82" s="60"/>
      <c r="BY82" s="60"/>
      <c r="BZ82" s="61"/>
    </row>
    <row r="83" spans="1:78" x14ac:dyDescent="0.2">
      <c r="C83" s="12"/>
    </row>
    <row r="84" spans="1:78" hidden="1" x14ac:dyDescent="0.2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2">
      <c r="B85" s="13"/>
      <c r="C85" s="13"/>
      <c r="D85" s="13"/>
      <c r="E85" s="13" t="str">
        <f>データ!AH6</f>
        <v>【108.93】</v>
      </c>
      <c r="F85" s="13" t="str">
        <f>データ!AS6</f>
        <v>【8.48】</v>
      </c>
      <c r="G85" s="13" t="str">
        <f>データ!BD6</f>
        <v>【303.10】</v>
      </c>
      <c r="H85" s="13" t="str">
        <f>データ!BO6</f>
        <v>【210.83】</v>
      </c>
      <c r="I85" s="13" t="str">
        <f>データ!BZ6</f>
        <v>【107.70】</v>
      </c>
      <c r="J85" s="13" t="str">
        <f>データ!CK6</f>
        <v>【76.25】</v>
      </c>
      <c r="K85" s="13" t="str">
        <f>データ!CV6</f>
        <v>【61.63】</v>
      </c>
      <c r="L85" s="13" t="str">
        <f>データ!DG6</f>
        <v>【100.36】</v>
      </c>
      <c r="M85" s="13" t="str">
        <f>データ!DR6</f>
        <v>【60.24】</v>
      </c>
      <c r="N85" s="13" t="str">
        <f>データ!EC6</f>
        <v>【34.48】</v>
      </c>
      <c r="O85" s="13" t="str">
        <f>データ!EN6</f>
        <v>【0.27】</v>
      </c>
    </row>
  </sheetData>
  <sheetProtection formatCells="0" formatColumns="0" formatRows="0"/>
  <mergeCells count="48">
    <mergeCell ref="BL64:BZ65"/>
    <mergeCell ref="AT10:BA10"/>
    <mergeCell ref="BL16:BZ44"/>
    <mergeCell ref="BL45:BZ46"/>
    <mergeCell ref="BL47:BZ63"/>
    <mergeCell ref="B60:BJ61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9:H9"/>
    <mergeCell ref="I9:O9"/>
    <mergeCell ref="P9:V9"/>
    <mergeCell ref="W9:AC9"/>
    <mergeCell ref="AL9:AS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" x14ac:dyDescent="0.2"/>
  <cols>
    <col min="2" max="144" width="11.90625" customWidth="1"/>
  </cols>
  <sheetData>
    <row r="1" spans="1:144" x14ac:dyDescent="0.2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2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2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8" t="s">
        <v>50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90"/>
      <c r="X3" s="94" t="s">
        <v>51</v>
      </c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 t="s">
        <v>52</v>
      </c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</row>
    <row r="4" spans="1:144" x14ac:dyDescent="0.2">
      <c r="A4" s="15" t="s">
        <v>53</v>
      </c>
      <c r="B4" s="17"/>
      <c r="C4" s="17"/>
      <c r="D4" s="17"/>
      <c r="E4" s="17"/>
      <c r="F4" s="17"/>
      <c r="G4" s="17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  <c r="X4" s="87" t="s">
        <v>54</v>
      </c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 t="s">
        <v>55</v>
      </c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 t="s">
        <v>56</v>
      </c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 t="s">
        <v>57</v>
      </c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 t="s">
        <v>58</v>
      </c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 t="s">
        <v>59</v>
      </c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 t="s">
        <v>60</v>
      </c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 t="s">
        <v>61</v>
      </c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 t="s">
        <v>62</v>
      </c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 t="s">
        <v>63</v>
      </c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 t="s">
        <v>64</v>
      </c>
      <c r="EE4" s="87"/>
      <c r="EF4" s="87"/>
      <c r="EG4" s="87"/>
      <c r="EH4" s="87"/>
      <c r="EI4" s="87"/>
      <c r="EJ4" s="87"/>
      <c r="EK4" s="87"/>
      <c r="EL4" s="87"/>
      <c r="EM4" s="87"/>
      <c r="EN4" s="87"/>
    </row>
    <row r="5" spans="1:144" x14ac:dyDescent="0.2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2">
      <c r="A6" s="15" t="s">
        <v>92</v>
      </c>
      <c r="B6" s="20">
        <f>B7</f>
        <v>2023</v>
      </c>
      <c r="C6" s="20">
        <f t="shared" ref="C6:W6" si="3">C7</f>
        <v>349194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2</v>
      </c>
      <c r="H6" s="20" t="str">
        <f t="shared" si="3"/>
        <v>広島県　広島県水道広域連合企業団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用水供給事業</v>
      </c>
      <c r="L6" s="20" t="str">
        <f t="shared" si="3"/>
        <v>B</v>
      </c>
      <c r="M6" s="20" t="str">
        <f t="shared" si="3"/>
        <v>自治体職員 民間企業出身</v>
      </c>
      <c r="N6" s="21" t="str">
        <f t="shared" si="3"/>
        <v>-</v>
      </c>
      <c r="O6" s="21">
        <f t="shared" si="3"/>
        <v>87.46</v>
      </c>
      <c r="P6" s="21">
        <f t="shared" si="3"/>
        <v>96.44</v>
      </c>
      <c r="Q6" s="21">
        <f t="shared" si="3"/>
        <v>0</v>
      </c>
      <c r="R6" s="21" t="str">
        <f t="shared" si="3"/>
        <v>-</v>
      </c>
      <c r="S6" s="21" t="str">
        <f t="shared" si="3"/>
        <v>-</v>
      </c>
      <c r="T6" s="21" t="str">
        <f t="shared" si="3"/>
        <v>-</v>
      </c>
      <c r="U6" s="21">
        <f t="shared" si="3"/>
        <v>2500469</v>
      </c>
      <c r="V6" s="21">
        <f t="shared" si="3"/>
        <v>1333.94</v>
      </c>
      <c r="W6" s="21">
        <f t="shared" si="3"/>
        <v>1874.5</v>
      </c>
      <c r="X6" s="22" t="str">
        <f>IF(X7="",NA(),X7)</f>
        <v>-</v>
      </c>
      <c r="Y6" s="22" t="str">
        <f t="shared" ref="Y6:AG6" si="4">IF(Y7="",NA(),Y7)</f>
        <v>-</v>
      </c>
      <c r="Z6" s="22" t="str">
        <f t="shared" si="4"/>
        <v>-</v>
      </c>
      <c r="AA6" s="22" t="str">
        <f t="shared" si="4"/>
        <v>-</v>
      </c>
      <c r="AB6" s="22">
        <f t="shared" si="4"/>
        <v>113.32</v>
      </c>
      <c r="AC6" s="22" t="str">
        <f t="shared" si="4"/>
        <v>-</v>
      </c>
      <c r="AD6" s="22" t="str">
        <f t="shared" si="4"/>
        <v>-</v>
      </c>
      <c r="AE6" s="22" t="str">
        <f t="shared" si="4"/>
        <v>-</v>
      </c>
      <c r="AF6" s="22" t="str">
        <f t="shared" si="4"/>
        <v>-</v>
      </c>
      <c r="AG6" s="22">
        <f t="shared" si="4"/>
        <v>108.93</v>
      </c>
      <c r="AH6" s="21" t="str">
        <f>IF(AH7="","",IF(AH7="-","【-】","【"&amp;SUBSTITUTE(TEXT(AH7,"#,##0.00"),"-","△")&amp;"】"))</f>
        <v>【108.93】</v>
      </c>
      <c r="AI6" s="22" t="str">
        <f>IF(AI7="",NA(),AI7)</f>
        <v>-</v>
      </c>
      <c r="AJ6" s="22" t="str">
        <f t="shared" ref="AJ6:AR6" si="5">IF(AJ7="",NA(),AJ7)</f>
        <v>-</v>
      </c>
      <c r="AK6" s="22" t="str">
        <f t="shared" si="5"/>
        <v>-</v>
      </c>
      <c r="AL6" s="22" t="str">
        <f t="shared" si="5"/>
        <v>-</v>
      </c>
      <c r="AM6" s="21">
        <f t="shared" si="5"/>
        <v>0</v>
      </c>
      <c r="AN6" s="22" t="str">
        <f t="shared" si="5"/>
        <v>-</v>
      </c>
      <c r="AO6" s="22" t="str">
        <f t="shared" si="5"/>
        <v>-</v>
      </c>
      <c r="AP6" s="22" t="str">
        <f t="shared" si="5"/>
        <v>-</v>
      </c>
      <c r="AQ6" s="22" t="str">
        <f t="shared" si="5"/>
        <v>-</v>
      </c>
      <c r="AR6" s="22">
        <f t="shared" si="5"/>
        <v>8.48</v>
      </c>
      <c r="AS6" s="21" t="str">
        <f>IF(AS7="","",IF(AS7="-","【-】","【"&amp;SUBSTITUTE(TEXT(AS7,"#,##0.00"),"-","△")&amp;"】"))</f>
        <v>【8.48】</v>
      </c>
      <c r="AT6" s="22" t="str">
        <f>IF(AT7="",NA(),AT7)</f>
        <v>-</v>
      </c>
      <c r="AU6" s="22" t="str">
        <f t="shared" ref="AU6:BC6" si="6">IF(AU7="",NA(),AU7)</f>
        <v>-</v>
      </c>
      <c r="AV6" s="22" t="str">
        <f t="shared" si="6"/>
        <v>-</v>
      </c>
      <c r="AW6" s="22" t="str">
        <f t="shared" si="6"/>
        <v>-</v>
      </c>
      <c r="AX6" s="22">
        <f t="shared" si="6"/>
        <v>395.15</v>
      </c>
      <c r="AY6" s="22" t="str">
        <f t="shared" si="6"/>
        <v>-</v>
      </c>
      <c r="AZ6" s="22" t="str">
        <f t="shared" si="6"/>
        <v>-</v>
      </c>
      <c r="BA6" s="22" t="str">
        <f t="shared" si="6"/>
        <v>-</v>
      </c>
      <c r="BB6" s="22" t="str">
        <f t="shared" si="6"/>
        <v>-</v>
      </c>
      <c r="BC6" s="22">
        <f t="shared" si="6"/>
        <v>303.10000000000002</v>
      </c>
      <c r="BD6" s="21" t="str">
        <f>IF(BD7="","",IF(BD7="-","【-】","【"&amp;SUBSTITUTE(TEXT(BD7,"#,##0.00"),"-","△")&amp;"】"))</f>
        <v>【303.10】</v>
      </c>
      <c r="BE6" s="22" t="str">
        <f>IF(BE7="",NA(),BE7)</f>
        <v>-</v>
      </c>
      <c r="BF6" s="22" t="str">
        <f t="shared" ref="BF6:BN6" si="7">IF(BF7="",NA(),BF7)</f>
        <v>-</v>
      </c>
      <c r="BG6" s="22" t="str">
        <f t="shared" si="7"/>
        <v>-</v>
      </c>
      <c r="BH6" s="22" t="str">
        <f t="shared" si="7"/>
        <v>-</v>
      </c>
      <c r="BI6" s="22">
        <f t="shared" si="7"/>
        <v>135.54</v>
      </c>
      <c r="BJ6" s="22" t="str">
        <f t="shared" si="7"/>
        <v>-</v>
      </c>
      <c r="BK6" s="22" t="str">
        <f t="shared" si="7"/>
        <v>-</v>
      </c>
      <c r="BL6" s="22" t="str">
        <f t="shared" si="7"/>
        <v>-</v>
      </c>
      <c r="BM6" s="22" t="str">
        <f t="shared" si="7"/>
        <v>-</v>
      </c>
      <c r="BN6" s="22">
        <f t="shared" si="7"/>
        <v>210.83</v>
      </c>
      <c r="BO6" s="21" t="str">
        <f>IF(BO7="","",IF(BO7="-","【-】","【"&amp;SUBSTITUTE(TEXT(BO7,"#,##0.00"),"-","△")&amp;"】"))</f>
        <v>【210.83】</v>
      </c>
      <c r="BP6" s="22" t="str">
        <f>IF(BP7="",NA(),BP7)</f>
        <v>-</v>
      </c>
      <c r="BQ6" s="22" t="str">
        <f t="shared" ref="BQ6:BY6" si="8">IF(BQ7="",NA(),BQ7)</f>
        <v>-</v>
      </c>
      <c r="BR6" s="22" t="str">
        <f t="shared" si="8"/>
        <v>-</v>
      </c>
      <c r="BS6" s="22" t="str">
        <f t="shared" si="8"/>
        <v>-</v>
      </c>
      <c r="BT6" s="22">
        <f t="shared" si="8"/>
        <v>109.6</v>
      </c>
      <c r="BU6" s="22" t="str">
        <f t="shared" si="8"/>
        <v>-</v>
      </c>
      <c r="BV6" s="22" t="str">
        <f t="shared" si="8"/>
        <v>-</v>
      </c>
      <c r="BW6" s="22" t="str">
        <f t="shared" si="8"/>
        <v>-</v>
      </c>
      <c r="BX6" s="22" t="str">
        <f t="shared" si="8"/>
        <v>-</v>
      </c>
      <c r="BY6" s="22">
        <f t="shared" si="8"/>
        <v>107.7</v>
      </c>
      <c r="BZ6" s="21" t="str">
        <f>IF(BZ7="","",IF(BZ7="-","【-】","【"&amp;SUBSTITUTE(TEXT(BZ7,"#,##0.00"),"-","△")&amp;"】"))</f>
        <v>【107.70】</v>
      </c>
      <c r="CA6" s="22" t="str">
        <f>IF(CA7="",NA(),CA7)</f>
        <v>-</v>
      </c>
      <c r="CB6" s="22" t="str">
        <f t="shared" ref="CB6:CJ6" si="9">IF(CB7="",NA(),CB7)</f>
        <v>-</v>
      </c>
      <c r="CC6" s="22" t="str">
        <f t="shared" si="9"/>
        <v>-</v>
      </c>
      <c r="CD6" s="22" t="str">
        <f t="shared" si="9"/>
        <v>-</v>
      </c>
      <c r="CE6" s="22">
        <f t="shared" si="9"/>
        <v>103.44</v>
      </c>
      <c r="CF6" s="22" t="str">
        <f t="shared" si="9"/>
        <v>-</v>
      </c>
      <c r="CG6" s="22" t="str">
        <f t="shared" si="9"/>
        <v>-</v>
      </c>
      <c r="CH6" s="22" t="str">
        <f t="shared" si="9"/>
        <v>-</v>
      </c>
      <c r="CI6" s="22" t="str">
        <f t="shared" si="9"/>
        <v>-</v>
      </c>
      <c r="CJ6" s="22">
        <f t="shared" si="9"/>
        <v>76.25</v>
      </c>
      <c r="CK6" s="21" t="str">
        <f>IF(CK7="","",IF(CK7="-","【-】","【"&amp;SUBSTITUTE(TEXT(CK7,"#,##0.00"),"-","△")&amp;"】"))</f>
        <v>【76.25】</v>
      </c>
      <c r="CL6" s="22" t="str">
        <f>IF(CL7="",NA(),CL7)</f>
        <v>-</v>
      </c>
      <c r="CM6" s="22" t="str">
        <f t="shared" ref="CM6:CU6" si="10">IF(CM7="",NA(),CM7)</f>
        <v>-</v>
      </c>
      <c r="CN6" s="22" t="str">
        <f t="shared" si="10"/>
        <v>-</v>
      </c>
      <c r="CO6" s="22" t="str">
        <f t="shared" si="10"/>
        <v>-</v>
      </c>
      <c r="CP6" s="22">
        <f t="shared" si="10"/>
        <v>48.25</v>
      </c>
      <c r="CQ6" s="22" t="str">
        <f t="shared" si="10"/>
        <v>-</v>
      </c>
      <c r="CR6" s="22" t="str">
        <f t="shared" si="10"/>
        <v>-</v>
      </c>
      <c r="CS6" s="22" t="str">
        <f t="shared" si="10"/>
        <v>-</v>
      </c>
      <c r="CT6" s="22" t="str">
        <f t="shared" si="10"/>
        <v>-</v>
      </c>
      <c r="CU6" s="22">
        <f t="shared" si="10"/>
        <v>61.63</v>
      </c>
      <c r="CV6" s="21" t="str">
        <f>IF(CV7="","",IF(CV7="-","【-】","【"&amp;SUBSTITUTE(TEXT(CV7,"#,##0.00"),"-","△")&amp;"】"))</f>
        <v>【61.63】</v>
      </c>
      <c r="CW6" s="22" t="str">
        <f>IF(CW7="",NA(),CW7)</f>
        <v>-</v>
      </c>
      <c r="CX6" s="22" t="str">
        <f t="shared" ref="CX6:DF6" si="11">IF(CX7="",NA(),CX7)</f>
        <v>-</v>
      </c>
      <c r="CY6" s="22" t="str">
        <f t="shared" si="11"/>
        <v>-</v>
      </c>
      <c r="CZ6" s="22" t="str">
        <f t="shared" si="11"/>
        <v>-</v>
      </c>
      <c r="DA6" s="22">
        <f t="shared" si="11"/>
        <v>100</v>
      </c>
      <c r="DB6" s="22" t="str">
        <f t="shared" si="11"/>
        <v>-</v>
      </c>
      <c r="DC6" s="22" t="str">
        <f t="shared" si="11"/>
        <v>-</v>
      </c>
      <c r="DD6" s="22" t="str">
        <f t="shared" si="11"/>
        <v>-</v>
      </c>
      <c r="DE6" s="22" t="str">
        <f t="shared" si="11"/>
        <v>-</v>
      </c>
      <c r="DF6" s="22">
        <f t="shared" si="11"/>
        <v>100.36</v>
      </c>
      <c r="DG6" s="21" t="str">
        <f>IF(DG7="","",IF(DG7="-","【-】","【"&amp;SUBSTITUTE(TEXT(DG7,"#,##0.00"),"-","△")&amp;"】"))</f>
        <v>【100.36】</v>
      </c>
      <c r="DH6" s="22" t="str">
        <f>IF(DH7="",NA(),DH7)</f>
        <v>-</v>
      </c>
      <c r="DI6" s="22" t="str">
        <f t="shared" ref="DI6:DQ6" si="12">IF(DI7="",NA(),DI7)</f>
        <v>-</v>
      </c>
      <c r="DJ6" s="22" t="str">
        <f t="shared" si="12"/>
        <v>-</v>
      </c>
      <c r="DK6" s="22" t="str">
        <f t="shared" si="12"/>
        <v>-</v>
      </c>
      <c r="DL6" s="22">
        <f t="shared" si="12"/>
        <v>64.91</v>
      </c>
      <c r="DM6" s="22" t="str">
        <f t="shared" si="12"/>
        <v>-</v>
      </c>
      <c r="DN6" s="22" t="str">
        <f t="shared" si="12"/>
        <v>-</v>
      </c>
      <c r="DO6" s="22" t="str">
        <f t="shared" si="12"/>
        <v>-</v>
      </c>
      <c r="DP6" s="22" t="str">
        <f t="shared" si="12"/>
        <v>-</v>
      </c>
      <c r="DQ6" s="22">
        <f t="shared" si="12"/>
        <v>60.24</v>
      </c>
      <c r="DR6" s="21" t="str">
        <f>IF(DR7="","",IF(DR7="-","【-】","【"&amp;SUBSTITUTE(TEXT(DR7,"#,##0.00"),"-","△")&amp;"】"))</f>
        <v>【60.24】</v>
      </c>
      <c r="DS6" s="22" t="str">
        <f>IF(DS7="",NA(),DS7)</f>
        <v>-</v>
      </c>
      <c r="DT6" s="22" t="str">
        <f t="shared" ref="DT6:EB6" si="13">IF(DT7="",NA(),DT7)</f>
        <v>-</v>
      </c>
      <c r="DU6" s="22" t="str">
        <f t="shared" si="13"/>
        <v>-</v>
      </c>
      <c r="DV6" s="22" t="str">
        <f t="shared" si="13"/>
        <v>-</v>
      </c>
      <c r="DW6" s="22">
        <f t="shared" si="13"/>
        <v>57.2</v>
      </c>
      <c r="DX6" s="22" t="str">
        <f t="shared" si="13"/>
        <v>-</v>
      </c>
      <c r="DY6" s="22" t="str">
        <f t="shared" si="13"/>
        <v>-</v>
      </c>
      <c r="DZ6" s="22" t="str">
        <f t="shared" si="13"/>
        <v>-</v>
      </c>
      <c r="EA6" s="22" t="str">
        <f t="shared" si="13"/>
        <v>-</v>
      </c>
      <c r="EB6" s="22">
        <f t="shared" si="13"/>
        <v>34.479999999999997</v>
      </c>
      <c r="EC6" s="21" t="str">
        <f>IF(EC7="","",IF(EC7="-","【-】","【"&amp;SUBSTITUTE(TEXT(EC7,"#,##0.00"),"-","△")&amp;"】"))</f>
        <v>【34.48】</v>
      </c>
      <c r="ED6" s="22" t="str">
        <f>IF(ED7="",NA(),ED7)</f>
        <v>-</v>
      </c>
      <c r="EE6" s="22" t="str">
        <f t="shared" ref="EE6:EM6" si="14">IF(EE7="",NA(),EE7)</f>
        <v>-</v>
      </c>
      <c r="EF6" s="22" t="str">
        <f t="shared" si="14"/>
        <v>-</v>
      </c>
      <c r="EG6" s="22" t="str">
        <f t="shared" si="14"/>
        <v>-</v>
      </c>
      <c r="EH6" s="22">
        <f t="shared" si="14"/>
        <v>0.45</v>
      </c>
      <c r="EI6" s="22" t="str">
        <f t="shared" si="14"/>
        <v>-</v>
      </c>
      <c r="EJ6" s="22" t="str">
        <f t="shared" si="14"/>
        <v>-</v>
      </c>
      <c r="EK6" s="22" t="str">
        <f t="shared" si="14"/>
        <v>-</v>
      </c>
      <c r="EL6" s="22" t="str">
        <f t="shared" si="14"/>
        <v>-</v>
      </c>
      <c r="EM6" s="22">
        <f t="shared" si="14"/>
        <v>0.27</v>
      </c>
      <c r="EN6" s="21" t="str">
        <f>IF(EN7="","",IF(EN7="-","【-】","【"&amp;SUBSTITUTE(TEXT(EN7,"#,##0.00"),"-","△")&amp;"】"))</f>
        <v>【0.27】</v>
      </c>
    </row>
    <row r="7" spans="1:144" s="23" customFormat="1" x14ac:dyDescent="0.2">
      <c r="A7" s="15"/>
      <c r="B7" s="24">
        <v>2023</v>
      </c>
      <c r="C7" s="24">
        <v>349194</v>
      </c>
      <c r="D7" s="24">
        <v>46</v>
      </c>
      <c r="E7" s="24">
        <v>1</v>
      </c>
      <c r="F7" s="24">
        <v>0</v>
      </c>
      <c r="G7" s="24">
        <v>2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87.46</v>
      </c>
      <c r="P7" s="25">
        <v>96.44</v>
      </c>
      <c r="Q7" s="25">
        <v>0</v>
      </c>
      <c r="R7" s="25" t="s">
        <v>99</v>
      </c>
      <c r="S7" s="25" t="s">
        <v>99</v>
      </c>
      <c r="T7" s="25" t="s">
        <v>99</v>
      </c>
      <c r="U7" s="25">
        <v>2500469</v>
      </c>
      <c r="V7" s="25">
        <v>1333.94</v>
      </c>
      <c r="W7" s="25">
        <v>1874.5</v>
      </c>
      <c r="X7" s="25" t="s">
        <v>99</v>
      </c>
      <c r="Y7" s="25" t="s">
        <v>99</v>
      </c>
      <c r="Z7" s="25" t="s">
        <v>99</v>
      </c>
      <c r="AA7" s="25" t="s">
        <v>99</v>
      </c>
      <c r="AB7" s="25">
        <v>113.32</v>
      </c>
      <c r="AC7" s="25" t="s">
        <v>99</v>
      </c>
      <c r="AD7" s="25" t="s">
        <v>99</v>
      </c>
      <c r="AE7" s="25" t="s">
        <v>99</v>
      </c>
      <c r="AF7" s="25" t="s">
        <v>99</v>
      </c>
      <c r="AG7" s="25">
        <v>108.93</v>
      </c>
      <c r="AH7" s="25">
        <v>108.93</v>
      </c>
      <c r="AI7" s="25" t="s">
        <v>99</v>
      </c>
      <c r="AJ7" s="25" t="s">
        <v>99</v>
      </c>
      <c r="AK7" s="25" t="s">
        <v>99</v>
      </c>
      <c r="AL7" s="25" t="s">
        <v>99</v>
      </c>
      <c r="AM7" s="25">
        <v>0</v>
      </c>
      <c r="AN7" s="25" t="s">
        <v>99</v>
      </c>
      <c r="AO7" s="25" t="s">
        <v>99</v>
      </c>
      <c r="AP7" s="25" t="s">
        <v>99</v>
      </c>
      <c r="AQ7" s="25" t="s">
        <v>99</v>
      </c>
      <c r="AR7" s="25">
        <v>8.48</v>
      </c>
      <c r="AS7" s="25">
        <v>8.48</v>
      </c>
      <c r="AT7" s="25" t="s">
        <v>99</v>
      </c>
      <c r="AU7" s="25" t="s">
        <v>99</v>
      </c>
      <c r="AV7" s="25" t="s">
        <v>99</v>
      </c>
      <c r="AW7" s="25" t="s">
        <v>99</v>
      </c>
      <c r="AX7" s="25">
        <v>395.15</v>
      </c>
      <c r="AY7" s="25" t="s">
        <v>99</v>
      </c>
      <c r="AZ7" s="25" t="s">
        <v>99</v>
      </c>
      <c r="BA7" s="25" t="s">
        <v>99</v>
      </c>
      <c r="BB7" s="25" t="s">
        <v>99</v>
      </c>
      <c r="BC7" s="25">
        <v>303.10000000000002</v>
      </c>
      <c r="BD7" s="25">
        <v>303.10000000000002</v>
      </c>
      <c r="BE7" s="25" t="s">
        <v>99</v>
      </c>
      <c r="BF7" s="25" t="s">
        <v>99</v>
      </c>
      <c r="BG7" s="25" t="s">
        <v>99</v>
      </c>
      <c r="BH7" s="25" t="s">
        <v>99</v>
      </c>
      <c r="BI7" s="25">
        <v>135.54</v>
      </c>
      <c r="BJ7" s="25" t="s">
        <v>99</v>
      </c>
      <c r="BK7" s="25" t="s">
        <v>99</v>
      </c>
      <c r="BL7" s="25" t="s">
        <v>99</v>
      </c>
      <c r="BM7" s="25" t="s">
        <v>99</v>
      </c>
      <c r="BN7" s="25">
        <v>210.83</v>
      </c>
      <c r="BO7" s="25">
        <v>210.83</v>
      </c>
      <c r="BP7" s="25" t="s">
        <v>99</v>
      </c>
      <c r="BQ7" s="25" t="s">
        <v>99</v>
      </c>
      <c r="BR7" s="25" t="s">
        <v>99</v>
      </c>
      <c r="BS7" s="25" t="s">
        <v>99</v>
      </c>
      <c r="BT7" s="25">
        <v>109.6</v>
      </c>
      <c r="BU7" s="25" t="s">
        <v>99</v>
      </c>
      <c r="BV7" s="25" t="s">
        <v>99</v>
      </c>
      <c r="BW7" s="25" t="s">
        <v>99</v>
      </c>
      <c r="BX7" s="25" t="s">
        <v>99</v>
      </c>
      <c r="BY7" s="25">
        <v>107.7</v>
      </c>
      <c r="BZ7" s="25">
        <v>107.7</v>
      </c>
      <c r="CA7" s="25" t="s">
        <v>99</v>
      </c>
      <c r="CB7" s="25" t="s">
        <v>99</v>
      </c>
      <c r="CC7" s="25" t="s">
        <v>99</v>
      </c>
      <c r="CD7" s="25" t="s">
        <v>99</v>
      </c>
      <c r="CE7" s="25">
        <v>103.44</v>
      </c>
      <c r="CF7" s="25" t="s">
        <v>99</v>
      </c>
      <c r="CG7" s="25" t="s">
        <v>99</v>
      </c>
      <c r="CH7" s="25" t="s">
        <v>99</v>
      </c>
      <c r="CI7" s="25" t="s">
        <v>99</v>
      </c>
      <c r="CJ7" s="25">
        <v>76.25</v>
      </c>
      <c r="CK7" s="25">
        <v>76.25</v>
      </c>
      <c r="CL7" s="25" t="s">
        <v>99</v>
      </c>
      <c r="CM7" s="25" t="s">
        <v>99</v>
      </c>
      <c r="CN7" s="25" t="s">
        <v>99</v>
      </c>
      <c r="CO7" s="25" t="s">
        <v>99</v>
      </c>
      <c r="CP7" s="25">
        <v>48.25</v>
      </c>
      <c r="CQ7" s="25" t="s">
        <v>99</v>
      </c>
      <c r="CR7" s="25" t="s">
        <v>99</v>
      </c>
      <c r="CS7" s="25" t="s">
        <v>99</v>
      </c>
      <c r="CT7" s="25" t="s">
        <v>99</v>
      </c>
      <c r="CU7" s="25">
        <v>61.63</v>
      </c>
      <c r="CV7" s="25">
        <v>61.63</v>
      </c>
      <c r="CW7" s="25" t="s">
        <v>99</v>
      </c>
      <c r="CX7" s="25" t="s">
        <v>99</v>
      </c>
      <c r="CY7" s="25" t="s">
        <v>99</v>
      </c>
      <c r="CZ7" s="25" t="s">
        <v>99</v>
      </c>
      <c r="DA7" s="25">
        <v>100</v>
      </c>
      <c r="DB7" s="25" t="s">
        <v>99</v>
      </c>
      <c r="DC7" s="25" t="s">
        <v>99</v>
      </c>
      <c r="DD7" s="25" t="s">
        <v>99</v>
      </c>
      <c r="DE7" s="25" t="s">
        <v>99</v>
      </c>
      <c r="DF7" s="25">
        <v>100.36</v>
      </c>
      <c r="DG7" s="25">
        <v>100.36</v>
      </c>
      <c r="DH7" s="25" t="s">
        <v>99</v>
      </c>
      <c r="DI7" s="25" t="s">
        <v>99</v>
      </c>
      <c r="DJ7" s="25" t="s">
        <v>99</v>
      </c>
      <c r="DK7" s="25" t="s">
        <v>99</v>
      </c>
      <c r="DL7" s="25">
        <v>64.91</v>
      </c>
      <c r="DM7" s="25" t="s">
        <v>99</v>
      </c>
      <c r="DN7" s="25" t="s">
        <v>99</v>
      </c>
      <c r="DO7" s="25" t="s">
        <v>99</v>
      </c>
      <c r="DP7" s="25" t="s">
        <v>99</v>
      </c>
      <c r="DQ7" s="25">
        <v>60.24</v>
      </c>
      <c r="DR7" s="25">
        <v>60.24</v>
      </c>
      <c r="DS7" s="25" t="s">
        <v>99</v>
      </c>
      <c r="DT7" s="25" t="s">
        <v>99</v>
      </c>
      <c r="DU7" s="25" t="s">
        <v>99</v>
      </c>
      <c r="DV7" s="25" t="s">
        <v>99</v>
      </c>
      <c r="DW7" s="25">
        <v>57.2</v>
      </c>
      <c r="DX7" s="25" t="s">
        <v>99</v>
      </c>
      <c r="DY7" s="25" t="s">
        <v>99</v>
      </c>
      <c r="DZ7" s="25" t="s">
        <v>99</v>
      </c>
      <c r="EA7" s="25" t="s">
        <v>99</v>
      </c>
      <c r="EB7" s="25">
        <v>34.479999999999997</v>
      </c>
      <c r="EC7" s="25">
        <v>34.479999999999997</v>
      </c>
      <c r="ED7" s="25" t="s">
        <v>99</v>
      </c>
      <c r="EE7" s="25" t="s">
        <v>99</v>
      </c>
      <c r="EF7" s="25" t="s">
        <v>99</v>
      </c>
      <c r="EG7" s="25" t="s">
        <v>99</v>
      </c>
      <c r="EH7" s="25">
        <v>0.45</v>
      </c>
      <c r="EI7" s="25" t="s">
        <v>99</v>
      </c>
      <c r="EJ7" s="25" t="s">
        <v>99</v>
      </c>
      <c r="EK7" s="25" t="s">
        <v>99</v>
      </c>
      <c r="EL7" s="25" t="s">
        <v>99</v>
      </c>
      <c r="EM7" s="25">
        <v>0.27</v>
      </c>
      <c r="EN7" s="25">
        <v>0.27</v>
      </c>
    </row>
    <row r="8" spans="1:144" x14ac:dyDescent="0.2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2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2">
      <c r="A10" s="28" t="s">
        <v>44</v>
      </c>
      <c r="B10" s="29">
        <f>DATEVALUE($B7-B11&amp;"/1/"&amp;B12)</f>
        <v>36892</v>
      </c>
      <c r="C10" s="29">
        <f t="shared" ref="C10:F10" si="15">DATEVALUE($B7-C11&amp;"/1/"&amp;C12)</f>
        <v>37257</v>
      </c>
      <c r="D10" s="29">
        <f t="shared" si="15"/>
        <v>37622</v>
      </c>
      <c r="E10" s="29">
        <f t="shared" si="15"/>
        <v>37987</v>
      </c>
      <c r="F10" s="29">
        <f t="shared" si="15"/>
        <v>38353</v>
      </c>
    </row>
    <row r="11" spans="1:144" x14ac:dyDescent="0.2">
      <c r="B11">
        <v>22</v>
      </c>
      <c r="C11">
        <v>21</v>
      </c>
      <c r="D11">
        <v>20</v>
      </c>
      <c r="E11">
        <v>19</v>
      </c>
      <c r="F11">
        <v>18</v>
      </c>
      <c r="G11" t="s">
        <v>105</v>
      </c>
    </row>
    <row r="12" spans="1:144" x14ac:dyDescent="0.2">
      <c r="B12">
        <v>1</v>
      </c>
      <c r="C12">
        <v>1</v>
      </c>
      <c r="D12">
        <v>1</v>
      </c>
      <c r="E12">
        <v>1</v>
      </c>
      <c r="F12">
        <v>1</v>
      </c>
      <c r="G12" t="s">
        <v>106</v>
      </c>
    </row>
    <row r="13" spans="1:144" x14ac:dyDescent="0.2">
      <c r="B13" t="s">
        <v>107</v>
      </c>
      <c r="C13" t="s">
        <v>108</v>
      </c>
      <c r="D13" t="s">
        <v>108</v>
      </c>
      <c r="E13" t="s">
        <v>108</v>
      </c>
      <c r="F13" t="s">
        <v>108</v>
      </c>
      <c r="G13" t="s">
        <v>109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4" ma:contentTypeDescription="新しいドキュメントを作成します。" ma:contentTypeScope="" ma:versionID="7b6a6477365ce567ca5d4dd701570cd1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26f2120a38770ca02403bd13ba031762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96f7774a-1fa4-49d3-a956-75b9c85e9b43" xsi:nil="true"/>
    <lcf76f155ced4ddcb4097134ff3c332f xmlns="96f7774a-1fa4-49d3-a956-75b9c85e9b43">
      <Terms xmlns="http://schemas.microsoft.com/office/infopath/2007/PartnerControls"/>
    </lcf76f155ced4ddcb4097134ff3c332f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236C498F-374A-4A26-8F33-8976F4FBE1AA}"/>
</file>

<file path=customXml/itemProps2.xml><?xml version="1.0" encoding="utf-8"?>
<ds:datastoreItem xmlns:ds="http://schemas.openxmlformats.org/officeDocument/2006/customXml" ds:itemID="{6047DBB9-5242-448C-AFE9-F9D1346BC3EF}"/>
</file>

<file path=customXml/itemProps3.xml><?xml version="1.0" encoding="utf-8"?>
<ds:datastoreItem xmlns:ds="http://schemas.openxmlformats.org/officeDocument/2006/customXml" ds:itemID="{1353E917-EF00-414D-B4EC-FB3A1BC8ADAA}"/>
</file>

<file path=docMetadata/LabelInfo.xml><?xml version="1.0" encoding="utf-8"?>
<clbl:labelList xmlns:clbl="http://schemas.microsoft.com/office/2020/mipLabelMetadata">
  <clbl:label id="{921b325f-326c-4cbd-afbc-f7cbfa76d316}" enabled="1" method="Privileged" siteId="{b2d69f34-40d5-4daa-a941-64d1ed016f7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2025-02-14T07:57:50Z</dcterms:created>
  <dcterms:modified xsi:type="dcterms:W3CDTF">2025-02-14T07:57:53Z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0x0101006EF3322E74AA3E4495704B129218BECF</vt:lpwstr>
  </property>
</Properties>
</file>