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73E70BB6F68C6E1C8749A5805A2EA8F65616C2FE" xr6:coauthVersionLast="47" xr6:coauthVersionMax="47" xr10:uidLastSave="{B642AC3A-FDD1-412D-9BA2-191A0E1310F3}"/>
  <workbookProtection workbookAlgorithmName="SHA-512" workbookHashValue="ixefdbLRDGfKRGBrVPz/LEjKtYueWUAS4+hYXfKmfx0zl4DN+XpHNeSIuUeNCAJyiAgTid5n594FgEaKw848LA==" workbookSaltValue="y6RFiZ32zQBxC4kgL6JcdQ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H6" i="5"/>
  <c r="CI11" i="5" s="1"/>
  <c r="CG6" i="5"/>
  <c r="CF6" i="5"/>
  <c r="CB12" i="5" s="1"/>
  <c r="CE6" i="5"/>
  <c r="CD6" i="5"/>
  <c r="BZ12" i="5" s="1"/>
  <c r="CC6" i="5"/>
  <c r="BY12" i="5" s="1"/>
  <c r="CB6" i="5"/>
  <c r="BX12" i="5" s="1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L6" i="5"/>
  <c r="AH12" i="5" s="1"/>
  <c r="AK6" i="5"/>
  <c r="AG12" i="5" s="1"/>
  <c r="AJ6" i="5"/>
  <c r="AF12" i="5" s="1"/>
  <c r="AI6" i="5"/>
  <c r="AH6" i="5"/>
  <c r="AI11" i="5" s="1"/>
  <c r="AG6" i="5"/>
  <c r="AH11" i="5" s="1"/>
  <c r="AF6" i="5"/>
  <c r="AG11" i="5" s="1"/>
  <c r="AE6" i="5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FI90" i="4"/>
  <c r="EH90" i="4"/>
  <c r="AD90" i="4"/>
  <c r="PZ81" i="4"/>
  <c r="OY81" i="4"/>
  <c r="JN81" i="4"/>
  <c r="IM81" i="4"/>
  <c r="HL81" i="4"/>
  <c r="GK81" i="4"/>
  <c r="EC81" i="4"/>
  <c r="AZ81" i="4"/>
  <c r="Y81" i="4"/>
  <c r="MW80" i="4"/>
  <c r="JN80" i="4"/>
  <c r="IM80" i="4"/>
  <c r="EC80" i="4"/>
  <c r="DB80" i="4"/>
  <c r="CA80" i="4"/>
  <c r="IM79" i="4"/>
  <c r="HL79" i="4"/>
  <c r="DB79" i="4"/>
  <c r="CA79" i="4"/>
  <c r="AZ79" i="4"/>
  <c r="RH56" i="4"/>
  <c r="OF56" i="4"/>
  <c r="JL56" i="4"/>
  <c r="GF56" i="4"/>
  <c r="FL56" i="4"/>
  <c r="CZ56" i="4"/>
  <c r="CF56" i="4"/>
  <c r="BL56" i="4"/>
  <c r="RH55" i="4"/>
  <c r="QN55" i="4"/>
  <c r="MN55" i="4"/>
  <c r="LT55" i="4"/>
  <c r="JL55" i="4"/>
  <c r="GZ55" i="4"/>
  <c r="GF55" i="4"/>
  <c r="FL55" i="4"/>
  <c r="BL55" i="4"/>
  <c r="KZ54" i="4"/>
  <c r="KF54" i="4"/>
  <c r="GZ54" i="4"/>
  <c r="GF54" i="4"/>
  <c r="LT33" i="4"/>
  <c r="KZ33" i="4"/>
  <c r="KF33" i="4"/>
  <c r="JL33" i="4"/>
  <c r="GF33" i="4"/>
  <c r="CZ33" i="4"/>
  <c r="OZ32" i="4"/>
  <c r="OF32" i="4"/>
  <c r="MN32" i="4"/>
  <c r="KF32" i="4"/>
  <c r="JL32" i="4"/>
  <c r="PT31" i="4"/>
  <c r="OZ31" i="4"/>
  <c r="MN31" i="4"/>
  <c r="KZ31" i="4"/>
  <c r="BL31" i="4"/>
  <c r="AR31" i="4"/>
  <c r="LZ10" i="4"/>
  <c r="IT10" i="4"/>
  <c r="FN10" i="4"/>
  <c r="CH10" i="4"/>
  <c r="B10" i="4"/>
  <c r="PF8" i="4"/>
  <c r="LZ8" i="4"/>
  <c r="IT8" i="4"/>
  <c r="FN8" i="4"/>
  <c r="CH8" i="4"/>
  <c r="B8" i="4"/>
  <c r="B5" i="4"/>
  <c r="QN32" i="4" l="1"/>
  <c r="MN54" i="4"/>
  <c r="AR10" i="5"/>
  <c r="CF31" i="4"/>
  <c r="RH31" i="4"/>
  <c r="X33" i="4"/>
  <c r="QN33" i="4"/>
  <c r="OF54" i="4"/>
  <c r="OF55" i="4"/>
  <c r="KF56" i="4"/>
  <c r="NX80" i="4"/>
  <c r="AG10" i="5"/>
  <c r="FL31" i="4"/>
  <c r="BL32" i="4"/>
  <c r="AR33" i="4"/>
  <c r="RH33" i="4"/>
  <c r="OZ54" i="4"/>
  <c r="OZ55" i="4"/>
  <c r="KZ56" i="4"/>
  <c r="NX79" i="4"/>
  <c r="OY80" i="4"/>
  <c r="GF31" i="4"/>
  <c r="FL32" i="4"/>
  <c r="AR54" i="4"/>
  <c r="PT54" i="4"/>
  <c r="LT56" i="4"/>
  <c r="PZ80" i="4"/>
  <c r="GF32" i="4"/>
  <c r="CF33" i="4"/>
  <c r="QN54" i="4"/>
  <c r="MN56" i="4"/>
  <c r="RA80" i="4"/>
  <c r="BO10" i="5"/>
  <c r="QN31" i="4"/>
  <c r="RH32" i="4"/>
  <c r="OF33" i="4"/>
  <c r="KO81" i="4"/>
  <c r="MW79" i="4"/>
  <c r="BY10" i="5"/>
  <c r="AH10" i="5"/>
  <c r="BL33" i="4"/>
  <c r="OY79" i="4"/>
  <c r="GZ31" i="4"/>
  <c r="BL54" i="4"/>
  <c r="RA79" i="4"/>
  <c r="JL31" i="4"/>
  <c r="GZ32" i="4"/>
  <c r="CF54" i="4"/>
  <c r="RH54" i="4"/>
  <c r="X56" i="4"/>
  <c r="Y80" i="4"/>
  <c r="KF31" i="4"/>
  <c r="FL33" i="4"/>
  <c r="FL54" i="4"/>
  <c r="AR56" i="4"/>
  <c r="QN56" i="4"/>
  <c r="AZ80" i="4"/>
  <c r="BZ10" i="5"/>
  <c r="CJ10" i="5"/>
  <c r="DG10" i="5"/>
  <c r="OF31" i="4"/>
  <c r="JL54" i="4"/>
  <c r="DR10" i="5"/>
  <c r="AF11" i="5"/>
  <c r="ER32" i="4"/>
  <c r="AJ11" i="5"/>
  <c r="HT32" i="4"/>
  <c r="GZ33" i="4"/>
  <c r="AI12" i="5"/>
  <c r="BD11" i="5"/>
  <c r="PT32" i="4"/>
  <c r="BC12" i="5"/>
  <c r="OZ33" i="4"/>
  <c r="BP11" i="5"/>
  <c r="CF55" i="4"/>
  <c r="BX11" i="5"/>
  <c r="ER55" i="4"/>
  <c r="CB11" i="5"/>
  <c r="HT55" i="4"/>
  <c r="CA12" i="5"/>
  <c r="GZ56" i="4"/>
  <c r="KF55" i="4"/>
  <c r="CJ11" i="5"/>
  <c r="CV11" i="5"/>
  <c r="PT55" i="4"/>
  <c r="CU12" i="5"/>
  <c r="OZ56" i="4"/>
  <c r="MN33" i="4"/>
  <c r="CF32" i="4"/>
  <c r="CZ31" i="4"/>
  <c r="X32" i="4"/>
  <c r="KZ32" i="4"/>
  <c r="X55" i="4"/>
  <c r="CZ55" i="4"/>
  <c r="KZ55" i="4"/>
  <c r="EC79" i="4"/>
  <c r="GK80" i="4"/>
  <c r="KO80" i="4"/>
  <c r="CA81" i="4"/>
  <c r="MW81" i="4"/>
  <c r="RA81" i="4"/>
  <c r="ER31" i="4"/>
  <c r="HT31" i="4"/>
  <c r="LT31" i="4"/>
  <c r="AR32" i="4"/>
  <c r="LT32" i="4"/>
  <c r="ER33" i="4"/>
  <c r="HT33" i="4"/>
  <c r="PT33" i="4"/>
  <c r="ER54" i="4"/>
  <c r="HT54" i="4"/>
  <c r="LT54" i="4"/>
  <c r="AR55" i="4"/>
  <c r="ER56" i="4"/>
  <c r="HT56" i="4"/>
  <c r="PT56" i="4"/>
  <c r="GK79" i="4"/>
  <c r="KO79" i="4"/>
  <c r="PZ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DQ10" i="5"/>
  <c r="EA10" i="5"/>
  <c r="EE10" i="5"/>
  <c r="X10" i="5"/>
  <c r="BB10" i="5"/>
  <c r="BF10" i="5"/>
  <c r="BP10" i="5"/>
  <c r="CT10" i="5"/>
  <c r="CX10" i="5"/>
  <c r="DH10" i="5"/>
  <c r="EB10" i="5"/>
  <c r="Y11" i="5"/>
  <c r="X31" i="4"/>
  <c r="X54" i="4"/>
  <c r="CZ54" i="4"/>
  <c r="Y79" i="4"/>
  <c r="JN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<sst xmlns="http://schemas.openxmlformats.org/spreadsheetml/2006/main" count="262" uniqueCount="107">
  <si>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</si>
  <si>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</si>
  <si>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</si>
  <si>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</si>
  <si>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</si>
  <si>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</si>
  <si>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</si>
  <si>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</si>
  <si>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</si>
  <si>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</si>
  <si>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</si>
  <si>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</si>
  <si>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</si>
  <si>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</si>
  <si>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</si>
  <si>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</si>
  <si>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</si>
  <si>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</si>
  <si>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</si>
  <si>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</si>
  <si>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</si>
  <si>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</si>
  <si>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</si>
  <si>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</si>
  <si>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</si>
  <si>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</si>
  <si>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</si>
  <si>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</si>
  <si>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</si>
  <si>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</si>
  <si>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</si>
  <si>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</si>
  <si>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</si>
  <si>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</si>
  <si>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</si>
  <si>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</si>
  <si>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</si>
  <si>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</si>
  <si>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</si>
  <si>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</si>
  <si>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</si>
  <si>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</si>
  <si>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</si>
  <si>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</si>
  <si>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</si>
  <si>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</si>
  <si>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</si>
  <si>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</si>
  <si>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</si>
  <si>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</si>
  <si>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</si>
  <si>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</si>
  <si>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</si>
  <si>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</si>
  <si>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</si>
  <si>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</si>
  <si>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</si>
  <si>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</si>
  <si>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</si>
  <si>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</si>
  <si>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</si>
  <si>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</si>
  <si>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</si>
  <si>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</si>
  <si>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</si>
  <si>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</si>
  <si>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</si>
  <si>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</si>
  <si>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</si>
  <si>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</si>
  <si>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</si>
  <si>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</si>
  <si>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</si>
  <si>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</si>
  <si>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</si>
  <si>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</si>
  <si>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</si>
  <si>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</si>
  <si>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</si>
  <si>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</si>
  <si>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</si>
  <si>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</si>
  <si>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</si>
  <si>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</si>
  <si>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</si>
  <si>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</si>
  <si>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</si>
  <si>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</si>
  <si>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360007</t>
  </si>
  <si>
    <t>46</t>
  </si>
  <si>
    <t>02</t>
  </si>
  <si>
    <t>0</t>
  </si>
  <si>
    <t>000</t>
  </si>
  <si>
    <t>徳島県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</si>
  <si>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</si>
  <si>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</si>
  <si>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</si>
  <si>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</si>
  <si>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</si>
  <si>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</si>
  <si>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</si>
  <si>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</si>
  <si>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</si>
  <si>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</si>
  <si>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
　昭和４３年度から給水を開始しており、管路の老朽化が進んでいる。現在、老朽化対策・耐震化のため管路更新計画を策定し、改良工事を進めている。令和５年度は、完成した管路を建設仮勘定から資産化したため、償却率が低下している。
②管路経年化率
　類似団体平均値より高い水準～同程度で推移しており、管路更新の必要性を認識している。管路更新計画のもと、計画的に改良工事を進めている。
③管路更新率
　類似団体平均値より高い水準で推移している。前述した管路更新計画に基づき、今後も計画的に改良工事を進める。</t>
    <rPh sb="82" eb="84">
      <t>レイワ</t>
    </rPh>
    <phoneticPr fontId="5"/>
  </si>
  <si>
    <t>　経営については、比較的堅調に推移しており、健全性を確保できている。
　今後の経営にあたっては、令和３年度改定の経営戦略（平成２９年度～令和８年度）に基づき、新規需要の開拓による未売水の解消などに努めるとともに、経費削減はもとより、さらなる「経営の効率化」を図る。
　さらに、南海トラフ巨大地震に対する備えとして、管路の老朽化対策・耐震化を管路更新計画に則って実施し、工業用水の強靱化に向けた取組を推進する。</t>
    <rPh sb="75" eb="76">
      <t>モト</t>
    </rPh>
    <rPh sb="106" eb="108">
      <t>ケイヒ</t>
    </rPh>
    <rPh sb="108" eb="110">
      <t>サクゲン</t>
    </rPh>
    <rPh sb="184" eb="186">
      <t>コウギョウ</t>
    </rPh>
    <rPh sb="186" eb="188">
      <t>ヨウスイ</t>
    </rPh>
    <rPh sb="189" eb="191">
      <t>キョウジン</t>
    </rPh>
    <rPh sb="191" eb="192">
      <t>カ</t>
    </rPh>
    <rPh sb="193" eb="194">
      <t>ム</t>
    </rPh>
    <rPh sb="196" eb="198">
      <t>トリクミ</t>
    </rPh>
    <rPh sb="199" eb="201">
      <t>スイシン</t>
    </rPh>
    <phoneticPr fontId="5"/>
  </si>
  <si>
    <t xml:space="preserve">①経常収支比率
　契約給水量の変更や人件費・修繕費等の費用の増減により、年度によって変動があるが、単年度の収支が黒字であることを示す１００％を超えて推移しており、経営の健全性は確保できている。
③流動比率
　未払金等の増減により、年度によって比率に変動があるが、１００％を大きく上回っており、短期的な支払能力を十分に確保できている。
④企業債残高対給水収益比率
　他会計より借入を行っているため、類似団体平均値より大きく下回っている。
⑤料金回収率
　令和４年度までは回収率が１００％を超えて推移していたが、令和５年度においては、突発的な修繕工事等の影響により費用が増加した結果、１００％を下回った。
⑥給水原価
　類似団体平均値より低い水準で推移しており、比較的効率的な経営を行っている。
⑦施設利用率・⑧契約率
　類似団体平均値より低い水準で推移しているが、給水先への需給見通しのアンケート結果から、将来的には漸次改善していくと考えられる。
</t>
    <rPh sb="226" eb="228">
      <t>レイワ</t>
    </rPh>
    <rPh sb="229" eb="231">
      <t>ネンド</t>
    </rPh>
    <rPh sb="254" eb="256">
      <t>レイワ</t>
    </rPh>
    <rPh sb="257" eb="259">
      <t>ネンド</t>
    </rPh>
    <rPh sb="265" eb="268">
      <t>トッパツテキ</t>
    </rPh>
    <rPh sb="269" eb="271">
      <t>シュウゼン</t>
    </rPh>
    <rPh sb="271" eb="273">
      <t>コウジ</t>
    </rPh>
    <rPh sb="273" eb="274">
      <t>トウ</t>
    </rPh>
    <rPh sb="275" eb="277">
      <t>エイキョウ</t>
    </rPh>
    <rPh sb="280" eb="282">
      <t>ヒヨウ</t>
    </rPh>
    <rPh sb="283" eb="285">
      <t>ゾウカ</t>
    </rPh>
    <rPh sb="287" eb="289">
      <t>ケッカ</t>
    </rPh>
    <rPh sb="295" eb="297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</si>
</sst>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56.98</c:v>
                </c:pt>
                <c:pt idx="1">
                  <c:v>56.01</c:v>
                </c:pt>
                <c:pt idx="2">
                  <c:v>57.03</c:v>
                </c:pt>
                <c:pt idx="3">
                  <c:v>59.04</c:v>
                </c:pt>
                <c:pt idx="4">
                  <c:v>57.35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6-4646-9E45-A97C8EFA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60.09</c:v>
                </c:pt>
                <c:pt idx="1">
                  <c:v>60.35</c:v>
                </c:pt>
                <c:pt idx="2">
                  <c:v>61.07</c:v>
                </c:pt>
                <c:pt idx="3">
                  <c:v>61.99</c:v>
                </c:pt>
                <c:pt idx="4">
                  <c:v>62.44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6-4646-9E45-A97C8EFA1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56.54</c:v>
                </c:pt>
                <c:pt idx="1">
                  <c:v>56.54</c:v>
                </c:pt>
                <c:pt idx="2">
                  <c:v>56.54</c:v>
                </c:pt>
                <c:pt idx="3">
                  <c:v>56.54</c:v>
                </c:pt>
                <c:pt idx="4">
                  <c:v>55.23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E-4D71-9E64-46525022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50.93</c:v>
                </c:pt>
                <c:pt idx="1">
                  <c:v>52.07</c:v>
                </c:pt>
                <c:pt idx="2">
                  <c:v>50.36</c:v>
                </c:pt>
                <c:pt idx="3">
                  <c:v>51.48</c:v>
                </c:pt>
                <c:pt idx="4">
                  <c:v>52.79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E-4D71-9E64-46525022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1.54</c:v>
                </c:pt>
                <c:pt idx="1">
                  <c:v>2.46</c:v>
                </c:pt>
                <c:pt idx="2">
                  <c:v>0</c:v>
                </c:pt>
                <c:pt idx="3">
                  <c:v>0</c:v>
                </c:pt>
                <c:pt idx="4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F-4ABD-BC64-068F43A27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0.22</c:v>
                </c:pt>
                <c:pt idx="1">
                  <c:v>0.5</c:v>
                </c:pt>
                <c:pt idx="2">
                  <c:v>0.2</c:v>
                </c:pt>
                <c:pt idx="3">
                  <c:v>0.24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F-4ABD-BC64-068F43A27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985.65</c:v>
                </c:pt>
                <c:pt idx="1">
                  <c:v>995.18</c:v>
                </c:pt>
                <c:pt idx="2">
                  <c:v>461.65</c:v>
                </c:pt>
                <c:pt idx="3">
                  <c:v>1325.29</c:v>
                </c:pt>
                <c:pt idx="4">
                  <c:v>747.45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9-44E8-B35D-D6F5A703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368.36</c:v>
                </c:pt>
                <c:pt idx="1">
                  <c:v>380.84</c:v>
                </c:pt>
                <c:pt idx="2">
                  <c:v>424.64</c:v>
                </c:pt>
                <c:pt idx="3">
                  <c:v>427.23</c:v>
                </c:pt>
                <c:pt idx="4">
                  <c:v>454.07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9-44E8-B35D-D6F5A703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34.700000000000003</c:v>
                </c:pt>
                <c:pt idx="1">
                  <c:v>23.29</c:v>
                </c:pt>
                <c:pt idx="2">
                  <c:v>13.71</c:v>
                </c:pt>
                <c:pt idx="3">
                  <c:v>8.5500000000000007</c:v>
                </c:pt>
                <c:pt idx="4">
                  <c:v>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C-4624-B745-851B693F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227.51</c:v>
                </c:pt>
                <c:pt idx="1">
                  <c:v>225.72</c:v>
                </c:pt>
                <c:pt idx="2">
                  <c:v>217.8</c:v>
                </c:pt>
                <c:pt idx="3">
                  <c:v>216.05</c:v>
                </c:pt>
                <c:pt idx="4">
                  <c:v>213.13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624-B745-851B693F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105.85</c:v>
                </c:pt>
                <c:pt idx="1">
                  <c:v>120.98</c:v>
                </c:pt>
                <c:pt idx="2">
                  <c:v>121.15</c:v>
                </c:pt>
                <c:pt idx="3">
                  <c:v>116.36</c:v>
                </c:pt>
                <c:pt idx="4">
                  <c:v>97.73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E-447A-97DB-5D6FD945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117.69</c:v>
                </c:pt>
                <c:pt idx="1">
                  <c:v>116.75</c:v>
                </c:pt>
                <c:pt idx="2">
                  <c:v>115.48</c:v>
                </c:pt>
                <c:pt idx="3">
                  <c:v>109.91</c:v>
                </c:pt>
                <c:pt idx="4">
                  <c:v>111.83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E-447A-97DB-5D6FD945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14.47</c:v>
                </c:pt>
                <c:pt idx="1">
                  <c:v>12.66</c:v>
                </c:pt>
                <c:pt idx="2">
                  <c:v>12.65</c:v>
                </c:pt>
                <c:pt idx="3">
                  <c:v>13.17</c:v>
                </c:pt>
                <c:pt idx="4">
                  <c:v>15.64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8-4EAF-8F13-CC7772D5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17.07</c:v>
                </c:pt>
                <c:pt idx="1">
                  <c:v>17.22</c:v>
                </c:pt>
                <c:pt idx="2">
                  <c:v>17.440000000000001</c:v>
                </c:pt>
                <c:pt idx="3">
                  <c:v>18.62</c:v>
                </c:pt>
                <c:pt idx="4">
                  <c:v>18.36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EAF-8F13-CC7772D5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46.1</c:v>
                </c:pt>
                <c:pt idx="1">
                  <c:v>45.75</c:v>
                </c:pt>
                <c:pt idx="2">
                  <c:v>45.02</c:v>
                </c:pt>
                <c:pt idx="3">
                  <c:v>43.71</c:v>
                </c:pt>
                <c:pt idx="4">
                  <c:v>43.95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F-413B-BC91-F02FE6D7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57.96</c:v>
                </c:pt>
                <c:pt idx="1">
                  <c:v>56</c:v>
                </c:pt>
                <c:pt idx="2">
                  <c:v>56.81</c:v>
                </c:pt>
                <c:pt idx="3">
                  <c:v>55.65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F-413B-BC91-F02FE6D72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72.819999999999993</c:v>
                </c:pt>
                <c:pt idx="1">
                  <c:v>72.819999999999993</c:v>
                </c:pt>
                <c:pt idx="2">
                  <c:v>73.569999999999993</c:v>
                </c:pt>
                <c:pt idx="3">
                  <c:v>72.78</c:v>
                </c:pt>
                <c:pt idx="4">
                  <c:v>72.819999999999993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0-450E-B17B-773AE763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80.540000000000006</c:v>
                </c:pt>
                <c:pt idx="1">
                  <c:v>80.08</c:v>
                </c:pt>
                <c:pt idx="2">
                  <c:v>79.69</c:v>
                </c:pt>
                <c:pt idx="3">
                  <c:v>78.66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0-450E-B17B-773AE763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7-4EE8-9B78-220A8116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16.670000000000002</c:v>
                </c:pt>
                <c:pt idx="1">
                  <c:v>9.4700000000000006</c:v>
                </c:pt>
                <c:pt idx="2">
                  <c:v>11.03</c:v>
                </c:pt>
                <c:pt idx="3">
                  <c:v>1.88</c:v>
                </c:pt>
                <c:pt idx="4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7-4EE8-9B78-220A8116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106.6</c:v>
                </c:pt>
                <c:pt idx="1">
                  <c:v>121.46</c:v>
                </c:pt>
                <c:pt idx="2">
                  <c:v>120.91</c:v>
                </c:pt>
                <c:pt idx="3">
                  <c:v>116.56</c:v>
                </c:pt>
                <c:pt idx="4">
                  <c:v>100.14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7-4989-9942-D4AB786D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119.89</c:v>
                </c:pt>
                <c:pt idx="1">
                  <c:v>119.93</c:v>
                </c:pt>
                <c:pt idx="2">
                  <c:v>118.4</c:v>
                </c:pt>
                <c:pt idx="3">
                  <c:v>113.04</c:v>
                </c:pt>
                <c:pt idx="4">
                  <c:v>115.02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7-4989-9942-D4AB786D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Normal="100" workbookViewId="0">
      <selection activeCell="B6" sqref="B6:KT6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徳島県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253000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大規模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2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111199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69.5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34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184230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自治体職員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106.6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121.46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120.91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116.56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100.14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985.65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995.18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461.65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1325.29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747.45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34.700000000000003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23.29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13.71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8.5500000000000007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5.15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119.89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119.93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118.4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113.04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115.02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16.670000000000002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9.4700000000000006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11.03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1.88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1.46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368.36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380.84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424.64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427.23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454.07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227.51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225.72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217.8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216.05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213.13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104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105.85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120.98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121.15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116.36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97.73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14.47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12.66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12.65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13.17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15.64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46.1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45.75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45.02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43.71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43.95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72.819999999999993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72.819999999999993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73.569999999999993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72.78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72.819999999999993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117.69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116.75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115.48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109.91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111.83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17.07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17.22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17.440000000000001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18.62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18.36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57.96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56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56.81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55.65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54.73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80.540000000000006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80.08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79.69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78.66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80.2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105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56.98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56.01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57.03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59.04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57.35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56.54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56.54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56.54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56.54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55.23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1.54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2.46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1.47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60.09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60.35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61.07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61.99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62.44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50.93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52.07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50.36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51.48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52.79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0.22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0.5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0.2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0.24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0.31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2" t="s">
        <v>29</v>
      </c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 t="s">
        <v>30</v>
      </c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 t="s">
        <v>31</v>
      </c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 t="s">
        <v>32</v>
      </c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 t="s">
        <v>33</v>
      </c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 t="s">
        <v>34</v>
      </c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 t="s">
        <v>35</v>
      </c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 t="s">
        <v>36</v>
      </c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 t="s">
        <v>29</v>
      </c>
      <c r="HL89" s="142"/>
      <c r="HM89" s="142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2"/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 t="s">
        <v>30</v>
      </c>
      <c r="IM89" s="142"/>
      <c r="IN89" s="142"/>
      <c r="IO89" s="142"/>
      <c r="IP89" s="142"/>
      <c r="IQ89" s="142"/>
      <c r="IR89" s="142"/>
      <c r="IS89" s="142"/>
      <c r="IT89" s="142"/>
      <c r="IU89" s="142"/>
      <c r="IV89" s="142"/>
      <c r="IW89" s="142"/>
      <c r="IX89" s="142"/>
      <c r="IY89" s="142"/>
      <c r="IZ89" s="142"/>
      <c r="JA89" s="142"/>
      <c r="JB89" s="142"/>
      <c r="JC89" s="142"/>
      <c r="JD89" s="142"/>
      <c r="JE89" s="142"/>
      <c r="JF89" s="142"/>
      <c r="JG89" s="142"/>
      <c r="JH89" s="142"/>
      <c r="JI89" s="142"/>
      <c r="JJ89" s="142"/>
      <c r="JK89" s="142"/>
      <c r="JL89" s="142"/>
      <c r="JM89" s="142" t="s">
        <v>31</v>
      </c>
      <c r="JN89" s="142"/>
      <c r="JO89" s="142"/>
      <c r="JP89" s="142"/>
      <c r="JQ89" s="142"/>
      <c r="JR89" s="142"/>
      <c r="JS89" s="142"/>
      <c r="JT89" s="142"/>
      <c r="JU89" s="142"/>
      <c r="JV89" s="142"/>
      <c r="JW89" s="142"/>
      <c r="JX89" s="142"/>
      <c r="JY89" s="142"/>
      <c r="JZ89" s="142"/>
      <c r="KA89" s="142"/>
      <c r="KB89" s="142"/>
      <c r="KC89" s="142"/>
      <c r="KD89" s="142"/>
      <c r="KE89" s="142"/>
      <c r="KF89" s="142"/>
      <c r="KG89" s="142"/>
      <c r="KH89" s="142"/>
      <c r="KI89" s="142"/>
      <c r="KJ89" s="142"/>
      <c r="KK89" s="142"/>
      <c r="KL89" s="142"/>
      <c r="KM89" s="14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3" t="str">
        <f>データ!AD6</f>
        <v>【114.39】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 t="str">
        <f>データ!AO6</f>
        <v>【23.61】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 t="str">
        <f>データ!AZ6</f>
        <v>【494.95】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 t="str">
        <f>データ!BK6</f>
        <v>【229.84】</v>
      </c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 t="str">
        <f>データ!BV6</f>
        <v>【110.13】</v>
      </c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 t="str">
        <f>データ!CG6</f>
        <v>【19.72】</v>
      </c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 t="str">
        <f>データ!CR6</f>
        <v>【52.61】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3" t="str">
        <f>データ!DC6</f>
        <v>【77.52】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3" t="str">
        <f>データ!DN6</f>
        <v>【61.16】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3" t="str">
        <f>データ!DY6</f>
        <v>【49.95】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3" t="str">
        <f>データ!EJ6</f>
        <v>【0.32】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f8KlzUB36hB3cHXIZj/4p85jasNkQz+93pH80f8b7xbEtshXifFhvsfGwplG8knGQ9f9AevhePgypLSSM+zD8Q==" saltValue="F6YrU7vJ/Ggo4ijmFZWwxw==" spinCount="100000" sheet="1" objects="1" scenarios="1" formatCells="0" formatColumns="0" formatRows="0"/>
  <mergeCells count="289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106.6</v>
      </c>
      <c r="U6" s="35">
        <f>U7</f>
        <v>121.46</v>
      </c>
      <c r="V6" s="35">
        <f>V7</f>
        <v>120.91</v>
      </c>
      <c r="W6" s="35">
        <f>W7</f>
        <v>116.56</v>
      </c>
      <c r="X6" s="35">
        <f t="shared" si="3"/>
        <v>100.14</v>
      </c>
      <c r="Y6" s="35">
        <f t="shared" si="3"/>
        <v>119.89</v>
      </c>
      <c r="Z6" s="35">
        <f t="shared" si="3"/>
        <v>119.93</v>
      </c>
      <c r="AA6" s="35">
        <f t="shared" si="3"/>
        <v>118.4</v>
      </c>
      <c r="AB6" s="35">
        <f t="shared" si="3"/>
        <v>113.04</v>
      </c>
      <c r="AC6" s="35">
        <f t="shared" si="3"/>
        <v>115.02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16.670000000000002</v>
      </c>
      <c r="AK6" s="35">
        <f t="shared" si="3"/>
        <v>9.4700000000000006</v>
      </c>
      <c r="AL6" s="35">
        <f t="shared" si="3"/>
        <v>11.03</v>
      </c>
      <c r="AM6" s="35">
        <f t="shared" si="3"/>
        <v>1.88</v>
      </c>
      <c r="AN6" s="35">
        <f t="shared" si="3"/>
        <v>1.46</v>
      </c>
      <c r="AO6" s="33" t="str">
        <f>IF(AO7="-","【-】","【"&amp;SUBSTITUTE(TEXT(AO7,"#,##0.00"),"-","△")&amp;"】")</f>
        <v>【23.61】</v>
      </c>
      <c r="AP6" s="35">
        <f t="shared" si="3"/>
        <v>985.65</v>
      </c>
      <c r="AQ6" s="35">
        <f>AQ7</f>
        <v>995.18</v>
      </c>
      <c r="AR6" s="35">
        <f>AR7</f>
        <v>461.65</v>
      </c>
      <c r="AS6" s="35">
        <f>AS7</f>
        <v>1325.29</v>
      </c>
      <c r="AT6" s="35">
        <f t="shared" si="3"/>
        <v>747.45</v>
      </c>
      <c r="AU6" s="35">
        <f t="shared" si="3"/>
        <v>368.36</v>
      </c>
      <c r="AV6" s="35">
        <f t="shared" si="3"/>
        <v>380.84</v>
      </c>
      <c r="AW6" s="35">
        <f t="shared" si="3"/>
        <v>424.64</v>
      </c>
      <c r="AX6" s="35">
        <f t="shared" si="3"/>
        <v>427.23</v>
      </c>
      <c r="AY6" s="35">
        <f t="shared" si="3"/>
        <v>454.07</v>
      </c>
      <c r="AZ6" s="33" t="str">
        <f>IF(AZ7="-","【-】","【"&amp;SUBSTITUTE(TEXT(AZ7,"#,##0.00"),"-","△")&amp;"】")</f>
        <v>【494.95】</v>
      </c>
      <c r="BA6" s="35">
        <f t="shared" si="3"/>
        <v>34.700000000000003</v>
      </c>
      <c r="BB6" s="35">
        <f>BB7</f>
        <v>23.29</v>
      </c>
      <c r="BC6" s="35">
        <f>BC7</f>
        <v>13.71</v>
      </c>
      <c r="BD6" s="35">
        <f>BD7</f>
        <v>8.5500000000000007</v>
      </c>
      <c r="BE6" s="35">
        <f t="shared" si="3"/>
        <v>5.15</v>
      </c>
      <c r="BF6" s="35">
        <f t="shared" si="3"/>
        <v>227.51</v>
      </c>
      <c r="BG6" s="35">
        <f t="shared" si="3"/>
        <v>225.72</v>
      </c>
      <c r="BH6" s="35">
        <f t="shared" si="3"/>
        <v>217.8</v>
      </c>
      <c r="BI6" s="35">
        <f t="shared" si="3"/>
        <v>216.05</v>
      </c>
      <c r="BJ6" s="35">
        <f t="shared" si="3"/>
        <v>213.13</v>
      </c>
      <c r="BK6" s="33" t="str">
        <f>IF(BK7="-","【-】","【"&amp;SUBSTITUTE(TEXT(BK7,"#,##0.00"),"-","△")&amp;"】")</f>
        <v>【229.84】</v>
      </c>
      <c r="BL6" s="35">
        <f t="shared" si="3"/>
        <v>105.85</v>
      </c>
      <c r="BM6" s="35">
        <f>BM7</f>
        <v>120.98</v>
      </c>
      <c r="BN6" s="35">
        <f>BN7</f>
        <v>121.15</v>
      </c>
      <c r="BO6" s="35">
        <f>BO7</f>
        <v>116.36</v>
      </c>
      <c r="BP6" s="35">
        <f t="shared" si="3"/>
        <v>97.73</v>
      </c>
      <c r="BQ6" s="35">
        <f t="shared" si="3"/>
        <v>117.69</v>
      </c>
      <c r="BR6" s="35">
        <f t="shared" si="3"/>
        <v>116.75</v>
      </c>
      <c r="BS6" s="35">
        <f t="shared" si="3"/>
        <v>115.48</v>
      </c>
      <c r="BT6" s="35">
        <f t="shared" si="3"/>
        <v>109.91</v>
      </c>
      <c r="BU6" s="35">
        <f t="shared" si="3"/>
        <v>111.83</v>
      </c>
      <c r="BV6" s="33" t="str">
        <f>IF(BV7="-","【-】","【"&amp;SUBSTITUTE(TEXT(BV7,"#,##0.00"),"-","△")&amp;"】")</f>
        <v>【110.13】</v>
      </c>
      <c r="BW6" s="35">
        <f t="shared" si="3"/>
        <v>14.47</v>
      </c>
      <c r="BX6" s="35">
        <f>BX7</f>
        <v>12.66</v>
      </c>
      <c r="BY6" s="35">
        <f>BY7</f>
        <v>12.65</v>
      </c>
      <c r="BZ6" s="35">
        <f>BZ7</f>
        <v>13.17</v>
      </c>
      <c r="CA6" s="35">
        <f t="shared" si="3"/>
        <v>15.64</v>
      </c>
      <c r="CB6" s="35">
        <f t="shared" si="3"/>
        <v>17.07</v>
      </c>
      <c r="CC6" s="35">
        <f t="shared" si="3"/>
        <v>17.22</v>
      </c>
      <c r="CD6" s="35">
        <f t="shared" si="3"/>
        <v>17.440000000000001</v>
      </c>
      <c r="CE6" s="35">
        <f t="shared" si="3"/>
        <v>18.62</v>
      </c>
      <c r="CF6" s="35">
        <f t="shared" ref="CF6" si="4">CF7</f>
        <v>18.36</v>
      </c>
      <c r="CG6" s="33" t="str">
        <f>IF(CG7="-","【-】","【"&amp;SUBSTITUTE(TEXT(CG7,"#,##0.00"),"-","△")&amp;"】")</f>
        <v>【19.72】</v>
      </c>
      <c r="CH6" s="35">
        <f t="shared" ref="CH6:CQ6" si="5">CH7</f>
        <v>46.1</v>
      </c>
      <c r="CI6" s="35">
        <f>CI7</f>
        <v>45.75</v>
      </c>
      <c r="CJ6" s="35">
        <f>CJ7</f>
        <v>45.02</v>
      </c>
      <c r="CK6" s="35">
        <f>CK7</f>
        <v>43.71</v>
      </c>
      <c r="CL6" s="35">
        <f t="shared" si="5"/>
        <v>43.95</v>
      </c>
      <c r="CM6" s="35">
        <f t="shared" si="5"/>
        <v>57.96</v>
      </c>
      <c r="CN6" s="35">
        <f t="shared" si="5"/>
        <v>56</v>
      </c>
      <c r="CO6" s="35">
        <f t="shared" si="5"/>
        <v>56.81</v>
      </c>
      <c r="CP6" s="35">
        <f t="shared" si="5"/>
        <v>55.65</v>
      </c>
      <c r="CQ6" s="35">
        <f t="shared" si="5"/>
        <v>54.73</v>
      </c>
      <c r="CR6" s="33" t="str">
        <f>IF(CR7="-","【-】","【"&amp;SUBSTITUTE(TEXT(CR7,"#,##0.00"),"-","△")&amp;"】")</f>
        <v>【52.61】</v>
      </c>
      <c r="CS6" s="35">
        <f t="shared" ref="CS6:DB6" si="6">CS7</f>
        <v>72.819999999999993</v>
      </c>
      <c r="CT6" s="35">
        <f>CT7</f>
        <v>72.819999999999993</v>
      </c>
      <c r="CU6" s="35">
        <f>CU7</f>
        <v>73.569999999999993</v>
      </c>
      <c r="CV6" s="35">
        <f>CV7</f>
        <v>72.78</v>
      </c>
      <c r="CW6" s="35">
        <f t="shared" si="6"/>
        <v>72.819999999999993</v>
      </c>
      <c r="CX6" s="35">
        <f t="shared" si="6"/>
        <v>80.540000000000006</v>
      </c>
      <c r="CY6" s="35">
        <f t="shared" si="6"/>
        <v>80.08</v>
      </c>
      <c r="CZ6" s="35">
        <f t="shared" si="6"/>
        <v>79.69</v>
      </c>
      <c r="DA6" s="35">
        <f t="shared" si="6"/>
        <v>78.66</v>
      </c>
      <c r="DB6" s="35">
        <f t="shared" si="6"/>
        <v>80.2</v>
      </c>
      <c r="DC6" s="33" t="str">
        <f>IF(DC7="-","【-】","【"&amp;SUBSTITUTE(TEXT(DC7,"#,##0.00"),"-","△")&amp;"】")</f>
        <v>【77.52】</v>
      </c>
      <c r="DD6" s="35">
        <f t="shared" ref="DD6:DM6" si="7">DD7</f>
        <v>56.98</v>
      </c>
      <c r="DE6" s="35">
        <f>DE7</f>
        <v>56.01</v>
      </c>
      <c r="DF6" s="35">
        <f>DF7</f>
        <v>57.03</v>
      </c>
      <c r="DG6" s="35">
        <f>DG7</f>
        <v>59.04</v>
      </c>
      <c r="DH6" s="35">
        <f t="shared" si="7"/>
        <v>57.35</v>
      </c>
      <c r="DI6" s="35">
        <f t="shared" si="7"/>
        <v>60.09</v>
      </c>
      <c r="DJ6" s="35">
        <f t="shared" si="7"/>
        <v>60.35</v>
      </c>
      <c r="DK6" s="35">
        <f t="shared" si="7"/>
        <v>61.07</v>
      </c>
      <c r="DL6" s="35">
        <f t="shared" si="7"/>
        <v>61.99</v>
      </c>
      <c r="DM6" s="35">
        <f t="shared" si="7"/>
        <v>62.44</v>
      </c>
      <c r="DN6" s="33" t="str">
        <f>IF(DN7="-","【-】","【"&amp;SUBSTITUTE(TEXT(DN7,"#,##0.00"),"-","△")&amp;"】")</f>
        <v>【61.16】</v>
      </c>
      <c r="DO6" s="35">
        <f t="shared" ref="DO6:DX6" si="8">DO7</f>
        <v>56.54</v>
      </c>
      <c r="DP6" s="35">
        <f>DP7</f>
        <v>56.54</v>
      </c>
      <c r="DQ6" s="35">
        <f>DQ7</f>
        <v>56.54</v>
      </c>
      <c r="DR6" s="35">
        <f>DR7</f>
        <v>56.54</v>
      </c>
      <c r="DS6" s="35">
        <f t="shared" si="8"/>
        <v>55.23</v>
      </c>
      <c r="DT6" s="35">
        <f t="shared" si="8"/>
        <v>50.93</v>
      </c>
      <c r="DU6" s="35">
        <f t="shared" si="8"/>
        <v>52.07</v>
      </c>
      <c r="DV6" s="35">
        <f t="shared" si="8"/>
        <v>50.36</v>
      </c>
      <c r="DW6" s="35">
        <f t="shared" si="8"/>
        <v>51.48</v>
      </c>
      <c r="DX6" s="35">
        <f t="shared" si="8"/>
        <v>52.79</v>
      </c>
      <c r="DY6" s="33" t="str">
        <f>IF(DY7="-","【-】","【"&amp;SUBSTITUTE(TEXT(DY7,"#,##0.00"),"-","△")&amp;"】")</f>
        <v>【49.95】</v>
      </c>
      <c r="DZ6" s="35">
        <f t="shared" ref="DZ6:EI6" si="9">DZ7</f>
        <v>1.54</v>
      </c>
      <c r="EA6" s="35">
        <f>EA7</f>
        <v>2.46</v>
      </c>
      <c r="EB6" s="35">
        <f>EB7</f>
        <v>0</v>
      </c>
      <c r="EC6" s="35">
        <f>EC7</f>
        <v>0</v>
      </c>
      <c r="ED6" s="35">
        <f t="shared" si="9"/>
        <v>1.47</v>
      </c>
      <c r="EE6" s="35">
        <f t="shared" si="9"/>
        <v>0.22</v>
      </c>
      <c r="EF6" s="35">
        <f t="shared" si="9"/>
        <v>0.5</v>
      </c>
      <c r="EG6" s="35">
        <f t="shared" si="9"/>
        <v>0.2</v>
      </c>
      <c r="EH6" s="35">
        <f t="shared" si="9"/>
        <v>0.24</v>
      </c>
      <c r="EI6" s="35">
        <f t="shared" si="9"/>
        <v>0.31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253000</v>
      </c>
      <c r="L7" s="37" t="s">
        <v>96</v>
      </c>
      <c r="M7" s="38">
        <v>2</v>
      </c>
      <c r="N7" s="38">
        <v>111199</v>
      </c>
      <c r="O7" s="39" t="s">
        <v>97</v>
      </c>
      <c r="P7" s="39">
        <v>69.5</v>
      </c>
      <c r="Q7" s="38">
        <v>34</v>
      </c>
      <c r="R7" s="38">
        <v>184230</v>
      </c>
      <c r="S7" s="37" t="s">
        <v>98</v>
      </c>
      <c r="T7" s="40">
        <v>106.6</v>
      </c>
      <c r="U7" s="40">
        <v>121.46</v>
      </c>
      <c r="V7" s="40">
        <v>120.91</v>
      </c>
      <c r="W7" s="40">
        <v>116.56</v>
      </c>
      <c r="X7" s="40">
        <v>100.14</v>
      </c>
      <c r="Y7" s="40">
        <v>119.89</v>
      </c>
      <c r="Z7" s="40">
        <v>119.93</v>
      </c>
      <c r="AA7" s="40">
        <v>118.4</v>
      </c>
      <c r="AB7" s="40">
        <v>113.04</v>
      </c>
      <c r="AC7" s="41">
        <v>115.02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16.670000000000002</v>
      </c>
      <c r="AK7" s="40">
        <v>9.4700000000000006</v>
      </c>
      <c r="AL7" s="40">
        <v>11.03</v>
      </c>
      <c r="AM7" s="40">
        <v>1.88</v>
      </c>
      <c r="AN7" s="40">
        <v>1.46</v>
      </c>
      <c r="AO7" s="40">
        <v>23.61</v>
      </c>
      <c r="AP7" s="40">
        <v>985.65</v>
      </c>
      <c r="AQ7" s="40">
        <v>995.18</v>
      </c>
      <c r="AR7" s="40">
        <v>461.65</v>
      </c>
      <c r="AS7" s="40">
        <v>1325.29</v>
      </c>
      <c r="AT7" s="40">
        <v>747.45</v>
      </c>
      <c r="AU7" s="40">
        <v>368.36</v>
      </c>
      <c r="AV7" s="40">
        <v>380.84</v>
      </c>
      <c r="AW7" s="40">
        <v>424.64</v>
      </c>
      <c r="AX7" s="40">
        <v>427.23</v>
      </c>
      <c r="AY7" s="40">
        <v>454.07</v>
      </c>
      <c r="AZ7" s="40">
        <v>494.95</v>
      </c>
      <c r="BA7" s="40">
        <v>34.700000000000003</v>
      </c>
      <c r="BB7" s="40">
        <v>23.29</v>
      </c>
      <c r="BC7" s="40">
        <v>13.71</v>
      </c>
      <c r="BD7" s="40">
        <v>8.5500000000000007</v>
      </c>
      <c r="BE7" s="40">
        <v>5.15</v>
      </c>
      <c r="BF7" s="40">
        <v>227.51</v>
      </c>
      <c r="BG7" s="40">
        <v>225.72</v>
      </c>
      <c r="BH7" s="40">
        <v>217.8</v>
      </c>
      <c r="BI7" s="40">
        <v>216.05</v>
      </c>
      <c r="BJ7" s="40">
        <v>213.13</v>
      </c>
      <c r="BK7" s="40">
        <v>229.84</v>
      </c>
      <c r="BL7" s="40">
        <v>105.85</v>
      </c>
      <c r="BM7" s="40">
        <v>120.98</v>
      </c>
      <c r="BN7" s="40">
        <v>121.15</v>
      </c>
      <c r="BO7" s="40">
        <v>116.36</v>
      </c>
      <c r="BP7" s="40">
        <v>97.73</v>
      </c>
      <c r="BQ7" s="40">
        <v>117.69</v>
      </c>
      <c r="BR7" s="40">
        <v>116.75</v>
      </c>
      <c r="BS7" s="40">
        <v>115.48</v>
      </c>
      <c r="BT7" s="40">
        <v>109.91</v>
      </c>
      <c r="BU7" s="40">
        <v>111.83</v>
      </c>
      <c r="BV7" s="40">
        <v>110.13</v>
      </c>
      <c r="BW7" s="40">
        <v>14.47</v>
      </c>
      <c r="BX7" s="40">
        <v>12.66</v>
      </c>
      <c r="BY7" s="40">
        <v>12.65</v>
      </c>
      <c r="BZ7" s="40">
        <v>13.17</v>
      </c>
      <c r="CA7" s="40">
        <v>15.64</v>
      </c>
      <c r="CB7" s="40">
        <v>17.07</v>
      </c>
      <c r="CC7" s="40">
        <v>17.22</v>
      </c>
      <c r="CD7" s="40">
        <v>17.440000000000001</v>
      </c>
      <c r="CE7" s="40">
        <v>18.62</v>
      </c>
      <c r="CF7" s="40">
        <v>18.36</v>
      </c>
      <c r="CG7" s="40">
        <v>19.72</v>
      </c>
      <c r="CH7" s="40">
        <v>46.1</v>
      </c>
      <c r="CI7" s="40">
        <v>45.75</v>
      </c>
      <c r="CJ7" s="40">
        <v>45.02</v>
      </c>
      <c r="CK7" s="40">
        <v>43.71</v>
      </c>
      <c r="CL7" s="40">
        <v>43.95</v>
      </c>
      <c r="CM7" s="40">
        <v>57.96</v>
      </c>
      <c r="CN7" s="40">
        <v>56</v>
      </c>
      <c r="CO7" s="40">
        <v>56.81</v>
      </c>
      <c r="CP7" s="40">
        <v>55.65</v>
      </c>
      <c r="CQ7" s="40">
        <v>54.73</v>
      </c>
      <c r="CR7" s="40">
        <v>52.61</v>
      </c>
      <c r="CS7" s="40">
        <v>72.819999999999993</v>
      </c>
      <c r="CT7" s="40">
        <v>72.819999999999993</v>
      </c>
      <c r="CU7" s="40">
        <v>73.569999999999993</v>
      </c>
      <c r="CV7" s="40">
        <v>72.78</v>
      </c>
      <c r="CW7" s="40">
        <v>72.819999999999993</v>
      </c>
      <c r="CX7" s="40">
        <v>80.540000000000006</v>
      </c>
      <c r="CY7" s="40">
        <v>80.08</v>
      </c>
      <c r="CZ7" s="40">
        <v>79.69</v>
      </c>
      <c r="DA7" s="40">
        <v>78.66</v>
      </c>
      <c r="DB7" s="40">
        <v>80.2</v>
      </c>
      <c r="DC7" s="40">
        <v>77.52</v>
      </c>
      <c r="DD7" s="40">
        <v>56.98</v>
      </c>
      <c r="DE7" s="40">
        <v>56.01</v>
      </c>
      <c r="DF7" s="40">
        <v>57.03</v>
      </c>
      <c r="DG7" s="40">
        <v>59.04</v>
      </c>
      <c r="DH7" s="40">
        <v>57.35</v>
      </c>
      <c r="DI7" s="40">
        <v>60.09</v>
      </c>
      <c r="DJ7" s="40">
        <v>60.35</v>
      </c>
      <c r="DK7" s="40">
        <v>61.07</v>
      </c>
      <c r="DL7" s="40">
        <v>61.99</v>
      </c>
      <c r="DM7" s="40">
        <v>62.44</v>
      </c>
      <c r="DN7" s="40">
        <v>61.16</v>
      </c>
      <c r="DO7" s="40">
        <v>56.54</v>
      </c>
      <c r="DP7" s="40">
        <v>56.54</v>
      </c>
      <c r="DQ7" s="40">
        <v>56.54</v>
      </c>
      <c r="DR7" s="40">
        <v>56.54</v>
      </c>
      <c r="DS7" s="40">
        <v>55.23</v>
      </c>
      <c r="DT7" s="40">
        <v>50.93</v>
      </c>
      <c r="DU7" s="40">
        <v>52.07</v>
      </c>
      <c r="DV7" s="40">
        <v>50.36</v>
      </c>
      <c r="DW7" s="40">
        <v>51.48</v>
      </c>
      <c r="DX7" s="40">
        <v>52.79</v>
      </c>
      <c r="DY7" s="40">
        <v>49.95</v>
      </c>
      <c r="DZ7" s="40">
        <v>1.54</v>
      </c>
      <c r="EA7" s="40">
        <v>2.46</v>
      </c>
      <c r="EB7" s="40">
        <v>0</v>
      </c>
      <c r="EC7" s="40">
        <v>0</v>
      </c>
      <c r="ED7" s="40">
        <v>1.47</v>
      </c>
      <c r="EE7" s="40">
        <v>0.22</v>
      </c>
      <c r="EF7" s="40">
        <v>0.5</v>
      </c>
      <c r="EG7" s="40">
        <v>0.2</v>
      </c>
      <c r="EH7" s="40">
        <v>0.24</v>
      </c>
      <c r="EI7" s="40">
        <v>0.31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106.6</v>
      </c>
      <c r="V11" s="48">
        <f>IF(U6="-",NA(),U6)</f>
        <v>121.46</v>
      </c>
      <c r="W11" s="48">
        <f>IF(V6="-",NA(),V6)</f>
        <v>120.91</v>
      </c>
      <c r="X11" s="48">
        <f>IF(W6="-",NA(),W6)</f>
        <v>116.56</v>
      </c>
      <c r="Y11" s="48">
        <f>IF(X6="-",NA(),X6)</f>
        <v>100.14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985.65</v>
      </c>
      <c r="AR11" s="48">
        <f>IF(AQ6="-",NA(),AQ6)</f>
        <v>995.18</v>
      </c>
      <c r="AS11" s="48">
        <f>IF(AR6="-",NA(),AR6)</f>
        <v>461.65</v>
      </c>
      <c r="AT11" s="48">
        <f>IF(AS6="-",NA(),AS6)</f>
        <v>1325.29</v>
      </c>
      <c r="AU11" s="48">
        <f>IF(AT6="-",NA(),AT6)</f>
        <v>747.45</v>
      </c>
      <c r="BA11" s="47" t="s">
        <v>23</v>
      </c>
      <c r="BB11" s="48">
        <f>IF(BA6="-",NA(),BA6)</f>
        <v>34.700000000000003</v>
      </c>
      <c r="BC11" s="48">
        <f>IF(BB6="-",NA(),BB6)</f>
        <v>23.29</v>
      </c>
      <c r="BD11" s="48">
        <f>IF(BC6="-",NA(),BC6)</f>
        <v>13.71</v>
      </c>
      <c r="BE11" s="48">
        <f>IF(BD6="-",NA(),BD6)</f>
        <v>8.5500000000000007</v>
      </c>
      <c r="BF11" s="48">
        <f>IF(BE6="-",NA(),BE6)</f>
        <v>5.15</v>
      </c>
      <c r="BL11" s="47" t="s">
        <v>23</v>
      </c>
      <c r="BM11" s="48">
        <f>IF(BL6="-",NA(),BL6)</f>
        <v>105.85</v>
      </c>
      <c r="BN11" s="48">
        <f>IF(BM6="-",NA(),BM6)</f>
        <v>120.98</v>
      </c>
      <c r="BO11" s="48">
        <f>IF(BN6="-",NA(),BN6)</f>
        <v>121.15</v>
      </c>
      <c r="BP11" s="48">
        <f>IF(BO6="-",NA(),BO6)</f>
        <v>116.36</v>
      </c>
      <c r="BQ11" s="48">
        <f>IF(BP6="-",NA(),BP6)</f>
        <v>97.73</v>
      </c>
      <c r="BW11" s="47" t="s">
        <v>23</v>
      </c>
      <c r="BX11" s="48">
        <f>IF(BW6="-",NA(),BW6)</f>
        <v>14.47</v>
      </c>
      <c r="BY11" s="48">
        <f>IF(BX6="-",NA(),BX6)</f>
        <v>12.66</v>
      </c>
      <c r="BZ11" s="48">
        <f>IF(BY6="-",NA(),BY6)</f>
        <v>12.65</v>
      </c>
      <c r="CA11" s="48">
        <f>IF(BZ6="-",NA(),BZ6)</f>
        <v>13.17</v>
      </c>
      <c r="CB11" s="48">
        <f>IF(CA6="-",NA(),CA6)</f>
        <v>15.64</v>
      </c>
      <c r="CH11" s="47" t="s">
        <v>23</v>
      </c>
      <c r="CI11" s="48">
        <f>IF(CH6="-",NA(),CH6)</f>
        <v>46.1</v>
      </c>
      <c r="CJ11" s="48">
        <f>IF(CI6="-",NA(),CI6)</f>
        <v>45.75</v>
      </c>
      <c r="CK11" s="48">
        <f>IF(CJ6="-",NA(),CJ6)</f>
        <v>45.02</v>
      </c>
      <c r="CL11" s="48">
        <f>IF(CK6="-",NA(),CK6)</f>
        <v>43.71</v>
      </c>
      <c r="CM11" s="48">
        <f>IF(CL6="-",NA(),CL6)</f>
        <v>43.95</v>
      </c>
      <c r="CS11" s="47" t="s">
        <v>23</v>
      </c>
      <c r="CT11" s="48">
        <f>IF(CS6="-",NA(),CS6)</f>
        <v>72.819999999999993</v>
      </c>
      <c r="CU11" s="48">
        <f>IF(CT6="-",NA(),CT6)</f>
        <v>72.819999999999993</v>
      </c>
      <c r="CV11" s="48">
        <f>IF(CU6="-",NA(),CU6)</f>
        <v>73.569999999999993</v>
      </c>
      <c r="CW11" s="48">
        <f>IF(CV6="-",NA(),CV6)</f>
        <v>72.78</v>
      </c>
      <c r="CX11" s="48">
        <f>IF(CW6="-",NA(),CW6)</f>
        <v>72.819999999999993</v>
      </c>
      <c r="DD11" s="47" t="s">
        <v>23</v>
      </c>
      <c r="DE11" s="48">
        <f>IF(DD6="-",NA(),DD6)</f>
        <v>56.98</v>
      </c>
      <c r="DF11" s="48">
        <f>IF(DE6="-",NA(),DE6)</f>
        <v>56.01</v>
      </c>
      <c r="DG11" s="48">
        <f>IF(DF6="-",NA(),DF6)</f>
        <v>57.03</v>
      </c>
      <c r="DH11" s="48">
        <f>IF(DG6="-",NA(),DG6)</f>
        <v>59.04</v>
      </c>
      <c r="DI11" s="48">
        <f>IF(DH6="-",NA(),DH6)</f>
        <v>57.35</v>
      </c>
      <c r="DO11" s="47" t="s">
        <v>23</v>
      </c>
      <c r="DP11" s="48">
        <f>IF(DO6="-",NA(),DO6)</f>
        <v>56.54</v>
      </c>
      <c r="DQ11" s="48">
        <f>IF(DP6="-",NA(),DP6)</f>
        <v>56.54</v>
      </c>
      <c r="DR11" s="48">
        <f>IF(DQ6="-",NA(),DQ6)</f>
        <v>56.54</v>
      </c>
      <c r="DS11" s="48">
        <f>IF(DR6="-",NA(),DR6)</f>
        <v>56.54</v>
      </c>
      <c r="DT11" s="48">
        <f>IF(DS6="-",NA(),DS6)</f>
        <v>55.23</v>
      </c>
      <c r="DZ11" s="47" t="s">
        <v>23</v>
      </c>
      <c r="EA11" s="48">
        <f>IF(DZ6="-",NA(),DZ6)</f>
        <v>1.54</v>
      </c>
      <c r="EB11" s="48">
        <f>IF(EA6="-",NA(),EA6)</f>
        <v>2.46</v>
      </c>
      <c r="EC11" s="48">
        <f>IF(EB6="-",NA(),EB6)</f>
        <v>0</v>
      </c>
      <c r="ED11" s="48">
        <f>IF(EC6="-",NA(),EC6)</f>
        <v>0</v>
      </c>
      <c r="EE11" s="48">
        <f>IF(ED6="-",NA(),ED6)</f>
        <v>1.47</v>
      </c>
    </row>
    <row r="12" spans="1:140" x14ac:dyDescent="0.2">
      <c r="T12" s="47" t="s">
        <v>24</v>
      </c>
      <c r="U12" s="48">
        <f>IF(Y6="-",NA(),Y6)</f>
        <v>119.89</v>
      </c>
      <c r="V12" s="48">
        <f>IF(Z6="-",NA(),Z6)</f>
        <v>119.93</v>
      </c>
      <c r="W12" s="48">
        <f>IF(AA6="-",NA(),AA6)</f>
        <v>118.4</v>
      </c>
      <c r="X12" s="48">
        <f>IF(AB6="-",NA(),AB6)</f>
        <v>113.04</v>
      </c>
      <c r="Y12" s="48">
        <f>IF(AC6="-",NA(),AC6)</f>
        <v>115.02</v>
      </c>
      <c r="AE12" s="47" t="s">
        <v>24</v>
      </c>
      <c r="AF12" s="48">
        <f>IF(AJ6="-",NA(),AJ6)</f>
        <v>16.670000000000002</v>
      </c>
      <c r="AG12" s="48">
        <f t="shared" ref="AG12:AJ12" si="10">IF(AK6="-",NA(),AK6)</f>
        <v>9.4700000000000006</v>
      </c>
      <c r="AH12" s="48">
        <f t="shared" si="10"/>
        <v>11.03</v>
      </c>
      <c r="AI12" s="48">
        <f t="shared" si="10"/>
        <v>1.88</v>
      </c>
      <c r="AJ12" s="48">
        <f t="shared" si="10"/>
        <v>1.46</v>
      </c>
      <c r="AP12" s="47" t="s">
        <v>24</v>
      </c>
      <c r="AQ12" s="48">
        <f>IF(AU6="-",NA(),AU6)</f>
        <v>368.36</v>
      </c>
      <c r="AR12" s="48">
        <f t="shared" ref="AR12:AU12" si="11">IF(AV6="-",NA(),AV6)</f>
        <v>380.84</v>
      </c>
      <c r="AS12" s="48">
        <f t="shared" si="11"/>
        <v>424.64</v>
      </c>
      <c r="AT12" s="48">
        <f t="shared" si="11"/>
        <v>427.23</v>
      </c>
      <c r="AU12" s="48">
        <f t="shared" si="11"/>
        <v>454.07</v>
      </c>
      <c r="BA12" s="47" t="s">
        <v>24</v>
      </c>
      <c r="BB12" s="48">
        <f>IF(BF6="-",NA(),BF6)</f>
        <v>227.51</v>
      </c>
      <c r="BC12" s="48">
        <f t="shared" ref="BC12:BF12" si="12">IF(BG6="-",NA(),BG6)</f>
        <v>225.72</v>
      </c>
      <c r="BD12" s="48">
        <f t="shared" si="12"/>
        <v>217.8</v>
      </c>
      <c r="BE12" s="48">
        <f t="shared" si="12"/>
        <v>216.05</v>
      </c>
      <c r="BF12" s="48">
        <f t="shared" si="12"/>
        <v>213.13</v>
      </c>
      <c r="BL12" s="47" t="s">
        <v>24</v>
      </c>
      <c r="BM12" s="48">
        <f>IF(BQ6="-",NA(),BQ6)</f>
        <v>117.69</v>
      </c>
      <c r="BN12" s="48">
        <f t="shared" ref="BN12:BQ12" si="13">IF(BR6="-",NA(),BR6)</f>
        <v>116.75</v>
      </c>
      <c r="BO12" s="48">
        <f t="shared" si="13"/>
        <v>115.48</v>
      </c>
      <c r="BP12" s="48">
        <f t="shared" si="13"/>
        <v>109.91</v>
      </c>
      <c r="BQ12" s="48">
        <f t="shared" si="13"/>
        <v>111.83</v>
      </c>
      <c r="BW12" s="47" t="s">
        <v>24</v>
      </c>
      <c r="BX12" s="48">
        <f>IF(CB6="-",NA(),CB6)</f>
        <v>17.07</v>
      </c>
      <c r="BY12" s="48">
        <f t="shared" ref="BY12:CB12" si="14">IF(CC6="-",NA(),CC6)</f>
        <v>17.22</v>
      </c>
      <c r="BZ12" s="48">
        <f t="shared" si="14"/>
        <v>17.440000000000001</v>
      </c>
      <c r="CA12" s="48">
        <f t="shared" si="14"/>
        <v>18.62</v>
      </c>
      <c r="CB12" s="48">
        <f t="shared" si="14"/>
        <v>18.36</v>
      </c>
      <c r="CH12" s="47" t="s">
        <v>24</v>
      </c>
      <c r="CI12" s="48">
        <f>IF(CM6="-",NA(),CM6)</f>
        <v>57.96</v>
      </c>
      <c r="CJ12" s="48">
        <f t="shared" ref="CJ12:CM12" si="15">IF(CN6="-",NA(),CN6)</f>
        <v>56</v>
      </c>
      <c r="CK12" s="48">
        <f t="shared" si="15"/>
        <v>56.81</v>
      </c>
      <c r="CL12" s="48">
        <f t="shared" si="15"/>
        <v>55.65</v>
      </c>
      <c r="CM12" s="48">
        <f t="shared" si="15"/>
        <v>54.73</v>
      </c>
      <c r="CS12" s="47" t="s">
        <v>24</v>
      </c>
      <c r="CT12" s="48">
        <f>IF(CX6="-",NA(),CX6)</f>
        <v>80.540000000000006</v>
      </c>
      <c r="CU12" s="48">
        <f t="shared" ref="CU12:CX12" si="16">IF(CY6="-",NA(),CY6)</f>
        <v>80.08</v>
      </c>
      <c r="CV12" s="48">
        <f t="shared" si="16"/>
        <v>79.69</v>
      </c>
      <c r="CW12" s="48">
        <f t="shared" si="16"/>
        <v>78.66</v>
      </c>
      <c r="CX12" s="48">
        <f t="shared" si="16"/>
        <v>80.2</v>
      </c>
      <c r="DD12" s="47" t="s">
        <v>24</v>
      </c>
      <c r="DE12" s="48">
        <f>IF(DI6="-",NA(),DI6)</f>
        <v>60.09</v>
      </c>
      <c r="DF12" s="48">
        <f t="shared" ref="DF12:DI12" si="17">IF(DJ6="-",NA(),DJ6)</f>
        <v>60.35</v>
      </c>
      <c r="DG12" s="48">
        <f t="shared" si="17"/>
        <v>61.07</v>
      </c>
      <c r="DH12" s="48">
        <f t="shared" si="17"/>
        <v>61.99</v>
      </c>
      <c r="DI12" s="48">
        <f t="shared" si="17"/>
        <v>62.44</v>
      </c>
      <c r="DO12" s="47" t="s">
        <v>24</v>
      </c>
      <c r="DP12" s="48">
        <f>IF(DT6="-",NA(),DT6)</f>
        <v>50.93</v>
      </c>
      <c r="DQ12" s="48">
        <f t="shared" ref="DQ12:DT12" si="18">IF(DU6="-",NA(),DU6)</f>
        <v>52.07</v>
      </c>
      <c r="DR12" s="48">
        <f t="shared" si="18"/>
        <v>50.36</v>
      </c>
      <c r="DS12" s="48">
        <f t="shared" si="18"/>
        <v>51.48</v>
      </c>
      <c r="DT12" s="48">
        <f t="shared" si="18"/>
        <v>52.79</v>
      </c>
      <c r="DZ12" s="47" t="s">
        <v>24</v>
      </c>
      <c r="EA12" s="48">
        <f>IF(EE6="-",NA(),EE6)</f>
        <v>0.22</v>
      </c>
      <c r="EB12" s="48">
        <f t="shared" ref="EB12:EE12" si="19">IF(EF6="-",NA(),EF6)</f>
        <v>0.5</v>
      </c>
      <c r="EC12" s="48">
        <f t="shared" si="19"/>
        <v>0.2</v>
      </c>
      <c r="ED12" s="48">
        <f t="shared" si="19"/>
        <v>0.24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B0D255A2-17E2-4990-B275-426881BCDCEE}"/>
</file>

<file path=customXml/itemProps2.xml><?xml version="1.0" encoding="utf-8"?>
<ds:datastoreItem xmlns:ds="http://schemas.openxmlformats.org/officeDocument/2006/customXml" ds:itemID="{08A2D176-2B69-40D1-B698-EAE449AA3405}"/>
</file>

<file path=customXml/itemProps3.xml><?xml version="1.0" encoding="utf-8"?>
<ds:datastoreItem xmlns:ds="http://schemas.openxmlformats.org/officeDocument/2006/customXml" ds:itemID="{A89D3C73-CE06-4790-A601-8B5FAE37D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2025-02-13T05:55:43Z</dcterms:created>
  <dcterms:modified xsi:type="dcterms:W3CDTF">2025-02-13T05:55:53Z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