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13_ncr:1_{02254AF3-FDE3-47E1-ADDE-2F37BAB64088}" xr6:coauthVersionLast="47" xr6:coauthVersionMax="47" xr10:uidLastSave="{F97B6700-F3B7-4308-95F7-7CF3CA38ECAD}"/>
  <workbookProtection workbookAlgorithmName="SHA-512" workbookHashValue="X0hHIqJgCWCo1/O7fcEk2bER1n2FZ10716PT84INfyqeffNnuXxOKz4xOuNfnjtTWXLFSOkB98aPDvi1lp8Zig==" workbookSaltValue="GS8FyZKcqWGdBkl4xAHXw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10" i="4"/>
  <c r="BB8" i="4"/>
  <c r="AT8" i="4"/>
  <c r="AL8" i="4"/>
  <c r="W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<sst xmlns="http://schemas.openxmlformats.org/spreadsheetml/2006/main" count="228" uniqueCount="111">
  <si>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</si>
  <si>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</si>
  <si>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</si>
  <si>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</si>
  <si>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</si>
  <si>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</si>
  <si>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</si>
  <si>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</si>
  <si>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</si>
  <si>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</si>
  <si>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</si>
  <si>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</si>
  <si>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</si>
  <si>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</si>
  <si>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</si>
  <si>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</si>
  <si>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</si>
  <si>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</si>
  <si>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</si>
  <si>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</si>
  <si>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</si>
  <si>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</si>
  <si>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</si>
  <si>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</si>
  <si>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</si>
  <si>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</si>
  <si>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給水収益の増加等により，前年度に比べ上昇しました。継続的に黒字を計上しており，短期的には健全な経営状況を維持できる見込みです。しかし，長期的には人口減少による給水収益の減収や，経年化する老朽管や施設の更新により，減価償却費の増加が見込まれており，徐々に経営状況の厳しさが増していく見込みです。
②該当なし
③100％を大きく上回る水準を維持しており，一年以内の支払いに対して十分な現金等を保有しています。
④給水収益がほぼ横ばいで推移している中，企業債残高の減少に努めた結果，微減で推移しているものの，比較的近年まで拡張事業を実施してきたため企業債残高が多く，類似団体より高い水準となっています。将来，増加が見込まれる建設改良費にかかる企業債の借入にあたっては，中長期的な財政試算に基づき，適正な借入をおこなっていくこととしております。
⑤料金回収率は100％を上回っており，給水に係る費用は給水収益のみで賄うことができています。今後も100％以上を維持できるよう努めてまいります。
⑥宮城県仙南・仙塩広域水道からの受水に係る給水原価が高いこと，給水区域が広く給水人口密度が低いこと等により，類似団体より高い水準となっています。
⑦類似団体よりも高い水準となっており，施設が効率的に利用されている状態です。
⑧計画的な漏水防止の取組みにより，類似団体より高い水準を維持しております。</t>
    <rPh sb="583" eb="585">
      <t>イジ</t>
    </rPh>
    <phoneticPr fontId="4"/>
  </si>
  <si>
    <t>2. 老朽化の状況について</t>
    <phoneticPr fontId="4"/>
  </si>
  <si>
    <t>①償却資産の大半を配水管等の構築物が占めており，構築物に係る減価償却率が類似団体より高く，上昇傾向にありますが，適切なメンテナンスを行い，機能保持に努めています。
②近年の上昇傾向により，類似団体を上回る水準となっていることから，計画的かつ効率的な更新に取り組む必要があります。
③本市は給水区域が広く給水人口密度が低いため，配水量に対し管路延長が膨大であること，浄水施設や配水池など施設全般の耐震化事業にも取り組んでいること等から，類似団体より低い水準となっていますが，基本計画（令和2年度～令和11年度）に基づき，段階的に管路更新のペースアップを図っているところであり，引き続き計画的に取り組んでまいります。</t>
    <rPh sb="83" eb="85">
      <t>キンネン</t>
    </rPh>
    <rPh sb="86" eb="88">
      <t>ジョウショウ</t>
    </rPh>
    <rPh sb="88" eb="90">
      <t>ケイコウ</t>
    </rPh>
    <rPh sb="94" eb="96">
      <t>ルイジ</t>
    </rPh>
    <rPh sb="96" eb="98">
      <t>ダンタイ</t>
    </rPh>
    <rPh sb="99" eb="101">
      <t>ウワマワ</t>
    </rPh>
    <rPh sb="102" eb="104">
      <t>スイジュン</t>
    </rPh>
    <phoneticPr fontId="4"/>
  </si>
  <si>
    <t>2. 老朽化の状況</t>
    <phoneticPr fontId="4"/>
  </si>
  <si>
    <t>全体総括</t>
    <rPh sb="0" eb="2">
      <t>ゼンタイ</t>
    </rPh>
    <rPh sb="2" eb="4">
      <t>ソウカツ</t>
    </rPh>
    <phoneticPr fontId="4"/>
  </si>
  <si>
    <t>　経営の健全性・効率性につきましては，これまでの様々な経営効率化の取り組み等により継続的に黒字を計上するなど健全な財務状況を維持しております。しかし，水需要の減少に伴う給水収益の減少や，老朽化施設の更新等に係る費用の増加等により，今後の経営環境は厳しさを増す見込みであることから，水需要に合わせた施設の統廃合や再配置等の再構築を進めるなど更なる経営効率化に取り組みながら，計画的な事業の推進を図っていく必要があります。
　老朽化対策につきましては，特に管路の老朽化に関し，将来的に漏水のリスクが高まることが想定されることから,今後も安定的な給水を持続するため，アセットマネジメントによる適切な維持管理やライフサイクルコストの縮減等を行いながら，管路更新のペースアップを継続する必要があります。
　本市水道事業におきましては，経営比較分析を通じ明らかとなったこれらの課題を精査し，計画的かつ効率的な事業運営を図るとともに，経営基盤の強化やお客さまとの双方向コミュニケーションの充実に努め，安全で良質な水道水を安定的に供給し続けていくことを通じて，なお一層信頼され,地域社会の発展に貢献できる水道事業の構築を目指してまいります。</t>
    <rPh sb="410" eb="412">
      <t>ケイエイ</t>
    </rPh>
    <rPh sb="412" eb="414">
      <t>キバン</t>
    </rPh>
    <rPh sb="415" eb="417">
      <t>キョウカ</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</si>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</sst>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0.77</c:v>
                </c:pt>
                <c:pt idx="2">
                  <c:v>0.72</c:v>
                </c:pt>
                <c:pt idx="3">
                  <c:v>0.88</c:v>
                </c:pt>
                <c:pt idx="4">
                  <c:v>0.73</c:v>
                </c:pt>
              </c:numCache>
            </c:numRef>
          </c:val>
          <c:extLst>
            <c:ext xmlns:c16="http://schemas.microsoft.com/office/drawing/2014/chart" uri="{C3380CC4-5D6E-409C-BE32-E72D297353CC}">
              <c16:uniqueId val="{00000000-BE63-4053-8CB8-E79D297A63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BE63-4053-8CB8-E79D297A63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79.31</c:v>
                </c:pt>
                <c:pt idx="1">
                  <c:v>81.89</c:v>
                </c:pt>
                <c:pt idx="2">
                  <c:v>81.739999999999995</c:v>
                </c:pt>
                <c:pt idx="3">
                  <c:v>80.959999999999994</c:v>
                </c:pt>
                <c:pt idx="4">
                  <c:v>80.569999999999993</c:v>
                </c:pt>
              </c:numCache>
            </c:numRef>
          </c:val>
          <c:extLst>
            <c:ext xmlns:c16="http://schemas.microsoft.com/office/drawing/2014/chart" uri="{C3380CC4-5D6E-409C-BE32-E72D297353CC}">
              <c16:uniqueId val="{00000000-066B-46EE-9759-6AC8C86F87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066B-46EE-9759-6AC8C86F87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94.35</c:v>
                </c:pt>
                <c:pt idx="1">
                  <c:v>94.38</c:v>
                </c:pt>
                <c:pt idx="2">
                  <c:v>93.95</c:v>
                </c:pt>
                <c:pt idx="3">
                  <c:v>94.12</c:v>
                </c:pt>
                <c:pt idx="4">
                  <c:v>94.11</c:v>
                </c:pt>
              </c:numCache>
            </c:numRef>
          </c:val>
          <c:extLst>
            <c:ext xmlns:c16="http://schemas.microsoft.com/office/drawing/2014/chart" uri="{C3380CC4-5D6E-409C-BE32-E72D297353CC}">
              <c16:uniqueId val="{00000000-3175-49EC-9150-2491BCDB73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3175-49EC-9150-2491BCDB73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111.32</c:v>
                </c:pt>
                <c:pt idx="1">
                  <c:v>111.86</c:v>
                </c:pt>
                <c:pt idx="2">
                  <c:v>118.85</c:v>
                </c:pt>
                <c:pt idx="3">
                  <c:v>117.27</c:v>
                </c:pt>
                <c:pt idx="4">
                  <c:v>117.9</c:v>
                </c:pt>
              </c:numCache>
            </c:numRef>
          </c:val>
          <c:extLst>
            <c:ext xmlns:c16="http://schemas.microsoft.com/office/drawing/2014/chart" uri="{C3380CC4-5D6E-409C-BE32-E72D297353CC}">
              <c16:uniqueId val="{00000000-87EF-4CE6-B099-710B62E4BF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87EF-4CE6-B099-710B62E4BF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53.34</c:v>
                </c:pt>
                <c:pt idx="1">
                  <c:v>53.95</c:v>
                </c:pt>
                <c:pt idx="2">
                  <c:v>54.67</c:v>
                </c:pt>
                <c:pt idx="3">
                  <c:v>55.2</c:v>
                </c:pt>
                <c:pt idx="4">
                  <c:v>55.92</c:v>
                </c:pt>
              </c:numCache>
            </c:numRef>
          </c:val>
          <c:extLst>
            <c:ext xmlns:c16="http://schemas.microsoft.com/office/drawing/2014/chart" uri="{C3380CC4-5D6E-409C-BE32-E72D297353CC}">
              <c16:uniqueId val="{00000000-C78B-4336-A87F-C471EE82F9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C78B-4336-A87F-C471EE82F9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22.48</c:v>
                </c:pt>
                <c:pt idx="1">
                  <c:v>24.35</c:v>
                </c:pt>
                <c:pt idx="2">
                  <c:v>25.71</c:v>
                </c:pt>
                <c:pt idx="3">
                  <c:v>28.02</c:v>
                </c:pt>
                <c:pt idx="4">
                  <c:v>30.32</c:v>
                </c:pt>
              </c:numCache>
            </c:numRef>
          </c:val>
          <c:extLst>
            <c:ext xmlns:c16="http://schemas.microsoft.com/office/drawing/2014/chart" uri="{C3380CC4-5D6E-409C-BE32-E72D297353CC}">
              <c16:uniqueId val="{00000000-6549-4913-B6B3-2B012CD21F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6549-4913-B6B3-2B012CD21F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AD-448F-A9CB-E2DBB57922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AD-448F-A9CB-E2DBB57922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174.85</c:v>
                </c:pt>
                <c:pt idx="1">
                  <c:v>182.62</c:v>
                </c:pt>
                <c:pt idx="2">
                  <c:v>199.15</c:v>
                </c:pt>
                <c:pt idx="3">
                  <c:v>189.8</c:v>
                </c:pt>
                <c:pt idx="4">
                  <c:v>191.84</c:v>
                </c:pt>
              </c:numCache>
            </c:numRef>
          </c:val>
          <c:extLst>
            <c:ext xmlns:c16="http://schemas.microsoft.com/office/drawing/2014/chart" uri="{C3380CC4-5D6E-409C-BE32-E72D297353CC}">
              <c16:uniqueId val="{00000000-FC63-4C79-97D8-ADCB95348C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FC63-4C79-97D8-ADCB95348C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267.32</c:v>
                </c:pt>
                <c:pt idx="1">
                  <c:v>265.67</c:v>
                </c:pt>
                <c:pt idx="2">
                  <c:v>240.55</c:v>
                </c:pt>
                <c:pt idx="3">
                  <c:v>229.85</c:v>
                </c:pt>
                <c:pt idx="4">
                  <c:v>219.85</c:v>
                </c:pt>
              </c:numCache>
            </c:numRef>
          </c:val>
          <c:extLst>
            <c:ext xmlns:c16="http://schemas.microsoft.com/office/drawing/2014/chart" uri="{C3380CC4-5D6E-409C-BE32-E72D297353CC}">
              <c16:uniqueId val="{00000000-4A4E-41F4-A3DC-74D7A3C860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4A4E-41F4-A3DC-74D7A3C860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100.82</c:v>
                </c:pt>
                <c:pt idx="1">
                  <c:v>101.19</c:v>
                </c:pt>
                <c:pt idx="2">
                  <c:v>107.96</c:v>
                </c:pt>
                <c:pt idx="3">
                  <c:v>105.92</c:v>
                </c:pt>
                <c:pt idx="4">
                  <c:v>106.24</c:v>
                </c:pt>
              </c:numCache>
            </c:numRef>
          </c:val>
          <c:extLst>
            <c:ext xmlns:c16="http://schemas.microsoft.com/office/drawing/2014/chart" uri="{C3380CC4-5D6E-409C-BE32-E72D297353CC}">
              <c16:uniqueId val="{00000000-1B84-47DF-891F-7AAEC2B274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1B84-47DF-891F-7AAEC2B274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207.54</c:v>
                </c:pt>
                <c:pt idx="1">
                  <c:v>193.63</c:v>
                </c:pt>
                <c:pt idx="2">
                  <c:v>190.78</c:v>
                </c:pt>
                <c:pt idx="3">
                  <c:v>196.05</c:v>
                </c:pt>
                <c:pt idx="4">
                  <c:v>196.17</c:v>
                </c:pt>
              </c:numCache>
            </c:numRef>
          </c:val>
          <c:extLst>
            <c:ext xmlns:c16="http://schemas.microsoft.com/office/drawing/2014/chart" uri="{C3380CC4-5D6E-409C-BE32-E72D297353CC}">
              <c16:uniqueId val="{00000000-8329-4529-A6E0-AC510C73B8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8329-4529-A6E0-AC510C73B8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57" sqref="BF57"/>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宮城県　仙台市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政令市等</v>
      </c>
      <c r="X8" s="74"/>
      <c r="Y8" s="74"/>
      <c r="Z8" s="74"/>
      <c r="AA8" s="74"/>
      <c r="AB8" s="74"/>
      <c r="AC8" s="74"/>
      <c r="AD8" s="74" t="str">
        <f>データ!$M$6</f>
        <v>自治体職員</v>
      </c>
      <c r="AE8" s="74"/>
      <c r="AF8" s="74"/>
      <c r="AG8" s="74"/>
      <c r="AH8" s="74"/>
      <c r="AI8" s="74"/>
      <c r="AJ8" s="74"/>
      <c r="AK8" s="2"/>
      <c r="AL8" s="65">
        <f>データ!$R$6</f>
        <v>1066362</v>
      </c>
      <c r="AM8" s="65"/>
      <c r="AN8" s="65"/>
      <c r="AO8" s="65"/>
      <c r="AP8" s="65"/>
      <c r="AQ8" s="65"/>
      <c r="AR8" s="65"/>
      <c r="AS8" s="65"/>
      <c r="AT8" s="36">
        <f>データ!$S$6</f>
        <v>786.35</v>
      </c>
      <c r="AU8" s="37"/>
      <c r="AV8" s="37"/>
      <c r="AW8" s="37"/>
      <c r="AX8" s="37"/>
      <c r="AY8" s="37"/>
      <c r="AZ8" s="37"/>
      <c r="BA8" s="37"/>
      <c r="BB8" s="54">
        <f>データ!$T$6</f>
        <v>1356.09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70.56</v>
      </c>
      <c r="J10" s="37"/>
      <c r="K10" s="37"/>
      <c r="L10" s="37"/>
      <c r="M10" s="37"/>
      <c r="N10" s="37"/>
      <c r="O10" s="64"/>
      <c r="P10" s="54">
        <f>データ!$P$6</f>
        <v>99.73</v>
      </c>
      <c r="Q10" s="54"/>
      <c r="R10" s="54"/>
      <c r="S10" s="54"/>
      <c r="T10" s="54"/>
      <c r="U10" s="54"/>
      <c r="V10" s="54"/>
      <c r="W10" s="65">
        <f>データ!$Q$6</f>
        <v>3553</v>
      </c>
      <c r="X10" s="65"/>
      <c r="Y10" s="65"/>
      <c r="Z10" s="65"/>
      <c r="AA10" s="65"/>
      <c r="AB10" s="65"/>
      <c r="AC10" s="65"/>
      <c r="AD10" s="2"/>
      <c r="AE10" s="2"/>
      <c r="AF10" s="2"/>
      <c r="AG10" s="2"/>
      <c r="AH10" s="2"/>
      <c r="AI10" s="2"/>
      <c r="AJ10" s="2"/>
      <c r="AK10" s="2"/>
      <c r="AL10" s="65">
        <f>データ!$U$6</f>
        <v>1061787</v>
      </c>
      <c r="AM10" s="65"/>
      <c r="AN10" s="65"/>
      <c r="AO10" s="65"/>
      <c r="AP10" s="65"/>
      <c r="AQ10" s="65"/>
      <c r="AR10" s="65"/>
      <c r="AS10" s="65"/>
      <c r="AT10" s="36">
        <f>データ!$V$6</f>
        <v>360.64</v>
      </c>
      <c r="AU10" s="37"/>
      <c r="AV10" s="37"/>
      <c r="AW10" s="37"/>
      <c r="AX10" s="37"/>
      <c r="AY10" s="37"/>
      <c r="AZ10" s="37"/>
      <c r="BA10" s="37"/>
      <c r="BB10" s="54">
        <f>データ!$W$6</f>
        <v>2944.17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65.2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4BLlrCnhpIPxwTHLlfnNdpXxopUKJfeEy3mq1ZsdOcR41ZQfgJ+5vriYSIDgsjeERBa5Si/+yxMPzE9VXlu5A==" saltValue="cUlbD0WaUC31QlAcSBmi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41009</v>
      </c>
      <c r="D6" s="20">
        <f t="shared" si="3"/>
        <v>46</v>
      </c>
      <c r="E6" s="20">
        <f t="shared" si="3"/>
        <v>1</v>
      </c>
      <c r="F6" s="20">
        <f t="shared" si="3"/>
        <v>0</v>
      </c>
      <c r="G6" s="20">
        <f t="shared" si="3"/>
        <v>1</v>
      </c>
      <c r="H6" s="20" t="str">
        <f t="shared" si="3"/>
        <v>宮城県　仙台市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70.56</v>
      </c>
      <c r="P6" s="21">
        <f t="shared" si="3"/>
        <v>99.73</v>
      </c>
      <c r="Q6" s="21">
        <f t="shared" si="3"/>
        <v>3553</v>
      </c>
      <c r="R6" s="21">
        <f t="shared" si="3"/>
        <v>1066362</v>
      </c>
      <c r="S6" s="21">
        <f t="shared" si="3"/>
        <v>786.35</v>
      </c>
      <c r="T6" s="21">
        <f t="shared" si="3"/>
        <v>1356.09</v>
      </c>
      <c r="U6" s="21">
        <f t="shared" si="3"/>
        <v>1061787</v>
      </c>
      <c r="V6" s="21">
        <f t="shared" si="3"/>
        <v>360.64</v>
      </c>
      <c r="W6" s="21">
        <f t="shared" si="3"/>
        <v>2944.17</v>
      </c>
      <c r="X6" s="22">
        <f>IF(X7="",NA(),X7)</f>
        <v>111.32</v>
      </c>
      <c r="Y6" s="22">
        <f t="shared" ref="Y6:AG6" si="4">IF(Y7="",NA(),Y7)</f>
        <v>111.86</v>
      </c>
      <c r="Z6" s="22">
        <f t="shared" si="4"/>
        <v>118.85</v>
      </c>
      <c r="AA6" s="22">
        <f t="shared" si="4"/>
        <v>117.27</v>
      </c>
      <c r="AB6" s="22">
        <f t="shared" si="4"/>
        <v>117.9</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174.85</v>
      </c>
      <c r="AU6" s="22">
        <f t="shared" ref="AU6:BC6" si="6">IF(AU7="",NA(),AU7)</f>
        <v>182.62</v>
      </c>
      <c r="AV6" s="22">
        <f t="shared" si="6"/>
        <v>199.15</v>
      </c>
      <c r="AW6" s="22">
        <f t="shared" si="6"/>
        <v>189.8</v>
      </c>
      <c r="AX6" s="22">
        <f t="shared" si="6"/>
        <v>191.84</v>
      </c>
      <c r="AY6" s="22">
        <f t="shared" si="6"/>
        <v>172.47</v>
      </c>
      <c r="AZ6" s="22">
        <f t="shared" si="6"/>
        <v>170.76</v>
      </c>
      <c r="BA6" s="22">
        <f t="shared" si="6"/>
        <v>169.11</v>
      </c>
      <c r="BB6" s="22">
        <f t="shared" si="6"/>
        <v>157.01</v>
      </c>
      <c r="BC6" s="22">
        <f t="shared" si="6"/>
        <v>147.65</v>
      </c>
      <c r="BD6" s="21" t="str">
        <f>IF(BD7="","",IF(BD7="-","【-】","【"&amp;SUBSTITUTE(TEXT(BD7,"#,##0.00"),"-","△")&amp;"】"))</f>
        <v>【243.36】</v>
      </c>
      <c r="BE6" s="22">
        <f>IF(BE7="",NA(),BE7)</f>
        <v>267.32</v>
      </c>
      <c r="BF6" s="22">
        <f t="shared" ref="BF6:BN6" si="7">IF(BF7="",NA(),BF7)</f>
        <v>265.67</v>
      </c>
      <c r="BG6" s="22">
        <f t="shared" si="7"/>
        <v>240.55</v>
      </c>
      <c r="BH6" s="22">
        <f t="shared" si="7"/>
        <v>229.85</v>
      </c>
      <c r="BI6" s="22">
        <f t="shared" si="7"/>
        <v>219.85</v>
      </c>
      <c r="BJ6" s="22">
        <f t="shared" si="7"/>
        <v>193.57</v>
      </c>
      <c r="BK6" s="22">
        <f t="shared" si="7"/>
        <v>200.12</v>
      </c>
      <c r="BL6" s="22">
        <f t="shared" si="7"/>
        <v>194.42</v>
      </c>
      <c r="BM6" s="22">
        <f t="shared" si="7"/>
        <v>195.5</v>
      </c>
      <c r="BN6" s="22">
        <f t="shared" si="7"/>
        <v>195.64</v>
      </c>
      <c r="BO6" s="21" t="str">
        <f>IF(BO7="","",IF(BO7="-","【-】","【"&amp;SUBSTITUTE(TEXT(BO7,"#,##0.00"),"-","△")&amp;"】"))</f>
        <v>【265.93】</v>
      </c>
      <c r="BP6" s="22">
        <f>IF(BP7="",NA(),BP7)</f>
        <v>100.82</v>
      </c>
      <c r="BQ6" s="22">
        <f t="shared" ref="BQ6:BY6" si="8">IF(BQ7="",NA(),BQ7)</f>
        <v>101.19</v>
      </c>
      <c r="BR6" s="22">
        <f t="shared" si="8"/>
        <v>107.96</v>
      </c>
      <c r="BS6" s="22">
        <f t="shared" si="8"/>
        <v>105.92</v>
      </c>
      <c r="BT6" s="22">
        <f t="shared" si="8"/>
        <v>106.24</v>
      </c>
      <c r="BU6" s="22">
        <f t="shared" si="8"/>
        <v>102.26</v>
      </c>
      <c r="BV6" s="22">
        <f t="shared" si="8"/>
        <v>98.26</v>
      </c>
      <c r="BW6" s="22">
        <f t="shared" si="8"/>
        <v>100.4</v>
      </c>
      <c r="BX6" s="22">
        <f t="shared" si="8"/>
        <v>96.51</v>
      </c>
      <c r="BY6" s="22">
        <f t="shared" si="8"/>
        <v>95.29</v>
      </c>
      <c r="BZ6" s="21" t="str">
        <f>IF(BZ7="","",IF(BZ7="-","【-】","【"&amp;SUBSTITUTE(TEXT(BZ7,"#,##0.00"),"-","△")&amp;"】"))</f>
        <v>【97.82】</v>
      </c>
      <c r="CA6" s="22">
        <f>IF(CA7="",NA(),CA7)</f>
        <v>207.54</v>
      </c>
      <c r="CB6" s="22">
        <f t="shared" ref="CB6:CJ6" si="9">IF(CB7="",NA(),CB7)</f>
        <v>193.63</v>
      </c>
      <c r="CC6" s="22">
        <f t="shared" si="9"/>
        <v>190.78</v>
      </c>
      <c r="CD6" s="22">
        <f t="shared" si="9"/>
        <v>196.05</v>
      </c>
      <c r="CE6" s="22">
        <f t="shared" si="9"/>
        <v>196.17</v>
      </c>
      <c r="CF6" s="22">
        <f t="shared" si="9"/>
        <v>174.34</v>
      </c>
      <c r="CG6" s="22">
        <f t="shared" si="9"/>
        <v>172.33</v>
      </c>
      <c r="CH6" s="22">
        <f t="shared" si="9"/>
        <v>172.8</v>
      </c>
      <c r="CI6" s="22">
        <f t="shared" si="9"/>
        <v>180.94</v>
      </c>
      <c r="CJ6" s="22">
        <f t="shared" si="9"/>
        <v>186.56</v>
      </c>
      <c r="CK6" s="21" t="str">
        <f>IF(CK7="","",IF(CK7="-","【-】","【"&amp;SUBSTITUTE(TEXT(CK7,"#,##0.00"),"-","△")&amp;"】"))</f>
        <v>【177.56】</v>
      </c>
      <c r="CL6" s="22">
        <f>IF(CL7="",NA(),CL7)</f>
        <v>79.31</v>
      </c>
      <c r="CM6" s="22">
        <f t="shared" ref="CM6:CU6" si="10">IF(CM7="",NA(),CM7)</f>
        <v>81.89</v>
      </c>
      <c r="CN6" s="22">
        <f t="shared" si="10"/>
        <v>81.739999999999995</v>
      </c>
      <c r="CO6" s="22">
        <f t="shared" si="10"/>
        <v>80.959999999999994</v>
      </c>
      <c r="CP6" s="22">
        <f t="shared" si="10"/>
        <v>80.569999999999993</v>
      </c>
      <c r="CQ6" s="22">
        <f t="shared" si="10"/>
        <v>59.12</v>
      </c>
      <c r="CR6" s="22">
        <f t="shared" si="10"/>
        <v>59.37</v>
      </c>
      <c r="CS6" s="22">
        <f t="shared" si="10"/>
        <v>58.84</v>
      </c>
      <c r="CT6" s="22">
        <f t="shared" si="10"/>
        <v>58.91</v>
      </c>
      <c r="CU6" s="22">
        <f t="shared" si="10"/>
        <v>58.89</v>
      </c>
      <c r="CV6" s="21" t="str">
        <f>IF(CV7="","",IF(CV7="-","【-】","【"&amp;SUBSTITUTE(TEXT(CV7,"#,##0.00"),"-","△")&amp;"】"))</f>
        <v>【59.81】</v>
      </c>
      <c r="CW6" s="22">
        <f>IF(CW7="",NA(),CW7)</f>
        <v>94.35</v>
      </c>
      <c r="CX6" s="22">
        <f t="shared" ref="CX6:DF6" si="11">IF(CX7="",NA(),CX7)</f>
        <v>94.38</v>
      </c>
      <c r="CY6" s="22">
        <f t="shared" si="11"/>
        <v>93.95</v>
      </c>
      <c r="CZ6" s="22">
        <f t="shared" si="11"/>
        <v>94.12</v>
      </c>
      <c r="DA6" s="22">
        <f t="shared" si="11"/>
        <v>94.11</v>
      </c>
      <c r="DB6" s="22">
        <f t="shared" si="11"/>
        <v>93.64</v>
      </c>
      <c r="DC6" s="22">
        <f t="shared" si="11"/>
        <v>93.68</v>
      </c>
      <c r="DD6" s="22">
        <f t="shared" si="11"/>
        <v>94.13</v>
      </c>
      <c r="DE6" s="22">
        <f t="shared" si="11"/>
        <v>93.84</v>
      </c>
      <c r="DF6" s="22">
        <f t="shared" si="11"/>
        <v>93.56</v>
      </c>
      <c r="DG6" s="21" t="str">
        <f>IF(DG7="","",IF(DG7="-","【-】","【"&amp;SUBSTITUTE(TEXT(DG7,"#,##0.00"),"-","△")&amp;"】"))</f>
        <v>【89.42】</v>
      </c>
      <c r="DH6" s="22">
        <f>IF(DH7="",NA(),DH7)</f>
        <v>53.34</v>
      </c>
      <c r="DI6" s="22">
        <f t="shared" ref="DI6:DQ6" si="12">IF(DI7="",NA(),DI7)</f>
        <v>53.95</v>
      </c>
      <c r="DJ6" s="22">
        <f t="shared" si="12"/>
        <v>54.67</v>
      </c>
      <c r="DK6" s="22">
        <f t="shared" si="12"/>
        <v>55.2</v>
      </c>
      <c r="DL6" s="22">
        <f t="shared" si="12"/>
        <v>55.92</v>
      </c>
      <c r="DM6" s="22">
        <f t="shared" si="12"/>
        <v>49.78</v>
      </c>
      <c r="DN6" s="22">
        <f t="shared" si="12"/>
        <v>50.32</v>
      </c>
      <c r="DO6" s="22">
        <f t="shared" si="12"/>
        <v>50.93</v>
      </c>
      <c r="DP6" s="22">
        <f t="shared" si="12"/>
        <v>51.24</v>
      </c>
      <c r="DQ6" s="22">
        <f t="shared" si="12"/>
        <v>51.59</v>
      </c>
      <c r="DR6" s="21" t="str">
        <f>IF(DR7="","",IF(DR7="-","【-】","【"&amp;SUBSTITUTE(TEXT(DR7,"#,##0.00"),"-","△")&amp;"】"))</f>
        <v>【52.02】</v>
      </c>
      <c r="DS6" s="22">
        <f>IF(DS7="",NA(),DS7)</f>
        <v>22.48</v>
      </c>
      <c r="DT6" s="22">
        <f t="shared" ref="DT6:EB6" si="13">IF(DT7="",NA(),DT7)</f>
        <v>24.35</v>
      </c>
      <c r="DU6" s="22">
        <f t="shared" si="13"/>
        <v>25.71</v>
      </c>
      <c r="DV6" s="22">
        <f t="shared" si="13"/>
        <v>28.02</v>
      </c>
      <c r="DW6" s="22">
        <f t="shared" si="13"/>
        <v>30.32</v>
      </c>
      <c r="DX6" s="22">
        <f t="shared" si="13"/>
        <v>22.79</v>
      </c>
      <c r="DY6" s="22">
        <f t="shared" si="13"/>
        <v>24.26</v>
      </c>
      <c r="DZ6" s="22">
        <f t="shared" si="13"/>
        <v>25.55</v>
      </c>
      <c r="EA6" s="22">
        <f t="shared" si="13"/>
        <v>26.73</v>
      </c>
      <c r="EB6" s="22">
        <f t="shared" si="13"/>
        <v>28.09</v>
      </c>
      <c r="EC6" s="21" t="str">
        <f>IF(EC7="","",IF(EC7="-","【-】","【"&amp;SUBSTITUTE(TEXT(EC7,"#,##0.00"),"-","△")&amp;"】"))</f>
        <v>【25.37】</v>
      </c>
      <c r="ED6" s="22">
        <f>IF(ED7="",NA(),ED7)</f>
        <v>0.77</v>
      </c>
      <c r="EE6" s="22">
        <f t="shared" ref="EE6:EM6" si="14">IF(EE7="",NA(),EE7)</f>
        <v>0.77</v>
      </c>
      <c r="EF6" s="22">
        <f t="shared" si="14"/>
        <v>0.72</v>
      </c>
      <c r="EG6" s="22">
        <f t="shared" si="14"/>
        <v>0.88</v>
      </c>
      <c r="EH6" s="22">
        <f t="shared" si="14"/>
        <v>0.73</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41009</v>
      </c>
      <c r="D7" s="24">
        <v>46</v>
      </c>
      <c r="E7" s="24">
        <v>1</v>
      </c>
      <c r="F7" s="24">
        <v>0</v>
      </c>
      <c r="G7" s="24">
        <v>1</v>
      </c>
      <c r="H7" s="24" t="s">
        <v>95</v>
      </c>
      <c r="I7" s="24" t="s">
        <v>96</v>
      </c>
      <c r="J7" s="24" t="s">
        <v>97</v>
      </c>
      <c r="K7" s="24" t="s">
        <v>98</v>
      </c>
      <c r="L7" s="24" t="s">
        <v>99</v>
      </c>
      <c r="M7" s="24" t="s">
        <v>100</v>
      </c>
      <c r="N7" s="25" t="s">
        <v>101</v>
      </c>
      <c r="O7" s="25">
        <v>70.56</v>
      </c>
      <c r="P7" s="25">
        <v>99.73</v>
      </c>
      <c r="Q7" s="25">
        <v>3553</v>
      </c>
      <c r="R7" s="25">
        <v>1066362</v>
      </c>
      <c r="S7" s="25">
        <v>786.35</v>
      </c>
      <c r="T7" s="25">
        <v>1356.09</v>
      </c>
      <c r="U7" s="25">
        <v>1061787</v>
      </c>
      <c r="V7" s="25">
        <v>360.64</v>
      </c>
      <c r="W7" s="25">
        <v>2944.17</v>
      </c>
      <c r="X7" s="25">
        <v>111.32</v>
      </c>
      <c r="Y7" s="25">
        <v>111.86</v>
      </c>
      <c r="Z7" s="25">
        <v>118.85</v>
      </c>
      <c r="AA7" s="25">
        <v>117.27</v>
      </c>
      <c r="AB7" s="25">
        <v>117.9</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174.85</v>
      </c>
      <c r="AU7" s="25">
        <v>182.62</v>
      </c>
      <c r="AV7" s="25">
        <v>199.15</v>
      </c>
      <c r="AW7" s="25">
        <v>189.8</v>
      </c>
      <c r="AX7" s="25">
        <v>191.84</v>
      </c>
      <c r="AY7" s="25">
        <v>172.47</v>
      </c>
      <c r="AZ7" s="25">
        <v>170.76</v>
      </c>
      <c r="BA7" s="25">
        <v>169.11</v>
      </c>
      <c r="BB7" s="25">
        <v>157.01</v>
      </c>
      <c r="BC7" s="25">
        <v>147.65</v>
      </c>
      <c r="BD7" s="25">
        <v>243.36</v>
      </c>
      <c r="BE7" s="25">
        <v>267.32</v>
      </c>
      <c r="BF7" s="25">
        <v>265.67</v>
      </c>
      <c r="BG7" s="25">
        <v>240.55</v>
      </c>
      <c r="BH7" s="25">
        <v>229.85</v>
      </c>
      <c r="BI7" s="25">
        <v>219.85</v>
      </c>
      <c r="BJ7" s="25">
        <v>193.57</v>
      </c>
      <c r="BK7" s="25">
        <v>200.12</v>
      </c>
      <c r="BL7" s="25">
        <v>194.42</v>
      </c>
      <c r="BM7" s="25">
        <v>195.5</v>
      </c>
      <c r="BN7" s="25">
        <v>195.64</v>
      </c>
      <c r="BO7" s="25">
        <v>265.93</v>
      </c>
      <c r="BP7" s="25">
        <v>100.82</v>
      </c>
      <c r="BQ7" s="25">
        <v>101.19</v>
      </c>
      <c r="BR7" s="25">
        <v>107.96</v>
      </c>
      <c r="BS7" s="25">
        <v>105.92</v>
      </c>
      <c r="BT7" s="25">
        <v>106.24</v>
      </c>
      <c r="BU7" s="25">
        <v>102.26</v>
      </c>
      <c r="BV7" s="25">
        <v>98.26</v>
      </c>
      <c r="BW7" s="25">
        <v>100.4</v>
      </c>
      <c r="BX7" s="25">
        <v>96.51</v>
      </c>
      <c r="BY7" s="25">
        <v>95.29</v>
      </c>
      <c r="BZ7" s="25">
        <v>97.82</v>
      </c>
      <c r="CA7" s="25">
        <v>207.54</v>
      </c>
      <c r="CB7" s="25">
        <v>193.63</v>
      </c>
      <c r="CC7" s="25">
        <v>190.78</v>
      </c>
      <c r="CD7" s="25">
        <v>196.05</v>
      </c>
      <c r="CE7" s="25">
        <v>196.17</v>
      </c>
      <c r="CF7" s="25">
        <v>174.34</v>
      </c>
      <c r="CG7" s="25">
        <v>172.33</v>
      </c>
      <c r="CH7" s="25">
        <v>172.8</v>
      </c>
      <c r="CI7" s="25">
        <v>180.94</v>
      </c>
      <c r="CJ7" s="25">
        <v>186.56</v>
      </c>
      <c r="CK7" s="25">
        <v>177.56</v>
      </c>
      <c r="CL7" s="25">
        <v>79.31</v>
      </c>
      <c r="CM7" s="25">
        <v>81.89</v>
      </c>
      <c r="CN7" s="25">
        <v>81.739999999999995</v>
      </c>
      <c r="CO7" s="25">
        <v>80.959999999999994</v>
      </c>
      <c r="CP7" s="25">
        <v>80.569999999999993</v>
      </c>
      <c r="CQ7" s="25">
        <v>59.12</v>
      </c>
      <c r="CR7" s="25">
        <v>59.37</v>
      </c>
      <c r="CS7" s="25">
        <v>58.84</v>
      </c>
      <c r="CT7" s="25">
        <v>58.91</v>
      </c>
      <c r="CU7" s="25">
        <v>58.89</v>
      </c>
      <c r="CV7" s="25">
        <v>59.81</v>
      </c>
      <c r="CW7" s="25">
        <v>94.35</v>
      </c>
      <c r="CX7" s="25">
        <v>94.38</v>
      </c>
      <c r="CY7" s="25">
        <v>93.95</v>
      </c>
      <c r="CZ7" s="25">
        <v>94.12</v>
      </c>
      <c r="DA7" s="25">
        <v>94.11</v>
      </c>
      <c r="DB7" s="25">
        <v>93.64</v>
      </c>
      <c r="DC7" s="25">
        <v>93.68</v>
      </c>
      <c r="DD7" s="25">
        <v>94.13</v>
      </c>
      <c r="DE7" s="25">
        <v>93.84</v>
      </c>
      <c r="DF7" s="25">
        <v>93.56</v>
      </c>
      <c r="DG7" s="25">
        <v>89.42</v>
      </c>
      <c r="DH7" s="25">
        <v>53.34</v>
      </c>
      <c r="DI7" s="25">
        <v>53.95</v>
      </c>
      <c r="DJ7" s="25">
        <v>54.67</v>
      </c>
      <c r="DK7" s="25">
        <v>55.2</v>
      </c>
      <c r="DL7" s="25">
        <v>55.92</v>
      </c>
      <c r="DM7" s="25">
        <v>49.78</v>
      </c>
      <c r="DN7" s="25">
        <v>50.32</v>
      </c>
      <c r="DO7" s="25">
        <v>50.93</v>
      </c>
      <c r="DP7" s="25">
        <v>51.24</v>
      </c>
      <c r="DQ7" s="25">
        <v>51.59</v>
      </c>
      <c r="DR7" s="25">
        <v>52.02</v>
      </c>
      <c r="DS7" s="25">
        <v>22.48</v>
      </c>
      <c r="DT7" s="25">
        <v>24.35</v>
      </c>
      <c r="DU7" s="25">
        <v>25.71</v>
      </c>
      <c r="DV7" s="25">
        <v>28.02</v>
      </c>
      <c r="DW7" s="25">
        <v>30.32</v>
      </c>
      <c r="DX7" s="25">
        <v>22.79</v>
      </c>
      <c r="DY7" s="25">
        <v>24.26</v>
      </c>
      <c r="DZ7" s="25">
        <v>25.55</v>
      </c>
      <c r="EA7" s="25">
        <v>26.73</v>
      </c>
      <c r="EB7" s="25">
        <v>28.09</v>
      </c>
      <c r="EC7" s="25">
        <v>25.37</v>
      </c>
      <c r="ED7" s="25">
        <v>0.77</v>
      </c>
      <c r="EE7" s="25">
        <v>0.77</v>
      </c>
      <c r="EF7" s="25">
        <v>0.72</v>
      </c>
      <c r="EG7" s="25">
        <v>0.88</v>
      </c>
      <c r="EH7" s="25">
        <v>0.73</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0AE8764-88FB-43E2-B148-50F8C0653F2E}"/>
</file>

<file path=customXml/itemProps2.xml><?xml version="1.0" encoding="utf-8"?>
<ds:datastoreItem xmlns:ds="http://schemas.openxmlformats.org/officeDocument/2006/customXml" ds:itemID="{DC41778B-22CC-485C-8096-71F059C00C9B}"/>
</file>

<file path=customXml/itemProps3.xml><?xml version="1.0" encoding="utf-8"?>
<ds:datastoreItem xmlns:ds="http://schemas.openxmlformats.org/officeDocument/2006/customXml" ds:itemID="{AD02C0C0-E712-4B7A-AA8C-5DD6B51985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2025-02-07T11:15:29Z</dcterms:created>
  <dcterms:modified xsi:type="dcterms:W3CDTF">2025-02-07T11:15:58Z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