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F12F6A844376696101C3841E270D049E0FE21354" xr6:coauthVersionLast="47" xr6:coauthVersionMax="47" xr10:uidLastSave="{DC7CF2FB-E810-4D01-86F2-06F6EB7334FE}"/>
  <workbookProtection workbookAlgorithmName="SHA-512" workbookHashValue="Tkfun0lhcaqtm8a6EM0CxeoPssbYHhXbunzZtlrb29U4xRbdFetAIH0azPBd24bOKunMQl2I1d9f8C38wyANLA==" workbookSaltValue="oCmkCpdVUXsOvl3X4H0aS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D8" i="4"/>
  <c r="I8" i="4"/>
  <c r="B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<sst xmlns="http://schemas.openxmlformats.org/spreadsheetml/2006/main" count="231" uniqueCount="114">
  <si>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</si>
  <si>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</si>
  <si>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</si>
  <si>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</si>
  <si>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</si>
  <si>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</si>
  <si>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</si>
  <si>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</si>
  <si>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</si>
  <si>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</si>
  <si>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</si>
  <si>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</si>
  <si>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</si>
  <si>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</si>
  <si>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</si>
  <si>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</si>
  <si>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</si>
  <si>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</si>
  <si>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</si>
  <si>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</si>
  <si>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</si>
  <si>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</si>
  <si>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</si>
  <si>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</si>
  <si>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</si>
  <si>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</si>
  <si>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</si>
  <si>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「経常収支比率」、「経費回収率」は100%以上で推移し、累積欠損金も生じていないことや、「汚水処理原価」も類似団体平均より低い水準であることから、安定的な経営状況にあると言えます。
　「流動比率」は100%を下回っていますが、経営状況は黒字であり、企業債償還の財源も確保できていることから、支払能力に問題はありません。
　また、「企業債残高対事業規模比率」は、類似団体平均を上回っていますが、企業債の着実な償還により年々減少しています。
　この他、「施設利用率」は類似団体平均よりも高率で推移しております。</t>
    <phoneticPr fontId="4"/>
  </si>
  <si>
    <t>2. 老朽化の状況について</t>
    <phoneticPr fontId="4"/>
  </si>
  <si>
    <t>　「有形固定資産減価償却率」は類似団体平均を下回っているものの、「管渠老朽化率」は類似団体平均と同等であり、「管渠改善率」は類似団体平均を下回っています。引き続き、管渠の更新のほか、長寿命化対策など適切な対策を講じていまいります。</t>
    <phoneticPr fontId="4"/>
  </si>
  <si>
    <t>2. 老朽化の状況</t>
    <phoneticPr fontId="4"/>
  </si>
  <si>
    <t>全体総括</t>
    <rPh sb="0" eb="2">
      <t>ゼンタイ</t>
    </rPh>
    <rPh sb="2" eb="4">
      <t>ソウカツ</t>
    </rPh>
    <phoneticPr fontId="4"/>
  </si>
  <si>
    <t>　本市下水道事業は安定的な経営状況となっておりますが、将来的な人口減少等により使用料収入など経営資源が減少していく一方、下水道施設の老朽化対策などにかかる費用が増加していくことから、経営環境はより一層厳しい状況になることが見込ま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</si>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</sst>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c:v>
                </c:pt>
                <c:pt idx="1">
                  <c:v>0.25</c:v>
                </c:pt>
                <c:pt idx="2">
                  <c:v>0.22</c:v>
                </c:pt>
                <c:pt idx="3">
                  <c:v>0.18</c:v>
                </c:pt>
                <c:pt idx="4">
                  <c:v>0.21</c:v>
                </c:pt>
              </c:numCache>
            </c:numRef>
          </c:val>
          <c:extLst>
            <c:ext xmlns:c16="http://schemas.microsoft.com/office/drawing/2014/chart" uri="{C3380CC4-5D6E-409C-BE32-E72D297353CC}">
              <c16:uniqueId val="{00000000-4F10-4CE9-8E64-6F248229B3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4F10-4CE9-8E64-6F248229B3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110.99</c:v>
                </c:pt>
                <c:pt idx="1">
                  <c:v>107.55</c:v>
                </c:pt>
                <c:pt idx="2">
                  <c:v>110.53</c:v>
                </c:pt>
                <c:pt idx="3">
                  <c:v>108.83</c:v>
                </c:pt>
                <c:pt idx="4">
                  <c:v>109.56</c:v>
                </c:pt>
              </c:numCache>
            </c:numRef>
          </c:val>
          <c:extLst>
            <c:ext xmlns:c16="http://schemas.microsoft.com/office/drawing/2014/chart" uri="{C3380CC4-5D6E-409C-BE32-E72D297353CC}">
              <c16:uniqueId val="{00000000-E295-475D-8D95-0D8325E8AA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E295-475D-8D95-0D8325E8AA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42.4</c:v>
                </c:pt>
                <c:pt idx="1">
                  <c:v>43.29</c:v>
                </c:pt>
                <c:pt idx="2">
                  <c:v>44.18</c:v>
                </c:pt>
                <c:pt idx="3">
                  <c:v>45.83</c:v>
                </c:pt>
                <c:pt idx="4">
                  <c:v>47.12</c:v>
                </c:pt>
              </c:numCache>
            </c:numRef>
          </c:val>
          <c:extLst>
            <c:ext xmlns:c16="http://schemas.microsoft.com/office/drawing/2014/chart" uri="{C3380CC4-5D6E-409C-BE32-E72D297353CC}">
              <c16:uniqueId val="{00000000-7828-4E69-8E00-3E4B1ED8BE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7828-4E69-8E00-3E4B1ED8BE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8.1199999999999992</c:v>
                </c:pt>
                <c:pt idx="1">
                  <c:v>9.92</c:v>
                </c:pt>
                <c:pt idx="2">
                  <c:v>12.46</c:v>
                </c:pt>
                <c:pt idx="3">
                  <c:v>15.45</c:v>
                </c:pt>
                <c:pt idx="4">
                  <c:v>16.3</c:v>
                </c:pt>
              </c:numCache>
            </c:numRef>
          </c:val>
          <c:extLst>
            <c:ext xmlns:c16="http://schemas.microsoft.com/office/drawing/2014/chart" uri="{C3380CC4-5D6E-409C-BE32-E72D297353CC}">
              <c16:uniqueId val="{00000000-AB76-4FF3-A872-0107073A35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AB76-4FF3-A872-0107073A35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A6-4E26-BAE0-117AE34ED8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A6-4E26-BAE0-117AE34ED8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67.39</c:v>
                </c:pt>
                <c:pt idx="1">
                  <c:v>59.22</c:v>
                </c:pt>
                <c:pt idx="2">
                  <c:v>56.93</c:v>
                </c:pt>
                <c:pt idx="3">
                  <c:v>34.869999999999997</c:v>
                </c:pt>
                <c:pt idx="4">
                  <c:v>53.84</c:v>
                </c:pt>
              </c:numCache>
            </c:numRef>
          </c:val>
          <c:extLst>
            <c:ext xmlns:c16="http://schemas.microsoft.com/office/drawing/2014/chart" uri="{C3380CC4-5D6E-409C-BE32-E72D297353CC}">
              <c16:uniqueId val="{00000000-97AE-406C-AFFF-95DBD379BC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97AE-406C-AFFF-95DBD379BC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624.37</c:v>
                </c:pt>
                <c:pt idx="1">
                  <c:v>663.15</c:v>
                </c:pt>
                <c:pt idx="2">
                  <c:v>609.77</c:v>
                </c:pt>
                <c:pt idx="3">
                  <c:v>591.38</c:v>
                </c:pt>
                <c:pt idx="4">
                  <c:v>594.19000000000005</c:v>
                </c:pt>
              </c:numCache>
            </c:numRef>
          </c:val>
          <c:extLst>
            <c:ext xmlns:c16="http://schemas.microsoft.com/office/drawing/2014/chart" uri="{C3380CC4-5D6E-409C-BE32-E72D297353CC}">
              <c16:uniqueId val="{00000000-997B-4703-B744-F4BB42BBA2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997B-4703-B744-F4BB42BBA2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123.79</c:v>
                </c:pt>
                <c:pt idx="1">
                  <c:v>115.87</c:v>
                </c:pt>
                <c:pt idx="2">
                  <c:v>122.57</c:v>
                </c:pt>
                <c:pt idx="3">
                  <c:v>117.68</c:v>
                </c:pt>
                <c:pt idx="4">
                  <c:v>119.4</c:v>
                </c:pt>
              </c:numCache>
            </c:numRef>
          </c:val>
          <c:extLst>
            <c:ext xmlns:c16="http://schemas.microsoft.com/office/drawing/2014/chart" uri="{C3380CC4-5D6E-409C-BE32-E72D297353CC}">
              <c16:uniqueId val="{00000000-A018-4E52-9740-BF6FF62BB6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A018-4E52-9740-BF6FF62BB6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119.85</c:v>
                </c:pt>
                <c:pt idx="1">
                  <c:v>115.7</c:v>
                </c:pt>
                <c:pt idx="2">
                  <c:v>116.1</c:v>
                </c:pt>
                <c:pt idx="3">
                  <c:v>122.49</c:v>
                </c:pt>
                <c:pt idx="4">
                  <c:v>121.8</c:v>
                </c:pt>
              </c:numCache>
            </c:numRef>
          </c:val>
          <c:extLst>
            <c:ext xmlns:c16="http://schemas.microsoft.com/office/drawing/2014/chart" uri="{C3380CC4-5D6E-409C-BE32-E72D297353CC}">
              <c16:uniqueId val="{00000000-2B14-4BB4-B7AF-D9699E0376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2B14-4BB4-B7AF-D9699E0376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75.72</c:v>
                </c:pt>
                <c:pt idx="1">
                  <c:v>63.8</c:v>
                </c:pt>
                <c:pt idx="2">
                  <c:v>70.78</c:v>
                </c:pt>
                <c:pt idx="3">
                  <c:v>70.33</c:v>
                </c:pt>
                <c:pt idx="4">
                  <c:v>68.989999999999995</c:v>
                </c:pt>
              </c:numCache>
            </c:numRef>
          </c:val>
          <c:extLst>
            <c:ext xmlns:c16="http://schemas.microsoft.com/office/drawing/2014/chart" uri="{C3380CC4-5D6E-409C-BE32-E72D297353CC}">
              <c16:uniqueId val="{00000000-2613-4C29-B99C-103ED771E3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2613-4C29-B99C-103ED771E3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99.73</c:v>
                </c:pt>
                <c:pt idx="1">
                  <c:v>99.69</c:v>
                </c:pt>
                <c:pt idx="2">
                  <c:v>99.67</c:v>
                </c:pt>
                <c:pt idx="3">
                  <c:v>99.72</c:v>
                </c:pt>
                <c:pt idx="4">
                  <c:v>99.73</c:v>
                </c:pt>
              </c:numCache>
            </c:numRef>
          </c:val>
          <c:extLst>
            <c:ext xmlns:c16="http://schemas.microsoft.com/office/drawing/2014/chart" uri="{C3380CC4-5D6E-409C-BE32-E72D297353CC}">
              <c16:uniqueId val="{00000000-6AFD-4D1C-AB18-AB1D38F7FD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6AFD-4D1C-AB18-AB1D38F7FD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仙台市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非設置</v>
      </c>
      <c r="AE8" s="40"/>
      <c r="AF8" s="40"/>
      <c r="AG8" s="40"/>
      <c r="AH8" s="40"/>
      <c r="AI8" s="40"/>
      <c r="AJ8" s="40"/>
      <c r="AK8" s="3"/>
      <c r="AL8" s="41">
        <f>データ!S6</f>
        <v>1066362</v>
      </c>
      <c r="AM8" s="41"/>
      <c r="AN8" s="41"/>
      <c r="AO8" s="41"/>
      <c r="AP8" s="41"/>
      <c r="AQ8" s="41"/>
      <c r="AR8" s="41"/>
      <c r="AS8" s="41"/>
      <c r="AT8" s="34">
        <f>データ!T6</f>
        <v>786.35</v>
      </c>
      <c r="AU8" s="34"/>
      <c r="AV8" s="34"/>
      <c r="AW8" s="34"/>
      <c r="AX8" s="34"/>
      <c r="AY8" s="34"/>
      <c r="AZ8" s="34"/>
      <c r="BA8" s="34"/>
      <c r="BB8" s="34">
        <f>データ!U6</f>
        <v>1356.09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71.150000000000006</v>
      </c>
      <c r="J10" s="34"/>
      <c r="K10" s="34"/>
      <c r="L10" s="34"/>
      <c r="M10" s="34"/>
      <c r="N10" s="34"/>
      <c r="O10" s="34"/>
      <c r="P10" s="34">
        <f>データ!P6</f>
        <v>98.55</v>
      </c>
      <c r="Q10" s="34"/>
      <c r="R10" s="34"/>
      <c r="S10" s="34"/>
      <c r="T10" s="34"/>
      <c r="U10" s="34"/>
      <c r="V10" s="34"/>
      <c r="W10" s="34">
        <f>データ!Q6</f>
        <v>85.11</v>
      </c>
      <c r="X10" s="34"/>
      <c r="Y10" s="34"/>
      <c r="Z10" s="34"/>
      <c r="AA10" s="34"/>
      <c r="AB10" s="34"/>
      <c r="AC10" s="34"/>
      <c r="AD10" s="41">
        <f>データ!R6</f>
        <v>1917</v>
      </c>
      <c r="AE10" s="41"/>
      <c r="AF10" s="41"/>
      <c r="AG10" s="41"/>
      <c r="AH10" s="41"/>
      <c r="AI10" s="41"/>
      <c r="AJ10" s="41"/>
      <c r="AK10" s="2"/>
      <c r="AL10" s="41">
        <f>データ!V6</f>
        <v>1046105</v>
      </c>
      <c r="AM10" s="41"/>
      <c r="AN10" s="41"/>
      <c r="AO10" s="41"/>
      <c r="AP10" s="41"/>
      <c r="AQ10" s="41"/>
      <c r="AR10" s="41"/>
      <c r="AS10" s="41"/>
      <c r="AT10" s="34">
        <f>データ!W6</f>
        <v>172.46</v>
      </c>
      <c r="AU10" s="34"/>
      <c r="AV10" s="34"/>
      <c r="AW10" s="34"/>
      <c r="AX10" s="34"/>
      <c r="AY10" s="34"/>
      <c r="AZ10" s="34"/>
      <c r="BA10" s="34"/>
      <c r="BB10" s="34">
        <f>データ!X6</f>
        <v>6065.78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0neyXdxFksHCnAF3pgxhwKa5fACDcfsnEv0q/vazStz2j9KduFylfrQt0QA3XqhpCavML+WtMkTGpgZDSoelA==" saltValue="2SmME8OYFsjAvGUsoHQ2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41009</v>
      </c>
      <c r="D6" s="19">
        <f t="shared" si="3"/>
        <v>46</v>
      </c>
      <c r="E6" s="19">
        <f t="shared" si="3"/>
        <v>17</v>
      </c>
      <c r="F6" s="19">
        <f t="shared" si="3"/>
        <v>1</v>
      </c>
      <c r="G6" s="19">
        <f t="shared" si="3"/>
        <v>0</v>
      </c>
      <c r="H6" s="19" t="str">
        <f t="shared" si="3"/>
        <v>宮城県　仙台市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71.150000000000006</v>
      </c>
      <c r="P6" s="20">
        <f t="shared" si="3"/>
        <v>98.55</v>
      </c>
      <c r="Q6" s="20">
        <f t="shared" si="3"/>
        <v>85.11</v>
      </c>
      <c r="R6" s="20">
        <f t="shared" si="3"/>
        <v>1917</v>
      </c>
      <c r="S6" s="20">
        <f t="shared" si="3"/>
        <v>1066362</v>
      </c>
      <c r="T6" s="20">
        <f t="shared" si="3"/>
        <v>786.35</v>
      </c>
      <c r="U6" s="20">
        <f t="shared" si="3"/>
        <v>1356.09</v>
      </c>
      <c r="V6" s="20">
        <f t="shared" si="3"/>
        <v>1046105</v>
      </c>
      <c r="W6" s="20">
        <f t="shared" si="3"/>
        <v>172.46</v>
      </c>
      <c r="X6" s="20">
        <f t="shared" si="3"/>
        <v>6065.78</v>
      </c>
      <c r="Y6" s="21">
        <f>IF(Y7="",NA(),Y7)</f>
        <v>110.99</v>
      </c>
      <c r="Z6" s="21">
        <f t="shared" ref="Z6:AH6" si="4">IF(Z7="",NA(),Z7)</f>
        <v>107.55</v>
      </c>
      <c r="AA6" s="21">
        <f t="shared" si="4"/>
        <v>110.53</v>
      </c>
      <c r="AB6" s="21">
        <f t="shared" si="4"/>
        <v>108.83</v>
      </c>
      <c r="AC6" s="21">
        <f t="shared" si="4"/>
        <v>109.56</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67.39</v>
      </c>
      <c r="AV6" s="21">
        <f t="shared" ref="AV6:BD6" si="6">IF(AV7="",NA(),AV7)</f>
        <v>59.22</v>
      </c>
      <c r="AW6" s="21">
        <f t="shared" si="6"/>
        <v>56.93</v>
      </c>
      <c r="AX6" s="21">
        <f t="shared" si="6"/>
        <v>34.869999999999997</v>
      </c>
      <c r="AY6" s="21">
        <f t="shared" si="6"/>
        <v>53.84</v>
      </c>
      <c r="AZ6" s="21">
        <f t="shared" si="6"/>
        <v>72.92</v>
      </c>
      <c r="BA6" s="21">
        <f t="shared" si="6"/>
        <v>71.39</v>
      </c>
      <c r="BB6" s="21">
        <f t="shared" si="6"/>
        <v>74.09</v>
      </c>
      <c r="BC6" s="21">
        <f t="shared" si="6"/>
        <v>71.900000000000006</v>
      </c>
      <c r="BD6" s="21">
        <f t="shared" si="6"/>
        <v>73.75</v>
      </c>
      <c r="BE6" s="20" t="str">
        <f>IF(BE7="","",IF(BE7="-","【-】","【"&amp;SUBSTITUTE(TEXT(BE7,"#,##0.00"),"-","△")&amp;"】"))</f>
        <v>【78.43】</v>
      </c>
      <c r="BF6" s="21">
        <f>IF(BF7="",NA(),BF7)</f>
        <v>624.37</v>
      </c>
      <c r="BG6" s="21">
        <f t="shared" ref="BG6:BO6" si="7">IF(BG7="",NA(),BG7)</f>
        <v>663.15</v>
      </c>
      <c r="BH6" s="21">
        <f t="shared" si="7"/>
        <v>609.77</v>
      </c>
      <c r="BI6" s="21">
        <f t="shared" si="7"/>
        <v>591.38</v>
      </c>
      <c r="BJ6" s="21">
        <f t="shared" si="7"/>
        <v>594.19000000000005</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123.79</v>
      </c>
      <c r="BR6" s="21">
        <f t="shared" ref="BR6:BZ6" si="8">IF(BR7="",NA(),BR7)</f>
        <v>115.87</v>
      </c>
      <c r="BS6" s="21">
        <f t="shared" si="8"/>
        <v>122.57</v>
      </c>
      <c r="BT6" s="21">
        <f t="shared" si="8"/>
        <v>117.68</v>
      </c>
      <c r="BU6" s="21">
        <f t="shared" si="8"/>
        <v>119.4</v>
      </c>
      <c r="BV6" s="21">
        <f t="shared" si="8"/>
        <v>110.92</v>
      </c>
      <c r="BW6" s="21">
        <f t="shared" si="8"/>
        <v>105.67</v>
      </c>
      <c r="BX6" s="21">
        <f t="shared" si="8"/>
        <v>105.37</v>
      </c>
      <c r="BY6" s="21">
        <f t="shared" si="8"/>
        <v>99.93</v>
      </c>
      <c r="BZ6" s="21">
        <f t="shared" si="8"/>
        <v>100.14</v>
      </c>
      <c r="CA6" s="20" t="str">
        <f>IF(CA7="","",IF(CA7="-","【-】","【"&amp;SUBSTITUTE(TEXT(CA7,"#,##0.00"),"-","△")&amp;"】"))</f>
        <v>【97.81】</v>
      </c>
      <c r="CB6" s="21">
        <f>IF(CB7="",NA(),CB7)</f>
        <v>119.85</v>
      </c>
      <c r="CC6" s="21">
        <f t="shared" ref="CC6:CK6" si="9">IF(CC7="",NA(),CC7)</f>
        <v>115.7</v>
      </c>
      <c r="CD6" s="21">
        <f t="shared" si="9"/>
        <v>116.1</v>
      </c>
      <c r="CE6" s="21">
        <f t="shared" si="9"/>
        <v>122.49</v>
      </c>
      <c r="CF6" s="21">
        <f t="shared" si="9"/>
        <v>121.8</v>
      </c>
      <c r="CG6" s="21">
        <f t="shared" si="9"/>
        <v>119.33</v>
      </c>
      <c r="CH6" s="21">
        <f t="shared" si="9"/>
        <v>118.72</v>
      </c>
      <c r="CI6" s="21">
        <f t="shared" si="9"/>
        <v>120.5</v>
      </c>
      <c r="CJ6" s="21">
        <f t="shared" si="9"/>
        <v>127.3</v>
      </c>
      <c r="CK6" s="21">
        <f t="shared" si="9"/>
        <v>126.99</v>
      </c>
      <c r="CL6" s="20" t="str">
        <f>IF(CL7="","",IF(CL7="-","【-】","【"&amp;SUBSTITUTE(TEXT(CL7,"#,##0.00"),"-","△")&amp;"】"))</f>
        <v>【138.75】</v>
      </c>
      <c r="CM6" s="21">
        <f>IF(CM7="",NA(),CM7)</f>
        <v>75.72</v>
      </c>
      <c r="CN6" s="21">
        <f t="shared" ref="CN6:CV6" si="10">IF(CN7="",NA(),CN7)</f>
        <v>63.8</v>
      </c>
      <c r="CO6" s="21">
        <f t="shared" si="10"/>
        <v>70.78</v>
      </c>
      <c r="CP6" s="21">
        <f t="shared" si="10"/>
        <v>70.33</v>
      </c>
      <c r="CQ6" s="21">
        <f t="shared" si="10"/>
        <v>68.989999999999995</v>
      </c>
      <c r="CR6" s="21">
        <f t="shared" si="10"/>
        <v>58.09</v>
      </c>
      <c r="CS6" s="21">
        <f t="shared" si="10"/>
        <v>58.16</v>
      </c>
      <c r="CT6" s="21">
        <f t="shared" si="10"/>
        <v>58.91</v>
      </c>
      <c r="CU6" s="21">
        <f t="shared" si="10"/>
        <v>58.31</v>
      </c>
      <c r="CV6" s="21">
        <f t="shared" si="10"/>
        <v>57.8</v>
      </c>
      <c r="CW6" s="20" t="str">
        <f>IF(CW7="","",IF(CW7="-","【-】","【"&amp;SUBSTITUTE(TEXT(CW7,"#,##0.00"),"-","△")&amp;"】"))</f>
        <v>【58.94】</v>
      </c>
      <c r="CX6" s="21">
        <f>IF(CX7="",NA(),CX7)</f>
        <v>99.73</v>
      </c>
      <c r="CY6" s="21">
        <f t="shared" ref="CY6:DG6" si="11">IF(CY7="",NA(),CY7)</f>
        <v>99.69</v>
      </c>
      <c r="CZ6" s="21">
        <f t="shared" si="11"/>
        <v>99.67</v>
      </c>
      <c r="DA6" s="21">
        <f t="shared" si="11"/>
        <v>99.72</v>
      </c>
      <c r="DB6" s="21">
        <f t="shared" si="11"/>
        <v>99.73</v>
      </c>
      <c r="DC6" s="21">
        <f t="shared" si="11"/>
        <v>99.01</v>
      </c>
      <c r="DD6" s="21">
        <f t="shared" si="11"/>
        <v>99.1</v>
      </c>
      <c r="DE6" s="21">
        <f t="shared" si="11"/>
        <v>99.16</v>
      </c>
      <c r="DF6" s="21">
        <f t="shared" si="11"/>
        <v>99.21</v>
      </c>
      <c r="DG6" s="21">
        <f t="shared" si="11"/>
        <v>99.25</v>
      </c>
      <c r="DH6" s="20" t="str">
        <f>IF(DH7="","",IF(DH7="-","【-】","【"&amp;SUBSTITUTE(TEXT(DH7,"#,##0.00"),"-","△")&amp;"】"))</f>
        <v>【95.91】</v>
      </c>
      <c r="DI6" s="21">
        <f>IF(DI7="",NA(),DI7)</f>
        <v>42.4</v>
      </c>
      <c r="DJ6" s="21">
        <f t="shared" ref="DJ6:DR6" si="12">IF(DJ7="",NA(),DJ7)</f>
        <v>43.29</v>
      </c>
      <c r="DK6" s="21">
        <f t="shared" si="12"/>
        <v>44.18</v>
      </c>
      <c r="DL6" s="21">
        <f t="shared" si="12"/>
        <v>45.83</v>
      </c>
      <c r="DM6" s="21">
        <f t="shared" si="12"/>
        <v>47.12</v>
      </c>
      <c r="DN6" s="21">
        <f t="shared" si="12"/>
        <v>48.25</v>
      </c>
      <c r="DO6" s="21">
        <f t="shared" si="12"/>
        <v>49.35</v>
      </c>
      <c r="DP6" s="21">
        <f t="shared" si="12"/>
        <v>50.38</v>
      </c>
      <c r="DQ6" s="21">
        <f t="shared" si="12"/>
        <v>51.54</v>
      </c>
      <c r="DR6" s="21">
        <f t="shared" si="12"/>
        <v>52.5</v>
      </c>
      <c r="DS6" s="20" t="str">
        <f>IF(DS7="","",IF(DS7="-","【-】","【"&amp;SUBSTITUTE(TEXT(DS7,"#,##0.00"),"-","△")&amp;"】"))</f>
        <v>【41.09】</v>
      </c>
      <c r="DT6" s="21">
        <f>IF(DT7="",NA(),DT7)</f>
        <v>8.1199999999999992</v>
      </c>
      <c r="DU6" s="21">
        <f t="shared" ref="DU6:EC6" si="13">IF(DU7="",NA(),DU7)</f>
        <v>9.92</v>
      </c>
      <c r="DV6" s="21">
        <f t="shared" si="13"/>
        <v>12.46</v>
      </c>
      <c r="DW6" s="21">
        <f t="shared" si="13"/>
        <v>15.45</v>
      </c>
      <c r="DX6" s="21">
        <f t="shared" si="13"/>
        <v>16.3</v>
      </c>
      <c r="DY6" s="21">
        <f t="shared" si="13"/>
        <v>10.76</v>
      </c>
      <c r="DZ6" s="21">
        <f t="shared" si="13"/>
        <v>12.06</v>
      </c>
      <c r="EA6" s="21">
        <f t="shared" si="13"/>
        <v>13.41</v>
      </c>
      <c r="EB6" s="21">
        <f t="shared" si="13"/>
        <v>15.06</v>
      </c>
      <c r="EC6" s="21">
        <f t="shared" si="13"/>
        <v>16.87</v>
      </c>
      <c r="ED6" s="20" t="str">
        <f>IF(ED7="","",IF(ED7="-","【-】","【"&amp;SUBSTITUTE(TEXT(ED7,"#,##0.00"),"-","△")&amp;"】"))</f>
        <v>【8.68】</v>
      </c>
      <c r="EE6" s="21">
        <f>IF(EE7="",NA(),EE7)</f>
        <v>0.2</v>
      </c>
      <c r="EF6" s="21">
        <f t="shared" ref="EF6:EN6" si="14">IF(EF7="",NA(),EF7)</f>
        <v>0.25</v>
      </c>
      <c r="EG6" s="21">
        <f t="shared" si="14"/>
        <v>0.22</v>
      </c>
      <c r="EH6" s="21">
        <f t="shared" si="14"/>
        <v>0.18</v>
      </c>
      <c r="EI6" s="21">
        <f t="shared" si="14"/>
        <v>0.21</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41009</v>
      </c>
      <c r="D7" s="23">
        <v>46</v>
      </c>
      <c r="E7" s="23">
        <v>17</v>
      </c>
      <c r="F7" s="23">
        <v>1</v>
      </c>
      <c r="G7" s="23">
        <v>0</v>
      </c>
      <c r="H7" s="23" t="s">
        <v>98</v>
      </c>
      <c r="I7" s="23" t="s">
        <v>99</v>
      </c>
      <c r="J7" s="23" t="s">
        <v>100</v>
      </c>
      <c r="K7" s="23" t="s">
        <v>101</v>
      </c>
      <c r="L7" s="23" t="s">
        <v>102</v>
      </c>
      <c r="M7" s="23" t="s">
        <v>103</v>
      </c>
      <c r="N7" s="24" t="s">
        <v>104</v>
      </c>
      <c r="O7" s="24">
        <v>71.150000000000006</v>
      </c>
      <c r="P7" s="24">
        <v>98.55</v>
      </c>
      <c r="Q7" s="24">
        <v>85.11</v>
      </c>
      <c r="R7" s="24">
        <v>1917</v>
      </c>
      <c r="S7" s="24">
        <v>1066362</v>
      </c>
      <c r="T7" s="24">
        <v>786.35</v>
      </c>
      <c r="U7" s="24">
        <v>1356.09</v>
      </c>
      <c r="V7" s="24">
        <v>1046105</v>
      </c>
      <c r="W7" s="24">
        <v>172.46</v>
      </c>
      <c r="X7" s="24">
        <v>6065.78</v>
      </c>
      <c r="Y7" s="24">
        <v>110.99</v>
      </c>
      <c r="Z7" s="24">
        <v>107.55</v>
      </c>
      <c r="AA7" s="24">
        <v>110.53</v>
      </c>
      <c r="AB7" s="24">
        <v>108.83</v>
      </c>
      <c r="AC7" s="24">
        <v>109.56</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67.39</v>
      </c>
      <c r="AV7" s="24">
        <v>59.22</v>
      </c>
      <c r="AW7" s="24">
        <v>56.93</v>
      </c>
      <c r="AX7" s="24">
        <v>34.869999999999997</v>
      </c>
      <c r="AY7" s="24">
        <v>53.84</v>
      </c>
      <c r="AZ7" s="24">
        <v>72.92</v>
      </c>
      <c r="BA7" s="24">
        <v>71.39</v>
      </c>
      <c r="BB7" s="24">
        <v>74.09</v>
      </c>
      <c r="BC7" s="24">
        <v>71.900000000000006</v>
      </c>
      <c r="BD7" s="24">
        <v>73.75</v>
      </c>
      <c r="BE7" s="24">
        <v>78.430000000000007</v>
      </c>
      <c r="BF7" s="24">
        <v>624.37</v>
      </c>
      <c r="BG7" s="24">
        <v>663.15</v>
      </c>
      <c r="BH7" s="24">
        <v>609.77</v>
      </c>
      <c r="BI7" s="24">
        <v>591.38</v>
      </c>
      <c r="BJ7" s="24">
        <v>594.19000000000005</v>
      </c>
      <c r="BK7" s="24">
        <v>531.38</v>
      </c>
      <c r="BL7" s="24">
        <v>551.04</v>
      </c>
      <c r="BM7" s="24">
        <v>523.58000000000004</v>
      </c>
      <c r="BN7" s="24">
        <v>508.99</v>
      </c>
      <c r="BO7" s="24">
        <v>497.17</v>
      </c>
      <c r="BP7" s="24">
        <v>630.82000000000005</v>
      </c>
      <c r="BQ7" s="24">
        <v>123.79</v>
      </c>
      <c r="BR7" s="24">
        <v>115.87</v>
      </c>
      <c r="BS7" s="24">
        <v>122.57</v>
      </c>
      <c r="BT7" s="24">
        <v>117.68</v>
      </c>
      <c r="BU7" s="24">
        <v>119.4</v>
      </c>
      <c r="BV7" s="24">
        <v>110.92</v>
      </c>
      <c r="BW7" s="24">
        <v>105.67</v>
      </c>
      <c r="BX7" s="24">
        <v>105.37</v>
      </c>
      <c r="BY7" s="24">
        <v>99.93</v>
      </c>
      <c r="BZ7" s="24">
        <v>100.14</v>
      </c>
      <c r="CA7" s="24">
        <v>97.81</v>
      </c>
      <c r="CB7" s="24">
        <v>119.85</v>
      </c>
      <c r="CC7" s="24">
        <v>115.7</v>
      </c>
      <c r="CD7" s="24">
        <v>116.1</v>
      </c>
      <c r="CE7" s="24">
        <v>122.49</v>
      </c>
      <c r="CF7" s="24">
        <v>121.8</v>
      </c>
      <c r="CG7" s="24">
        <v>119.33</v>
      </c>
      <c r="CH7" s="24">
        <v>118.72</v>
      </c>
      <c r="CI7" s="24">
        <v>120.5</v>
      </c>
      <c r="CJ7" s="24">
        <v>127.3</v>
      </c>
      <c r="CK7" s="24">
        <v>126.99</v>
      </c>
      <c r="CL7" s="24">
        <v>138.75</v>
      </c>
      <c r="CM7" s="24">
        <v>75.72</v>
      </c>
      <c r="CN7" s="24">
        <v>63.8</v>
      </c>
      <c r="CO7" s="24">
        <v>70.78</v>
      </c>
      <c r="CP7" s="24">
        <v>70.33</v>
      </c>
      <c r="CQ7" s="24">
        <v>68.989999999999995</v>
      </c>
      <c r="CR7" s="24">
        <v>58.09</v>
      </c>
      <c r="CS7" s="24">
        <v>58.16</v>
      </c>
      <c r="CT7" s="24">
        <v>58.91</v>
      </c>
      <c r="CU7" s="24">
        <v>58.31</v>
      </c>
      <c r="CV7" s="24">
        <v>57.8</v>
      </c>
      <c r="CW7" s="24">
        <v>58.94</v>
      </c>
      <c r="CX7" s="24">
        <v>99.73</v>
      </c>
      <c r="CY7" s="24">
        <v>99.69</v>
      </c>
      <c r="CZ7" s="24">
        <v>99.67</v>
      </c>
      <c r="DA7" s="24">
        <v>99.72</v>
      </c>
      <c r="DB7" s="24">
        <v>99.73</v>
      </c>
      <c r="DC7" s="24">
        <v>99.01</v>
      </c>
      <c r="DD7" s="24">
        <v>99.1</v>
      </c>
      <c r="DE7" s="24">
        <v>99.16</v>
      </c>
      <c r="DF7" s="24">
        <v>99.21</v>
      </c>
      <c r="DG7" s="24">
        <v>99.25</v>
      </c>
      <c r="DH7" s="24">
        <v>95.91</v>
      </c>
      <c r="DI7" s="24">
        <v>42.4</v>
      </c>
      <c r="DJ7" s="24">
        <v>43.29</v>
      </c>
      <c r="DK7" s="24">
        <v>44.18</v>
      </c>
      <c r="DL7" s="24">
        <v>45.83</v>
      </c>
      <c r="DM7" s="24">
        <v>47.12</v>
      </c>
      <c r="DN7" s="24">
        <v>48.25</v>
      </c>
      <c r="DO7" s="24">
        <v>49.35</v>
      </c>
      <c r="DP7" s="24">
        <v>50.38</v>
      </c>
      <c r="DQ7" s="24">
        <v>51.54</v>
      </c>
      <c r="DR7" s="24">
        <v>52.5</v>
      </c>
      <c r="DS7" s="24">
        <v>41.09</v>
      </c>
      <c r="DT7" s="24">
        <v>8.1199999999999992</v>
      </c>
      <c r="DU7" s="24">
        <v>9.92</v>
      </c>
      <c r="DV7" s="24">
        <v>12.46</v>
      </c>
      <c r="DW7" s="24">
        <v>15.45</v>
      </c>
      <c r="DX7" s="24">
        <v>16.3</v>
      </c>
      <c r="DY7" s="24">
        <v>10.76</v>
      </c>
      <c r="DZ7" s="24">
        <v>12.06</v>
      </c>
      <c r="EA7" s="24">
        <v>13.41</v>
      </c>
      <c r="EB7" s="24">
        <v>15.06</v>
      </c>
      <c r="EC7" s="24">
        <v>16.87</v>
      </c>
      <c r="ED7" s="24">
        <v>8.68</v>
      </c>
      <c r="EE7" s="24">
        <v>0.2</v>
      </c>
      <c r="EF7" s="24">
        <v>0.25</v>
      </c>
      <c r="EG7" s="24">
        <v>0.22</v>
      </c>
      <c r="EH7" s="24">
        <v>0.18</v>
      </c>
      <c r="EI7" s="24">
        <v>0.21</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1CF482C-7623-4C56-9EAE-F987D5AD61D9}"/>
</file>

<file path=customXml/itemProps2.xml><?xml version="1.0" encoding="utf-8"?>
<ds:datastoreItem xmlns:ds="http://schemas.openxmlformats.org/officeDocument/2006/customXml" ds:itemID="{F6939943-AECD-44C3-A5FD-51DDE141928B}"/>
</file>

<file path=customXml/itemProps3.xml><?xml version="1.0" encoding="utf-8"?>
<ds:datastoreItem xmlns:ds="http://schemas.openxmlformats.org/officeDocument/2006/customXml" ds:itemID="{94ACCBB3-D75C-4020-98B5-2B0CC0EEDB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2025-02-15T03:41:44Z</dcterms:created>
  <dcterms:modified xsi:type="dcterms:W3CDTF">2025-02-15T03:42:15Z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