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F9E40B5F7E201B5D6AFB2BD0056BA80A542AB733" xr6:coauthVersionLast="47" xr6:coauthVersionMax="47" xr10:uidLastSave="{49BF3067-918A-4236-9A7D-17DA43EEC8A3}"/>
  <workbookProtection workbookAlgorithmName="SHA-512" workbookHashValue="efMCro7r3xskRX3YR1pJm7d6DpFlyu7iiUDTbP2LwrR9bKX8p+n+5UGh7/V9xLgU0wWp7k3cYT1oEzYNbP5LRA==" workbookSaltValue="aBCoYCuPHmQyBJi3j2ezy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L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<sst xmlns="http://schemas.openxmlformats.org/spreadsheetml/2006/main" count="231" uniqueCount="114">
  <si>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</si>
  <si>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</si>
  <si>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</si>
  <si>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</si>
  <si>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</si>
  <si>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</si>
  <si>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</si>
  <si>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</si>
  <si>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</si>
  <si>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</si>
  <si>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</si>
  <si>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</si>
  <si>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</si>
  <si>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</si>
  <si>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</si>
  <si>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</si>
  <si>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</si>
  <si>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</si>
  <si>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</si>
  <si>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</si>
  <si>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</si>
  <si>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</si>
  <si>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</si>
  <si>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</si>
  <si>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</si>
  <si>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</si>
  <si>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</si>
  <si>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本事業は、農業集落における事業であるため事業対象地域の人口密度が低く、維持管理や設備投資などの費用を使用料収入で回収することが困難な状況であり、設備投資などについては一般会計からの補助金で一部を賄うこととしています。
　そのため、「経常収支比率」や「経費回収率」は100％を下回る値で推移しております。
　「企業債残高対事業規模比率」は、現状で未だ高い水準にあるものの、今後は、過去に借り入れた企業債の償還が順次進むため、経営状況の改善が一定程度見込まれます。
　この他、「施設利用率」は、類似団体平均よりも低率で推移しており、引き続き施設の再編等を含めたより適切な施設のあり方を検証する必要があります。</t>
    <phoneticPr fontId="4"/>
  </si>
  <si>
    <t>2. 老朽化の状況について</t>
    <phoneticPr fontId="4"/>
  </si>
  <si>
    <t>　法定耐用年数を超過した管渠がないことから、「管渠老朽化率」及び「管渠改善率」については、0で推移しています。
　ただし、「有形固定資産減価償却率」は高率で推移しており、管渠以外の施設を中心に老朽化が進んでいることが懸念される状況です。</t>
    <phoneticPr fontId="4"/>
  </si>
  <si>
    <t>2. 老朽化の状況</t>
    <phoneticPr fontId="4"/>
  </si>
  <si>
    <t>全体総括</t>
    <rPh sb="0" eb="2">
      <t>ゼンタイ</t>
    </rPh>
    <rPh sb="2" eb="4">
      <t>ソウカツ</t>
    </rPh>
    <phoneticPr fontId="4"/>
  </si>
  <si>
    <t>　本事業の性質上、赤字経営となりやすい傾向にありますが、公共下水道を中心とした下水道事業全体で経営を行っているため、経営に支障は生じておりません。
　しかしながら、本事業においても収支差を縮小させるため、引き続き施設の再編等を含めたより適切な施設のあり方を検証するなど、費用の低減に努める必要があります。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</si>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</sst>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BC-423F-BAF0-B0DABD586C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E8BC-423F-BAF0-B0DABD586C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107.92</c:v>
                </c:pt>
                <c:pt idx="1">
                  <c:v>126.77</c:v>
                </c:pt>
                <c:pt idx="2">
                  <c:v>88.73</c:v>
                </c:pt>
                <c:pt idx="3">
                  <c:v>69.89</c:v>
                </c:pt>
                <c:pt idx="4">
                  <c:v>69.91</c:v>
                </c:pt>
              </c:numCache>
            </c:numRef>
          </c:val>
          <c:extLst>
            <c:ext xmlns:c16="http://schemas.microsoft.com/office/drawing/2014/chart" uri="{C3380CC4-5D6E-409C-BE32-E72D297353CC}">
              <c16:uniqueId val="{00000000-159D-4BEC-B590-447CD1035E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102.11</c:v>
                </c:pt>
                <c:pt idx="3">
                  <c:v>101.91</c:v>
                </c:pt>
                <c:pt idx="4">
                  <c:v>103.07</c:v>
                </c:pt>
              </c:numCache>
            </c:numRef>
          </c:val>
          <c:smooth val="0"/>
          <c:extLst>
            <c:ext xmlns:c16="http://schemas.microsoft.com/office/drawing/2014/chart" uri="{C3380CC4-5D6E-409C-BE32-E72D297353CC}">
              <c16:uniqueId val="{00000001-159D-4BEC-B590-447CD1035E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40.56</c:v>
                </c:pt>
                <c:pt idx="1">
                  <c:v>42.73</c:v>
                </c:pt>
                <c:pt idx="2">
                  <c:v>44.71</c:v>
                </c:pt>
                <c:pt idx="3">
                  <c:v>46.64</c:v>
                </c:pt>
                <c:pt idx="4">
                  <c:v>48.39</c:v>
                </c:pt>
              </c:numCache>
            </c:numRef>
          </c:val>
          <c:extLst>
            <c:ext xmlns:c16="http://schemas.microsoft.com/office/drawing/2014/chart" uri="{C3380CC4-5D6E-409C-BE32-E72D297353CC}">
              <c16:uniqueId val="{00000000-B7BD-41C4-AD80-F6176A7BCF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28.12</c:v>
                </c:pt>
                <c:pt idx="3">
                  <c:v>28.79</c:v>
                </c:pt>
                <c:pt idx="4">
                  <c:v>30.5</c:v>
                </c:pt>
              </c:numCache>
            </c:numRef>
          </c:val>
          <c:smooth val="0"/>
          <c:extLst>
            <c:ext xmlns:c16="http://schemas.microsoft.com/office/drawing/2014/chart" uri="{C3380CC4-5D6E-409C-BE32-E72D297353CC}">
              <c16:uniqueId val="{00000001-B7BD-41C4-AD80-F6176A7BCF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6E-41BC-B7B0-CEA14B2E25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F6E-41BC-B7B0-CEA14B2E25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155.47999999999999</c:v>
                </c:pt>
                <c:pt idx="1">
                  <c:v>174.21</c:v>
                </c:pt>
                <c:pt idx="2">
                  <c:v>364.47</c:v>
                </c:pt>
                <c:pt idx="3">
                  <c:v>307.18</c:v>
                </c:pt>
                <c:pt idx="4">
                  <c:v>312.57</c:v>
                </c:pt>
              </c:numCache>
            </c:numRef>
          </c:val>
          <c:extLst>
            <c:ext xmlns:c16="http://schemas.microsoft.com/office/drawing/2014/chart" uri="{C3380CC4-5D6E-409C-BE32-E72D297353CC}">
              <c16:uniqueId val="{00000000-6FE4-4735-9BAE-67C2D19ED8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124.9</c:v>
                </c:pt>
                <c:pt idx="3">
                  <c:v>124.8</c:v>
                </c:pt>
                <c:pt idx="4">
                  <c:v>120.64</c:v>
                </c:pt>
              </c:numCache>
            </c:numRef>
          </c:val>
          <c:smooth val="0"/>
          <c:extLst>
            <c:ext xmlns:c16="http://schemas.microsoft.com/office/drawing/2014/chart" uri="{C3380CC4-5D6E-409C-BE32-E72D297353CC}">
              <c16:uniqueId val="{00000001-6FE4-4735-9BAE-67C2D19ED8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-6.1</c:v>
                </c:pt>
                <c:pt idx="1">
                  <c:v>-8.74</c:v>
                </c:pt>
                <c:pt idx="2">
                  <c:v>-18.93</c:v>
                </c:pt>
                <c:pt idx="3">
                  <c:v>-12.19</c:v>
                </c:pt>
                <c:pt idx="4">
                  <c:v>-10.83</c:v>
                </c:pt>
              </c:numCache>
            </c:numRef>
          </c:val>
          <c:extLst>
            <c:ext xmlns:c16="http://schemas.microsoft.com/office/drawing/2014/chart" uri="{C3380CC4-5D6E-409C-BE32-E72D297353CC}">
              <c16:uniqueId val="{00000000-24EA-48D7-B69C-DD050AC208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33.58</c:v>
                </c:pt>
                <c:pt idx="3">
                  <c:v>35.42</c:v>
                </c:pt>
                <c:pt idx="4">
                  <c:v>39.82</c:v>
                </c:pt>
              </c:numCache>
            </c:numRef>
          </c:val>
          <c:smooth val="0"/>
          <c:extLst>
            <c:ext xmlns:c16="http://schemas.microsoft.com/office/drawing/2014/chart" uri="{C3380CC4-5D6E-409C-BE32-E72D297353CC}">
              <c16:uniqueId val="{00000001-24EA-48D7-B69C-DD050AC208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7339.02</c:v>
                </c:pt>
                <c:pt idx="1">
                  <c:v>6831.11</c:v>
                </c:pt>
                <c:pt idx="2">
                  <c:v>6382.22</c:v>
                </c:pt>
                <c:pt idx="3">
                  <c:v>5848.86</c:v>
                </c:pt>
                <c:pt idx="4">
                  <c:v>5510.17</c:v>
                </c:pt>
              </c:numCache>
            </c:numRef>
          </c:val>
          <c:extLst>
            <c:ext xmlns:c16="http://schemas.microsoft.com/office/drawing/2014/chart" uri="{C3380CC4-5D6E-409C-BE32-E72D297353CC}">
              <c16:uniqueId val="{00000000-E2EE-485F-9DF0-F1DDBACC06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E2EE-485F-9DF0-F1DDBACC06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14.25</c:v>
                </c:pt>
                <c:pt idx="1">
                  <c:v>14.55</c:v>
                </c:pt>
                <c:pt idx="2">
                  <c:v>15.1</c:v>
                </c:pt>
                <c:pt idx="3">
                  <c:v>15.2</c:v>
                </c:pt>
                <c:pt idx="4">
                  <c:v>15.24</c:v>
                </c:pt>
              </c:numCache>
            </c:numRef>
          </c:val>
          <c:extLst>
            <c:ext xmlns:c16="http://schemas.microsoft.com/office/drawing/2014/chart" uri="{C3380CC4-5D6E-409C-BE32-E72D297353CC}">
              <c16:uniqueId val="{00000000-FC69-487D-B3F3-6C9954B96D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FC69-487D-B3F3-6C9954B96D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819.29</c:v>
                </c:pt>
                <c:pt idx="1">
                  <c:v>770.88</c:v>
                </c:pt>
                <c:pt idx="2">
                  <c:v>768.26</c:v>
                </c:pt>
                <c:pt idx="3">
                  <c:v>766.94</c:v>
                </c:pt>
                <c:pt idx="4">
                  <c:v>768.57</c:v>
                </c:pt>
              </c:numCache>
            </c:numRef>
          </c:val>
          <c:extLst>
            <c:ext xmlns:c16="http://schemas.microsoft.com/office/drawing/2014/chart" uri="{C3380CC4-5D6E-409C-BE32-E72D297353CC}">
              <c16:uniqueId val="{00000000-C090-4A6F-917B-B189F28DCA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C090-4A6F-917B-B189F28DCA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45.44</c:v>
                </c:pt>
                <c:pt idx="1">
                  <c:v>46.41</c:v>
                </c:pt>
                <c:pt idx="2">
                  <c:v>44.44</c:v>
                </c:pt>
                <c:pt idx="3">
                  <c:v>45.61</c:v>
                </c:pt>
                <c:pt idx="4">
                  <c:v>42.98</c:v>
                </c:pt>
              </c:numCache>
            </c:numRef>
          </c:val>
          <c:extLst>
            <c:ext xmlns:c16="http://schemas.microsoft.com/office/drawing/2014/chart" uri="{C3380CC4-5D6E-409C-BE32-E72D297353CC}">
              <c16:uniqueId val="{00000000-29E7-44F1-8F61-661690C388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29E7-44F1-8F61-661690C388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c:v>
                </c:pt>
                <c:pt idx="1">
                  <c:v>97.71</c:v>
                </c:pt>
                <c:pt idx="2">
                  <c:v>97.75</c:v>
                </c:pt>
                <c:pt idx="3">
                  <c:v>98.22</c:v>
                </c:pt>
                <c:pt idx="4">
                  <c:v>98.39</c:v>
                </c:pt>
              </c:numCache>
            </c:numRef>
          </c:val>
          <c:extLst>
            <c:ext xmlns:c16="http://schemas.microsoft.com/office/drawing/2014/chart" uri="{C3380CC4-5D6E-409C-BE32-E72D297353CC}">
              <c16:uniqueId val="{00000000-95CF-4591-9BB1-A2F54DAF94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95CF-4591-9BB1-A2F54DAF94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仙台市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1066362</v>
      </c>
      <c r="AM8" s="41"/>
      <c r="AN8" s="41"/>
      <c r="AO8" s="41"/>
      <c r="AP8" s="41"/>
      <c r="AQ8" s="41"/>
      <c r="AR8" s="41"/>
      <c r="AS8" s="41"/>
      <c r="AT8" s="34">
        <f>データ!T6</f>
        <v>786.35</v>
      </c>
      <c r="AU8" s="34"/>
      <c r="AV8" s="34"/>
      <c r="AW8" s="34"/>
      <c r="AX8" s="34"/>
      <c r="AY8" s="34"/>
      <c r="AZ8" s="34"/>
      <c r="BA8" s="34"/>
      <c r="BB8" s="34">
        <f>データ!U6</f>
        <v>1356.09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48.17</v>
      </c>
      <c r="J10" s="34"/>
      <c r="K10" s="34"/>
      <c r="L10" s="34"/>
      <c r="M10" s="34"/>
      <c r="N10" s="34"/>
      <c r="O10" s="34"/>
      <c r="P10" s="34">
        <f>データ!P6</f>
        <v>0.45</v>
      </c>
      <c r="Q10" s="34"/>
      <c r="R10" s="34"/>
      <c r="S10" s="34"/>
      <c r="T10" s="34"/>
      <c r="U10" s="34"/>
      <c r="V10" s="34"/>
      <c r="W10" s="34">
        <f>データ!Q6</f>
        <v>81.47</v>
      </c>
      <c r="X10" s="34"/>
      <c r="Y10" s="34"/>
      <c r="Z10" s="34"/>
      <c r="AA10" s="34"/>
      <c r="AB10" s="34"/>
      <c r="AC10" s="34"/>
      <c r="AD10" s="41">
        <f>データ!R6</f>
        <v>1917</v>
      </c>
      <c r="AE10" s="41"/>
      <c r="AF10" s="41"/>
      <c r="AG10" s="41"/>
      <c r="AH10" s="41"/>
      <c r="AI10" s="41"/>
      <c r="AJ10" s="41"/>
      <c r="AK10" s="2"/>
      <c r="AL10" s="41">
        <f>データ!V6</f>
        <v>4786</v>
      </c>
      <c r="AM10" s="41"/>
      <c r="AN10" s="41"/>
      <c r="AO10" s="41"/>
      <c r="AP10" s="41"/>
      <c r="AQ10" s="41"/>
      <c r="AR10" s="41"/>
      <c r="AS10" s="41"/>
      <c r="AT10" s="34">
        <f>データ!W6</f>
        <v>3.58</v>
      </c>
      <c r="AU10" s="34"/>
      <c r="AV10" s="34"/>
      <c r="AW10" s="34"/>
      <c r="AX10" s="34"/>
      <c r="AY10" s="34"/>
      <c r="AZ10" s="34"/>
      <c r="BA10" s="34"/>
      <c r="BB10" s="34">
        <f>データ!X6</f>
        <v>1336.87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EOXU6S/MPBD8JuZdvdNsCZh0OLiGyA0toTuzpZVxvE+dvv+SQg+e0KhIPtz9CcHxRmqqOb08080i0Cmn0wPtLg==" saltValue="JvICRINN9ZN06iVDZQCl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41009</v>
      </c>
      <c r="D6" s="19">
        <f t="shared" si="3"/>
        <v>46</v>
      </c>
      <c r="E6" s="19">
        <f t="shared" si="3"/>
        <v>17</v>
      </c>
      <c r="F6" s="19">
        <f t="shared" si="3"/>
        <v>5</v>
      </c>
      <c r="G6" s="19">
        <f t="shared" si="3"/>
        <v>0</v>
      </c>
      <c r="H6" s="19" t="str">
        <f t="shared" si="3"/>
        <v>宮城県　仙台市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48.17</v>
      </c>
      <c r="P6" s="20">
        <f t="shared" si="3"/>
        <v>0.45</v>
      </c>
      <c r="Q6" s="20">
        <f t="shared" si="3"/>
        <v>81.47</v>
      </c>
      <c r="R6" s="20">
        <f t="shared" si="3"/>
        <v>1917</v>
      </c>
      <c r="S6" s="20">
        <f t="shared" si="3"/>
        <v>1066362</v>
      </c>
      <c r="T6" s="20">
        <f t="shared" si="3"/>
        <v>786.35</v>
      </c>
      <c r="U6" s="20">
        <f t="shared" si="3"/>
        <v>1356.09</v>
      </c>
      <c r="V6" s="20">
        <f t="shared" si="3"/>
        <v>4786</v>
      </c>
      <c r="W6" s="20">
        <f t="shared" si="3"/>
        <v>3.58</v>
      </c>
      <c r="X6" s="20">
        <f t="shared" si="3"/>
        <v>1336.87</v>
      </c>
      <c r="Y6" s="21">
        <f>IF(Y7="",NA(),Y7)</f>
        <v>107.92</v>
      </c>
      <c r="Z6" s="21">
        <f t="shared" ref="Z6:AH6" si="4">IF(Z7="",NA(),Z7)</f>
        <v>126.77</v>
      </c>
      <c r="AA6" s="21">
        <f t="shared" si="4"/>
        <v>88.73</v>
      </c>
      <c r="AB6" s="21">
        <f t="shared" si="4"/>
        <v>69.89</v>
      </c>
      <c r="AC6" s="21">
        <f t="shared" si="4"/>
        <v>69.91</v>
      </c>
      <c r="AD6" s="21">
        <f t="shared" si="4"/>
        <v>103.6</v>
      </c>
      <c r="AE6" s="21">
        <f t="shared" si="4"/>
        <v>106.37</v>
      </c>
      <c r="AF6" s="21">
        <f t="shared" si="4"/>
        <v>102.11</v>
      </c>
      <c r="AG6" s="21">
        <f t="shared" si="4"/>
        <v>101.91</v>
      </c>
      <c r="AH6" s="21">
        <f t="shared" si="4"/>
        <v>103.07</v>
      </c>
      <c r="AI6" s="20" t="str">
        <f>IF(AI7="","",IF(AI7="-","【-】","【"&amp;SUBSTITUTE(TEXT(AI7,"#,##0.00"),"-","△")&amp;"】"))</f>
        <v>【104.44】</v>
      </c>
      <c r="AJ6" s="21">
        <f>IF(AJ7="",NA(),AJ7)</f>
        <v>155.47999999999999</v>
      </c>
      <c r="AK6" s="21">
        <f t="shared" ref="AK6:AS6" si="5">IF(AK7="",NA(),AK7)</f>
        <v>174.21</v>
      </c>
      <c r="AL6" s="21">
        <f t="shared" si="5"/>
        <v>364.47</v>
      </c>
      <c r="AM6" s="21">
        <f t="shared" si="5"/>
        <v>307.18</v>
      </c>
      <c r="AN6" s="21">
        <f t="shared" si="5"/>
        <v>312.57</v>
      </c>
      <c r="AO6" s="21">
        <f t="shared" si="5"/>
        <v>193.99</v>
      </c>
      <c r="AP6" s="21">
        <f t="shared" si="5"/>
        <v>139.02000000000001</v>
      </c>
      <c r="AQ6" s="21">
        <f t="shared" si="5"/>
        <v>124.9</v>
      </c>
      <c r="AR6" s="21">
        <f t="shared" si="5"/>
        <v>124.8</v>
      </c>
      <c r="AS6" s="21">
        <f t="shared" si="5"/>
        <v>120.64</v>
      </c>
      <c r="AT6" s="20" t="str">
        <f>IF(AT7="","",IF(AT7="-","【-】","【"&amp;SUBSTITUTE(TEXT(AT7,"#,##0.00"),"-","△")&amp;"】"))</f>
        <v>【124.06】</v>
      </c>
      <c r="AU6" s="21">
        <f>IF(AU7="",NA(),AU7)</f>
        <v>-6.1</v>
      </c>
      <c r="AV6" s="21">
        <f t="shared" ref="AV6:BD6" si="6">IF(AV7="",NA(),AV7)</f>
        <v>-8.74</v>
      </c>
      <c r="AW6" s="21">
        <f t="shared" si="6"/>
        <v>-18.93</v>
      </c>
      <c r="AX6" s="21">
        <f t="shared" si="6"/>
        <v>-12.19</v>
      </c>
      <c r="AY6" s="21">
        <f t="shared" si="6"/>
        <v>-10.83</v>
      </c>
      <c r="AZ6" s="21">
        <f t="shared" si="6"/>
        <v>26.99</v>
      </c>
      <c r="BA6" s="21">
        <f t="shared" si="6"/>
        <v>29.13</v>
      </c>
      <c r="BB6" s="21">
        <f t="shared" si="6"/>
        <v>33.58</v>
      </c>
      <c r="BC6" s="21">
        <f t="shared" si="6"/>
        <v>35.42</v>
      </c>
      <c r="BD6" s="21">
        <f t="shared" si="6"/>
        <v>39.82</v>
      </c>
      <c r="BE6" s="20" t="str">
        <f>IF(BE7="","",IF(BE7="-","【-】","【"&amp;SUBSTITUTE(TEXT(BE7,"#,##0.00"),"-","△")&amp;"】"))</f>
        <v>【42.02】</v>
      </c>
      <c r="BF6" s="21">
        <f>IF(BF7="",NA(),BF7)</f>
        <v>7339.02</v>
      </c>
      <c r="BG6" s="21">
        <f t="shared" ref="BG6:BO6" si="7">IF(BG7="",NA(),BG7)</f>
        <v>6831.11</v>
      </c>
      <c r="BH6" s="21">
        <f t="shared" si="7"/>
        <v>6382.22</v>
      </c>
      <c r="BI6" s="21">
        <f t="shared" si="7"/>
        <v>5848.86</v>
      </c>
      <c r="BJ6" s="21">
        <f t="shared" si="7"/>
        <v>5510.17</v>
      </c>
      <c r="BK6" s="21">
        <f t="shared" si="7"/>
        <v>826.83</v>
      </c>
      <c r="BL6" s="21">
        <f t="shared" si="7"/>
        <v>867.83</v>
      </c>
      <c r="BM6" s="21">
        <f t="shared" si="7"/>
        <v>778.81</v>
      </c>
      <c r="BN6" s="21">
        <f t="shared" si="7"/>
        <v>718.49</v>
      </c>
      <c r="BO6" s="21">
        <f t="shared" si="7"/>
        <v>743.31</v>
      </c>
      <c r="BP6" s="20" t="str">
        <f>IF(BP7="","",IF(BP7="-","【-】","【"&amp;SUBSTITUTE(TEXT(BP7,"#,##0.00"),"-","△")&amp;"】"))</f>
        <v>【785.10】</v>
      </c>
      <c r="BQ6" s="21">
        <f>IF(BQ7="",NA(),BQ7)</f>
        <v>14.25</v>
      </c>
      <c r="BR6" s="21">
        <f t="shared" ref="BR6:BZ6" si="8">IF(BR7="",NA(),BR7)</f>
        <v>14.55</v>
      </c>
      <c r="BS6" s="21">
        <f t="shared" si="8"/>
        <v>15.1</v>
      </c>
      <c r="BT6" s="21">
        <f t="shared" si="8"/>
        <v>15.2</v>
      </c>
      <c r="BU6" s="21">
        <f t="shared" si="8"/>
        <v>15.24</v>
      </c>
      <c r="BV6" s="21">
        <f t="shared" si="8"/>
        <v>57.31</v>
      </c>
      <c r="BW6" s="21">
        <f t="shared" si="8"/>
        <v>57.08</v>
      </c>
      <c r="BX6" s="21">
        <f t="shared" si="8"/>
        <v>67.23</v>
      </c>
      <c r="BY6" s="21">
        <f t="shared" si="8"/>
        <v>61.82</v>
      </c>
      <c r="BZ6" s="21">
        <f t="shared" si="8"/>
        <v>61.15</v>
      </c>
      <c r="CA6" s="20" t="str">
        <f>IF(CA7="","",IF(CA7="-","【-】","【"&amp;SUBSTITUTE(TEXT(CA7,"#,##0.00"),"-","△")&amp;"】"))</f>
        <v>【56.93】</v>
      </c>
      <c r="CB6" s="21">
        <f>IF(CB7="",NA(),CB7)</f>
        <v>819.29</v>
      </c>
      <c r="CC6" s="21">
        <f t="shared" ref="CC6:CK6" si="9">IF(CC7="",NA(),CC7)</f>
        <v>770.88</v>
      </c>
      <c r="CD6" s="21">
        <f t="shared" si="9"/>
        <v>768.26</v>
      </c>
      <c r="CE6" s="21">
        <f t="shared" si="9"/>
        <v>766.94</v>
      </c>
      <c r="CF6" s="21">
        <f t="shared" si="9"/>
        <v>768.57</v>
      </c>
      <c r="CG6" s="21">
        <f t="shared" si="9"/>
        <v>273.52</v>
      </c>
      <c r="CH6" s="21">
        <f t="shared" si="9"/>
        <v>274.99</v>
      </c>
      <c r="CI6" s="21">
        <f t="shared" si="9"/>
        <v>228.21</v>
      </c>
      <c r="CJ6" s="21">
        <f t="shared" si="9"/>
        <v>246.9</v>
      </c>
      <c r="CK6" s="21">
        <f t="shared" si="9"/>
        <v>250.43</v>
      </c>
      <c r="CL6" s="20" t="str">
        <f>IF(CL7="","",IF(CL7="-","【-】","【"&amp;SUBSTITUTE(TEXT(CL7,"#,##0.00"),"-","△")&amp;"】"))</f>
        <v>【271.15】</v>
      </c>
      <c r="CM6" s="21">
        <f>IF(CM7="",NA(),CM7)</f>
        <v>45.44</v>
      </c>
      <c r="CN6" s="21">
        <f t="shared" ref="CN6:CV6" si="10">IF(CN7="",NA(),CN7)</f>
        <v>46.41</v>
      </c>
      <c r="CO6" s="21">
        <f t="shared" si="10"/>
        <v>44.44</v>
      </c>
      <c r="CP6" s="21">
        <f t="shared" si="10"/>
        <v>45.61</v>
      </c>
      <c r="CQ6" s="21">
        <f t="shared" si="10"/>
        <v>42.98</v>
      </c>
      <c r="CR6" s="21">
        <f t="shared" si="10"/>
        <v>50.14</v>
      </c>
      <c r="CS6" s="21">
        <f t="shared" si="10"/>
        <v>54.83</v>
      </c>
      <c r="CT6" s="21">
        <f t="shared" si="10"/>
        <v>54.54</v>
      </c>
      <c r="CU6" s="21">
        <f t="shared" si="10"/>
        <v>52.9</v>
      </c>
      <c r="CV6" s="21">
        <f t="shared" si="10"/>
        <v>52.63</v>
      </c>
      <c r="CW6" s="20" t="str">
        <f>IF(CW7="","",IF(CW7="-","【-】","【"&amp;SUBSTITUTE(TEXT(CW7,"#,##0.00"),"-","△")&amp;"】"))</f>
        <v>【49.87】</v>
      </c>
      <c r="CX6" s="21">
        <f>IF(CX7="",NA(),CX7)</f>
        <v>97.7</v>
      </c>
      <c r="CY6" s="21">
        <f t="shared" ref="CY6:DG6" si="11">IF(CY7="",NA(),CY7)</f>
        <v>97.71</v>
      </c>
      <c r="CZ6" s="21">
        <f t="shared" si="11"/>
        <v>97.75</v>
      </c>
      <c r="DA6" s="21">
        <f t="shared" si="11"/>
        <v>98.22</v>
      </c>
      <c r="DB6" s="21">
        <f t="shared" si="11"/>
        <v>98.39</v>
      </c>
      <c r="DC6" s="21">
        <f t="shared" si="11"/>
        <v>84.98</v>
      </c>
      <c r="DD6" s="21">
        <f t="shared" si="11"/>
        <v>84.7</v>
      </c>
      <c r="DE6" s="21">
        <f t="shared" si="11"/>
        <v>90.3</v>
      </c>
      <c r="DF6" s="21">
        <f t="shared" si="11"/>
        <v>90.3</v>
      </c>
      <c r="DG6" s="21">
        <f t="shared" si="11"/>
        <v>90.32</v>
      </c>
      <c r="DH6" s="20" t="str">
        <f>IF(DH7="","",IF(DH7="-","【-】","【"&amp;SUBSTITUTE(TEXT(DH7,"#,##0.00"),"-","△")&amp;"】"))</f>
        <v>【87.54】</v>
      </c>
      <c r="DI6" s="21">
        <f>IF(DI7="",NA(),DI7)</f>
        <v>40.56</v>
      </c>
      <c r="DJ6" s="21">
        <f t="shared" ref="DJ6:DR6" si="12">IF(DJ7="",NA(),DJ7)</f>
        <v>42.73</v>
      </c>
      <c r="DK6" s="21">
        <f t="shared" si="12"/>
        <v>44.71</v>
      </c>
      <c r="DL6" s="21">
        <f t="shared" si="12"/>
        <v>46.64</v>
      </c>
      <c r="DM6" s="21">
        <f t="shared" si="12"/>
        <v>48.39</v>
      </c>
      <c r="DN6" s="21">
        <f t="shared" si="12"/>
        <v>23.06</v>
      </c>
      <c r="DO6" s="21">
        <f t="shared" si="12"/>
        <v>20.34</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8" s="22" customFormat="1" x14ac:dyDescent="0.15">
      <c r="A7" s="14"/>
      <c r="B7" s="23">
        <v>2023</v>
      </c>
      <c r="C7" s="23">
        <v>41009</v>
      </c>
      <c r="D7" s="23">
        <v>46</v>
      </c>
      <c r="E7" s="23">
        <v>17</v>
      </c>
      <c r="F7" s="23">
        <v>5</v>
      </c>
      <c r="G7" s="23">
        <v>0</v>
      </c>
      <c r="H7" s="23" t="s">
        <v>98</v>
      </c>
      <c r="I7" s="23" t="s">
        <v>99</v>
      </c>
      <c r="J7" s="23" t="s">
        <v>100</v>
      </c>
      <c r="K7" s="23" t="s">
        <v>101</v>
      </c>
      <c r="L7" s="23" t="s">
        <v>102</v>
      </c>
      <c r="M7" s="23" t="s">
        <v>103</v>
      </c>
      <c r="N7" s="24" t="s">
        <v>104</v>
      </c>
      <c r="O7" s="24">
        <v>48.17</v>
      </c>
      <c r="P7" s="24">
        <v>0.45</v>
      </c>
      <c r="Q7" s="24">
        <v>81.47</v>
      </c>
      <c r="R7" s="24">
        <v>1917</v>
      </c>
      <c r="S7" s="24">
        <v>1066362</v>
      </c>
      <c r="T7" s="24">
        <v>786.35</v>
      </c>
      <c r="U7" s="24">
        <v>1356.09</v>
      </c>
      <c r="V7" s="24">
        <v>4786</v>
      </c>
      <c r="W7" s="24">
        <v>3.58</v>
      </c>
      <c r="X7" s="24">
        <v>1336.87</v>
      </c>
      <c r="Y7" s="24">
        <v>107.92</v>
      </c>
      <c r="Z7" s="24">
        <v>126.77</v>
      </c>
      <c r="AA7" s="24">
        <v>88.73</v>
      </c>
      <c r="AB7" s="24">
        <v>69.89</v>
      </c>
      <c r="AC7" s="24">
        <v>69.91</v>
      </c>
      <c r="AD7" s="24">
        <v>103.6</v>
      </c>
      <c r="AE7" s="24">
        <v>106.37</v>
      </c>
      <c r="AF7" s="24">
        <v>102.11</v>
      </c>
      <c r="AG7" s="24">
        <v>101.91</v>
      </c>
      <c r="AH7" s="24">
        <v>103.07</v>
      </c>
      <c r="AI7" s="24">
        <v>104.44</v>
      </c>
      <c r="AJ7" s="24">
        <v>155.47999999999999</v>
      </c>
      <c r="AK7" s="24">
        <v>174.21</v>
      </c>
      <c r="AL7" s="24">
        <v>364.47</v>
      </c>
      <c r="AM7" s="24">
        <v>307.18</v>
      </c>
      <c r="AN7" s="24">
        <v>312.57</v>
      </c>
      <c r="AO7" s="24">
        <v>193.99</v>
      </c>
      <c r="AP7" s="24">
        <v>139.02000000000001</v>
      </c>
      <c r="AQ7" s="24">
        <v>124.9</v>
      </c>
      <c r="AR7" s="24">
        <v>124.8</v>
      </c>
      <c r="AS7" s="24">
        <v>120.64</v>
      </c>
      <c r="AT7" s="24">
        <v>124.06</v>
      </c>
      <c r="AU7" s="24">
        <v>-6.1</v>
      </c>
      <c r="AV7" s="24">
        <v>-8.74</v>
      </c>
      <c r="AW7" s="24">
        <v>-18.93</v>
      </c>
      <c r="AX7" s="24">
        <v>-12.19</v>
      </c>
      <c r="AY7" s="24">
        <v>-10.83</v>
      </c>
      <c r="AZ7" s="24">
        <v>26.99</v>
      </c>
      <c r="BA7" s="24">
        <v>29.13</v>
      </c>
      <c r="BB7" s="24">
        <v>33.58</v>
      </c>
      <c r="BC7" s="24">
        <v>35.42</v>
      </c>
      <c r="BD7" s="24">
        <v>39.82</v>
      </c>
      <c r="BE7" s="24">
        <v>42.02</v>
      </c>
      <c r="BF7" s="24">
        <v>7339.02</v>
      </c>
      <c r="BG7" s="24">
        <v>6831.11</v>
      </c>
      <c r="BH7" s="24">
        <v>6382.22</v>
      </c>
      <c r="BI7" s="24">
        <v>5848.86</v>
      </c>
      <c r="BJ7" s="24">
        <v>5510.17</v>
      </c>
      <c r="BK7" s="24">
        <v>826.83</v>
      </c>
      <c r="BL7" s="24">
        <v>867.83</v>
      </c>
      <c r="BM7" s="24">
        <v>778.81</v>
      </c>
      <c r="BN7" s="24">
        <v>718.49</v>
      </c>
      <c r="BO7" s="24">
        <v>743.31</v>
      </c>
      <c r="BP7" s="24">
        <v>785.1</v>
      </c>
      <c r="BQ7" s="24">
        <v>14.25</v>
      </c>
      <c r="BR7" s="24">
        <v>14.55</v>
      </c>
      <c r="BS7" s="24">
        <v>15.1</v>
      </c>
      <c r="BT7" s="24">
        <v>15.2</v>
      </c>
      <c r="BU7" s="24">
        <v>15.24</v>
      </c>
      <c r="BV7" s="24">
        <v>57.31</v>
      </c>
      <c r="BW7" s="24">
        <v>57.08</v>
      </c>
      <c r="BX7" s="24">
        <v>67.23</v>
      </c>
      <c r="BY7" s="24">
        <v>61.82</v>
      </c>
      <c r="BZ7" s="24">
        <v>61.15</v>
      </c>
      <c r="CA7" s="24">
        <v>56.93</v>
      </c>
      <c r="CB7" s="24">
        <v>819.29</v>
      </c>
      <c r="CC7" s="24">
        <v>770.88</v>
      </c>
      <c r="CD7" s="24">
        <v>768.26</v>
      </c>
      <c r="CE7" s="24">
        <v>766.94</v>
      </c>
      <c r="CF7" s="24">
        <v>768.57</v>
      </c>
      <c r="CG7" s="24">
        <v>273.52</v>
      </c>
      <c r="CH7" s="24">
        <v>274.99</v>
      </c>
      <c r="CI7" s="24">
        <v>228.21</v>
      </c>
      <c r="CJ7" s="24">
        <v>246.9</v>
      </c>
      <c r="CK7" s="24">
        <v>250.43</v>
      </c>
      <c r="CL7" s="24">
        <v>271.14999999999998</v>
      </c>
      <c r="CM7" s="24">
        <v>45.44</v>
      </c>
      <c r="CN7" s="24">
        <v>46.41</v>
      </c>
      <c r="CO7" s="24">
        <v>44.44</v>
      </c>
      <c r="CP7" s="24">
        <v>45.61</v>
      </c>
      <c r="CQ7" s="24">
        <v>42.98</v>
      </c>
      <c r="CR7" s="24">
        <v>50.14</v>
      </c>
      <c r="CS7" s="24">
        <v>54.83</v>
      </c>
      <c r="CT7" s="24">
        <v>54.54</v>
      </c>
      <c r="CU7" s="24">
        <v>52.9</v>
      </c>
      <c r="CV7" s="24">
        <v>52.63</v>
      </c>
      <c r="CW7" s="24">
        <v>49.87</v>
      </c>
      <c r="CX7" s="24">
        <v>97.7</v>
      </c>
      <c r="CY7" s="24">
        <v>97.71</v>
      </c>
      <c r="CZ7" s="24">
        <v>97.75</v>
      </c>
      <c r="DA7" s="24">
        <v>98.22</v>
      </c>
      <c r="DB7" s="24">
        <v>98.39</v>
      </c>
      <c r="DC7" s="24">
        <v>84.98</v>
      </c>
      <c r="DD7" s="24">
        <v>84.7</v>
      </c>
      <c r="DE7" s="24">
        <v>90.3</v>
      </c>
      <c r="DF7" s="24">
        <v>90.3</v>
      </c>
      <c r="DG7" s="24">
        <v>90.32</v>
      </c>
      <c r="DH7" s="24">
        <v>87.54</v>
      </c>
      <c r="DI7" s="24">
        <v>40.56</v>
      </c>
      <c r="DJ7" s="24">
        <v>42.73</v>
      </c>
      <c r="DK7" s="24">
        <v>44.71</v>
      </c>
      <c r="DL7" s="24">
        <v>46.64</v>
      </c>
      <c r="DM7" s="24">
        <v>48.39</v>
      </c>
      <c r="DN7" s="24">
        <v>23.06</v>
      </c>
      <c r="DO7" s="24">
        <v>20.34</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6E54514-B37A-4DA0-A329-3D3641CDED4C}"/>
</file>

<file path=customXml/itemProps2.xml><?xml version="1.0" encoding="utf-8"?>
<ds:datastoreItem xmlns:ds="http://schemas.openxmlformats.org/officeDocument/2006/customXml" ds:itemID="{6766FB32-6C79-48E1-B1F1-5AC793E7FE29}"/>
</file>

<file path=customXml/itemProps3.xml><?xml version="1.0" encoding="utf-8"?>
<ds:datastoreItem xmlns:ds="http://schemas.openxmlformats.org/officeDocument/2006/customXml" ds:itemID="{B477E791-1164-4C20-BA8C-80E44E9530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2025-02-15T03:46:39Z</dcterms:created>
  <dcterms:modified xsi:type="dcterms:W3CDTF">2025-02-15T03:46:54Z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