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1_302E77E48C37580DC201671BC27292E228D5FF71" xr6:coauthVersionLast="47" xr6:coauthVersionMax="47" xr10:uidLastSave="{42DFE30B-382E-486A-9FF3-65E7DA878037}"/>
  <workbookProtection workbookAlgorithmName="SHA-512" workbookHashValue="AkfJWYNBaieUK4V+Tr8mrhIqsOx49iAtVRSO2VxqJzcKIGj1/c18aj/21av6AgmT/GKFfT1OrV+Szr1ybi/Msg==" workbookSaltValue="1weHKTWtYx8Vg6CWsM0uT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<sst xmlns="http://schemas.openxmlformats.org/spreadsheetml/2006/main" count="231" uniqueCount="114">
  <si>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</si>
  <si>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</si>
  <si>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</si>
  <si>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</si>
  <si>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</si>
  <si>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</si>
  <si>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</si>
  <si>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</si>
  <si>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</si>
  <si>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</si>
  <si>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</si>
  <si>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</si>
  <si>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</si>
  <si>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</si>
  <si>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</si>
  <si>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</si>
  <si>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</si>
  <si>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</si>
  <si>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</si>
  <si>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</si>
  <si>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</si>
  <si>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</si>
  <si>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</si>
  <si>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</si>
  <si>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</si>
  <si>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</si>
  <si>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</si>
  <si>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xml:space="preserve"> ①経常収支比率　⑤経費回収率
　下水道使用料収入等の収入で経費をどの程度賄えているかを示す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なお、経費回収率については、令和３年度より過去の開発に伴い受贈した施設等の更新費を下水道使用料で賄うものとして経費に含め算出するよう整理しました。
③流動比率
　１年以内に返済すべき企業債等の流動負債に対して、すぐに支払いに充てることができる現金等の流動資産をどの程度有しているかを示す、短期的な債務の返済能力の指標です。本市においては、純利益の水準は大きく変わっていないものの、企業債償還額等が減少していることにより、増加傾向で推移しています。
④企業債残高対事業規模比率
　使用料収入等に対する長期借入金(企業債)の割合であり、事業の規模に対する企業債残高の比率を示す指標です。本市は1980年代から1990年代前半まで毎年1000億円を超える投資を行い整備を進めてきたため、政令指定都市の平均(497％)と比較するとやや高めですが、これまで収入確保や経費削減等により企業債残高を着実に削減した結果、減少傾向で推移しています。
⑥汚水処理原価
　１m³の汚水をきれいにするために必要な経費を示したものです。下水道施設の保守管理を一部委託化する等の経費削減に取り組んでいます。使用料収入の減少や、令和３年度より過去の開発に伴い受贈した施設等の減価償却費を汚水処理費として計上するよう整理したことにより、政令指定都市の平均（126.99円）を上回っ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令和５年度末で99.80％と高い水準にあります。未接続世帯に対する個別訪問等の取組により、水洗化が進んでいます。</t>
    <phoneticPr fontId="4"/>
  </si>
  <si>
    <t>2. 老朽化の状況について</t>
    <phoneticPr fontId="4"/>
  </si>
  <si>
    <t>　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52.50％）と同様、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16.87％）を下回っていますが、令和４年度から1.68％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布設したエリアの再整備等を計画的に進めています。また、平成30年度より全市域の下水道管を対象としたスクリーニング調査により、再整備の優先度が高い箇所を効率的に抽出するとともに、工事期間の短い管更生工法を活用し、長寿命化を図るなど老朽化対策のスピードアップを図ります。</t>
    <rPh sb="147" eb="149">
      <t>ドウヨウ</t>
    </rPh>
    <phoneticPr fontId="4"/>
  </si>
  <si>
    <t>2. 老朽化の状況</t>
    <phoneticPr fontId="4"/>
  </si>
  <si>
    <t>全体総括</t>
    <rPh sb="0" eb="2">
      <t>ゼンタイ</t>
    </rPh>
    <rPh sb="2" eb="4">
      <t>ソウカツ</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</si>
  <si>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横浜市下水道事業中期経営計画2022の取組を推進し、大規模更新時代の本格的な到来を見据え、一層の効率的・効果的な事業推進に努めるとともに、引き続き収入確保と支出削減の取組を推進し、持続可能な財政運営を目指します。</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</si>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</sst>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0.23</c:v>
                </c:pt>
                <c:pt idx="1">
                  <c:v>0.28999999999999998</c:v>
                </c:pt>
                <c:pt idx="2">
                  <c:v>0.38</c:v>
                </c:pt>
                <c:pt idx="3">
                  <c:v>0.24</c:v>
                </c:pt>
                <c:pt idx="4">
                  <c:v>0.32</c:v>
                </c:pt>
              </c:numCache>
            </c:numRef>
          </c:val>
          <c:extLst>
            <c:ext xmlns:c16="http://schemas.microsoft.com/office/drawing/2014/chart" uri="{C3380CC4-5D6E-409C-BE32-E72D297353CC}">
              <c16:uniqueId val="{00000000-947C-4BD1-BC2F-59128DE73A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947C-4BD1-BC2F-59128DE73A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62.49</c:v>
                </c:pt>
                <c:pt idx="1">
                  <c:v>62.41</c:v>
                </c:pt>
                <c:pt idx="2">
                  <c:v>62.11</c:v>
                </c:pt>
                <c:pt idx="3">
                  <c:v>61.12</c:v>
                </c:pt>
                <c:pt idx="4">
                  <c:v>59.59</c:v>
                </c:pt>
              </c:numCache>
            </c:numRef>
          </c:val>
          <c:extLst>
            <c:ext xmlns:c16="http://schemas.microsoft.com/office/drawing/2014/chart" uri="{C3380CC4-5D6E-409C-BE32-E72D297353CC}">
              <c16:uniqueId val="{00000000-EFD6-48F4-9D44-3D68B413D0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EFD6-48F4-9D44-3D68B413D0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99.74</c:v>
                </c:pt>
                <c:pt idx="1">
                  <c:v>99.75</c:v>
                </c:pt>
                <c:pt idx="2">
                  <c:v>99.77</c:v>
                </c:pt>
                <c:pt idx="3">
                  <c:v>99.78</c:v>
                </c:pt>
                <c:pt idx="4">
                  <c:v>99.8</c:v>
                </c:pt>
              </c:numCache>
            </c:numRef>
          </c:val>
          <c:extLst>
            <c:ext xmlns:c16="http://schemas.microsoft.com/office/drawing/2014/chart" uri="{C3380CC4-5D6E-409C-BE32-E72D297353CC}">
              <c16:uniqueId val="{00000000-7DEC-4490-919A-E1A81FB79E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7DEC-4490-919A-E1A81FB79E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114.56</c:v>
                </c:pt>
                <c:pt idx="1">
                  <c:v>109.7</c:v>
                </c:pt>
                <c:pt idx="2">
                  <c:v>110.81</c:v>
                </c:pt>
                <c:pt idx="3">
                  <c:v>109.74</c:v>
                </c:pt>
                <c:pt idx="4">
                  <c:v>105.79</c:v>
                </c:pt>
              </c:numCache>
            </c:numRef>
          </c:val>
          <c:extLst>
            <c:ext xmlns:c16="http://schemas.microsoft.com/office/drawing/2014/chart" uri="{C3380CC4-5D6E-409C-BE32-E72D297353CC}">
              <c16:uniqueId val="{00000000-166F-47F5-9257-C9AEDFC401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166F-47F5-9257-C9AEDFC401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53.66</c:v>
                </c:pt>
                <c:pt idx="1">
                  <c:v>54.99</c:v>
                </c:pt>
                <c:pt idx="2">
                  <c:v>55.9</c:v>
                </c:pt>
                <c:pt idx="3">
                  <c:v>57.14</c:v>
                </c:pt>
                <c:pt idx="4">
                  <c:v>58.2</c:v>
                </c:pt>
              </c:numCache>
            </c:numRef>
          </c:val>
          <c:extLst>
            <c:ext xmlns:c16="http://schemas.microsoft.com/office/drawing/2014/chart" uri="{C3380CC4-5D6E-409C-BE32-E72D297353CC}">
              <c16:uniqueId val="{00000000-12DE-41FF-9F5C-B2A2A8AA57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12DE-41FF-9F5C-B2A2A8AA57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3.75</c:v>
                </c:pt>
                <c:pt idx="1">
                  <c:v>5.13</c:v>
                </c:pt>
                <c:pt idx="2">
                  <c:v>6.27</c:v>
                </c:pt>
                <c:pt idx="3">
                  <c:v>7.58</c:v>
                </c:pt>
                <c:pt idx="4">
                  <c:v>9.26</c:v>
                </c:pt>
              </c:numCache>
            </c:numRef>
          </c:val>
          <c:extLst>
            <c:ext xmlns:c16="http://schemas.microsoft.com/office/drawing/2014/chart" uri="{C3380CC4-5D6E-409C-BE32-E72D297353CC}">
              <c16:uniqueId val="{00000000-E1E8-495D-BBCF-82C30AB9D8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E1E8-495D-BBCF-82C30AB9D8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BB-49FA-8C06-7DEAA43088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BB-49FA-8C06-7DEAA43088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80.92</c:v>
                </c:pt>
                <c:pt idx="1">
                  <c:v>83.85</c:v>
                </c:pt>
                <c:pt idx="2">
                  <c:v>93.1</c:v>
                </c:pt>
                <c:pt idx="3">
                  <c:v>109.06</c:v>
                </c:pt>
                <c:pt idx="4">
                  <c:v>103.58</c:v>
                </c:pt>
              </c:numCache>
            </c:numRef>
          </c:val>
          <c:extLst>
            <c:ext xmlns:c16="http://schemas.microsoft.com/office/drawing/2014/chart" uri="{C3380CC4-5D6E-409C-BE32-E72D297353CC}">
              <c16:uniqueId val="{00000000-4A7F-45F2-9353-BCC82A1F00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4A7F-45F2-9353-BCC82A1F00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591.87</c:v>
                </c:pt>
                <c:pt idx="1">
                  <c:v>592.21</c:v>
                </c:pt>
                <c:pt idx="2">
                  <c:v>546.83000000000004</c:v>
                </c:pt>
                <c:pt idx="3">
                  <c:v>578.09</c:v>
                </c:pt>
                <c:pt idx="4">
                  <c:v>580.74</c:v>
                </c:pt>
              </c:numCache>
            </c:numRef>
          </c:val>
          <c:extLst>
            <c:ext xmlns:c16="http://schemas.microsoft.com/office/drawing/2014/chart" uri="{C3380CC4-5D6E-409C-BE32-E72D297353CC}">
              <c16:uniqueId val="{00000000-5481-45B9-A0BA-B2F2E171BA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5481-45B9-A0BA-B2F2E171BA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132.55000000000001</c:v>
                </c:pt>
                <c:pt idx="1">
                  <c:v>126.6</c:v>
                </c:pt>
                <c:pt idx="2">
                  <c:v>106.48</c:v>
                </c:pt>
                <c:pt idx="3">
                  <c:v>100.15</c:v>
                </c:pt>
                <c:pt idx="4">
                  <c:v>100.79</c:v>
                </c:pt>
              </c:numCache>
            </c:numRef>
          </c:val>
          <c:extLst>
            <c:ext xmlns:c16="http://schemas.microsoft.com/office/drawing/2014/chart" uri="{C3380CC4-5D6E-409C-BE32-E72D297353CC}">
              <c16:uniqueId val="{00000000-0D67-4098-9D75-5775D810C1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0D67-4098-9D75-5775D810C1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110.43</c:v>
                </c:pt>
                <c:pt idx="1">
                  <c:v>109.92</c:v>
                </c:pt>
                <c:pt idx="2">
                  <c:v>131.91</c:v>
                </c:pt>
                <c:pt idx="3">
                  <c:v>141.63</c:v>
                </c:pt>
                <c:pt idx="4">
                  <c:v>142.18</c:v>
                </c:pt>
              </c:numCache>
            </c:numRef>
          </c:val>
          <c:extLst>
            <c:ext xmlns:c16="http://schemas.microsoft.com/office/drawing/2014/chart" uri="{C3380CC4-5D6E-409C-BE32-E72D297353CC}">
              <c16:uniqueId val="{00000000-A50A-4EF0-AAE0-0A56662449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A50A-4EF0-AAE0-0A56662449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75" defaultRowHeight="13.5" x14ac:dyDescent="0.15"/>
  <cols>
    <col min="1" max="1" width="2.75" customWidth="1"/>
    <col min="2" max="62" width="3.75" customWidth="1"/>
    <col min="64" max="78" width="6.7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横浜市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非設置</v>
      </c>
      <c r="AE8" s="40"/>
      <c r="AF8" s="40"/>
      <c r="AG8" s="40"/>
      <c r="AH8" s="40"/>
      <c r="AI8" s="40"/>
      <c r="AJ8" s="40"/>
      <c r="AK8" s="3"/>
      <c r="AL8" s="41">
        <f>データ!S6</f>
        <v>3752969</v>
      </c>
      <c r="AM8" s="41"/>
      <c r="AN8" s="41"/>
      <c r="AO8" s="41"/>
      <c r="AP8" s="41"/>
      <c r="AQ8" s="41"/>
      <c r="AR8" s="41"/>
      <c r="AS8" s="41"/>
      <c r="AT8" s="34">
        <f>データ!T6</f>
        <v>438.01</v>
      </c>
      <c r="AU8" s="34"/>
      <c r="AV8" s="34"/>
      <c r="AW8" s="34"/>
      <c r="AX8" s="34"/>
      <c r="AY8" s="34"/>
      <c r="AZ8" s="34"/>
      <c r="BA8" s="34"/>
      <c r="BB8" s="34">
        <f>データ!U6</f>
        <v>8568.23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67.78</v>
      </c>
      <c r="J10" s="34"/>
      <c r="K10" s="34"/>
      <c r="L10" s="34"/>
      <c r="M10" s="34"/>
      <c r="N10" s="34"/>
      <c r="O10" s="34"/>
      <c r="P10" s="34">
        <f>データ!P6</f>
        <v>99.96</v>
      </c>
      <c r="Q10" s="34"/>
      <c r="R10" s="34"/>
      <c r="S10" s="34"/>
      <c r="T10" s="34"/>
      <c r="U10" s="34"/>
      <c r="V10" s="34"/>
      <c r="W10" s="34">
        <f>データ!Q6</f>
        <v>73.64</v>
      </c>
      <c r="X10" s="34"/>
      <c r="Y10" s="34"/>
      <c r="Z10" s="34"/>
      <c r="AA10" s="34"/>
      <c r="AB10" s="34"/>
      <c r="AC10" s="34"/>
      <c r="AD10" s="41">
        <f>データ!R6</f>
        <v>2035</v>
      </c>
      <c r="AE10" s="41"/>
      <c r="AF10" s="41"/>
      <c r="AG10" s="41"/>
      <c r="AH10" s="41"/>
      <c r="AI10" s="41"/>
      <c r="AJ10" s="41"/>
      <c r="AK10" s="2"/>
      <c r="AL10" s="41">
        <f>データ!V6</f>
        <v>3752351</v>
      </c>
      <c r="AM10" s="41"/>
      <c r="AN10" s="41"/>
      <c r="AO10" s="41"/>
      <c r="AP10" s="41"/>
      <c r="AQ10" s="41"/>
      <c r="AR10" s="41"/>
      <c r="AS10" s="41"/>
      <c r="AT10" s="34">
        <f>データ!W6</f>
        <v>315.89999999999998</v>
      </c>
      <c r="AU10" s="34"/>
      <c r="AV10" s="34"/>
      <c r="AW10" s="34"/>
      <c r="AX10" s="34"/>
      <c r="AY10" s="34"/>
      <c r="AZ10" s="34"/>
      <c r="BA10" s="34"/>
      <c r="BB10" s="34">
        <f>データ!X6</f>
        <v>11878.29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29</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30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32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Ew3QcLPRRM1rU+xpeLw+M7ASMXeQio432uJWMWqJI3E4WjQ9hmiHSYDhLJ9WrNUibBTBx45oNvew8GwZy+l0Q==" saltValue="OPsMDR2IFoSLDitcl+KF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6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141003</v>
      </c>
      <c r="D6" s="19">
        <f t="shared" si="3"/>
        <v>46</v>
      </c>
      <c r="E6" s="19">
        <f t="shared" si="3"/>
        <v>17</v>
      </c>
      <c r="F6" s="19">
        <f t="shared" si="3"/>
        <v>1</v>
      </c>
      <c r="G6" s="19">
        <f t="shared" si="3"/>
        <v>0</v>
      </c>
      <c r="H6" s="19" t="str">
        <f t="shared" si="3"/>
        <v>神奈川県　横浜市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67.78</v>
      </c>
      <c r="P6" s="20">
        <f t="shared" si="3"/>
        <v>99.96</v>
      </c>
      <c r="Q6" s="20">
        <f t="shared" si="3"/>
        <v>73.64</v>
      </c>
      <c r="R6" s="20">
        <f t="shared" si="3"/>
        <v>2035</v>
      </c>
      <c r="S6" s="20">
        <f t="shared" si="3"/>
        <v>3752969</v>
      </c>
      <c r="T6" s="20">
        <f t="shared" si="3"/>
        <v>438.01</v>
      </c>
      <c r="U6" s="20">
        <f t="shared" si="3"/>
        <v>8568.23</v>
      </c>
      <c r="V6" s="20">
        <f t="shared" si="3"/>
        <v>3752351</v>
      </c>
      <c r="W6" s="20">
        <f t="shared" si="3"/>
        <v>315.89999999999998</v>
      </c>
      <c r="X6" s="20">
        <f t="shared" si="3"/>
        <v>11878.29</v>
      </c>
      <c r="Y6" s="21">
        <f>IF(Y7="",NA(),Y7)</f>
        <v>114.56</v>
      </c>
      <c r="Z6" s="21">
        <f t="shared" ref="Z6:AH6" si="4">IF(Z7="",NA(),Z7)</f>
        <v>109.7</v>
      </c>
      <c r="AA6" s="21">
        <f t="shared" si="4"/>
        <v>110.81</v>
      </c>
      <c r="AB6" s="21">
        <f t="shared" si="4"/>
        <v>109.74</v>
      </c>
      <c r="AC6" s="21">
        <f t="shared" si="4"/>
        <v>105.79</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80.92</v>
      </c>
      <c r="AV6" s="21">
        <f t="shared" ref="AV6:BD6" si="6">IF(AV7="",NA(),AV7)</f>
        <v>83.85</v>
      </c>
      <c r="AW6" s="21">
        <f t="shared" si="6"/>
        <v>93.1</v>
      </c>
      <c r="AX6" s="21">
        <f t="shared" si="6"/>
        <v>109.06</v>
      </c>
      <c r="AY6" s="21">
        <f t="shared" si="6"/>
        <v>103.58</v>
      </c>
      <c r="AZ6" s="21">
        <f t="shared" si="6"/>
        <v>72.92</v>
      </c>
      <c r="BA6" s="21">
        <f t="shared" si="6"/>
        <v>71.39</v>
      </c>
      <c r="BB6" s="21">
        <f t="shared" si="6"/>
        <v>74.09</v>
      </c>
      <c r="BC6" s="21">
        <f t="shared" si="6"/>
        <v>71.900000000000006</v>
      </c>
      <c r="BD6" s="21">
        <f t="shared" si="6"/>
        <v>73.75</v>
      </c>
      <c r="BE6" s="20" t="str">
        <f>IF(BE7="","",IF(BE7="-","【-】","【"&amp;SUBSTITUTE(TEXT(BE7,"#,##0.00"),"-","△")&amp;"】"))</f>
        <v>【78.43】</v>
      </c>
      <c r="BF6" s="21">
        <f>IF(BF7="",NA(),BF7)</f>
        <v>591.87</v>
      </c>
      <c r="BG6" s="21">
        <f t="shared" ref="BG6:BO6" si="7">IF(BG7="",NA(),BG7)</f>
        <v>592.21</v>
      </c>
      <c r="BH6" s="21">
        <f t="shared" si="7"/>
        <v>546.83000000000004</v>
      </c>
      <c r="BI6" s="21">
        <f t="shared" si="7"/>
        <v>578.09</v>
      </c>
      <c r="BJ6" s="21">
        <f t="shared" si="7"/>
        <v>580.74</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132.55000000000001</v>
      </c>
      <c r="BR6" s="21">
        <f t="shared" ref="BR6:BZ6" si="8">IF(BR7="",NA(),BR7)</f>
        <v>126.6</v>
      </c>
      <c r="BS6" s="21">
        <f t="shared" si="8"/>
        <v>106.48</v>
      </c>
      <c r="BT6" s="21">
        <f t="shared" si="8"/>
        <v>100.15</v>
      </c>
      <c r="BU6" s="21">
        <f t="shared" si="8"/>
        <v>100.79</v>
      </c>
      <c r="BV6" s="21">
        <f t="shared" si="8"/>
        <v>110.92</v>
      </c>
      <c r="BW6" s="21">
        <f t="shared" si="8"/>
        <v>105.67</v>
      </c>
      <c r="BX6" s="21">
        <f t="shared" si="8"/>
        <v>105.37</v>
      </c>
      <c r="BY6" s="21">
        <f t="shared" si="8"/>
        <v>99.93</v>
      </c>
      <c r="BZ6" s="21">
        <f t="shared" si="8"/>
        <v>100.14</v>
      </c>
      <c r="CA6" s="20" t="str">
        <f>IF(CA7="","",IF(CA7="-","【-】","【"&amp;SUBSTITUTE(TEXT(CA7,"#,##0.00"),"-","△")&amp;"】"))</f>
        <v>【97.81】</v>
      </c>
      <c r="CB6" s="21">
        <f>IF(CB7="",NA(),CB7)</f>
        <v>110.43</v>
      </c>
      <c r="CC6" s="21">
        <f t="shared" ref="CC6:CK6" si="9">IF(CC7="",NA(),CC7)</f>
        <v>109.92</v>
      </c>
      <c r="CD6" s="21">
        <f t="shared" si="9"/>
        <v>131.91</v>
      </c>
      <c r="CE6" s="21">
        <f t="shared" si="9"/>
        <v>141.63</v>
      </c>
      <c r="CF6" s="21">
        <f t="shared" si="9"/>
        <v>142.18</v>
      </c>
      <c r="CG6" s="21">
        <f t="shared" si="9"/>
        <v>119.33</v>
      </c>
      <c r="CH6" s="21">
        <f t="shared" si="9"/>
        <v>118.72</v>
      </c>
      <c r="CI6" s="21">
        <f t="shared" si="9"/>
        <v>120.5</v>
      </c>
      <c r="CJ6" s="21">
        <f t="shared" si="9"/>
        <v>127.3</v>
      </c>
      <c r="CK6" s="21">
        <f t="shared" si="9"/>
        <v>126.99</v>
      </c>
      <c r="CL6" s="20" t="str">
        <f>IF(CL7="","",IF(CL7="-","【-】","【"&amp;SUBSTITUTE(TEXT(CL7,"#,##0.00"),"-","△")&amp;"】"))</f>
        <v>【138.75】</v>
      </c>
      <c r="CM6" s="21">
        <f>IF(CM7="",NA(),CM7)</f>
        <v>62.49</v>
      </c>
      <c r="CN6" s="21">
        <f t="shared" ref="CN6:CV6" si="10">IF(CN7="",NA(),CN7)</f>
        <v>62.41</v>
      </c>
      <c r="CO6" s="21">
        <f t="shared" si="10"/>
        <v>62.11</v>
      </c>
      <c r="CP6" s="21">
        <f t="shared" si="10"/>
        <v>61.12</v>
      </c>
      <c r="CQ6" s="21">
        <f t="shared" si="10"/>
        <v>59.59</v>
      </c>
      <c r="CR6" s="21">
        <f t="shared" si="10"/>
        <v>58.09</v>
      </c>
      <c r="CS6" s="21">
        <f t="shared" si="10"/>
        <v>58.16</v>
      </c>
      <c r="CT6" s="21">
        <f t="shared" si="10"/>
        <v>58.91</v>
      </c>
      <c r="CU6" s="21">
        <f t="shared" si="10"/>
        <v>58.31</v>
      </c>
      <c r="CV6" s="21">
        <f t="shared" si="10"/>
        <v>57.8</v>
      </c>
      <c r="CW6" s="20" t="str">
        <f>IF(CW7="","",IF(CW7="-","【-】","【"&amp;SUBSTITUTE(TEXT(CW7,"#,##0.00"),"-","△")&amp;"】"))</f>
        <v>【58.94】</v>
      </c>
      <c r="CX6" s="21">
        <f>IF(CX7="",NA(),CX7)</f>
        <v>99.74</v>
      </c>
      <c r="CY6" s="21">
        <f t="shared" ref="CY6:DG6" si="11">IF(CY7="",NA(),CY7)</f>
        <v>99.75</v>
      </c>
      <c r="CZ6" s="21">
        <f t="shared" si="11"/>
        <v>99.77</v>
      </c>
      <c r="DA6" s="21">
        <f t="shared" si="11"/>
        <v>99.78</v>
      </c>
      <c r="DB6" s="21">
        <f t="shared" si="11"/>
        <v>99.8</v>
      </c>
      <c r="DC6" s="21">
        <f t="shared" si="11"/>
        <v>99.01</v>
      </c>
      <c r="DD6" s="21">
        <f t="shared" si="11"/>
        <v>99.1</v>
      </c>
      <c r="DE6" s="21">
        <f t="shared" si="11"/>
        <v>99.16</v>
      </c>
      <c r="DF6" s="21">
        <f t="shared" si="11"/>
        <v>99.21</v>
      </c>
      <c r="DG6" s="21">
        <f t="shared" si="11"/>
        <v>99.25</v>
      </c>
      <c r="DH6" s="20" t="str">
        <f>IF(DH7="","",IF(DH7="-","【-】","【"&amp;SUBSTITUTE(TEXT(DH7,"#,##0.00"),"-","△")&amp;"】"))</f>
        <v>【95.91】</v>
      </c>
      <c r="DI6" s="21">
        <f>IF(DI7="",NA(),DI7)</f>
        <v>53.66</v>
      </c>
      <c r="DJ6" s="21">
        <f t="shared" ref="DJ6:DR6" si="12">IF(DJ7="",NA(),DJ7)</f>
        <v>54.99</v>
      </c>
      <c r="DK6" s="21">
        <f t="shared" si="12"/>
        <v>55.9</v>
      </c>
      <c r="DL6" s="21">
        <f t="shared" si="12"/>
        <v>57.14</v>
      </c>
      <c r="DM6" s="21">
        <f t="shared" si="12"/>
        <v>58.2</v>
      </c>
      <c r="DN6" s="21">
        <f t="shared" si="12"/>
        <v>48.25</v>
      </c>
      <c r="DO6" s="21">
        <f t="shared" si="12"/>
        <v>49.35</v>
      </c>
      <c r="DP6" s="21">
        <f t="shared" si="12"/>
        <v>50.38</v>
      </c>
      <c r="DQ6" s="21">
        <f t="shared" si="12"/>
        <v>51.54</v>
      </c>
      <c r="DR6" s="21">
        <f t="shared" si="12"/>
        <v>52.5</v>
      </c>
      <c r="DS6" s="20" t="str">
        <f>IF(DS7="","",IF(DS7="-","【-】","【"&amp;SUBSTITUTE(TEXT(DS7,"#,##0.00"),"-","△")&amp;"】"))</f>
        <v>【41.09】</v>
      </c>
      <c r="DT6" s="21">
        <f>IF(DT7="",NA(),DT7)</f>
        <v>3.75</v>
      </c>
      <c r="DU6" s="21">
        <f t="shared" ref="DU6:EC6" si="13">IF(DU7="",NA(),DU7)</f>
        <v>5.13</v>
      </c>
      <c r="DV6" s="21">
        <f t="shared" si="13"/>
        <v>6.27</v>
      </c>
      <c r="DW6" s="21">
        <f t="shared" si="13"/>
        <v>7.58</v>
      </c>
      <c r="DX6" s="21">
        <f t="shared" si="13"/>
        <v>9.26</v>
      </c>
      <c r="DY6" s="21">
        <f t="shared" si="13"/>
        <v>10.76</v>
      </c>
      <c r="DZ6" s="21">
        <f t="shared" si="13"/>
        <v>12.06</v>
      </c>
      <c r="EA6" s="21">
        <f t="shared" si="13"/>
        <v>13.41</v>
      </c>
      <c r="EB6" s="21">
        <f t="shared" si="13"/>
        <v>15.06</v>
      </c>
      <c r="EC6" s="21">
        <f t="shared" si="13"/>
        <v>16.87</v>
      </c>
      <c r="ED6" s="20" t="str">
        <f>IF(ED7="","",IF(ED7="-","【-】","【"&amp;SUBSTITUTE(TEXT(ED7,"#,##0.00"),"-","△")&amp;"】"))</f>
        <v>【8.68】</v>
      </c>
      <c r="EE6" s="21">
        <f>IF(EE7="",NA(),EE7)</f>
        <v>0.23</v>
      </c>
      <c r="EF6" s="21">
        <f t="shared" ref="EF6:EN6" si="14">IF(EF7="",NA(),EF7)</f>
        <v>0.28999999999999998</v>
      </c>
      <c r="EG6" s="21">
        <f t="shared" si="14"/>
        <v>0.38</v>
      </c>
      <c r="EH6" s="21">
        <f t="shared" si="14"/>
        <v>0.24</v>
      </c>
      <c r="EI6" s="21">
        <f t="shared" si="14"/>
        <v>0.32</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141003</v>
      </c>
      <c r="D7" s="23">
        <v>46</v>
      </c>
      <c r="E7" s="23">
        <v>17</v>
      </c>
      <c r="F7" s="23">
        <v>1</v>
      </c>
      <c r="G7" s="23">
        <v>0</v>
      </c>
      <c r="H7" s="23" t="s">
        <v>98</v>
      </c>
      <c r="I7" s="23" t="s">
        <v>99</v>
      </c>
      <c r="J7" s="23" t="s">
        <v>100</v>
      </c>
      <c r="K7" s="23" t="s">
        <v>101</v>
      </c>
      <c r="L7" s="23" t="s">
        <v>102</v>
      </c>
      <c r="M7" s="23" t="s">
        <v>103</v>
      </c>
      <c r="N7" s="24" t="s">
        <v>104</v>
      </c>
      <c r="O7" s="24">
        <v>67.78</v>
      </c>
      <c r="P7" s="24">
        <v>99.96</v>
      </c>
      <c r="Q7" s="24">
        <v>73.64</v>
      </c>
      <c r="R7" s="24">
        <v>2035</v>
      </c>
      <c r="S7" s="24">
        <v>3752969</v>
      </c>
      <c r="T7" s="24">
        <v>438.01</v>
      </c>
      <c r="U7" s="24">
        <v>8568.23</v>
      </c>
      <c r="V7" s="24">
        <v>3752351</v>
      </c>
      <c r="W7" s="24">
        <v>315.89999999999998</v>
      </c>
      <c r="X7" s="24">
        <v>11878.29</v>
      </c>
      <c r="Y7" s="24">
        <v>114.56</v>
      </c>
      <c r="Z7" s="24">
        <v>109.7</v>
      </c>
      <c r="AA7" s="24">
        <v>110.81</v>
      </c>
      <c r="AB7" s="24">
        <v>109.74</v>
      </c>
      <c r="AC7" s="24">
        <v>105.79</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80.92</v>
      </c>
      <c r="AV7" s="24">
        <v>83.85</v>
      </c>
      <c r="AW7" s="24">
        <v>93.1</v>
      </c>
      <c r="AX7" s="24">
        <v>109.06</v>
      </c>
      <c r="AY7" s="24">
        <v>103.58</v>
      </c>
      <c r="AZ7" s="24">
        <v>72.92</v>
      </c>
      <c r="BA7" s="24">
        <v>71.39</v>
      </c>
      <c r="BB7" s="24">
        <v>74.09</v>
      </c>
      <c r="BC7" s="24">
        <v>71.900000000000006</v>
      </c>
      <c r="BD7" s="24">
        <v>73.75</v>
      </c>
      <c r="BE7" s="24">
        <v>78.430000000000007</v>
      </c>
      <c r="BF7" s="24">
        <v>591.87</v>
      </c>
      <c r="BG7" s="24">
        <v>592.21</v>
      </c>
      <c r="BH7" s="24">
        <v>546.83000000000004</v>
      </c>
      <c r="BI7" s="24">
        <v>578.09</v>
      </c>
      <c r="BJ7" s="24">
        <v>580.74</v>
      </c>
      <c r="BK7" s="24">
        <v>531.38</v>
      </c>
      <c r="BL7" s="24">
        <v>551.04</v>
      </c>
      <c r="BM7" s="24">
        <v>523.58000000000004</v>
      </c>
      <c r="BN7" s="24">
        <v>508.99</v>
      </c>
      <c r="BO7" s="24">
        <v>497.17</v>
      </c>
      <c r="BP7" s="24">
        <v>630.82000000000005</v>
      </c>
      <c r="BQ7" s="24">
        <v>132.55000000000001</v>
      </c>
      <c r="BR7" s="24">
        <v>126.6</v>
      </c>
      <c r="BS7" s="24">
        <v>106.48</v>
      </c>
      <c r="BT7" s="24">
        <v>100.15</v>
      </c>
      <c r="BU7" s="24">
        <v>100.79</v>
      </c>
      <c r="BV7" s="24">
        <v>110.92</v>
      </c>
      <c r="BW7" s="24">
        <v>105.67</v>
      </c>
      <c r="BX7" s="24">
        <v>105.37</v>
      </c>
      <c r="BY7" s="24">
        <v>99.93</v>
      </c>
      <c r="BZ7" s="24">
        <v>100.14</v>
      </c>
      <c r="CA7" s="24">
        <v>97.81</v>
      </c>
      <c r="CB7" s="24">
        <v>110.43</v>
      </c>
      <c r="CC7" s="24">
        <v>109.92</v>
      </c>
      <c r="CD7" s="24">
        <v>131.91</v>
      </c>
      <c r="CE7" s="24">
        <v>141.63</v>
      </c>
      <c r="CF7" s="24">
        <v>142.18</v>
      </c>
      <c r="CG7" s="24">
        <v>119.33</v>
      </c>
      <c r="CH7" s="24">
        <v>118.72</v>
      </c>
      <c r="CI7" s="24">
        <v>120.5</v>
      </c>
      <c r="CJ7" s="24">
        <v>127.3</v>
      </c>
      <c r="CK7" s="24">
        <v>126.99</v>
      </c>
      <c r="CL7" s="24">
        <v>138.75</v>
      </c>
      <c r="CM7" s="24">
        <v>62.49</v>
      </c>
      <c r="CN7" s="24">
        <v>62.41</v>
      </c>
      <c r="CO7" s="24">
        <v>62.11</v>
      </c>
      <c r="CP7" s="24">
        <v>61.12</v>
      </c>
      <c r="CQ7" s="24">
        <v>59.59</v>
      </c>
      <c r="CR7" s="24">
        <v>58.09</v>
      </c>
      <c r="CS7" s="24">
        <v>58.16</v>
      </c>
      <c r="CT7" s="24">
        <v>58.91</v>
      </c>
      <c r="CU7" s="24">
        <v>58.31</v>
      </c>
      <c r="CV7" s="24">
        <v>57.8</v>
      </c>
      <c r="CW7" s="24">
        <v>58.94</v>
      </c>
      <c r="CX7" s="24">
        <v>99.74</v>
      </c>
      <c r="CY7" s="24">
        <v>99.75</v>
      </c>
      <c r="CZ7" s="24">
        <v>99.77</v>
      </c>
      <c r="DA7" s="24">
        <v>99.78</v>
      </c>
      <c r="DB7" s="24">
        <v>99.8</v>
      </c>
      <c r="DC7" s="24">
        <v>99.01</v>
      </c>
      <c r="DD7" s="24">
        <v>99.1</v>
      </c>
      <c r="DE7" s="24">
        <v>99.16</v>
      </c>
      <c r="DF7" s="24">
        <v>99.21</v>
      </c>
      <c r="DG7" s="24">
        <v>99.25</v>
      </c>
      <c r="DH7" s="24">
        <v>95.91</v>
      </c>
      <c r="DI7" s="24">
        <v>53.66</v>
      </c>
      <c r="DJ7" s="24">
        <v>54.99</v>
      </c>
      <c r="DK7" s="24">
        <v>55.9</v>
      </c>
      <c r="DL7" s="24">
        <v>57.14</v>
      </c>
      <c r="DM7" s="24">
        <v>58.2</v>
      </c>
      <c r="DN7" s="24">
        <v>48.25</v>
      </c>
      <c r="DO7" s="24">
        <v>49.35</v>
      </c>
      <c r="DP7" s="24">
        <v>50.38</v>
      </c>
      <c r="DQ7" s="24">
        <v>51.54</v>
      </c>
      <c r="DR7" s="24">
        <v>52.5</v>
      </c>
      <c r="DS7" s="24">
        <v>41.09</v>
      </c>
      <c r="DT7" s="24">
        <v>3.75</v>
      </c>
      <c r="DU7" s="24">
        <v>5.13</v>
      </c>
      <c r="DV7" s="24">
        <v>6.27</v>
      </c>
      <c r="DW7" s="24">
        <v>7.58</v>
      </c>
      <c r="DX7" s="24">
        <v>9.26</v>
      </c>
      <c r="DY7" s="24">
        <v>10.76</v>
      </c>
      <c r="DZ7" s="24">
        <v>12.06</v>
      </c>
      <c r="EA7" s="24">
        <v>13.41</v>
      </c>
      <c r="EB7" s="24">
        <v>15.06</v>
      </c>
      <c r="EC7" s="24">
        <v>16.87</v>
      </c>
      <c r="ED7" s="24">
        <v>8.68</v>
      </c>
      <c r="EE7" s="24">
        <v>0.23</v>
      </c>
      <c r="EF7" s="24">
        <v>0.28999999999999998</v>
      </c>
      <c r="EG7" s="24">
        <v>0.38</v>
      </c>
      <c r="EH7" s="24">
        <v>0.24</v>
      </c>
      <c r="EI7" s="24">
        <v>0.32</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DD45416-8149-4E12-9B0C-2C9845DB2E18}"/>
</file>

<file path=customXml/itemProps2.xml><?xml version="1.0" encoding="utf-8"?>
<ds:datastoreItem xmlns:ds="http://schemas.openxmlformats.org/officeDocument/2006/customXml" ds:itemID="{3B87A484-6C0D-474B-9D19-96C9163274C8}"/>
</file>

<file path=customXml/itemProps3.xml><?xml version="1.0" encoding="utf-8"?>
<ds:datastoreItem xmlns:ds="http://schemas.openxmlformats.org/officeDocument/2006/customXml" ds:itemID="{CAD76228-A52F-480B-9AA1-A9C155D943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2025-02-15T03:57:54Z</dcterms:created>
  <dcterms:modified xsi:type="dcterms:W3CDTF">2025-02-15T03:58:07Z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