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835812015730DC2635CCFB0375AFA2007D5DBA1D" xr6:coauthVersionLast="47" xr6:coauthVersionMax="47" xr10:uidLastSave="{206B4749-FF35-4307-BF8D-55B68D212CE2}"/>
  <workbookProtection workbookAlgorithmName="SHA-512" workbookHashValue="sIbUE+bhRJbkiCFj1QFyWv075iUfHBbmd666AgE/bURkbdTvHK5l4iHSTgENmKo5uQzqPL6ue5I8n85ARtJhQg==" workbookSaltValue="wClEDomtHKoLkA3FISHbiw=="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BB10" i="4"/>
  <c r="AT10" i="4"/>
  <c r="AL10" i="4"/>
  <c r="W10" i="4"/>
  <c r="I10" i="4"/>
  <c r="B10" i="4"/>
  <c r="BB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<sst xmlns="http://schemas.openxmlformats.org/spreadsheetml/2006/main" count="228" uniqueCount="111">
  <si>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</si>
  <si>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</si>
  <si>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</si>
  <si>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</si>
  <si>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</si>
  <si>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</si>
  <si>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</si>
  <si>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</si>
  <si>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</si>
  <si>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</si>
  <si>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</si>
  <si>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</si>
  <si>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</si>
  <si>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</si>
  <si>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</si>
  <si>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</si>
  <si>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</si>
  <si>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</si>
  <si>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</si>
  <si>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</si>
  <si>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</si>
  <si>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</si>
  <si>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</si>
  <si>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</si>
  <si>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</si>
  <si>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</si>
  <si>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川崎市では、将来の水需要を見据え、給水能力の見直しを主軸とした再構築計画に基づき、老朽化した浄水場等の更新に合わせて３つの浄水場を１つに集約することによるダウンサイジングを実施しました。　　　　　　　　　　　　　　　　　　　　　　　　　　　　　　　　　　　　　　　　　　　　　　　　　　　　　　　　　　　　　　　　　　　　　　　　　　　　　　　　　　　　　　　　　　　　　　　　　　　　　　　　　　　　　　　　　　　　　　　　　　　　　　　　　　　　　　　　　　　　　　　　　　　　　　　　　〇①経常収支比率は、令和4年度と比較して、給水収益の増加や固定資産撤去費の減少等により、増加し、100％を上回っており、②累積欠損金は計上されていないため、経営の健全性は維持しています。また、③流動比率は、類似団体平均を上回っており、短期的な資金繰りには問題ないものと考えます。しかし、今後の老朽化対策等により更なる更新需要の増加が見込まれることから、長期的な経営状況を考慮し、④企業債残高対給水収益比率が増加しすぎないよう留意しながら、更新を計画的に進める必要があります。
〇⑥給水原価は、類似団体平均と比較して低水準で推移していますが、低廉な料金水準により供給単価が低いため、⑤料金回収率は100％を下回っています。しかし、附帯収益で給水に係る費用を賄うことにより、健全経営を維持しています。
〇⑦施設利用率は、再構築計画に基づき、給水能力を縮小したことから、類似団体平均と比較して高水準で推移しており、施設が効率的かつ適正な規模で運用されています。
〇⑧有収率は、類似団体平均よりも低水準にあるものの、老朽給水管対策の着実な取組により、改善傾向にあります。</t>
    <rPh sb="619" eb="621">
      <t>シュクショウ</t>
    </rPh>
    <phoneticPr fontId="4"/>
  </si>
  <si>
    <t>2. 老朽化の状況について</t>
    <phoneticPr fontId="4"/>
  </si>
  <si>
    <t>○①有形固定資産減価償却率は、類似団体平均が上昇傾向にある中で、本市は、施設のダウンサイジングを実施するなど、着実に更新を進めていることから、微減傾向に推移しています。③管路更新率は、類似団体平均と比較して高水準で管路更新を実施しており、②管路経年化率は令和5年度には、類似団体平均と同水準となりました。</t>
    <phoneticPr fontId="4"/>
  </si>
  <si>
    <t>2. 老朽化の状況</t>
    <phoneticPr fontId="4"/>
  </si>
  <si>
    <t>全体総括</t>
    <rPh sb="0" eb="2">
      <t>ゼンタイ</t>
    </rPh>
    <rPh sb="2" eb="4">
      <t>ソウカツ</t>
    </rPh>
    <phoneticPr fontId="4"/>
  </si>
  <si>
    <t>○今後は、課題である管路の更新といった老朽化対策等に伴い、更なる更新需要の増加が見込まれるため、アセットマネジメント手法等を活用し、適正な投資規模を検討するとともに、効率的かつ計画的な更新が必要です。
○将来の水需要動向を把握するとともに、将来にわたっても安定給水を確保できるよう、更なる経営基盤の強化に向けた取組や検討を進めます。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</si>
  <si>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</si>
  <si>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</si>
  <si>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</si>
  <si>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</si>
  <si>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</si>
  <si>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</si>
  <si>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</si>
  <si>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</si>
  <si>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</si>
  <si>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</si>
  <si>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</si>
  <si>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</si>
  <si>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</si>
  <si>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</si>
  <si>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</si>
  <si>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</si>
  <si>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</si>
  <si>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</si>
  <si>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</si>
  <si>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</si>
  <si>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</si>
  <si>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</si>
  <si>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</si>
  <si>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</si>
  <si>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</si>
  <si>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</si>
  <si>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</si>
  <si>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</si>
  <si>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</si>
  <si>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</si>
  <si>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</si>
  <si>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</si>
  <si>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</si>
  <si>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</si>
  <si>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</si>
  <si>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</si>
  <si>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</si>
  <si>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</si>
  <si>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</si>
  <si>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</si>
  <si>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</si>
  <si>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</si>
  <si>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</si>
  <si>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</si>
  <si>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</si>
  <si>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</si>
  <si>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</si>
  <si>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</si>
  <si>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</si>
  <si>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</si>
  <si>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</si>
  <si>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</si>
  <si>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</si>
  <si>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</si>
  <si>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</si>
  <si>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</si>
  <si>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</si>
  <si>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</si>
  <si>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</si>
  <si>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</si>
  <si>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</si>
  <si>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</si>
  <si>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</si>
  <si>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川崎市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</si>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</sst>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1.43</c:v>
                </c:pt>
                <c:pt idx="1">
                  <c:v>1.68</c:v>
                </c:pt>
                <c:pt idx="2">
                  <c:v>2.13</c:v>
                </c:pt>
                <c:pt idx="3">
                  <c:v>1.89</c:v>
                </c:pt>
                <c:pt idx="4">
                  <c:v>1.81</c:v>
                </c:pt>
              </c:numCache>
            </c:numRef>
          </c:val>
          <c:extLst>
            <c:ext xmlns:c16="http://schemas.microsoft.com/office/drawing/2014/chart" uri="{C3380CC4-5D6E-409C-BE32-E72D297353CC}">
              <c16:uniqueId val="{00000000-96AF-4F7D-B459-E1BC68CE2A9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96AF-4F7D-B459-E1BC68CE2A9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111.21</c:v>
                </c:pt>
                <c:pt idx="1">
                  <c:v>110.9</c:v>
                </c:pt>
                <c:pt idx="2">
                  <c:v>106.01</c:v>
                </c:pt>
                <c:pt idx="3">
                  <c:v>103.59</c:v>
                </c:pt>
                <c:pt idx="4">
                  <c:v>104.49</c:v>
                </c:pt>
              </c:numCache>
            </c:numRef>
          </c:val>
          <c:extLst>
            <c:ext xmlns:c16="http://schemas.microsoft.com/office/drawing/2014/chart" uri="{C3380CC4-5D6E-409C-BE32-E72D297353CC}">
              <c16:uniqueId val="{00000000-DDAD-48EB-A301-351F966E40A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DDAD-48EB-A301-351F966E40A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49.39</c:v>
                </c:pt>
                <c:pt idx="1">
                  <c:v>49.8</c:v>
                </c:pt>
                <c:pt idx="2">
                  <c:v>49.64</c:v>
                </c:pt>
                <c:pt idx="3">
                  <c:v>49.53</c:v>
                </c:pt>
                <c:pt idx="4">
                  <c:v>49.39</c:v>
                </c:pt>
              </c:numCache>
            </c:numRef>
          </c:val>
          <c:extLst>
            <c:ext xmlns:c16="http://schemas.microsoft.com/office/drawing/2014/chart" uri="{C3380CC4-5D6E-409C-BE32-E72D297353CC}">
              <c16:uniqueId val="{00000000-788F-4FCF-B291-0551C937C03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788F-4FCF-B291-0551C937C03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26.55</c:v>
                </c:pt>
                <c:pt idx="1">
                  <c:v>28.16</c:v>
                </c:pt>
                <c:pt idx="2">
                  <c:v>27.98</c:v>
                </c:pt>
                <c:pt idx="3">
                  <c:v>28.08</c:v>
                </c:pt>
                <c:pt idx="4">
                  <c:v>27.69</c:v>
                </c:pt>
              </c:numCache>
            </c:numRef>
          </c:val>
          <c:extLst>
            <c:ext xmlns:c16="http://schemas.microsoft.com/office/drawing/2014/chart" uri="{C3380CC4-5D6E-409C-BE32-E72D297353CC}">
              <c16:uniqueId val="{00000000-A98B-44E6-A58F-EBE083C80C4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A98B-44E6-A58F-EBE083C80C4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1A-4E41-8DBE-05463EE92BA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01A-4E41-8DBE-05463EE92BA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234.66</c:v>
                </c:pt>
                <c:pt idx="1">
                  <c:v>256.87</c:v>
                </c:pt>
                <c:pt idx="2">
                  <c:v>245.46</c:v>
                </c:pt>
                <c:pt idx="3">
                  <c:v>209.1</c:v>
                </c:pt>
                <c:pt idx="4">
                  <c:v>178.25</c:v>
                </c:pt>
              </c:numCache>
            </c:numRef>
          </c:val>
          <c:extLst>
            <c:ext xmlns:c16="http://schemas.microsoft.com/office/drawing/2014/chart" uri="{C3380CC4-5D6E-409C-BE32-E72D297353CC}">
              <c16:uniqueId val="{00000000-743A-44C2-BC0E-3D86CFF95A1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743A-44C2-BC0E-3D86CFF95A1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271.77999999999997</c:v>
                </c:pt>
                <c:pt idx="1">
                  <c:v>280.24</c:v>
                </c:pt>
                <c:pt idx="2">
                  <c:v>292.89999999999998</c:v>
                </c:pt>
                <c:pt idx="3">
                  <c:v>305.77</c:v>
                </c:pt>
                <c:pt idx="4">
                  <c:v>315.16000000000003</c:v>
                </c:pt>
              </c:numCache>
            </c:numRef>
          </c:val>
          <c:extLst>
            <c:ext xmlns:c16="http://schemas.microsoft.com/office/drawing/2014/chart" uri="{C3380CC4-5D6E-409C-BE32-E72D297353CC}">
              <c16:uniqueId val="{00000000-1EBC-4C3D-8022-5D0C2AD96FD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1EBC-4C3D-8022-5D0C2AD96FD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88.74</c:v>
                </c:pt>
                <c:pt idx="1">
                  <c:v>88.37</c:v>
                </c:pt>
                <c:pt idx="2">
                  <c:v>83.78</c:v>
                </c:pt>
                <c:pt idx="3">
                  <c:v>81.99</c:v>
                </c:pt>
                <c:pt idx="4">
                  <c:v>82.65</c:v>
                </c:pt>
              </c:numCache>
            </c:numRef>
          </c:val>
          <c:extLst>
            <c:ext xmlns:c16="http://schemas.microsoft.com/office/drawing/2014/chart" uri="{C3380CC4-5D6E-409C-BE32-E72D297353CC}">
              <c16:uniqueId val="{00000000-34C0-4C42-951F-93DA2485FE9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34C0-4C42-951F-93DA2485FE9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165.35</c:v>
                </c:pt>
                <c:pt idx="1">
                  <c:v>161.87</c:v>
                </c:pt>
                <c:pt idx="2">
                  <c:v>170.6</c:v>
                </c:pt>
                <c:pt idx="3">
                  <c:v>174.34</c:v>
                </c:pt>
                <c:pt idx="4">
                  <c:v>174.16</c:v>
                </c:pt>
              </c:numCache>
            </c:numRef>
          </c:val>
          <c:extLst>
            <c:ext xmlns:c16="http://schemas.microsoft.com/office/drawing/2014/chart" uri="{C3380CC4-5D6E-409C-BE32-E72D297353CC}">
              <c16:uniqueId val="{00000000-CC23-4309-AEEF-6326BF32F02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CC23-4309-AEEF-6326BF32F02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65.52</c:v>
                </c:pt>
                <c:pt idx="1">
                  <c:v>67.36</c:v>
                </c:pt>
                <c:pt idx="2">
                  <c:v>66.209999999999994</c:v>
                </c:pt>
                <c:pt idx="3">
                  <c:v>65.209999999999994</c:v>
                </c:pt>
                <c:pt idx="4">
                  <c:v>64.97</c:v>
                </c:pt>
              </c:numCache>
            </c:numRef>
          </c:val>
          <c:extLst>
            <c:ext xmlns:c16="http://schemas.microsoft.com/office/drawing/2014/chart" uri="{C3380CC4-5D6E-409C-BE32-E72D297353CC}">
              <c16:uniqueId val="{00000000-6F3E-4120-8077-935EF8AA2B4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6F3E-4120-8077-935EF8AA2B4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92.76</c:v>
                </c:pt>
                <c:pt idx="1">
                  <c:v>92.79</c:v>
                </c:pt>
                <c:pt idx="2">
                  <c:v>93.68</c:v>
                </c:pt>
                <c:pt idx="3">
                  <c:v>93.5</c:v>
                </c:pt>
                <c:pt idx="4">
                  <c:v>93.46</c:v>
                </c:pt>
              </c:numCache>
            </c:numRef>
          </c:val>
          <c:extLst>
            <c:ext xmlns:c16="http://schemas.microsoft.com/office/drawing/2014/chart" uri="{C3380CC4-5D6E-409C-BE32-E72D297353CC}">
              <c16:uniqueId val="{00000000-B35D-413C-8B63-D6763ED101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B35D-413C-8B63-D6763ED101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 zoomScaleNormal="100" workbookViewId="0">
      <selection activeCell="CM29" sqref="CM29"/>
    </sheetView>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神奈川県　川崎市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政令市等</v>
      </c>
      <c r="X8" s="74"/>
      <c r="Y8" s="74"/>
      <c r="Z8" s="74"/>
      <c r="AA8" s="74"/>
      <c r="AB8" s="74"/>
      <c r="AC8" s="74"/>
      <c r="AD8" s="74" t="str">
        <f>データ!$M$6</f>
        <v>自治体職員</v>
      </c>
      <c r="AE8" s="74"/>
      <c r="AF8" s="74"/>
      <c r="AG8" s="74"/>
      <c r="AH8" s="74"/>
      <c r="AI8" s="74"/>
      <c r="AJ8" s="74"/>
      <c r="AK8" s="2"/>
      <c r="AL8" s="65">
        <f>データ!$R$6</f>
        <v>1529136</v>
      </c>
      <c r="AM8" s="65"/>
      <c r="AN8" s="65"/>
      <c r="AO8" s="65"/>
      <c r="AP8" s="65"/>
      <c r="AQ8" s="65"/>
      <c r="AR8" s="65"/>
      <c r="AS8" s="65"/>
      <c r="AT8" s="36">
        <f>データ!$S$6</f>
        <v>142.96</v>
      </c>
      <c r="AU8" s="37"/>
      <c r="AV8" s="37"/>
      <c r="AW8" s="37"/>
      <c r="AX8" s="37"/>
      <c r="AY8" s="37"/>
      <c r="AZ8" s="37"/>
      <c r="BA8" s="37"/>
      <c r="BB8" s="54">
        <f>データ!$T$6</f>
        <v>10696.25</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56.13</v>
      </c>
      <c r="J10" s="37"/>
      <c r="K10" s="37"/>
      <c r="L10" s="37"/>
      <c r="M10" s="37"/>
      <c r="N10" s="37"/>
      <c r="O10" s="64"/>
      <c r="P10" s="54">
        <f>データ!$P$6</f>
        <v>100</v>
      </c>
      <c r="Q10" s="54"/>
      <c r="R10" s="54"/>
      <c r="S10" s="54"/>
      <c r="T10" s="54"/>
      <c r="U10" s="54"/>
      <c r="V10" s="54"/>
      <c r="W10" s="65">
        <f>データ!$Q$6</f>
        <v>2321</v>
      </c>
      <c r="X10" s="65"/>
      <c r="Y10" s="65"/>
      <c r="Z10" s="65"/>
      <c r="AA10" s="65"/>
      <c r="AB10" s="65"/>
      <c r="AC10" s="65"/>
      <c r="AD10" s="2"/>
      <c r="AE10" s="2"/>
      <c r="AF10" s="2"/>
      <c r="AG10" s="2"/>
      <c r="AH10" s="2"/>
      <c r="AI10" s="2"/>
      <c r="AJ10" s="2"/>
      <c r="AK10" s="2"/>
      <c r="AL10" s="65">
        <f>データ!$U$6</f>
        <v>1548226</v>
      </c>
      <c r="AM10" s="65"/>
      <c r="AN10" s="65"/>
      <c r="AO10" s="65"/>
      <c r="AP10" s="65"/>
      <c r="AQ10" s="65"/>
      <c r="AR10" s="65"/>
      <c r="AS10" s="65"/>
      <c r="AT10" s="36">
        <f>データ!$V$6</f>
        <v>144.35</v>
      </c>
      <c r="AU10" s="37"/>
      <c r="AV10" s="37"/>
      <c r="AW10" s="37"/>
      <c r="AX10" s="37"/>
      <c r="AY10" s="37"/>
      <c r="AZ10" s="37"/>
      <c r="BA10" s="37"/>
      <c r="BB10" s="54">
        <f>データ!$W$6</f>
        <v>10725.5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26</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27</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28</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29</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30</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31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62Wd/gR/yFa5Ys6jZkNFXQshO9ipD0K/06p9Of7cEI9Y24lD6/wnZec5y17ABY0J9kC7RCViMY1B6n6lhUD35g==" saltValue="TF/tfbM4XYD5rxehdFKt5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29</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55</v>
      </c>
      <c r="B4" s="17"/>
      <c r="C4" s="17"/>
      <c r="D4" s="17"/>
      <c r="E4" s="17"/>
      <c r="F4" s="17"/>
      <c r="G4" s="17"/>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141305</v>
      </c>
      <c r="D6" s="20">
        <f t="shared" si="3"/>
        <v>46</v>
      </c>
      <c r="E6" s="20">
        <f t="shared" si="3"/>
        <v>1</v>
      </c>
      <c r="F6" s="20">
        <f t="shared" si="3"/>
        <v>0</v>
      </c>
      <c r="G6" s="20">
        <f t="shared" si="3"/>
        <v>1</v>
      </c>
      <c r="H6" s="20" t="str">
        <f t="shared" si="3"/>
        <v>神奈川県　川崎市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56.13</v>
      </c>
      <c r="P6" s="21">
        <f t="shared" si="3"/>
        <v>100</v>
      </c>
      <c r="Q6" s="21">
        <f t="shared" si="3"/>
        <v>2321</v>
      </c>
      <c r="R6" s="21">
        <f t="shared" si="3"/>
        <v>1529136</v>
      </c>
      <c r="S6" s="21">
        <f t="shared" si="3"/>
        <v>142.96</v>
      </c>
      <c r="T6" s="21">
        <f t="shared" si="3"/>
        <v>10696.25</v>
      </c>
      <c r="U6" s="21">
        <f t="shared" si="3"/>
        <v>1548226</v>
      </c>
      <c r="V6" s="21">
        <f t="shared" si="3"/>
        <v>144.35</v>
      </c>
      <c r="W6" s="21">
        <f t="shared" si="3"/>
        <v>10725.5</v>
      </c>
      <c r="X6" s="22">
        <f>IF(X7="",NA(),X7)</f>
        <v>111.21</v>
      </c>
      <c r="Y6" s="22">
        <f t="shared" ref="Y6:AG6" si="4">IF(Y7="",NA(),Y7)</f>
        <v>110.9</v>
      </c>
      <c r="Z6" s="22">
        <f t="shared" si="4"/>
        <v>106.01</v>
      </c>
      <c r="AA6" s="22">
        <f t="shared" si="4"/>
        <v>103.59</v>
      </c>
      <c r="AB6" s="22">
        <f t="shared" si="4"/>
        <v>104.49</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234.66</v>
      </c>
      <c r="AU6" s="22">
        <f t="shared" ref="AU6:BC6" si="6">IF(AU7="",NA(),AU7)</f>
        <v>256.87</v>
      </c>
      <c r="AV6" s="22">
        <f t="shared" si="6"/>
        <v>245.46</v>
      </c>
      <c r="AW6" s="22">
        <f t="shared" si="6"/>
        <v>209.1</v>
      </c>
      <c r="AX6" s="22">
        <f t="shared" si="6"/>
        <v>178.25</v>
      </c>
      <c r="AY6" s="22">
        <f t="shared" si="6"/>
        <v>172.47</v>
      </c>
      <c r="AZ6" s="22">
        <f t="shared" si="6"/>
        <v>170.76</v>
      </c>
      <c r="BA6" s="22">
        <f t="shared" si="6"/>
        <v>169.11</v>
      </c>
      <c r="BB6" s="22">
        <f t="shared" si="6"/>
        <v>157.01</v>
      </c>
      <c r="BC6" s="22">
        <f t="shared" si="6"/>
        <v>147.65</v>
      </c>
      <c r="BD6" s="21" t="str">
        <f>IF(BD7="","",IF(BD7="-","【-】","【"&amp;SUBSTITUTE(TEXT(BD7,"#,##0.00"),"-","△")&amp;"】"))</f>
        <v>【243.36】</v>
      </c>
      <c r="BE6" s="22">
        <f>IF(BE7="",NA(),BE7)</f>
        <v>271.77999999999997</v>
      </c>
      <c r="BF6" s="22">
        <f t="shared" ref="BF6:BN6" si="7">IF(BF7="",NA(),BF7)</f>
        <v>280.24</v>
      </c>
      <c r="BG6" s="22">
        <f t="shared" si="7"/>
        <v>292.89999999999998</v>
      </c>
      <c r="BH6" s="22">
        <f t="shared" si="7"/>
        <v>305.77</v>
      </c>
      <c r="BI6" s="22">
        <f t="shared" si="7"/>
        <v>315.16000000000003</v>
      </c>
      <c r="BJ6" s="22">
        <f t="shared" si="7"/>
        <v>193.57</v>
      </c>
      <c r="BK6" s="22">
        <f t="shared" si="7"/>
        <v>200.12</v>
      </c>
      <c r="BL6" s="22">
        <f t="shared" si="7"/>
        <v>194.42</v>
      </c>
      <c r="BM6" s="22">
        <f t="shared" si="7"/>
        <v>195.5</v>
      </c>
      <c r="BN6" s="22">
        <f t="shared" si="7"/>
        <v>195.64</v>
      </c>
      <c r="BO6" s="21" t="str">
        <f>IF(BO7="","",IF(BO7="-","【-】","【"&amp;SUBSTITUTE(TEXT(BO7,"#,##0.00"),"-","△")&amp;"】"))</f>
        <v>【265.93】</v>
      </c>
      <c r="BP6" s="22">
        <f>IF(BP7="",NA(),BP7)</f>
        <v>88.74</v>
      </c>
      <c r="BQ6" s="22">
        <f t="shared" ref="BQ6:BY6" si="8">IF(BQ7="",NA(),BQ7)</f>
        <v>88.37</v>
      </c>
      <c r="BR6" s="22">
        <f t="shared" si="8"/>
        <v>83.78</v>
      </c>
      <c r="BS6" s="22">
        <f t="shared" si="8"/>
        <v>81.99</v>
      </c>
      <c r="BT6" s="22">
        <f t="shared" si="8"/>
        <v>82.65</v>
      </c>
      <c r="BU6" s="22">
        <f t="shared" si="8"/>
        <v>102.26</v>
      </c>
      <c r="BV6" s="22">
        <f t="shared" si="8"/>
        <v>98.26</v>
      </c>
      <c r="BW6" s="22">
        <f t="shared" si="8"/>
        <v>100.4</v>
      </c>
      <c r="BX6" s="22">
        <f t="shared" si="8"/>
        <v>96.51</v>
      </c>
      <c r="BY6" s="22">
        <f t="shared" si="8"/>
        <v>95.29</v>
      </c>
      <c r="BZ6" s="21" t="str">
        <f>IF(BZ7="","",IF(BZ7="-","【-】","【"&amp;SUBSTITUTE(TEXT(BZ7,"#,##0.00"),"-","△")&amp;"】"))</f>
        <v>【97.82】</v>
      </c>
      <c r="CA6" s="22">
        <f>IF(CA7="",NA(),CA7)</f>
        <v>165.35</v>
      </c>
      <c r="CB6" s="22">
        <f t="shared" ref="CB6:CJ6" si="9">IF(CB7="",NA(),CB7)</f>
        <v>161.87</v>
      </c>
      <c r="CC6" s="22">
        <f t="shared" si="9"/>
        <v>170.6</v>
      </c>
      <c r="CD6" s="22">
        <f t="shared" si="9"/>
        <v>174.34</v>
      </c>
      <c r="CE6" s="22">
        <f t="shared" si="9"/>
        <v>174.16</v>
      </c>
      <c r="CF6" s="22">
        <f t="shared" si="9"/>
        <v>174.34</v>
      </c>
      <c r="CG6" s="22">
        <f t="shared" si="9"/>
        <v>172.33</v>
      </c>
      <c r="CH6" s="22">
        <f t="shared" si="9"/>
        <v>172.8</v>
      </c>
      <c r="CI6" s="22">
        <f t="shared" si="9"/>
        <v>180.94</v>
      </c>
      <c r="CJ6" s="22">
        <f t="shared" si="9"/>
        <v>186.56</v>
      </c>
      <c r="CK6" s="21" t="str">
        <f>IF(CK7="","",IF(CK7="-","【-】","【"&amp;SUBSTITUTE(TEXT(CK7,"#,##0.00"),"-","△")&amp;"】"))</f>
        <v>【177.56】</v>
      </c>
      <c r="CL6" s="22">
        <f>IF(CL7="",NA(),CL7)</f>
        <v>65.52</v>
      </c>
      <c r="CM6" s="22">
        <f t="shared" ref="CM6:CU6" si="10">IF(CM7="",NA(),CM7)</f>
        <v>67.36</v>
      </c>
      <c r="CN6" s="22">
        <f t="shared" si="10"/>
        <v>66.209999999999994</v>
      </c>
      <c r="CO6" s="22">
        <f t="shared" si="10"/>
        <v>65.209999999999994</v>
      </c>
      <c r="CP6" s="22">
        <f t="shared" si="10"/>
        <v>64.97</v>
      </c>
      <c r="CQ6" s="22">
        <f t="shared" si="10"/>
        <v>59.12</v>
      </c>
      <c r="CR6" s="22">
        <f t="shared" si="10"/>
        <v>59.37</v>
      </c>
      <c r="CS6" s="22">
        <f t="shared" si="10"/>
        <v>58.84</v>
      </c>
      <c r="CT6" s="22">
        <f t="shared" si="10"/>
        <v>58.91</v>
      </c>
      <c r="CU6" s="22">
        <f t="shared" si="10"/>
        <v>58.89</v>
      </c>
      <c r="CV6" s="21" t="str">
        <f>IF(CV7="","",IF(CV7="-","【-】","【"&amp;SUBSTITUTE(TEXT(CV7,"#,##0.00"),"-","△")&amp;"】"))</f>
        <v>【59.81】</v>
      </c>
      <c r="CW6" s="22">
        <f>IF(CW7="",NA(),CW7)</f>
        <v>92.76</v>
      </c>
      <c r="CX6" s="22">
        <f t="shared" ref="CX6:DF6" si="11">IF(CX7="",NA(),CX7)</f>
        <v>92.79</v>
      </c>
      <c r="CY6" s="22">
        <f t="shared" si="11"/>
        <v>93.68</v>
      </c>
      <c r="CZ6" s="22">
        <f t="shared" si="11"/>
        <v>93.5</v>
      </c>
      <c r="DA6" s="22">
        <f t="shared" si="11"/>
        <v>93.46</v>
      </c>
      <c r="DB6" s="22">
        <f t="shared" si="11"/>
        <v>93.64</v>
      </c>
      <c r="DC6" s="22">
        <f t="shared" si="11"/>
        <v>93.68</v>
      </c>
      <c r="DD6" s="22">
        <f t="shared" si="11"/>
        <v>94.13</v>
      </c>
      <c r="DE6" s="22">
        <f t="shared" si="11"/>
        <v>93.84</v>
      </c>
      <c r="DF6" s="22">
        <f t="shared" si="11"/>
        <v>93.56</v>
      </c>
      <c r="DG6" s="21" t="str">
        <f>IF(DG7="","",IF(DG7="-","【-】","【"&amp;SUBSTITUTE(TEXT(DG7,"#,##0.00"),"-","△")&amp;"】"))</f>
        <v>【89.42】</v>
      </c>
      <c r="DH6" s="22">
        <f>IF(DH7="",NA(),DH7)</f>
        <v>49.39</v>
      </c>
      <c r="DI6" s="22">
        <f t="shared" ref="DI6:DQ6" si="12">IF(DI7="",NA(),DI7)</f>
        <v>49.8</v>
      </c>
      <c r="DJ6" s="22">
        <f t="shared" si="12"/>
        <v>49.64</v>
      </c>
      <c r="DK6" s="22">
        <f t="shared" si="12"/>
        <v>49.53</v>
      </c>
      <c r="DL6" s="22">
        <f t="shared" si="12"/>
        <v>49.39</v>
      </c>
      <c r="DM6" s="22">
        <f t="shared" si="12"/>
        <v>49.78</v>
      </c>
      <c r="DN6" s="22">
        <f t="shared" si="12"/>
        <v>50.32</v>
      </c>
      <c r="DO6" s="22">
        <f t="shared" si="12"/>
        <v>50.93</v>
      </c>
      <c r="DP6" s="22">
        <f t="shared" si="12"/>
        <v>51.24</v>
      </c>
      <c r="DQ6" s="22">
        <f t="shared" si="12"/>
        <v>51.59</v>
      </c>
      <c r="DR6" s="21" t="str">
        <f>IF(DR7="","",IF(DR7="-","【-】","【"&amp;SUBSTITUTE(TEXT(DR7,"#,##0.00"),"-","△")&amp;"】"))</f>
        <v>【52.02】</v>
      </c>
      <c r="DS6" s="22">
        <f>IF(DS7="",NA(),DS7)</f>
        <v>26.55</v>
      </c>
      <c r="DT6" s="22">
        <f t="shared" ref="DT6:EB6" si="13">IF(DT7="",NA(),DT7)</f>
        <v>28.16</v>
      </c>
      <c r="DU6" s="22">
        <f t="shared" si="13"/>
        <v>27.98</v>
      </c>
      <c r="DV6" s="22">
        <f t="shared" si="13"/>
        <v>28.08</v>
      </c>
      <c r="DW6" s="22">
        <f t="shared" si="13"/>
        <v>27.69</v>
      </c>
      <c r="DX6" s="22">
        <f t="shared" si="13"/>
        <v>22.79</v>
      </c>
      <c r="DY6" s="22">
        <f t="shared" si="13"/>
        <v>24.26</v>
      </c>
      <c r="DZ6" s="22">
        <f t="shared" si="13"/>
        <v>25.55</v>
      </c>
      <c r="EA6" s="22">
        <f t="shared" si="13"/>
        <v>26.73</v>
      </c>
      <c r="EB6" s="22">
        <f t="shared" si="13"/>
        <v>28.09</v>
      </c>
      <c r="EC6" s="21" t="str">
        <f>IF(EC7="","",IF(EC7="-","【-】","【"&amp;SUBSTITUTE(TEXT(EC7,"#,##0.00"),"-","△")&amp;"】"))</f>
        <v>【25.37】</v>
      </c>
      <c r="ED6" s="22">
        <f>IF(ED7="",NA(),ED7)</f>
        <v>1.43</v>
      </c>
      <c r="EE6" s="22">
        <f t="shared" ref="EE6:EM6" si="14">IF(EE7="",NA(),EE7)</f>
        <v>1.68</v>
      </c>
      <c r="EF6" s="22">
        <f t="shared" si="14"/>
        <v>2.13</v>
      </c>
      <c r="EG6" s="22">
        <f t="shared" si="14"/>
        <v>1.89</v>
      </c>
      <c r="EH6" s="22">
        <f t="shared" si="14"/>
        <v>1.81</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2">
      <c r="A7" s="15"/>
      <c r="B7" s="24">
        <v>2023</v>
      </c>
      <c r="C7" s="24">
        <v>141305</v>
      </c>
      <c r="D7" s="24">
        <v>46</v>
      </c>
      <c r="E7" s="24">
        <v>1</v>
      </c>
      <c r="F7" s="24">
        <v>0</v>
      </c>
      <c r="G7" s="24">
        <v>1</v>
      </c>
      <c r="H7" s="24" t="s">
        <v>95</v>
      </c>
      <c r="I7" s="24" t="s">
        <v>96</v>
      </c>
      <c r="J7" s="24" t="s">
        <v>97</v>
      </c>
      <c r="K7" s="24" t="s">
        <v>98</v>
      </c>
      <c r="L7" s="24" t="s">
        <v>99</v>
      </c>
      <c r="M7" s="24" t="s">
        <v>100</v>
      </c>
      <c r="N7" s="25" t="s">
        <v>101</v>
      </c>
      <c r="O7" s="25">
        <v>56.13</v>
      </c>
      <c r="P7" s="25">
        <v>100</v>
      </c>
      <c r="Q7" s="25">
        <v>2321</v>
      </c>
      <c r="R7" s="25">
        <v>1529136</v>
      </c>
      <c r="S7" s="25">
        <v>142.96</v>
      </c>
      <c r="T7" s="25">
        <v>10696.25</v>
      </c>
      <c r="U7" s="25">
        <v>1548226</v>
      </c>
      <c r="V7" s="25">
        <v>144.35</v>
      </c>
      <c r="W7" s="25">
        <v>10725.5</v>
      </c>
      <c r="X7" s="25">
        <v>111.21</v>
      </c>
      <c r="Y7" s="25">
        <v>110.9</v>
      </c>
      <c r="Z7" s="25">
        <v>106.01</v>
      </c>
      <c r="AA7" s="25">
        <v>103.59</v>
      </c>
      <c r="AB7" s="25">
        <v>104.49</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234.66</v>
      </c>
      <c r="AU7" s="25">
        <v>256.87</v>
      </c>
      <c r="AV7" s="25">
        <v>245.46</v>
      </c>
      <c r="AW7" s="25">
        <v>209.1</v>
      </c>
      <c r="AX7" s="25">
        <v>178.25</v>
      </c>
      <c r="AY7" s="25">
        <v>172.47</v>
      </c>
      <c r="AZ7" s="25">
        <v>170.76</v>
      </c>
      <c r="BA7" s="25">
        <v>169.11</v>
      </c>
      <c r="BB7" s="25">
        <v>157.01</v>
      </c>
      <c r="BC7" s="25">
        <v>147.65</v>
      </c>
      <c r="BD7" s="25">
        <v>243.36</v>
      </c>
      <c r="BE7" s="25">
        <v>271.77999999999997</v>
      </c>
      <c r="BF7" s="25">
        <v>280.24</v>
      </c>
      <c r="BG7" s="25">
        <v>292.89999999999998</v>
      </c>
      <c r="BH7" s="25">
        <v>305.77</v>
      </c>
      <c r="BI7" s="25">
        <v>315.16000000000003</v>
      </c>
      <c r="BJ7" s="25">
        <v>193.57</v>
      </c>
      <c r="BK7" s="25">
        <v>200.12</v>
      </c>
      <c r="BL7" s="25">
        <v>194.42</v>
      </c>
      <c r="BM7" s="25">
        <v>195.5</v>
      </c>
      <c r="BN7" s="25">
        <v>195.64</v>
      </c>
      <c r="BO7" s="25">
        <v>265.93</v>
      </c>
      <c r="BP7" s="25">
        <v>88.74</v>
      </c>
      <c r="BQ7" s="25">
        <v>88.37</v>
      </c>
      <c r="BR7" s="25">
        <v>83.78</v>
      </c>
      <c r="BS7" s="25">
        <v>81.99</v>
      </c>
      <c r="BT7" s="25">
        <v>82.65</v>
      </c>
      <c r="BU7" s="25">
        <v>102.26</v>
      </c>
      <c r="BV7" s="25">
        <v>98.26</v>
      </c>
      <c r="BW7" s="25">
        <v>100.4</v>
      </c>
      <c r="BX7" s="25">
        <v>96.51</v>
      </c>
      <c r="BY7" s="25">
        <v>95.29</v>
      </c>
      <c r="BZ7" s="25">
        <v>97.82</v>
      </c>
      <c r="CA7" s="25">
        <v>165.35</v>
      </c>
      <c r="CB7" s="25">
        <v>161.87</v>
      </c>
      <c r="CC7" s="25">
        <v>170.6</v>
      </c>
      <c r="CD7" s="25">
        <v>174.34</v>
      </c>
      <c r="CE7" s="25">
        <v>174.16</v>
      </c>
      <c r="CF7" s="25">
        <v>174.34</v>
      </c>
      <c r="CG7" s="25">
        <v>172.33</v>
      </c>
      <c r="CH7" s="25">
        <v>172.8</v>
      </c>
      <c r="CI7" s="25">
        <v>180.94</v>
      </c>
      <c r="CJ7" s="25">
        <v>186.56</v>
      </c>
      <c r="CK7" s="25">
        <v>177.56</v>
      </c>
      <c r="CL7" s="25">
        <v>65.52</v>
      </c>
      <c r="CM7" s="25">
        <v>67.36</v>
      </c>
      <c r="CN7" s="25">
        <v>66.209999999999994</v>
      </c>
      <c r="CO7" s="25">
        <v>65.209999999999994</v>
      </c>
      <c r="CP7" s="25">
        <v>64.97</v>
      </c>
      <c r="CQ7" s="25">
        <v>59.12</v>
      </c>
      <c r="CR7" s="25">
        <v>59.37</v>
      </c>
      <c r="CS7" s="25">
        <v>58.84</v>
      </c>
      <c r="CT7" s="25">
        <v>58.91</v>
      </c>
      <c r="CU7" s="25">
        <v>58.89</v>
      </c>
      <c r="CV7" s="25">
        <v>59.81</v>
      </c>
      <c r="CW7" s="25">
        <v>92.76</v>
      </c>
      <c r="CX7" s="25">
        <v>92.79</v>
      </c>
      <c r="CY7" s="25">
        <v>93.68</v>
      </c>
      <c r="CZ7" s="25">
        <v>93.5</v>
      </c>
      <c r="DA7" s="25">
        <v>93.46</v>
      </c>
      <c r="DB7" s="25">
        <v>93.64</v>
      </c>
      <c r="DC7" s="25">
        <v>93.68</v>
      </c>
      <c r="DD7" s="25">
        <v>94.13</v>
      </c>
      <c r="DE7" s="25">
        <v>93.84</v>
      </c>
      <c r="DF7" s="25">
        <v>93.56</v>
      </c>
      <c r="DG7" s="25">
        <v>89.42</v>
      </c>
      <c r="DH7" s="25">
        <v>49.39</v>
      </c>
      <c r="DI7" s="25">
        <v>49.8</v>
      </c>
      <c r="DJ7" s="25">
        <v>49.64</v>
      </c>
      <c r="DK7" s="25">
        <v>49.53</v>
      </c>
      <c r="DL7" s="25">
        <v>49.39</v>
      </c>
      <c r="DM7" s="25">
        <v>49.78</v>
      </c>
      <c r="DN7" s="25">
        <v>50.32</v>
      </c>
      <c r="DO7" s="25">
        <v>50.93</v>
      </c>
      <c r="DP7" s="25">
        <v>51.24</v>
      </c>
      <c r="DQ7" s="25">
        <v>51.59</v>
      </c>
      <c r="DR7" s="25">
        <v>52.02</v>
      </c>
      <c r="DS7" s="25">
        <v>26.55</v>
      </c>
      <c r="DT7" s="25">
        <v>28.16</v>
      </c>
      <c r="DU7" s="25">
        <v>27.98</v>
      </c>
      <c r="DV7" s="25">
        <v>28.08</v>
      </c>
      <c r="DW7" s="25">
        <v>27.69</v>
      </c>
      <c r="DX7" s="25">
        <v>22.79</v>
      </c>
      <c r="DY7" s="25">
        <v>24.26</v>
      </c>
      <c r="DZ7" s="25">
        <v>25.55</v>
      </c>
      <c r="EA7" s="25">
        <v>26.73</v>
      </c>
      <c r="EB7" s="25">
        <v>28.09</v>
      </c>
      <c r="EC7" s="25">
        <v>25.37</v>
      </c>
      <c r="ED7" s="25">
        <v>1.43</v>
      </c>
      <c r="EE7" s="25">
        <v>1.68</v>
      </c>
      <c r="EF7" s="25">
        <v>2.13</v>
      </c>
      <c r="EG7" s="25">
        <v>1.89</v>
      </c>
      <c r="EH7" s="25">
        <v>1.81</v>
      </c>
      <c r="EI7" s="25">
        <v>0.97</v>
      </c>
      <c r="EJ7" s="25">
        <v>0.99</v>
      </c>
      <c r="EK7" s="25">
        <v>0.97</v>
      </c>
      <c r="EL7" s="25">
        <v>1</v>
      </c>
      <c r="EM7" s="25">
        <v>0.91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A3EA2930-2577-45D6-BB24-156D5E5D9926}"/>
</file>

<file path=customXml/itemProps2.xml><?xml version="1.0" encoding="utf-8"?>
<ds:datastoreItem xmlns:ds="http://schemas.openxmlformats.org/officeDocument/2006/customXml" ds:itemID="{0BA686C9-C809-4B4D-88E9-A48FBB34060E}"/>
</file>

<file path=customXml/itemProps3.xml><?xml version="1.0" encoding="utf-8"?>
<ds:datastoreItem xmlns:ds="http://schemas.openxmlformats.org/officeDocument/2006/customXml" ds:itemID="{EF71241E-D499-40D5-B30B-31C0EE9077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2025-02-07T11:48:02Z</dcterms:created>
  <dcterms:modified xsi:type="dcterms:W3CDTF">2025-02-07T11:48:52Z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