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1A66EFE-7934-468E-8B7B-C9838E14F11E}" xr6:coauthVersionLast="47" xr6:coauthVersionMax="47" xr10:uidLastSave="{4E6B3434-AB71-4AAF-9828-F29BE70E32F0}"/>
  <workbookProtection workbookAlgorithmName="SHA-512" workbookHashValue="8RGPdvLCoK1NJVwKXo67d6aRTBPZ7OpXbqbC2pmZCX8xGwrz9BE18lz4Pf3KMpcpqjHdrjfkgiCAuHEzEMgIyA==" workbookSaltValue="lkOZcvr+YwEjQRNCA3v5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P6" i="5"/>
  <c r="DO6" i="5"/>
  <c r="DN6" i="5"/>
  <c r="DM6" i="5"/>
  <c r="DK6" i="5"/>
  <c r="DJ6" i="5"/>
  <c r="DI6" i="5"/>
  <c r="DH6" i="5"/>
  <c r="L85" i="4" s="1"/>
  <c r="DG6" i="5"/>
  <c r="DE6" i="5"/>
  <c r="DD6" i="5"/>
  <c r="DC6" i="5"/>
  <c r="DB6" i="5"/>
  <c r="CZ6" i="5"/>
  <c r="CY6" i="5"/>
  <c r="CX6" i="5"/>
  <c r="CW6" i="5"/>
  <c r="K85" i="4" s="1"/>
  <c r="CV6" i="5"/>
  <c r="CT6" i="5"/>
  <c r="CS6" i="5"/>
  <c r="CR6" i="5"/>
  <c r="CQ6" i="5"/>
  <c r="CO6" i="5"/>
  <c r="CN6" i="5"/>
  <c r="CM6" i="5"/>
  <c r="CL6" i="5"/>
  <c r="J85" i="4" s="1"/>
  <c r="CK6" i="5"/>
  <c r="CI6" i="5"/>
  <c r="CH6" i="5"/>
  <c r="CG6" i="5"/>
  <c r="CF6" i="5"/>
  <c r="CD6" i="5"/>
  <c r="CC6" i="5"/>
  <c r="CB6" i="5"/>
  <c r="CA6" i="5"/>
  <c r="I85" i="4" s="1"/>
  <c r="BZ6" i="5"/>
  <c r="BX6" i="5"/>
  <c r="BW6" i="5"/>
  <c r="BV6" i="5"/>
  <c r="BU6" i="5"/>
  <c r="BS6" i="5"/>
  <c r="BR6" i="5"/>
  <c r="BQ6" i="5"/>
  <c r="BP6" i="5"/>
  <c r="H85" i="4" s="1"/>
  <c r="BO6" i="5"/>
  <c r="BM6" i="5"/>
  <c r="BL6" i="5"/>
  <c r="BK6" i="5"/>
  <c r="BJ6" i="5"/>
  <c r="BH6" i="5"/>
  <c r="BG6" i="5"/>
  <c r="BF6" i="5"/>
  <c r="BE6" i="5"/>
  <c r="G85" i="4" s="1"/>
  <c r="BD6" i="5"/>
  <c r="BB6" i="5"/>
  <c r="BA6" i="5"/>
  <c r="AZ6" i="5"/>
  <c r="AY6" i="5"/>
  <c r="AW6" i="5"/>
  <c r="AV6" i="5"/>
  <c r="AU6" i="5"/>
  <c r="AT6" i="5"/>
  <c r="F85" i="4" s="1"/>
  <c r="AS6" i="5"/>
  <c r="AQ6" i="5"/>
  <c r="AP6" i="5"/>
  <c r="AO6" i="5"/>
  <c r="AN6" i="5"/>
  <c r="AL6" i="5"/>
  <c r="AK6" i="5"/>
  <c r="AJ6" i="5"/>
  <c r="AI6" i="5"/>
  <c r="E85" i="4" s="1"/>
  <c r="AH6" i="5"/>
  <c r="AF6" i="5"/>
  <c r="AE6" i="5"/>
  <c r="AD6" i="5"/>
  <c r="AC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I10" i="4"/>
  <c r="AL8" i="4"/>
  <c r="P8" i="4"/>
</calcChain>
</file>

<file path=xl/sharedStrings.xml><?xml version="1.0" encoding="utf-8"?>
<sst xmlns="http://schemas.openxmlformats.org/spreadsheetml/2006/main" count="254" uniqueCount="114">
  <si>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</si>
  <si>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</si>
  <si>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</si>
  <si>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</si>
  <si>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</si>
  <si>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</si>
  <si>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</si>
  <si>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</si>
  <si>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</si>
  <si>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</si>
  <si>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</si>
  <si>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</si>
  <si>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</si>
  <si>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</si>
  <si>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</si>
  <si>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</si>
  <si>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</si>
  <si>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</si>
  <si>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</si>
  <si>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</si>
  <si>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</si>
  <si>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</si>
  <si>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</si>
  <si>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</si>
  <si>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</si>
  <si>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</si>
  <si>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</si>
  <si>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 ①経常収支比率及び⑤経費回収率は、一般的な浄化槽と比較して、水源地域の水質改善に要する経費が割高であることから、低率となっているが、本市では、生活排水処理という同じ目的の行政サービスであることから、公共下水道事業及び農業集落排水事業と同一の会計としており、全体の収支は概ね均衡している。
　⑦施設利用率は、50％以下をほぼ横ばいで推移していることから、法令に基づき適切に維持管理するとともに、計画的に修繕等を実施する必要がある。</t>
    <phoneticPr fontId="4"/>
  </si>
  <si>
    <t>2. 老朽化の状況について</t>
    <phoneticPr fontId="4"/>
  </si>
  <si>
    <t xml:space="preserve"> ①有形固定資産減価償却率、②管渠老朽化率及び③管渠改善率ともに、本事業が平成21年より供用開始したことから、標準耐用年数に近い資産が少ないため低い水準となっている。</t>
    <phoneticPr fontId="4"/>
  </si>
  <si>
    <t>2. 老朽化の状況</t>
    <phoneticPr fontId="4"/>
  </si>
  <si>
    <t>全体総括</t>
    <rPh sb="0" eb="2">
      <t>ゼンタイ</t>
    </rPh>
    <rPh sb="2" eb="4">
      <t>ソウカツ</t>
    </rPh>
    <phoneticPr fontId="4"/>
  </si>
  <si>
    <t>　通常の合併処理浄化槽では、窒素・リンが除去できず、それらがダム湖に流れ込むことでアオコが大量発生するなど水質汚濁が進んでいる。
　本事業は、窒素・リンも除去可能な高度処理型の浄化槽を市が設置及び管理していくことで、水源環境を保全することを目的としているが、今後、設備の標準耐用年数に伴い必要となる老朽化対策により、本事業の収支が下水道事業会計の負担にならないよう、コスト意識を持って経営を進める必要がある。</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</si>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</sst>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0" fillId="6" borderId="2" xfId="1" applyNumberFormat="1" applyFont="1" applyFill="1" applyBorder="1" applyAlignment="1">
      <alignment vertical="center" shrinkToFit="1"/>
    </xf>
    <xf numFmtId="177" fontId="0" fillId="6" borderId="2"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B-488A-9178-DC512A3AC9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1B-488A-9178-DC512A3AC9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47.92</c:v>
                </c:pt>
                <c:pt idx="1">
                  <c:v>49.15</c:v>
                </c:pt>
                <c:pt idx="2">
                  <c:v>46.74</c:v>
                </c:pt>
                <c:pt idx="3">
                  <c:v>47.535545023696685</c:v>
                </c:pt>
                <c:pt idx="4">
                  <c:v>46.07</c:v>
                </c:pt>
              </c:numCache>
            </c:numRef>
          </c:val>
          <c:extLst>
            <c:ext xmlns:c16="http://schemas.microsoft.com/office/drawing/2014/chart" uri="{C3380CC4-5D6E-409C-BE32-E72D297353CC}">
              <c16:uniqueId val="{00000000-53AF-453E-9CE2-87E6F1F1BB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53AF-453E-9CE2-87E6F1F1BB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65-41FE-B686-10B7F6072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EC65-41FE-B686-10B7F6072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59.9</c:v>
                </c:pt>
                <c:pt idx="1">
                  <c:v>60.62</c:v>
                </c:pt>
                <c:pt idx="2">
                  <c:v>54.67</c:v>
                </c:pt>
                <c:pt idx="3">
                  <c:v>54.490123787357625</c:v>
                </c:pt>
                <c:pt idx="4">
                  <c:v>55.92</c:v>
                </c:pt>
              </c:numCache>
            </c:numRef>
          </c:val>
          <c:extLst>
            <c:ext xmlns:c16="http://schemas.microsoft.com/office/drawing/2014/chart" uri="{C3380CC4-5D6E-409C-BE32-E72D297353CC}">
              <c16:uniqueId val="{00000000-051F-4A9F-9F4E-0533E1CB17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95.1</c:v>
                </c:pt>
              </c:numCache>
            </c:numRef>
          </c:val>
          <c:smooth val="0"/>
          <c:extLst>
            <c:ext xmlns:c16="http://schemas.microsoft.com/office/drawing/2014/chart" uri="{C3380CC4-5D6E-409C-BE32-E72D297353CC}">
              <c16:uniqueId val="{00000001-051F-4A9F-9F4E-0533E1CB17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12.6</c:v>
                </c:pt>
                <c:pt idx="1">
                  <c:v>14.87</c:v>
                </c:pt>
                <c:pt idx="2">
                  <c:v>16.73</c:v>
                </c:pt>
                <c:pt idx="3">
                  <c:v>18.991918251763035</c:v>
                </c:pt>
                <c:pt idx="4">
                  <c:v>20.9</c:v>
                </c:pt>
              </c:numCache>
            </c:numRef>
          </c:val>
          <c:extLst>
            <c:ext xmlns:c16="http://schemas.microsoft.com/office/drawing/2014/chart" uri="{C3380CC4-5D6E-409C-BE32-E72D297353CC}">
              <c16:uniqueId val="{00000000-235E-4F0A-872D-7BDA0807B1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19.34</c:v>
                </c:pt>
              </c:numCache>
            </c:numRef>
          </c:val>
          <c:smooth val="0"/>
          <c:extLst>
            <c:ext xmlns:c16="http://schemas.microsoft.com/office/drawing/2014/chart" uri="{C3380CC4-5D6E-409C-BE32-E72D297353CC}">
              <c16:uniqueId val="{00000001-235E-4F0A-872D-7BDA0807B1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51-4658-A1EA-4ABBBE75D6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51-4658-A1EA-4ABBBE75D6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1514.43</c:v>
                </c:pt>
                <c:pt idx="1">
                  <c:v>1754.49</c:v>
                </c:pt>
                <c:pt idx="2">
                  <c:v>2125.5</c:v>
                </c:pt>
                <c:pt idx="3">
                  <c:v>2399.1806955823672</c:v>
                </c:pt>
                <c:pt idx="4">
                  <c:v>2799.74</c:v>
                </c:pt>
              </c:numCache>
            </c:numRef>
          </c:val>
          <c:extLst>
            <c:ext xmlns:c16="http://schemas.microsoft.com/office/drawing/2014/chart" uri="{C3380CC4-5D6E-409C-BE32-E72D297353CC}">
              <c16:uniqueId val="{00000000-305B-409D-B559-E852948DE9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225.85</c:v>
                </c:pt>
              </c:numCache>
            </c:numRef>
          </c:val>
          <c:smooth val="0"/>
          <c:extLst>
            <c:ext xmlns:c16="http://schemas.microsoft.com/office/drawing/2014/chart" uri="{C3380CC4-5D6E-409C-BE32-E72D297353CC}">
              <c16:uniqueId val="{00000001-305B-409D-B559-E852948DE9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-96.08</c:v>
                </c:pt>
                <c:pt idx="1">
                  <c:v>-524.97</c:v>
                </c:pt>
                <c:pt idx="2">
                  <c:v>-370.53</c:v>
                </c:pt>
                <c:pt idx="3">
                  <c:v>-326.42031480570586</c:v>
                </c:pt>
                <c:pt idx="4">
                  <c:v>-264.8</c:v>
                </c:pt>
              </c:numCache>
            </c:numRef>
          </c:val>
          <c:extLst>
            <c:ext xmlns:c16="http://schemas.microsoft.com/office/drawing/2014/chart" uri="{C3380CC4-5D6E-409C-BE32-E72D297353CC}">
              <c16:uniqueId val="{00000000-5409-459E-BD17-81135A8C24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45.1</c:v>
                </c:pt>
              </c:numCache>
            </c:numRef>
          </c:val>
          <c:smooth val="0"/>
          <c:extLst>
            <c:ext xmlns:c16="http://schemas.microsoft.com/office/drawing/2014/chart" uri="{C3380CC4-5D6E-409C-BE32-E72D297353CC}">
              <c16:uniqueId val="{00000001-5409-459E-BD17-81135A8C24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887.12</c:v>
                </c:pt>
                <c:pt idx="1">
                  <c:v>968.57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9C-4C4D-AEB2-F49E9D772A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9E9C-4C4D-AEB2-F49E9D772A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24.73</c:v>
                </c:pt>
                <c:pt idx="1">
                  <c:v>24.41</c:v>
                </c:pt>
                <c:pt idx="2">
                  <c:v>19.63</c:v>
                </c:pt>
                <c:pt idx="3">
                  <c:v>19.325238753598985</c:v>
                </c:pt>
                <c:pt idx="4">
                  <c:v>19.5</c:v>
                </c:pt>
              </c:numCache>
            </c:numRef>
          </c:val>
          <c:extLst>
            <c:ext xmlns:c16="http://schemas.microsoft.com/office/drawing/2014/chart" uri="{C3380CC4-5D6E-409C-BE32-E72D297353CC}">
              <c16:uniqueId val="{00000000-12DA-4323-92A5-DBCF214C3E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12DA-4323-92A5-DBCF214C3E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473.37</c:v>
                </c:pt>
                <c:pt idx="1">
                  <c:v>468.18</c:v>
                </c:pt>
                <c:pt idx="2">
                  <c:v>577.41</c:v>
                </c:pt>
                <c:pt idx="3">
                  <c:v>598.80326233964945</c:v>
                </c:pt>
                <c:pt idx="4">
                  <c:v>588.44000000000005</c:v>
                </c:pt>
              </c:numCache>
            </c:numRef>
          </c:val>
          <c:extLst>
            <c:ext xmlns:c16="http://schemas.microsoft.com/office/drawing/2014/chart" uri="{C3380CC4-5D6E-409C-BE32-E72D297353CC}">
              <c16:uniqueId val="{00000000-2720-406A-971E-6BA8509A07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2720-406A-971E-6BA8509A07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6" zoomScaleNormal="100" workbookViewId="0">
      <selection activeCell="P7" sqref="P7:V7"/>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神奈川県　相模原市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特定地域生活排水処理</v>
      </c>
      <c r="Q8" s="41"/>
      <c r="R8" s="41"/>
      <c r="S8" s="41"/>
      <c r="T8" s="41"/>
      <c r="U8" s="41"/>
      <c r="V8" s="41"/>
      <c r="W8" s="41" t="str">
        <f>データ!L6</f>
        <v>K3</v>
      </c>
      <c r="X8" s="41"/>
      <c r="Y8" s="41"/>
      <c r="Z8" s="41"/>
      <c r="AA8" s="41"/>
      <c r="AB8" s="41"/>
      <c r="AC8" s="41"/>
      <c r="AD8" s="42" t="str">
        <f>データ!$M$6</f>
        <v>非設置</v>
      </c>
      <c r="AE8" s="42"/>
      <c r="AF8" s="42"/>
      <c r="AG8" s="42"/>
      <c r="AH8" s="42"/>
      <c r="AI8" s="42"/>
      <c r="AJ8" s="42"/>
      <c r="AK8" s="3"/>
      <c r="AL8" s="43">
        <f>データ!S6</f>
        <v>717861</v>
      </c>
      <c r="AM8" s="43"/>
      <c r="AN8" s="43"/>
      <c r="AO8" s="43"/>
      <c r="AP8" s="43"/>
      <c r="AQ8" s="43"/>
      <c r="AR8" s="43"/>
      <c r="AS8" s="43"/>
      <c r="AT8" s="36">
        <f>データ!T6</f>
        <v>328.91</v>
      </c>
      <c r="AU8" s="36"/>
      <c r="AV8" s="36"/>
      <c r="AW8" s="36"/>
      <c r="AX8" s="36"/>
      <c r="AY8" s="36"/>
      <c r="AZ8" s="36"/>
      <c r="BA8" s="36"/>
      <c r="BB8" s="36">
        <f>データ!U6</f>
        <v>30875.74</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48.03</v>
      </c>
      <c r="J10" s="36"/>
      <c r="K10" s="36"/>
      <c r="L10" s="36"/>
      <c r="M10" s="36"/>
      <c r="N10" s="36"/>
      <c r="O10" s="36"/>
      <c r="P10" s="36">
        <f>データ!P6</f>
        <v>0.43</v>
      </c>
      <c r="Q10" s="36"/>
      <c r="R10" s="36"/>
      <c r="S10" s="36"/>
      <c r="T10" s="36"/>
      <c r="U10" s="36"/>
      <c r="V10" s="36"/>
      <c r="W10" s="36">
        <f>データ!Q6</f>
        <v>100</v>
      </c>
      <c r="X10" s="36"/>
      <c r="Y10" s="36"/>
      <c r="Z10" s="36"/>
      <c r="AA10" s="36"/>
      <c r="AB10" s="36"/>
      <c r="AC10" s="36"/>
      <c r="AD10" s="43">
        <f>データ!R6</f>
        <v>2036</v>
      </c>
      <c r="AE10" s="43"/>
      <c r="AF10" s="43"/>
      <c r="AG10" s="43"/>
      <c r="AH10" s="43"/>
      <c r="AI10" s="43"/>
      <c r="AJ10" s="43"/>
      <c r="AK10" s="2"/>
      <c r="AL10" s="43">
        <f>データ!V6</f>
        <v>3094</v>
      </c>
      <c r="AM10" s="43"/>
      <c r="AN10" s="43"/>
      <c r="AO10" s="43"/>
      <c r="AP10" s="43"/>
      <c r="AQ10" s="43"/>
      <c r="AR10" s="43"/>
      <c r="AS10" s="43"/>
      <c r="AT10" s="36">
        <f>データ!W6</f>
        <v>0</v>
      </c>
      <c r="AU10" s="36"/>
      <c r="AV10" s="36"/>
      <c r="AW10" s="36"/>
      <c r="AX10" s="36"/>
      <c r="AY10" s="36"/>
      <c r="AZ10" s="36"/>
      <c r="BA10" s="36"/>
      <c r="BB10" s="36" t="str">
        <f>データ!X6</f>
        <v>-</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27</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28</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29</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30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31</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32</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33</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2BkP6kw7NOjkKem2nr7vrQmiJNHdcStTwOk3100/9jdbWW+EsjNAXwJec8YYKUjjY6pt6ahqu+aU3SEshRCuwA==" saltValue="xyC+7NZfnQN8+Loz1wsooQ==" spinCount="100000" sheet="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J1" workbookViewId="0">
      <selection activeCell="S16" sqref="S16"/>
    </sheetView>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30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141500</v>
      </c>
      <c r="D6" s="19">
        <f t="shared" si="3"/>
        <v>46</v>
      </c>
      <c r="E6" s="19">
        <f t="shared" si="3"/>
        <v>18</v>
      </c>
      <c r="F6" s="19">
        <f t="shared" si="3"/>
        <v>0</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48.03</v>
      </c>
      <c r="P6" s="20">
        <f t="shared" si="3"/>
        <v>0.43</v>
      </c>
      <c r="Q6" s="20">
        <f t="shared" si="3"/>
        <v>100</v>
      </c>
      <c r="R6" s="20">
        <f t="shared" si="3"/>
        <v>2036</v>
      </c>
      <c r="S6" s="20">
        <f t="shared" si="3"/>
        <v>717861</v>
      </c>
      <c r="T6" s="29">
        <f t="shared" si="3"/>
        <v>328.91</v>
      </c>
      <c r="U6" s="20">
        <f t="shared" si="3"/>
        <v>30875.74</v>
      </c>
      <c r="V6" s="20">
        <f t="shared" si="3"/>
        <v>3094</v>
      </c>
      <c r="W6" s="20">
        <f t="shared" si="3"/>
        <v>0</v>
      </c>
      <c r="X6" s="20" t="str">
        <f t="shared" si="3"/>
        <v>-</v>
      </c>
      <c r="Y6" s="21">
        <f>IF(Y7="",NA(),Y7)</f>
        <v>59.9</v>
      </c>
      <c r="Z6" s="21">
        <f t="shared" ref="Z6:AH6" si="4">IF(Z7="",NA(),Z7)</f>
        <v>60.62</v>
      </c>
      <c r="AA6" s="21">
        <f t="shared" si="4"/>
        <v>54.67</v>
      </c>
      <c r="AB6" s="28">
        <v>54.490123787357625</v>
      </c>
      <c r="AC6" s="21">
        <f t="shared" si="4"/>
        <v>55.92</v>
      </c>
      <c r="AD6" s="21">
        <f t="shared" si="4"/>
        <v>93.76</v>
      </c>
      <c r="AE6" s="21">
        <f t="shared" si="4"/>
        <v>95.33</v>
      </c>
      <c r="AF6" s="21">
        <f t="shared" si="4"/>
        <v>92.17</v>
      </c>
      <c r="AG6" s="28">
        <v>101.83</v>
      </c>
      <c r="AH6" s="21">
        <f t="shared" si="4"/>
        <v>95.1</v>
      </c>
      <c r="AI6" s="20" t="str">
        <f>IF(AI7="","",IF(AI7="-","【-】","【"&amp;SUBSTITUTE(TEXT(AI7,"#,##0.00"),"-","△")&amp;"】"))</f>
        <v>【96.62】</v>
      </c>
      <c r="AJ6" s="21">
        <f>IF(AJ7="",NA(),AJ7)</f>
        <v>1514.43</v>
      </c>
      <c r="AK6" s="21">
        <f t="shared" ref="AK6:AS6" si="5">IF(AK7="",NA(),AK7)</f>
        <v>1754.49</v>
      </c>
      <c r="AL6" s="21">
        <f t="shared" si="5"/>
        <v>2125.5</v>
      </c>
      <c r="AM6" s="28">
        <v>2399.1806955823672</v>
      </c>
      <c r="AN6" s="21">
        <f t="shared" si="5"/>
        <v>2799.74</v>
      </c>
      <c r="AO6" s="21">
        <f t="shared" si="5"/>
        <v>173.09</v>
      </c>
      <c r="AP6" s="21">
        <f t="shared" si="5"/>
        <v>162.82</v>
      </c>
      <c r="AQ6" s="21">
        <f t="shared" si="5"/>
        <v>193.62</v>
      </c>
      <c r="AR6" s="28">
        <v>44.51</v>
      </c>
      <c r="AS6" s="21">
        <f t="shared" si="5"/>
        <v>225.85</v>
      </c>
      <c r="AT6" s="20" t="str">
        <f>IF(AT7="","",IF(AT7="-","【-】","【"&amp;SUBSTITUTE(TEXT(AT7,"#,##0.00"),"-","△")&amp;"】"))</f>
        <v>【111.69】</v>
      </c>
      <c r="AU6" s="21">
        <f>IF(AU7="",NA(),AU7)</f>
        <v>-96.08</v>
      </c>
      <c r="AV6" s="21">
        <f t="shared" ref="AV6:BD6" si="6">IF(AV7="",NA(),AV7)</f>
        <v>-524.97</v>
      </c>
      <c r="AW6" s="21">
        <f t="shared" si="6"/>
        <v>-370.53</v>
      </c>
      <c r="AX6" s="28">
        <v>-326.42031480570586</v>
      </c>
      <c r="AY6" s="21">
        <f t="shared" si="6"/>
        <v>-264.8</v>
      </c>
      <c r="AZ6" s="21">
        <f t="shared" si="6"/>
        <v>117.39</v>
      </c>
      <c r="BA6" s="21">
        <f t="shared" si="6"/>
        <v>125.61</v>
      </c>
      <c r="BB6" s="21">
        <f t="shared" si="6"/>
        <v>67.75</v>
      </c>
      <c r="BC6" s="28">
        <v>150.30000000000001</v>
      </c>
      <c r="BD6" s="21">
        <f t="shared" si="6"/>
        <v>45.1</v>
      </c>
      <c r="BE6" s="20" t="str">
        <f>IF(BE7="","",IF(BE7="-","【-】","【"&amp;SUBSTITUTE(TEXT(BE7,"#,##0.00"),"-","△")&amp;"】"))</f>
        <v>【111.29】</v>
      </c>
      <c r="BF6" s="21">
        <f>IF(BF7="",NA(),BF7)</f>
        <v>887.12</v>
      </c>
      <c r="BG6" s="21">
        <f t="shared" ref="BG6:BO6" si="7">IF(BG7="",NA(),BG7)</f>
        <v>968.57</v>
      </c>
      <c r="BH6" s="20">
        <f t="shared" si="7"/>
        <v>0</v>
      </c>
      <c r="BI6" s="29">
        <v>0</v>
      </c>
      <c r="BJ6" s="20">
        <f t="shared" si="7"/>
        <v>0</v>
      </c>
      <c r="BK6" s="21">
        <f t="shared" si="7"/>
        <v>421.25</v>
      </c>
      <c r="BL6" s="21">
        <f t="shared" si="7"/>
        <v>398.42</v>
      </c>
      <c r="BM6" s="21">
        <f t="shared" si="7"/>
        <v>393.35</v>
      </c>
      <c r="BN6" s="28">
        <v>397.03</v>
      </c>
      <c r="BO6" s="21">
        <f t="shared" si="7"/>
        <v>424.95</v>
      </c>
      <c r="BP6" s="20" t="str">
        <f>IF(BP7="","",IF(BP7="-","【-】","【"&amp;SUBSTITUTE(TEXT(BP7,"#,##0.00"),"-","△")&amp;"】"))</f>
        <v>【349.83】</v>
      </c>
      <c r="BQ6" s="21">
        <f>IF(BQ7="",NA(),BQ7)</f>
        <v>24.73</v>
      </c>
      <c r="BR6" s="21">
        <f t="shared" ref="BR6:BZ6" si="8">IF(BR7="",NA(),BR7)</f>
        <v>24.41</v>
      </c>
      <c r="BS6" s="21">
        <f t="shared" si="8"/>
        <v>19.63</v>
      </c>
      <c r="BT6" s="28">
        <v>19.325238753598985</v>
      </c>
      <c r="BU6" s="21">
        <f t="shared" si="8"/>
        <v>19.5</v>
      </c>
      <c r="BV6" s="21">
        <f t="shared" si="8"/>
        <v>53.23</v>
      </c>
      <c r="BW6" s="21">
        <f t="shared" si="8"/>
        <v>50.7</v>
      </c>
      <c r="BX6" s="21">
        <f t="shared" si="8"/>
        <v>48.13</v>
      </c>
      <c r="BY6" s="28">
        <v>46.58</v>
      </c>
      <c r="BZ6" s="21">
        <f t="shared" si="8"/>
        <v>41.67</v>
      </c>
      <c r="CA6" s="20" t="str">
        <f>IF(CA7="","",IF(CA7="-","【-】","【"&amp;SUBSTITUTE(TEXT(CA7,"#,##0.00"),"-","△")&amp;"】"))</f>
        <v>【53.65】</v>
      </c>
      <c r="CB6" s="21">
        <f>IF(CB7="",NA(),CB7)</f>
        <v>473.37</v>
      </c>
      <c r="CC6" s="21">
        <f t="shared" ref="CC6:CK6" si="9">IF(CC7="",NA(),CC7)</f>
        <v>468.18</v>
      </c>
      <c r="CD6" s="21">
        <f t="shared" si="9"/>
        <v>577.41</v>
      </c>
      <c r="CE6" s="28">
        <v>598.80326233964945</v>
      </c>
      <c r="CF6" s="21">
        <f t="shared" si="9"/>
        <v>588.44000000000005</v>
      </c>
      <c r="CG6" s="21">
        <f t="shared" si="9"/>
        <v>283.3</v>
      </c>
      <c r="CH6" s="21">
        <f t="shared" si="9"/>
        <v>289.81</v>
      </c>
      <c r="CI6" s="21">
        <f t="shared" si="9"/>
        <v>301.54000000000002</v>
      </c>
      <c r="CJ6" s="28">
        <v>311.73</v>
      </c>
      <c r="CK6" s="21">
        <f t="shared" si="9"/>
        <v>326.49</v>
      </c>
      <c r="CL6" s="20" t="str">
        <f>IF(CL7="","",IF(CL7="-","【-】","【"&amp;SUBSTITUTE(TEXT(CL7,"#,##0.00"),"-","△")&amp;"】"))</f>
        <v>【307.86】</v>
      </c>
      <c r="CM6" s="21">
        <f>IF(CM7="",NA(),CM7)</f>
        <v>47.92</v>
      </c>
      <c r="CN6" s="21">
        <f t="shared" ref="CN6:CV6" si="10">IF(CN7="",NA(),CN7)</f>
        <v>49.15</v>
      </c>
      <c r="CO6" s="21">
        <f t="shared" si="10"/>
        <v>46.74</v>
      </c>
      <c r="CP6" s="28">
        <v>47.535545023696685</v>
      </c>
      <c r="CQ6" s="21">
        <f t="shared" si="10"/>
        <v>46.07</v>
      </c>
      <c r="CR6" s="21">
        <f t="shared" si="10"/>
        <v>55.96</v>
      </c>
      <c r="CS6" s="21">
        <f t="shared" si="10"/>
        <v>56.45</v>
      </c>
      <c r="CT6" s="21">
        <f t="shared" si="10"/>
        <v>58.26</v>
      </c>
      <c r="CU6" s="28">
        <v>56.76</v>
      </c>
      <c r="CV6" s="21">
        <f t="shared" si="10"/>
        <v>58.02</v>
      </c>
      <c r="CW6" s="20" t="str">
        <f>IF(CW7="","",IF(CW7="-","【-】","【"&amp;SUBSTITUTE(TEXT(CW7,"#,##0.00"),"-","△")&amp;"】"))</f>
        <v>【54.61】</v>
      </c>
      <c r="CX6" s="21">
        <f>IF(CX7="",NA(),CX7)</f>
        <v>100</v>
      </c>
      <c r="CY6" s="21">
        <f t="shared" ref="CY6:DG6" si="11">IF(CY7="",NA(),CY7)</f>
        <v>100</v>
      </c>
      <c r="CZ6" s="21">
        <f t="shared" si="11"/>
        <v>100</v>
      </c>
      <c r="DA6" s="28">
        <v>100</v>
      </c>
      <c r="DB6" s="21">
        <f t="shared" si="11"/>
        <v>100</v>
      </c>
      <c r="DC6" s="21">
        <f t="shared" si="11"/>
        <v>60.12</v>
      </c>
      <c r="DD6" s="21">
        <f t="shared" si="11"/>
        <v>54.99</v>
      </c>
      <c r="DE6" s="21">
        <f t="shared" si="11"/>
        <v>66.430000000000007</v>
      </c>
      <c r="DF6" s="28">
        <v>66.88</v>
      </c>
      <c r="DG6" s="21">
        <f t="shared" si="11"/>
        <v>63.66</v>
      </c>
      <c r="DH6" s="20" t="str">
        <f>IF(DH7="","",IF(DH7="-","【-】","【"&amp;SUBSTITUTE(TEXT(DH7,"#,##0.00"),"-","△")&amp;"】"))</f>
        <v>【85.31】</v>
      </c>
      <c r="DI6" s="21">
        <f>IF(DI7="",NA(),DI7)</f>
        <v>12.6</v>
      </c>
      <c r="DJ6" s="21">
        <f t="shared" ref="DJ6:DR6" si="12">IF(DJ7="",NA(),DJ7)</f>
        <v>14.87</v>
      </c>
      <c r="DK6" s="21">
        <f t="shared" si="12"/>
        <v>16.73</v>
      </c>
      <c r="DL6" s="28">
        <v>18.991918251763035</v>
      </c>
      <c r="DM6" s="21">
        <f t="shared" si="12"/>
        <v>20.9</v>
      </c>
      <c r="DN6" s="21">
        <f t="shared" si="12"/>
        <v>16.63</v>
      </c>
      <c r="DO6" s="21">
        <f t="shared" si="12"/>
        <v>15.4</v>
      </c>
      <c r="DP6" s="21">
        <f t="shared" si="12"/>
        <v>16.28</v>
      </c>
      <c r="DQ6" s="28">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141500</v>
      </c>
      <c r="D7" s="23">
        <v>46</v>
      </c>
      <c r="E7" s="23">
        <v>18</v>
      </c>
      <c r="F7" s="23">
        <v>0</v>
      </c>
      <c r="G7" s="23">
        <v>0</v>
      </c>
      <c r="H7" s="23" t="s">
        <v>98</v>
      </c>
      <c r="I7" s="23" t="s">
        <v>99</v>
      </c>
      <c r="J7" s="23" t="s">
        <v>100</v>
      </c>
      <c r="K7" s="23" t="s">
        <v>101</v>
      </c>
      <c r="L7" s="23" t="s">
        <v>102</v>
      </c>
      <c r="M7" s="23" t="s">
        <v>103</v>
      </c>
      <c r="N7" s="24" t="s">
        <v>104</v>
      </c>
      <c r="O7" s="24">
        <v>48.03</v>
      </c>
      <c r="P7" s="24">
        <v>0.43</v>
      </c>
      <c r="Q7" s="24">
        <v>100</v>
      </c>
      <c r="R7" s="24">
        <v>2036</v>
      </c>
      <c r="S7" s="24">
        <v>717861</v>
      </c>
      <c r="T7" s="29">
        <v>328.91</v>
      </c>
      <c r="U7" s="24">
        <v>30875.74</v>
      </c>
      <c r="V7" s="24">
        <v>3094</v>
      </c>
      <c r="W7" s="24">
        <v>0</v>
      </c>
      <c r="X7" s="24" t="s">
        <v>104</v>
      </c>
      <c r="Y7" s="24">
        <v>59.9</v>
      </c>
      <c r="Z7" s="24">
        <v>60.62</v>
      </c>
      <c r="AA7" s="24">
        <v>54.67</v>
      </c>
      <c r="AB7" s="29">
        <v>54.490123787357625</v>
      </c>
      <c r="AC7" s="24">
        <v>55.92</v>
      </c>
      <c r="AD7" s="24">
        <v>93.76</v>
      </c>
      <c r="AE7" s="24">
        <v>95.33</v>
      </c>
      <c r="AF7" s="24">
        <v>92.17</v>
      </c>
      <c r="AG7" s="29">
        <v>101.83</v>
      </c>
      <c r="AH7" s="24">
        <v>95.1</v>
      </c>
      <c r="AI7" s="24">
        <v>96.62</v>
      </c>
      <c r="AJ7" s="24">
        <v>1514.43</v>
      </c>
      <c r="AK7" s="24">
        <v>1754.49</v>
      </c>
      <c r="AL7" s="24">
        <v>2125.5</v>
      </c>
      <c r="AM7" s="29">
        <v>2399.1806955823672</v>
      </c>
      <c r="AN7" s="24">
        <v>2799.74</v>
      </c>
      <c r="AO7" s="24">
        <v>173.09</v>
      </c>
      <c r="AP7" s="24">
        <v>162.82</v>
      </c>
      <c r="AQ7" s="24">
        <v>193.62</v>
      </c>
      <c r="AR7" s="29">
        <v>44.51</v>
      </c>
      <c r="AS7" s="24">
        <v>225.85</v>
      </c>
      <c r="AT7" s="24">
        <v>111.69</v>
      </c>
      <c r="AU7" s="24">
        <v>-96.08</v>
      </c>
      <c r="AV7" s="24">
        <v>-524.97</v>
      </c>
      <c r="AW7" s="24">
        <v>-370.53</v>
      </c>
      <c r="AX7" s="29">
        <v>-326.42031480570586</v>
      </c>
      <c r="AY7" s="24">
        <v>-264.8</v>
      </c>
      <c r="AZ7" s="24">
        <v>117.39</v>
      </c>
      <c r="BA7" s="24">
        <v>125.61</v>
      </c>
      <c r="BB7" s="24">
        <v>67.75</v>
      </c>
      <c r="BC7" s="29">
        <v>150.30000000000001</v>
      </c>
      <c r="BD7" s="24">
        <v>45.1</v>
      </c>
      <c r="BE7" s="24">
        <v>111.29</v>
      </c>
      <c r="BF7" s="24">
        <v>887.12</v>
      </c>
      <c r="BG7" s="24">
        <v>968.57</v>
      </c>
      <c r="BH7" s="24">
        <v>0</v>
      </c>
      <c r="BI7" s="29">
        <v>0</v>
      </c>
      <c r="BJ7" s="24">
        <v>0</v>
      </c>
      <c r="BK7" s="24">
        <v>421.25</v>
      </c>
      <c r="BL7" s="24">
        <v>398.42</v>
      </c>
      <c r="BM7" s="24">
        <v>393.35</v>
      </c>
      <c r="BN7" s="29">
        <v>397.03</v>
      </c>
      <c r="BO7" s="24">
        <v>424.95</v>
      </c>
      <c r="BP7" s="24">
        <v>349.83</v>
      </c>
      <c r="BQ7" s="24">
        <v>24.73</v>
      </c>
      <c r="BR7" s="24">
        <v>24.41</v>
      </c>
      <c r="BS7" s="24">
        <v>19.63</v>
      </c>
      <c r="BT7" s="29">
        <v>19.325238753598985</v>
      </c>
      <c r="BU7" s="24">
        <v>19.5</v>
      </c>
      <c r="BV7" s="24">
        <v>53.23</v>
      </c>
      <c r="BW7" s="24">
        <v>50.7</v>
      </c>
      <c r="BX7" s="24">
        <v>48.13</v>
      </c>
      <c r="BY7" s="29">
        <v>46.58</v>
      </c>
      <c r="BZ7" s="24">
        <v>41.67</v>
      </c>
      <c r="CA7" s="24">
        <v>53.65</v>
      </c>
      <c r="CB7" s="24">
        <v>473.37</v>
      </c>
      <c r="CC7" s="24">
        <v>468.18</v>
      </c>
      <c r="CD7" s="24">
        <v>577.41</v>
      </c>
      <c r="CE7" s="29">
        <v>598.80326233964945</v>
      </c>
      <c r="CF7" s="24">
        <v>588.44000000000005</v>
      </c>
      <c r="CG7" s="24">
        <v>283.3</v>
      </c>
      <c r="CH7" s="24">
        <v>289.81</v>
      </c>
      <c r="CI7" s="24">
        <v>301.54000000000002</v>
      </c>
      <c r="CJ7" s="29">
        <v>311.73</v>
      </c>
      <c r="CK7" s="24">
        <v>326.49</v>
      </c>
      <c r="CL7" s="24">
        <v>307.86</v>
      </c>
      <c r="CM7" s="24">
        <v>47.92</v>
      </c>
      <c r="CN7" s="24">
        <v>49.15</v>
      </c>
      <c r="CO7" s="24">
        <v>46.74</v>
      </c>
      <c r="CP7" s="29">
        <v>47.535545023696685</v>
      </c>
      <c r="CQ7" s="24">
        <v>46.07</v>
      </c>
      <c r="CR7" s="24">
        <v>55.96</v>
      </c>
      <c r="CS7" s="24">
        <v>56.45</v>
      </c>
      <c r="CT7" s="24">
        <v>58.26</v>
      </c>
      <c r="CU7" s="29">
        <v>56.76</v>
      </c>
      <c r="CV7" s="24">
        <v>58.02</v>
      </c>
      <c r="CW7" s="24">
        <v>54.61</v>
      </c>
      <c r="CX7" s="24">
        <v>100</v>
      </c>
      <c r="CY7" s="24">
        <v>100</v>
      </c>
      <c r="CZ7" s="24">
        <v>100</v>
      </c>
      <c r="DA7" s="29">
        <v>100</v>
      </c>
      <c r="DB7" s="24">
        <v>100</v>
      </c>
      <c r="DC7" s="24">
        <v>60.12</v>
      </c>
      <c r="DD7" s="24">
        <v>54.99</v>
      </c>
      <c r="DE7" s="24">
        <v>66.430000000000007</v>
      </c>
      <c r="DF7" s="29">
        <v>66.88</v>
      </c>
      <c r="DG7" s="24">
        <v>63.66</v>
      </c>
      <c r="DH7" s="24">
        <v>85.31</v>
      </c>
      <c r="DI7" s="24">
        <v>12.6</v>
      </c>
      <c r="DJ7" s="24">
        <v>14.87</v>
      </c>
      <c r="DK7" s="24">
        <v>16.73</v>
      </c>
      <c r="DL7" s="29">
        <v>18.991918251763035</v>
      </c>
      <c r="DM7" s="24">
        <v>20.9</v>
      </c>
      <c r="DN7" s="24">
        <v>16.63</v>
      </c>
      <c r="DO7" s="24">
        <v>15.4</v>
      </c>
      <c r="DP7" s="24">
        <v>16.28</v>
      </c>
      <c r="DQ7" s="29">
        <v>16.75</v>
      </c>
      <c r="DR7" s="24">
        <v>19.34</v>
      </c>
      <c r="DS7" s="24">
        <v>25.25</v>
      </c>
      <c r="DT7" s="24" t="s">
        <v>104</v>
      </c>
      <c r="DU7" s="24" t="s">
        <v>104</v>
      </c>
      <c r="DV7" s="24" t="s">
        <v>104</v>
      </c>
      <c r="DW7" s="24" t="s">
        <v>104</v>
      </c>
      <c r="DX7" s="24" t="s">
        <v>104</v>
      </c>
      <c r="DY7" s="24" t="s">
        <v>104</v>
      </c>
      <c r="DZ7" s="24" t="s">
        <v>104</v>
      </c>
      <c r="EA7" s="24" t="s">
        <v>104</v>
      </c>
      <c r="EB7" s="24" t="s">
        <v>104</v>
      </c>
      <c r="EC7" s="24" t="s">
        <v>104</v>
      </c>
      <c r="ED7" s="24" t="s">
        <v>104</v>
      </c>
      <c r="EE7" s="24" t="s">
        <v>104</v>
      </c>
      <c r="EF7" s="24" t="s">
        <v>104</v>
      </c>
      <c r="EG7" s="24" t="s">
        <v>104</v>
      </c>
      <c r="EH7" s="24" t="s">
        <v>104</v>
      </c>
      <c r="EI7" s="24" t="s">
        <v>104</v>
      </c>
      <c r="EJ7" s="24" t="s">
        <v>104</v>
      </c>
      <c r="EK7" s="24" t="s">
        <v>104</v>
      </c>
      <c r="EL7" s="24" t="s">
        <v>104</v>
      </c>
      <c r="EM7" s="24" t="s">
        <v>104</v>
      </c>
      <c r="EN7" s="24" t="s">
        <v>104</v>
      </c>
      <c r="EO7" s="24" t="s">
        <v>104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E23BED57-D40F-4CBB-BEA2-6BB73C40D8F1}"/>
</file>

<file path=customXml/itemProps2.xml><?xml version="1.0" encoding="utf-8"?>
<ds:datastoreItem xmlns:ds="http://schemas.openxmlformats.org/officeDocument/2006/customXml" ds:itemID="{C9101018-1B9B-4FFD-AA55-2051EE7928DC}"/>
</file>

<file path=customXml/itemProps3.xml><?xml version="1.0" encoding="utf-8"?>
<ds:datastoreItem xmlns:ds="http://schemas.openxmlformats.org/officeDocument/2006/customXml" ds:itemID="{EFFC0C7F-6C69-43CE-B542-B3FE94A8C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2025-02-15T04:04:11Z</dcterms:created>
  <dcterms:modified xsi:type="dcterms:W3CDTF">2025-02-15T04:04:25Z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