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73EA038D41171A7188C2328830BC593C6CE6B0C6" xr6:coauthVersionLast="47" xr6:coauthVersionMax="47" xr10:uidLastSave="{1C894B06-6D0E-459E-8A88-91D3B1EB6224}"/>
  <workbookProtection workbookAlgorithmName="SHA-512" workbookHashValue="hYTy35MgwlCQGLU2UADT1E9ePJGYgmKX/vpR5qBIdHf0TVdqBUQG8guJbzpOU1hOZabzg9XIvn+irnwN6dT8BQ==" workbookSaltValue="Iv4Uw+qs35MP03rxa1VzY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F85" i="4"/>
  <c r="E85" i="4"/>
  <c r="AT10" i="4"/>
  <c r="AL10" i="4"/>
  <c r="I10" i="4"/>
  <c r="B10" i="4"/>
  <c r="BB8" i="4"/>
  <c r="AT8" i="4"/>
  <c r="AL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<sst xmlns="http://schemas.openxmlformats.org/spreadsheetml/2006/main" count="228" uniqueCount="111">
  <si>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</si>
  <si>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</si>
  <si>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</si>
  <si>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</si>
  <si>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</si>
  <si>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</si>
  <si>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</si>
  <si>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</si>
  <si>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</si>
  <si>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</si>
  <si>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</si>
  <si>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</si>
  <si>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</si>
  <si>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</si>
  <si>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</si>
  <si>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</si>
  <si>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</si>
  <si>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</si>
  <si>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</si>
  <si>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</si>
  <si>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</si>
  <si>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</si>
  <si>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</si>
  <si>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</si>
  <si>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</si>
  <si>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</si>
  <si>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②経常収支比率は、給水収益が事業所等の使用水量の増加により令和４年度に比べ増加しましたが、物価上昇などにより引き続き100％を下回りました。純損失は未処分利益剰余金により補填されたため、累積欠損金はありません。
　③流動比率は、令和４年度に比べ減少しましたが、100％を上回っており、短期的な資金面においてのリスクは低いと言えます。
　④企業債残高対給水収益比率は、給水収益が増加し、企業債残高が減少したことにより、令和４年度に比べ減少しました。
　⑤料金回収率は、給水収益が増加したものの、引き続き100％を下回っています。今後の社会経済活動の状況が経営に与える影響を慎重に注視し、収益確保に努めていきます。
　⑥給水原価は、類似団体の平均値を下回っています。引き続き、効率的・効果的な事業執行に努めていきます。
　⑦施設利用率は、類似団体の平均値を下回っていますが、安定した給水を継続するために必要な施設規模となっています。
　⑧有収率は、類似団体の平均値を上回っています。今後も無収水量の削減に努め、有収率の向上を図っていきます。</t>
    <rPh sb="39" eb="41">
      <t>ゾウカ</t>
    </rPh>
    <rPh sb="47" eb="49">
      <t>ブッカ</t>
    </rPh>
    <rPh sb="49" eb="51">
      <t>ジョウショウ</t>
    </rPh>
    <rPh sb="56" eb="57">
      <t>ヒ</t>
    </rPh>
    <rPh sb="58" eb="59">
      <t>ツヅ</t>
    </rPh>
    <rPh sb="76" eb="79">
      <t>ミショブン</t>
    </rPh>
    <rPh sb="79" eb="84">
      <t>リエキジョウヨキン</t>
    </rPh>
    <rPh sb="185" eb="189">
      <t>キュウスイシュウエキ</t>
    </rPh>
    <rPh sb="190" eb="192">
      <t>ゾウカ</t>
    </rPh>
    <rPh sb="235" eb="239">
      <t>キュウスイシュウエキ</t>
    </rPh>
    <rPh sb="240" eb="242">
      <t>ゾウカ</t>
    </rPh>
    <rPh sb="248" eb="249">
      <t>ヒ</t>
    </rPh>
    <rPh sb="250" eb="251">
      <t>ツヅ</t>
    </rPh>
    <phoneticPr fontId="4"/>
  </si>
  <si>
    <t>2. 老朽化の状況について</t>
    <phoneticPr fontId="4"/>
  </si>
  <si>
    <r>
      <t xml:space="preserve">  ①類似団体の平均値と比べると有形固定資産減価償却率は上回っており、本市の水道施設は法定耐用年数に近い資産の割合が高いと言えますが、アセットマネジメントの取り組みに基づく施設の長寿命化により、法定耐用年数を上回る目標耐用年数を設定し、計画的に施設の更新を進めています。
②③管路経年化率は類似団体の平均値を下回っていますが、管路更新率は類似団体の平均値を上回っています。これは、本市の配水管が特に昭和40年代から50年代にかけて整備されたものが多く、老朽化に伴って今後一斉に更新時期を迎えることが見込まれるため、老朽度や重要度を的確に評価し、計画的に老朽化した配水管の更新及び耐震化を行っているためです。
　</t>
    </r>
    <r>
      <rPr>
        <strike/>
        <sz val="11"/>
        <color rgb="FFFF0000"/>
        <rFont val="ＭＳ ゴシック"/>
        <family val="3"/>
        <charset val="128"/>
      </rPr>
      <t/>
    </r>
    <rPh sb="249" eb="251">
      <t>ミコ</t>
    </rPh>
    <phoneticPr fontId="4"/>
  </si>
  <si>
    <t>2. 老朽化の状況</t>
    <phoneticPr fontId="4"/>
  </si>
  <si>
    <t>全体総括</t>
    <rPh sb="0" eb="2">
      <t>ゼンタイ</t>
    </rPh>
    <rPh sb="2" eb="4">
      <t>ソウカツ</t>
    </rPh>
    <phoneticPr fontId="4"/>
  </si>
  <si>
    <t>　給水収益は長期的な減少傾向にあり、引き続き厳しい状況にあることに加え、電力費の高止まりや物価上昇などが支出の大きな増加要因となり、安定的な事業運営に非常に強い影響を及ぼしており、今後も厳しい状況が見込まれます。
　そうした状況においても、施設の老朽化対策や南海トラフ地震を見据えた地震対策などに取り組んでいく必要があります。
　このように、経営環境は極めて厳しい状況が続いておりますが、これまで以上に、効率的・効果的な事業執行に努めるとともに、将来を見据えた投資を積極的・計画的に行うことにより、持続可能な事業運営に努めていき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</si>
  <si>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</si>
  <si>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</si>
  <si>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</si>
  <si>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</si>
  <si>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</si>
  <si>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</si>
  <si>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</si>
  <si>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</si>
  <si>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</si>
  <si>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</si>
  <si>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</si>
  <si>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</si>
  <si>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</si>
  <si>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</si>
  <si>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</si>
  <si>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</si>
  <si>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</si>
  <si>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</si>
  <si>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</si>
  <si>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</si>
  <si>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</si>
  <si>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</si>
  <si>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</si>
  <si>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</si>
  <si>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</si>
  <si>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</si>
  <si>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</si>
  <si>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</si>
  <si>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</si>
  <si>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</si>
  <si>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</si>
  <si>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</si>
  <si>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</si>
  <si>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</si>
  <si>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</si>
  <si>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</si>
  <si>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</si>
  <si>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</si>
  <si>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</si>
  <si>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</si>
  <si>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</si>
  <si>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</si>
  <si>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</si>
  <si>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</si>
  <si>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</si>
  <si>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</si>
  <si>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</si>
  <si>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</si>
  <si>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</si>
  <si>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</si>
  <si>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</si>
  <si>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</si>
  <si>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</si>
  <si>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</si>
  <si>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</si>
  <si>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</si>
  <si>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</si>
  <si>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</si>
  <si>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</si>
  <si>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</si>
  <si>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</si>
  <si>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</si>
  <si>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</si>
  <si>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名古屋市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</si>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</sst>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trike/>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1.1100000000000001</c:v>
                </c:pt>
                <c:pt idx="1">
                  <c:v>1.29</c:v>
                </c:pt>
                <c:pt idx="2">
                  <c:v>1.27</c:v>
                </c:pt>
                <c:pt idx="3">
                  <c:v>1.02</c:v>
                </c:pt>
                <c:pt idx="4">
                  <c:v>0.98</c:v>
                </c:pt>
              </c:numCache>
            </c:numRef>
          </c:val>
          <c:extLst>
            <c:ext xmlns:c16="http://schemas.microsoft.com/office/drawing/2014/chart" uri="{C3380CC4-5D6E-409C-BE32-E72D297353CC}">
              <c16:uniqueId val="{00000000-0B18-47B5-8DB6-6B289FBD02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0B18-47B5-8DB6-6B289FBD02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53.2</c:v>
                </c:pt>
                <c:pt idx="1">
                  <c:v>53.36</c:v>
                </c:pt>
                <c:pt idx="2">
                  <c:v>52.72</c:v>
                </c:pt>
                <c:pt idx="3">
                  <c:v>51.99</c:v>
                </c:pt>
                <c:pt idx="4">
                  <c:v>51.96</c:v>
                </c:pt>
              </c:numCache>
            </c:numRef>
          </c:val>
          <c:extLst>
            <c:ext xmlns:c16="http://schemas.microsoft.com/office/drawing/2014/chart" uri="{C3380CC4-5D6E-409C-BE32-E72D297353CC}">
              <c16:uniqueId val="{00000000-954D-49D8-8069-6C058286E9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954D-49D8-8069-6C058286E9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94.63</c:v>
                </c:pt>
                <c:pt idx="1">
                  <c:v>95.04</c:v>
                </c:pt>
                <c:pt idx="2">
                  <c:v>95.2</c:v>
                </c:pt>
                <c:pt idx="3">
                  <c:v>95.59</c:v>
                </c:pt>
                <c:pt idx="4">
                  <c:v>95.18</c:v>
                </c:pt>
              </c:numCache>
            </c:numRef>
          </c:val>
          <c:extLst>
            <c:ext xmlns:c16="http://schemas.microsoft.com/office/drawing/2014/chart" uri="{C3380CC4-5D6E-409C-BE32-E72D297353CC}">
              <c16:uniqueId val="{00000000-8DD8-43DF-A3C6-138BBBC48F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8DD8-43DF-A3C6-138BBBC48F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106.2</c:v>
                </c:pt>
                <c:pt idx="1">
                  <c:v>98.42</c:v>
                </c:pt>
                <c:pt idx="2">
                  <c:v>101.37</c:v>
                </c:pt>
                <c:pt idx="3">
                  <c:v>97.51</c:v>
                </c:pt>
                <c:pt idx="4">
                  <c:v>99.1</c:v>
                </c:pt>
              </c:numCache>
            </c:numRef>
          </c:val>
          <c:extLst>
            <c:ext xmlns:c16="http://schemas.microsoft.com/office/drawing/2014/chart" uri="{C3380CC4-5D6E-409C-BE32-E72D297353CC}">
              <c16:uniqueId val="{00000000-6335-47DA-B483-3C17CA64D4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6335-47DA-B483-3C17CA64D4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53.75</c:v>
                </c:pt>
                <c:pt idx="1">
                  <c:v>54.2</c:v>
                </c:pt>
                <c:pt idx="2">
                  <c:v>53.48</c:v>
                </c:pt>
                <c:pt idx="3">
                  <c:v>53.98</c:v>
                </c:pt>
                <c:pt idx="4">
                  <c:v>54.29</c:v>
                </c:pt>
              </c:numCache>
            </c:numRef>
          </c:val>
          <c:extLst>
            <c:ext xmlns:c16="http://schemas.microsoft.com/office/drawing/2014/chart" uri="{C3380CC4-5D6E-409C-BE32-E72D297353CC}">
              <c16:uniqueId val="{00000000-4235-4B9A-8F45-BE323FF811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4235-4B9A-8F45-BE323FF811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19.14</c:v>
                </c:pt>
                <c:pt idx="1">
                  <c:v>21.03</c:v>
                </c:pt>
                <c:pt idx="2">
                  <c:v>22.72</c:v>
                </c:pt>
                <c:pt idx="3">
                  <c:v>24.12</c:v>
                </c:pt>
                <c:pt idx="4">
                  <c:v>26.15</c:v>
                </c:pt>
              </c:numCache>
            </c:numRef>
          </c:val>
          <c:extLst>
            <c:ext xmlns:c16="http://schemas.microsoft.com/office/drawing/2014/chart" uri="{C3380CC4-5D6E-409C-BE32-E72D297353CC}">
              <c16:uniqueId val="{00000000-7076-4258-9929-D032FA7A85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7076-4258-9929-D032FA7A85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6C-4C11-9DDA-69036D896C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6C-4C11-9DDA-69036D896C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238.02</c:v>
                </c:pt>
                <c:pt idx="1">
                  <c:v>215.88</c:v>
                </c:pt>
                <c:pt idx="2">
                  <c:v>181.8</c:v>
                </c:pt>
                <c:pt idx="3">
                  <c:v>165.23</c:v>
                </c:pt>
                <c:pt idx="4">
                  <c:v>162.62</c:v>
                </c:pt>
              </c:numCache>
            </c:numRef>
          </c:val>
          <c:extLst>
            <c:ext xmlns:c16="http://schemas.microsoft.com/office/drawing/2014/chart" uri="{C3380CC4-5D6E-409C-BE32-E72D297353CC}">
              <c16:uniqueId val="{00000000-F9B0-42F5-92B5-EF42D22564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F9B0-42F5-92B5-EF42D22564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205.42</c:v>
                </c:pt>
                <c:pt idx="1">
                  <c:v>214</c:v>
                </c:pt>
                <c:pt idx="2">
                  <c:v>194.96</c:v>
                </c:pt>
                <c:pt idx="3">
                  <c:v>183.63</c:v>
                </c:pt>
                <c:pt idx="4">
                  <c:v>178.84</c:v>
                </c:pt>
              </c:numCache>
            </c:numRef>
          </c:val>
          <c:extLst>
            <c:ext xmlns:c16="http://schemas.microsoft.com/office/drawing/2014/chart" uri="{C3380CC4-5D6E-409C-BE32-E72D297353CC}">
              <c16:uniqueId val="{00000000-9F5A-4A3F-9D69-F3D0F9D245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9F5A-4A3F-9D69-F3D0F9D245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98.8</c:v>
                </c:pt>
                <c:pt idx="1">
                  <c:v>90.89</c:v>
                </c:pt>
                <c:pt idx="2">
                  <c:v>93.61</c:v>
                </c:pt>
                <c:pt idx="3">
                  <c:v>89.4</c:v>
                </c:pt>
                <c:pt idx="4">
                  <c:v>90.37</c:v>
                </c:pt>
              </c:numCache>
            </c:numRef>
          </c:val>
          <c:extLst>
            <c:ext xmlns:c16="http://schemas.microsoft.com/office/drawing/2014/chart" uri="{C3380CC4-5D6E-409C-BE32-E72D297353CC}">
              <c16:uniqueId val="{00000000-BC28-4324-A1B1-9BE0A07A79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BC28-4324-A1B1-9BE0A07A79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160.88999999999999</c:v>
                </c:pt>
                <c:pt idx="1">
                  <c:v>161.24</c:v>
                </c:pt>
                <c:pt idx="2">
                  <c:v>165.41</c:v>
                </c:pt>
                <c:pt idx="3">
                  <c:v>174.79</c:v>
                </c:pt>
                <c:pt idx="4">
                  <c:v>173.8</c:v>
                </c:pt>
              </c:numCache>
            </c:numRef>
          </c:val>
          <c:extLst>
            <c:ext xmlns:c16="http://schemas.microsoft.com/office/drawing/2014/chart" uri="{C3380CC4-5D6E-409C-BE32-E72D297353CC}">
              <c16:uniqueId val="{00000000-C730-46E7-ABB8-2DD6EECD75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C730-46E7-ABB8-2DD6EECD75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愛知県　名古屋市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政令市等</v>
      </c>
      <c r="X8" s="77"/>
      <c r="Y8" s="77"/>
      <c r="Z8" s="77"/>
      <c r="AA8" s="77"/>
      <c r="AB8" s="77"/>
      <c r="AC8" s="77"/>
      <c r="AD8" s="77" t="str">
        <f>データ!$M$6</f>
        <v>自治体職員</v>
      </c>
      <c r="AE8" s="77"/>
      <c r="AF8" s="77"/>
      <c r="AG8" s="77"/>
      <c r="AH8" s="77"/>
      <c r="AI8" s="77"/>
      <c r="AJ8" s="77"/>
      <c r="AK8" s="2"/>
      <c r="AL8" s="68">
        <f>データ!$R$6</f>
        <v>2297745</v>
      </c>
      <c r="AM8" s="68"/>
      <c r="AN8" s="68"/>
      <c r="AO8" s="68"/>
      <c r="AP8" s="68"/>
      <c r="AQ8" s="68"/>
      <c r="AR8" s="68"/>
      <c r="AS8" s="68"/>
      <c r="AT8" s="36">
        <f>データ!$S$6</f>
        <v>326.45999999999998</v>
      </c>
      <c r="AU8" s="37"/>
      <c r="AV8" s="37"/>
      <c r="AW8" s="37"/>
      <c r="AX8" s="37"/>
      <c r="AY8" s="37"/>
      <c r="AZ8" s="37"/>
      <c r="BA8" s="37"/>
      <c r="BB8" s="57">
        <f>データ!$T$6</f>
        <v>7038.37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72.44</v>
      </c>
      <c r="J10" s="37"/>
      <c r="K10" s="37"/>
      <c r="L10" s="37"/>
      <c r="M10" s="37"/>
      <c r="N10" s="37"/>
      <c r="O10" s="67"/>
      <c r="P10" s="57">
        <f>データ!$P$6</f>
        <v>100</v>
      </c>
      <c r="Q10" s="57"/>
      <c r="R10" s="57"/>
      <c r="S10" s="57"/>
      <c r="T10" s="57"/>
      <c r="U10" s="57"/>
      <c r="V10" s="57"/>
      <c r="W10" s="68">
        <f>データ!$Q$6</f>
        <v>2425</v>
      </c>
      <c r="X10" s="68"/>
      <c r="Y10" s="68"/>
      <c r="Z10" s="68"/>
      <c r="AA10" s="68"/>
      <c r="AB10" s="68"/>
      <c r="AC10" s="68"/>
      <c r="AD10" s="2"/>
      <c r="AE10" s="2"/>
      <c r="AF10" s="2"/>
      <c r="AG10" s="2"/>
      <c r="AH10" s="2"/>
      <c r="AI10" s="2"/>
      <c r="AJ10" s="2"/>
      <c r="AK10" s="2"/>
      <c r="AL10" s="68">
        <f>データ!$U$6</f>
        <v>2456017</v>
      </c>
      <c r="AM10" s="68"/>
      <c r="AN10" s="68"/>
      <c r="AO10" s="68"/>
      <c r="AP10" s="68"/>
      <c r="AQ10" s="68"/>
      <c r="AR10" s="68"/>
      <c r="AS10" s="68"/>
      <c r="AT10" s="36">
        <f>データ!$V$6</f>
        <v>356.06</v>
      </c>
      <c r="AU10" s="37"/>
      <c r="AV10" s="37"/>
      <c r="AW10" s="37"/>
      <c r="AX10" s="37"/>
      <c r="AY10" s="37"/>
      <c r="AZ10" s="37"/>
      <c r="BA10" s="37"/>
      <c r="BB10" s="57">
        <f>データ!$W$6</f>
        <v>6897.76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28</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29</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31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c6EeWQeR2KcRYCB4tUVGnRQEMNPAv3/leX+9zOmWNxwlE0XEKO6Tw5XGykJRHnHYofCeiaASt2/jh+0oheTuA==" saltValue="vuciSthu8+gDRhEgJNrF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5" t="s">
        <v>53</v>
      </c>
      <c r="I3" s="86"/>
      <c r="J3" s="86"/>
      <c r="K3" s="86"/>
      <c r="L3" s="86"/>
      <c r="M3" s="86"/>
      <c r="N3" s="86"/>
      <c r="O3" s="86"/>
      <c r="P3" s="86"/>
      <c r="Q3" s="86"/>
      <c r="R3" s="86"/>
      <c r="S3" s="86"/>
      <c r="T3" s="86"/>
      <c r="U3" s="86"/>
      <c r="V3" s="86"/>
      <c r="W3" s="87"/>
      <c r="X3" s="91"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55</v>
      </c>
      <c r="B4" s="17"/>
      <c r="C4" s="17"/>
      <c r="D4" s="17"/>
      <c r="E4" s="17"/>
      <c r="F4" s="17"/>
      <c r="G4" s="17"/>
      <c r="H4" s="88"/>
      <c r="I4" s="89"/>
      <c r="J4" s="89"/>
      <c r="K4" s="89"/>
      <c r="L4" s="89"/>
      <c r="M4" s="89"/>
      <c r="N4" s="89"/>
      <c r="O4" s="89"/>
      <c r="P4" s="89"/>
      <c r="Q4" s="89"/>
      <c r="R4" s="89"/>
      <c r="S4" s="89"/>
      <c r="T4" s="89"/>
      <c r="U4" s="89"/>
      <c r="V4" s="89"/>
      <c r="W4" s="90"/>
      <c r="X4" s="84" t="s">
        <v>56</v>
      </c>
      <c r="Y4" s="84"/>
      <c r="Z4" s="84"/>
      <c r="AA4" s="84"/>
      <c r="AB4" s="84"/>
      <c r="AC4" s="84"/>
      <c r="AD4" s="84"/>
      <c r="AE4" s="84"/>
      <c r="AF4" s="84"/>
      <c r="AG4" s="84"/>
      <c r="AH4" s="84"/>
      <c r="AI4" s="84" t="s">
        <v>57</v>
      </c>
      <c r="AJ4" s="84"/>
      <c r="AK4" s="84"/>
      <c r="AL4" s="84"/>
      <c r="AM4" s="84"/>
      <c r="AN4" s="84"/>
      <c r="AO4" s="84"/>
      <c r="AP4" s="84"/>
      <c r="AQ4" s="84"/>
      <c r="AR4" s="84"/>
      <c r="AS4" s="84"/>
      <c r="AT4" s="84" t="s">
        <v>58</v>
      </c>
      <c r="AU4" s="84"/>
      <c r="AV4" s="84"/>
      <c r="AW4" s="84"/>
      <c r="AX4" s="84"/>
      <c r="AY4" s="84"/>
      <c r="AZ4" s="84"/>
      <c r="BA4" s="84"/>
      <c r="BB4" s="84"/>
      <c r="BC4" s="84"/>
      <c r="BD4" s="84"/>
      <c r="BE4" s="84" t="s">
        <v>59</v>
      </c>
      <c r="BF4" s="84"/>
      <c r="BG4" s="84"/>
      <c r="BH4" s="84"/>
      <c r="BI4" s="84"/>
      <c r="BJ4" s="84"/>
      <c r="BK4" s="84"/>
      <c r="BL4" s="84"/>
      <c r="BM4" s="84"/>
      <c r="BN4" s="84"/>
      <c r="BO4" s="84"/>
      <c r="BP4" s="84" t="s">
        <v>60</v>
      </c>
      <c r="BQ4" s="84"/>
      <c r="BR4" s="84"/>
      <c r="BS4" s="84"/>
      <c r="BT4" s="84"/>
      <c r="BU4" s="84"/>
      <c r="BV4" s="84"/>
      <c r="BW4" s="84"/>
      <c r="BX4" s="84"/>
      <c r="BY4" s="84"/>
      <c r="BZ4" s="84"/>
      <c r="CA4" s="84" t="s">
        <v>61</v>
      </c>
      <c r="CB4" s="84"/>
      <c r="CC4" s="84"/>
      <c r="CD4" s="84"/>
      <c r="CE4" s="84"/>
      <c r="CF4" s="84"/>
      <c r="CG4" s="84"/>
      <c r="CH4" s="84"/>
      <c r="CI4" s="84"/>
      <c r="CJ4" s="84"/>
      <c r="CK4" s="84"/>
      <c r="CL4" s="84" t="s">
        <v>62</v>
      </c>
      <c r="CM4" s="84"/>
      <c r="CN4" s="84"/>
      <c r="CO4" s="84"/>
      <c r="CP4" s="84"/>
      <c r="CQ4" s="84"/>
      <c r="CR4" s="84"/>
      <c r="CS4" s="84"/>
      <c r="CT4" s="84"/>
      <c r="CU4" s="84"/>
      <c r="CV4" s="84"/>
      <c r="CW4" s="84" t="s">
        <v>63</v>
      </c>
      <c r="CX4" s="84"/>
      <c r="CY4" s="84"/>
      <c r="CZ4" s="84"/>
      <c r="DA4" s="84"/>
      <c r="DB4" s="84"/>
      <c r="DC4" s="84"/>
      <c r="DD4" s="84"/>
      <c r="DE4" s="84"/>
      <c r="DF4" s="84"/>
      <c r="DG4" s="84"/>
      <c r="DH4" s="84" t="s">
        <v>64</v>
      </c>
      <c r="DI4" s="84"/>
      <c r="DJ4" s="84"/>
      <c r="DK4" s="84"/>
      <c r="DL4" s="84"/>
      <c r="DM4" s="84"/>
      <c r="DN4" s="84"/>
      <c r="DO4" s="84"/>
      <c r="DP4" s="84"/>
      <c r="DQ4" s="84"/>
      <c r="DR4" s="84"/>
      <c r="DS4" s="84" t="s">
        <v>65</v>
      </c>
      <c r="DT4" s="84"/>
      <c r="DU4" s="84"/>
      <c r="DV4" s="84"/>
      <c r="DW4" s="84"/>
      <c r="DX4" s="84"/>
      <c r="DY4" s="84"/>
      <c r="DZ4" s="84"/>
      <c r="EA4" s="84"/>
      <c r="EB4" s="84"/>
      <c r="EC4" s="84"/>
      <c r="ED4" s="84" t="s">
        <v>66</v>
      </c>
      <c r="EE4" s="84"/>
      <c r="EF4" s="84"/>
      <c r="EG4" s="84"/>
      <c r="EH4" s="84"/>
      <c r="EI4" s="84"/>
      <c r="EJ4" s="84"/>
      <c r="EK4" s="84"/>
      <c r="EL4" s="84"/>
      <c r="EM4" s="84"/>
      <c r="EN4" s="84"/>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231002</v>
      </c>
      <c r="D6" s="20">
        <f t="shared" si="3"/>
        <v>46</v>
      </c>
      <c r="E6" s="20">
        <f t="shared" si="3"/>
        <v>1</v>
      </c>
      <c r="F6" s="20">
        <f t="shared" si="3"/>
        <v>0</v>
      </c>
      <c r="G6" s="20">
        <f t="shared" si="3"/>
        <v>1</v>
      </c>
      <c r="H6" s="20" t="str">
        <f t="shared" si="3"/>
        <v>愛知県　名古屋市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72.44</v>
      </c>
      <c r="P6" s="21">
        <f t="shared" si="3"/>
        <v>100</v>
      </c>
      <c r="Q6" s="21">
        <f t="shared" si="3"/>
        <v>2425</v>
      </c>
      <c r="R6" s="21">
        <f t="shared" si="3"/>
        <v>2297745</v>
      </c>
      <c r="S6" s="21">
        <f t="shared" si="3"/>
        <v>326.45999999999998</v>
      </c>
      <c r="T6" s="21">
        <f t="shared" si="3"/>
        <v>7038.37</v>
      </c>
      <c r="U6" s="21">
        <f t="shared" si="3"/>
        <v>2456017</v>
      </c>
      <c r="V6" s="21">
        <f t="shared" si="3"/>
        <v>356.06</v>
      </c>
      <c r="W6" s="21">
        <f t="shared" si="3"/>
        <v>6897.76</v>
      </c>
      <c r="X6" s="22">
        <f>IF(X7="",NA(),X7)</f>
        <v>106.2</v>
      </c>
      <c r="Y6" s="22">
        <f t="shared" ref="Y6:AG6" si="4">IF(Y7="",NA(),Y7)</f>
        <v>98.42</v>
      </c>
      <c r="Z6" s="22">
        <f t="shared" si="4"/>
        <v>101.37</v>
      </c>
      <c r="AA6" s="22">
        <f t="shared" si="4"/>
        <v>97.51</v>
      </c>
      <c r="AB6" s="22">
        <f t="shared" si="4"/>
        <v>99.1</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238.02</v>
      </c>
      <c r="AU6" s="22">
        <f t="shared" ref="AU6:BC6" si="6">IF(AU7="",NA(),AU7)</f>
        <v>215.88</v>
      </c>
      <c r="AV6" s="22">
        <f t="shared" si="6"/>
        <v>181.8</v>
      </c>
      <c r="AW6" s="22">
        <f t="shared" si="6"/>
        <v>165.23</v>
      </c>
      <c r="AX6" s="22">
        <f t="shared" si="6"/>
        <v>162.62</v>
      </c>
      <c r="AY6" s="22">
        <f t="shared" si="6"/>
        <v>172.47</v>
      </c>
      <c r="AZ6" s="22">
        <f t="shared" si="6"/>
        <v>170.76</v>
      </c>
      <c r="BA6" s="22">
        <f t="shared" si="6"/>
        <v>169.11</v>
      </c>
      <c r="BB6" s="22">
        <f t="shared" si="6"/>
        <v>157.01</v>
      </c>
      <c r="BC6" s="22">
        <f t="shared" si="6"/>
        <v>147.65</v>
      </c>
      <c r="BD6" s="21" t="str">
        <f>IF(BD7="","",IF(BD7="-","【-】","【"&amp;SUBSTITUTE(TEXT(BD7,"#,##0.00"),"-","△")&amp;"】"))</f>
        <v>【243.36】</v>
      </c>
      <c r="BE6" s="22">
        <f>IF(BE7="",NA(),BE7)</f>
        <v>205.42</v>
      </c>
      <c r="BF6" s="22">
        <f t="shared" ref="BF6:BN6" si="7">IF(BF7="",NA(),BF7)</f>
        <v>214</v>
      </c>
      <c r="BG6" s="22">
        <f t="shared" si="7"/>
        <v>194.96</v>
      </c>
      <c r="BH6" s="22">
        <f t="shared" si="7"/>
        <v>183.63</v>
      </c>
      <c r="BI6" s="22">
        <f t="shared" si="7"/>
        <v>178.84</v>
      </c>
      <c r="BJ6" s="22">
        <f t="shared" si="7"/>
        <v>193.57</v>
      </c>
      <c r="BK6" s="22">
        <f t="shared" si="7"/>
        <v>200.12</v>
      </c>
      <c r="BL6" s="22">
        <f t="shared" si="7"/>
        <v>194.42</v>
      </c>
      <c r="BM6" s="22">
        <f t="shared" si="7"/>
        <v>195.5</v>
      </c>
      <c r="BN6" s="22">
        <f t="shared" si="7"/>
        <v>195.64</v>
      </c>
      <c r="BO6" s="21" t="str">
        <f>IF(BO7="","",IF(BO7="-","【-】","【"&amp;SUBSTITUTE(TEXT(BO7,"#,##0.00"),"-","△")&amp;"】"))</f>
        <v>【265.93】</v>
      </c>
      <c r="BP6" s="22">
        <f>IF(BP7="",NA(),BP7)</f>
        <v>98.8</v>
      </c>
      <c r="BQ6" s="22">
        <f t="shared" ref="BQ6:BY6" si="8">IF(BQ7="",NA(),BQ7)</f>
        <v>90.89</v>
      </c>
      <c r="BR6" s="22">
        <f t="shared" si="8"/>
        <v>93.61</v>
      </c>
      <c r="BS6" s="22">
        <f t="shared" si="8"/>
        <v>89.4</v>
      </c>
      <c r="BT6" s="22">
        <f t="shared" si="8"/>
        <v>90.37</v>
      </c>
      <c r="BU6" s="22">
        <f t="shared" si="8"/>
        <v>102.26</v>
      </c>
      <c r="BV6" s="22">
        <f t="shared" si="8"/>
        <v>98.26</v>
      </c>
      <c r="BW6" s="22">
        <f t="shared" si="8"/>
        <v>100.4</v>
      </c>
      <c r="BX6" s="22">
        <f t="shared" si="8"/>
        <v>96.51</v>
      </c>
      <c r="BY6" s="22">
        <f t="shared" si="8"/>
        <v>95.29</v>
      </c>
      <c r="BZ6" s="21" t="str">
        <f>IF(BZ7="","",IF(BZ7="-","【-】","【"&amp;SUBSTITUTE(TEXT(BZ7,"#,##0.00"),"-","△")&amp;"】"))</f>
        <v>【97.82】</v>
      </c>
      <c r="CA6" s="22">
        <f>IF(CA7="",NA(),CA7)</f>
        <v>160.88999999999999</v>
      </c>
      <c r="CB6" s="22">
        <f t="shared" ref="CB6:CJ6" si="9">IF(CB7="",NA(),CB7)</f>
        <v>161.24</v>
      </c>
      <c r="CC6" s="22">
        <f t="shared" si="9"/>
        <v>165.41</v>
      </c>
      <c r="CD6" s="22">
        <f t="shared" si="9"/>
        <v>174.79</v>
      </c>
      <c r="CE6" s="22">
        <f t="shared" si="9"/>
        <v>173.8</v>
      </c>
      <c r="CF6" s="22">
        <f t="shared" si="9"/>
        <v>174.34</v>
      </c>
      <c r="CG6" s="22">
        <f t="shared" si="9"/>
        <v>172.33</v>
      </c>
      <c r="CH6" s="22">
        <f t="shared" si="9"/>
        <v>172.8</v>
      </c>
      <c r="CI6" s="22">
        <f t="shared" si="9"/>
        <v>180.94</v>
      </c>
      <c r="CJ6" s="22">
        <f t="shared" si="9"/>
        <v>186.56</v>
      </c>
      <c r="CK6" s="21" t="str">
        <f>IF(CK7="","",IF(CK7="-","【-】","【"&amp;SUBSTITUTE(TEXT(CK7,"#,##0.00"),"-","△")&amp;"】"))</f>
        <v>【177.56】</v>
      </c>
      <c r="CL6" s="22">
        <f>IF(CL7="",NA(),CL7)</f>
        <v>53.2</v>
      </c>
      <c r="CM6" s="22">
        <f t="shared" ref="CM6:CU6" si="10">IF(CM7="",NA(),CM7)</f>
        <v>53.36</v>
      </c>
      <c r="CN6" s="22">
        <f t="shared" si="10"/>
        <v>52.72</v>
      </c>
      <c r="CO6" s="22">
        <f t="shared" si="10"/>
        <v>51.99</v>
      </c>
      <c r="CP6" s="22">
        <f t="shared" si="10"/>
        <v>51.96</v>
      </c>
      <c r="CQ6" s="22">
        <f t="shared" si="10"/>
        <v>59.12</v>
      </c>
      <c r="CR6" s="22">
        <f t="shared" si="10"/>
        <v>59.37</v>
      </c>
      <c r="CS6" s="22">
        <f t="shared" si="10"/>
        <v>58.84</v>
      </c>
      <c r="CT6" s="22">
        <f t="shared" si="10"/>
        <v>58.91</v>
      </c>
      <c r="CU6" s="22">
        <f t="shared" si="10"/>
        <v>58.89</v>
      </c>
      <c r="CV6" s="21" t="str">
        <f>IF(CV7="","",IF(CV7="-","【-】","【"&amp;SUBSTITUTE(TEXT(CV7,"#,##0.00"),"-","△")&amp;"】"))</f>
        <v>【59.81】</v>
      </c>
      <c r="CW6" s="22">
        <f>IF(CW7="",NA(),CW7)</f>
        <v>94.63</v>
      </c>
      <c r="CX6" s="22">
        <f t="shared" ref="CX6:DF6" si="11">IF(CX7="",NA(),CX7)</f>
        <v>95.04</v>
      </c>
      <c r="CY6" s="22">
        <f t="shared" si="11"/>
        <v>95.2</v>
      </c>
      <c r="CZ6" s="22">
        <f t="shared" si="11"/>
        <v>95.59</v>
      </c>
      <c r="DA6" s="22">
        <f t="shared" si="11"/>
        <v>95.18</v>
      </c>
      <c r="DB6" s="22">
        <f t="shared" si="11"/>
        <v>93.64</v>
      </c>
      <c r="DC6" s="22">
        <f t="shared" si="11"/>
        <v>93.68</v>
      </c>
      <c r="DD6" s="22">
        <f t="shared" si="11"/>
        <v>94.13</v>
      </c>
      <c r="DE6" s="22">
        <f t="shared" si="11"/>
        <v>93.84</v>
      </c>
      <c r="DF6" s="22">
        <f t="shared" si="11"/>
        <v>93.56</v>
      </c>
      <c r="DG6" s="21" t="str">
        <f>IF(DG7="","",IF(DG7="-","【-】","【"&amp;SUBSTITUTE(TEXT(DG7,"#,##0.00"),"-","△")&amp;"】"))</f>
        <v>【89.42】</v>
      </c>
      <c r="DH6" s="22">
        <f>IF(DH7="",NA(),DH7)</f>
        <v>53.75</v>
      </c>
      <c r="DI6" s="22">
        <f t="shared" ref="DI6:DQ6" si="12">IF(DI7="",NA(),DI7)</f>
        <v>54.2</v>
      </c>
      <c r="DJ6" s="22">
        <f t="shared" si="12"/>
        <v>53.48</v>
      </c>
      <c r="DK6" s="22">
        <f t="shared" si="12"/>
        <v>53.98</v>
      </c>
      <c r="DL6" s="22">
        <f t="shared" si="12"/>
        <v>54.29</v>
      </c>
      <c r="DM6" s="22">
        <f t="shared" si="12"/>
        <v>49.78</v>
      </c>
      <c r="DN6" s="22">
        <f t="shared" si="12"/>
        <v>50.32</v>
      </c>
      <c r="DO6" s="22">
        <f t="shared" si="12"/>
        <v>50.93</v>
      </c>
      <c r="DP6" s="22">
        <f t="shared" si="12"/>
        <v>51.24</v>
      </c>
      <c r="DQ6" s="22">
        <f t="shared" si="12"/>
        <v>51.59</v>
      </c>
      <c r="DR6" s="21" t="str">
        <f>IF(DR7="","",IF(DR7="-","【-】","【"&amp;SUBSTITUTE(TEXT(DR7,"#,##0.00"),"-","△")&amp;"】"))</f>
        <v>【52.02】</v>
      </c>
      <c r="DS6" s="22">
        <f>IF(DS7="",NA(),DS7)</f>
        <v>19.14</v>
      </c>
      <c r="DT6" s="22">
        <f t="shared" ref="DT6:EB6" si="13">IF(DT7="",NA(),DT7)</f>
        <v>21.03</v>
      </c>
      <c r="DU6" s="22">
        <f t="shared" si="13"/>
        <v>22.72</v>
      </c>
      <c r="DV6" s="22">
        <f t="shared" si="13"/>
        <v>24.12</v>
      </c>
      <c r="DW6" s="22">
        <f t="shared" si="13"/>
        <v>26.15</v>
      </c>
      <c r="DX6" s="22">
        <f t="shared" si="13"/>
        <v>22.79</v>
      </c>
      <c r="DY6" s="22">
        <f t="shared" si="13"/>
        <v>24.26</v>
      </c>
      <c r="DZ6" s="22">
        <f t="shared" si="13"/>
        <v>25.55</v>
      </c>
      <c r="EA6" s="22">
        <f t="shared" si="13"/>
        <v>26.73</v>
      </c>
      <c r="EB6" s="22">
        <f t="shared" si="13"/>
        <v>28.09</v>
      </c>
      <c r="EC6" s="21" t="str">
        <f>IF(EC7="","",IF(EC7="-","【-】","【"&amp;SUBSTITUTE(TEXT(EC7,"#,##0.00"),"-","△")&amp;"】"))</f>
        <v>【25.37】</v>
      </c>
      <c r="ED6" s="22">
        <f>IF(ED7="",NA(),ED7)</f>
        <v>1.1100000000000001</v>
      </c>
      <c r="EE6" s="22">
        <f t="shared" ref="EE6:EM6" si="14">IF(EE7="",NA(),EE7)</f>
        <v>1.29</v>
      </c>
      <c r="EF6" s="22">
        <f t="shared" si="14"/>
        <v>1.27</v>
      </c>
      <c r="EG6" s="22">
        <f t="shared" si="14"/>
        <v>1.02</v>
      </c>
      <c r="EH6" s="22">
        <f t="shared" si="14"/>
        <v>0.98</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231002</v>
      </c>
      <c r="D7" s="24">
        <v>46</v>
      </c>
      <c r="E7" s="24">
        <v>1</v>
      </c>
      <c r="F7" s="24">
        <v>0</v>
      </c>
      <c r="G7" s="24">
        <v>1</v>
      </c>
      <c r="H7" s="24" t="s">
        <v>95</v>
      </c>
      <c r="I7" s="24" t="s">
        <v>96</v>
      </c>
      <c r="J7" s="24" t="s">
        <v>97</v>
      </c>
      <c r="K7" s="24" t="s">
        <v>98</v>
      </c>
      <c r="L7" s="24" t="s">
        <v>99</v>
      </c>
      <c r="M7" s="24" t="s">
        <v>100</v>
      </c>
      <c r="N7" s="25" t="s">
        <v>101</v>
      </c>
      <c r="O7" s="25">
        <v>72.44</v>
      </c>
      <c r="P7" s="25">
        <v>100</v>
      </c>
      <c r="Q7" s="25">
        <v>2425</v>
      </c>
      <c r="R7" s="25">
        <v>2297745</v>
      </c>
      <c r="S7" s="25">
        <v>326.45999999999998</v>
      </c>
      <c r="T7" s="25">
        <v>7038.37</v>
      </c>
      <c r="U7" s="25">
        <v>2456017</v>
      </c>
      <c r="V7" s="25">
        <v>356.06</v>
      </c>
      <c r="W7" s="25">
        <v>6897.76</v>
      </c>
      <c r="X7" s="25">
        <v>106.2</v>
      </c>
      <c r="Y7" s="25">
        <v>98.42</v>
      </c>
      <c r="Z7" s="25">
        <v>101.37</v>
      </c>
      <c r="AA7" s="25">
        <v>97.51</v>
      </c>
      <c r="AB7" s="25">
        <v>99.1</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238.02</v>
      </c>
      <c r="AU7" s="25">
        <v>215.88</v>
      </c>
      <c r="AV7" s="25">
        <v>181.8</v>
      </c>
      <c r="AW7" s="25">
        <v>165.23</v>
      </c>
      <c r="AX7" s="25">
        <v>162.62</v>
      </c>
      <c r="AY7" s="25">
        <v>172.47</v>
      </c>
      <c r="AZ7" s="25">
        <v>170.76</v>
      </c>
      <c r="BA7" s="25">
        <v>169.11</v>
      </c>
      <c r="BB7" s="25">
        <v>157.01</v>
      </c>
      <c r="BC7" s="25">
        <v>147.65</v>
      </c>
      <c r="BD7" s="25">
        <v>243.36</v>
      </c>
      <c r="BE7" s="25">
        <v>205.42</v>
      </c>
      <c r="BF7" s="25">
        <v>214</v>
      </c>
      <c r="BG7" s="25">
        <v>194.96</v>
      </c>
      <c r="BH7" s="25">
        <v>183.63</v>
      </c>
      <c r="BI7" s="25">
        <v>178.84</v>
      </c>
      <c r="BJ7" s="25">
        <v>193.57</v>
      </c>
      <c r="BK7" s="25">
        <v>200.12</v>
      </c>
      <c r="BL7" s="25">
        <v>194.42</v>
      </c>
      <c r="BM7" s="25">
        <v>195.5</v>
      </c>
      <c r="BN7" s="25">
        <v>195.64</v>
      </c>
      <c r="BO7" s="25">
        <v>265.93</v>
      </c>
      <c r="BP7" s="25">
        <v>98.8</v>
      </c>
      <c r="BQ7" s="25">
        <v>90.89</v>
      </c>
      <c r="BR7" s="25">
        <v>93.61</v>
      </c>
      <c r="BS7" s="25">
        <v>89.4</v>
      </c>
      <c r="BT7" s="25">
        <v>90.37</v>
      </c>
      <c r="BU7" s="25">
        <v>102.26</v>
      </c>
      <c r="BV7" s="25">
        <v>98.26</v>
      </c>
      <c r="BW7" s="25">
        <v>100.4</v>
      </c>
      <c r="BX7" s="25">
        <v>96.51</v>
      </c>
      <c r="BY7" s="25">
        <v>95.29</v>
      </c>
      <c r="BZ7" s="25">
        <v>97.82</v>
      </c>
      <c r="CA7" s="25">
        <v>160.88999999999999</v>
      </c>
      <c r="CB7" s="25">
        <v>161.24</v>
      </c>
      <c r="CC7" s="25">
        <v>165.41</v>
      </c>
      <c r="CD7" s="25">
        <v>174.79</v>
      </c>
      <c r="CE7" s="25">
        <v>173.8</v>
      </c>
      <c r="CF7" s="25">
        <v>174.34</v>
      </c>
      <c r="CG7" s="25">
        <v>172.33</v>
      </c>
      <c r="CH7" s="25">
        <v>172.8</v>
      </c>
      <c r="CI7" s="25">
        <v>180.94</v>
      </c>
      <c r="CJ7" s="25">
        <v>186.56</v>
      </c>
      <c r="CK7" s="25">
        <v>177.56</v>
      </c>
      <c r="CL7" s="25">
        <v>53.2</v>
      </c>
      <c r="CM7" s="25">
        <v>53.36</v>
      </c>
      <c r="CN7" s="25">
        <v>52.72</v>
      </c>
      <c r="CO7" s="25">
        <v>51.99</v>
      </c>
      <c r="CP7" s="25">
        <v>51.96</v>
      </c>
      <c r="CQ7" s="25">
        <v>59.12</v>
      </c>
      <c r="CR7" s="25">
        <v>59.37</v>
      </c>
      <c r="CS7" s="25">
        <v>58.84</v>
      </c>
      <c r="CT7" s="25">
        <v>58.91</v>
      </c>
      <c r="CU7" s="25">
        <v>58.89</v>
      </c>
      <c r="CV7" s="25">
        <v>59.81</v>
      </c>
      <c r="CW7" s="25">
        <v>94.63</v>
      </c>
      <c r="CX7" s="25">
        <v>95.04</v>
      </c>
      <c r="CY7" s="25">
        <v>95.2</v>
      </c>
      <c r="CZ7" s="25">
        <v>95.59</v>
      </c>
      <c r="DA7" s="25">
        <v>95.18</v>
      </c>
      <c r="DB7" s="25">
        <v>93.64</v>
      </c>
      <c r="DC7" s="25">
        <v>93.68</v>
      </c>
      <c r="DD7" s="25">
        <v>94.13</v>
      </c>
      <c r="DE7" s="25">
        <v>93.84</v>
      </c>
      <c r="DF7" s="25">
        <v>93.56</v>
      </c>
      <c r="DG7" s="25">
        <v>89.42</v>
      </c>
      <c r="DH7" s="25">
        <v>53.75</v>
      </c>
      <c r="DI7" s="25">
        <v>54.2</v>
      </c>
      <c r="DJ7" s="25">
        <v>53.48</v>
      </c>
      <c r="DK7" s="25">
        <v>53.98</v>
      </c>
      <c r="DL7" s="25">
        <v>54.29</v>
      </c>
      <c r="DM7" s="25">
        <v>49.78</v>
      </c>
      <c r="DN7" s="25">
        <v>50.32</v>
      </c>
      <c r="DO7" s="25">
        <v>50.93</v>
      </c>
      <c r="DP7" s="25">
        <v>51.24</v>
      </c>
      <c r="DQ7" s="25">
        <v>51.59</v>
      </c>
      <c r="DR7" s="25">
        <v>52.02</v>
      </c>
      <c r="DS7" s="25">
        <v>19.14</v>
      </c>
      <c r="DT7" s="25">
        <v>21.03</v>
      </c>
      <c r="DU7" s="25">
        <v>22.72</v>
      </c>
      <c r="DV7" s="25">
        <v>24.12</v>
      </c>
      <c r="DW7" s="25">
        <v>26.15</v>
      </c>
      <c r="DX7" s="25">
        <v>22.79</v>
      </c>
      <c r="DY7" s="25">
        <v>24.26</v>
      </c>
      <c r="DZ7" s="25">
        <v>25.55</v>
      </c>
      <c r="EA7" s="25">
        <v>26.73</v>
      </c>
      <c r="EB7" s="25">
        <v>28.09</v>
      </c>
      <c r="EC7" s="25">
        <v>25.37</v>
      </c>
      <c r="ED7" s="25">
        <v>1.1100000000000001</v>
      </c>
      <c r="EE7" s="25">
        <v>1.29</v>
      </c>
      <c r="EF7" s="25">
        <v>1.27</v>
      </c>
      <c r="EG7" s="25">
        <v>1.02</v>
      </c>
      <c r="EH7" s="25">
        <v>0.98</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1DA3765-FCEB-4B11-904B-B570A5068786}"/>
</file>

<file path=customXml/itemProps2.xml><?xml version="1.0" encoding="utf-8"?>
<ds:datastoreItem xmlns:ds="http://schemas.openxmlformats.org/officeDocument/2006/customXml" ds:itemID="{560E9B51-9347-40F4-B323-608EB2BD51E6}"/>
</file>

<file path=customXml/itemProps3.xml><?xml version="1.0" encoding="utf-8"?>
<ds:datastoreItem xmlns:ds="http://schemas.openxmlformats.org/officeDocument/2006/customXml" ds:itemID="{854722EF-71AD-4B5D-92A9-46DB7C0196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2025-02-07T12:10:49Z</dcterms:created>
  <dcterms:modified xsi:type="dcterms:W3CDTF">2025-02-07T12:11:40Z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