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52C7E861-531E-4EAF-BC1F-B2BB7FD53744}" xr6:coauthVersionLast="47" xr6:coauthVersionMax="47" xr10:uidLastSave="{B52BEEE7-C704-45E0-B70D-8DF4557753C9}"/>
  <workbookProtection workbookAlgorithmName="SHA-512" workbookHashValue="Zh+fywBEIsZLNf0dNARfpLe3Q1rnx/hltpLu0Rzde1LHwCown/vzc/bXNCazJsfotkmKwL2JRY/yN8yNwNBWBg==" workbookSaltValue="rNSIEa3xUMqFN7vuLVXTJ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BB10" i="4"/>
  <c r="AT10" i="4"/>
  <c r="AL10" i="4"/>
  <c r="W10" i="4"/>
  <c r="P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<sst xmlns="http://schemas.openxmlformats.org/spreadsheetml/2006/main" count="228" uniqueCount="113">
  <si>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</si>
  <si>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</si>
  <si>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</si>
  <si>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</si>
  <si>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</si>
  <si>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</si>
  <si>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</si>
  <si>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</si>
  <si>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</si>
  <si>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</si>
  <si>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</si>
  <si>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</si>
  <si>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</si>
  <si>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</si>
  <si>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</si>
  <si>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</si>
  <si>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</si>
  <si>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</si>
  <si>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</si>
  <si>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</si>
  <si>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</si>
  <si>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</si>
  <si>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</si>
  <si>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</si>
  <si>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</si>
  <si>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</si>
  <si>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</si>
  <si>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</si>
  <si>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</si>
  <si>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</si>
  <si>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</si>
  <si>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</si>
  <si>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</si>
  <si>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</si>
  <si>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</si>
  <si>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</si>
  <si>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</si>
  <si>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</si>
  <si>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</si>
  <si>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</si>
  <si>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</si>
  <si>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</si>
  <si>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</si>
  <si>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</si>
  <si>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</si>
  <si>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</si>
  <si>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</si>
  <si>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</si>
  <si>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</si>
  <si>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</si>
  <si>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</si>
  <si>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</si>
  <si>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</si>
  <si>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</si>
  <si>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</si>
  <si>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</si>
  <si>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</si>
  <si>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</si>
  <si>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</si>
  <si>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</si>
  <si>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</si>
  <si>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</si>
  <si>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</si>
  <si>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</si>
  <si>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</si>
  <si>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</si>
  <si>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</si>
  <si>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</si>
  <si>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</si>
  <si>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</si>
  <si>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</si>
  <si>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</si>
  <si>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</si>
  <si>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</si>
  <si>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</si>
  <si>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</si>
  <si>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</si>
  <si>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</si>
  <si>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</si>
  <si>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</si>
  <si>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</si>
  <si>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</si>
  <si>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</si>
  <si>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</si>
  <si>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</si>
  <si>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</si>
  <si>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</si>
  <si>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</si>
  <si>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</si>
  <si>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</si>
  <si>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</si>
  <si>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</si>
  <si>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</si>
  <si>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</si>
  <si>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</si>
  <si>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</si>
  <si>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</si>
  <si>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</si>
  <si>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</si>
  <si>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</si>
  <si>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</si>
  <si>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</si>
  <si>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</si>
  <si>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</si>
  <si>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</si>
  <si>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</si>
  <si>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</si>
  <si>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</si>
  <si>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</si>
  <si>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</si>
  <si>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令和元年度以降「①経常収支比率」、「⑤料金回収率」共に類似団体平均値を上回っており、令和5年度は料金単価の高い事業用の使用水量の増加による収益の増加や、電気料金や粉末活性炭経費の減少等による費用の減少により、対前年度比で上昇した。
○「⑦施設利用率」は使用水量が増加したことにより、1日平均配水量が増加したため、前年度と比べ0.3ポイント上昇した。また、「⑥給水原価」は、有収水量の増加に加え、電気料金や粉末活性炭経費の減少等により、費用が減少したことで前年度と比べ3.2円低下しており、継続して類似団体平均値を下回っている。
</t>
    </r>
    <r>
      <rPr>
        <sz val="11"/>
        <rFont val="ＭＳ ゴシック"/>
        <family val="3"/>
        <charset val="128"/>
      </rPr>
      <t>○一方で、「④企業債残高対給水収益比率」は、これまで建設財源の多くを企業債で賄ってきたため、類似団体平均値を大きく上回っている。令和5年度は、給水収益が増加するとともに企業債残高が減少したことにより、前年度と比べ9.9ポイント低下（改善）した。</t>
    </r>
    <rPh sb="1" eb="3">
      <t>レイワ</t>
    </rPh>
    <rPh sb="3" eb="4">
      <t>ガン</t>
    </rPh>
    <rPh sb="43" eb="45">
      <t>レイワ</t>
    </rPh>
    <rPh sb="46" eb="48">
      <t>ネンド</t>
    </rPh>
    <rPh sb="49" eb="53">
      <t>リョウキンタンカ</t>
    </rPh>
    <rPh sb="54" eb="55">
      <t>タカ</t>
    </rPh>
    <rPh sb="105" eb="110">
      <t>タイゼンネンドヒ</t>
    </rPh>
    <rPh sb="111" eb="113">
      <t>ジョウショウ</t>
    </rPh>
    <rPh sb="187" eb="191">
      <t>ユウシュウスイリョウ</t>
    </rPh>
    <rPh sb="192" eb="194">
      <t>ゾウカ</t>
    </rPh>
    <rPh sb="195" eb="196">
      <t>クワ</t>
    </rPh>
    <rPh sb="228" eb="231">
      <t>ゼンネンド</t>
    </rPh>
    <rPh sb="232" eb="233">
      <t>クラ</t>
    </rPh>
    <rPh sb="237" eb="238">
      <t>エン</t>
    </rPh>
    <rPh sb="238" eb="240">
      <t>テイカ</t>
    </rPh>
    <rPh sb="245" eb="247">
      <t>ケイゾク</t>
    </rPh>
    <rPh sb="266" eb="268">
      <t>イッポウ</t>
    </rPh>
    <rPh sb="349" eb="354">
      <t>キギョウサイザンダカ</t>
    </rPh>
    <rPh sb="355" eb="357">
      <t>ゲンショウ</t>
    </rPh>
    <phoneticPr fontId="4"/>
  </si>
  <si>
    <t>○「①有形固定資産減価償却率」は、改築更新を上回るペースで配水管や施設の老朽化が進み、有形固定資産減価償却累計額が増加したため、前年度と比べ1.0ポイント上昇（悪化）した。
○「②管路経年化率」は、これまでと同様に改築更新を上回るペースで法定耐用年数（40年）を超える管路が増加したことから、対前年度比では上昇（悪化）した。
○「③管路更新率」は、災害等が発生した場合に広範囲に影響を及ぼす口径の大きい幹線配水管の更新割合を増加させたことで、前年度と比べ0.1ポイント低下したが、類似団体平均値を上回っている。</t>
    <rPh sb="104" eb="106">
      <t>ドウヨウ</t>
    </rPh>
    <phoneticPr fontId="4"/>
  </si>
  <si>
    <t>○企業債残高対給水収益比率と管路経年化率が他都市と比べても高い水準にあるため、企業債の発行抑制と管路更新事業の推進が課題となっている。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○これらを踏まえ、「京都市上下水道事業経営ビジョン（2018-2027）京（みやこ）の水ビジョン-あすをつくる-」及びその後期５か年の計画である「京都市上下水道事業 中期経営プラン（2023-2027）」に基づき、配水管更新などの事業を着実に推進しつつ、業務執行体制の効率化や財務体質の強化、施設マネジメント等の取組を進め、長期的な視点に立った経営を進める。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</si>
</sst>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1.32</c:v>
                </c:pt>
                <c:pt idx="1">
                  <c:v>1.35</c:v>
                </c:pt>
                <c:pt idx="2">
                  <c:v>1.34</c:v>
                </c:pt>
                <c:pt idx="3">
                  <c:v>1.34</c:v>
                </c:pt>
                <c:pt idx="4">
                  <c:v>1.21</c:v>
                </c:pt>
              </c:numCache>
            </c:numRef>
          </c:val>
          <c:extLst>
            <c:ext xmlns:c16="http://schemas.microsoft.com/office/drawing/2014/chart" uri="{C3380CC4-5D6E-409C-BE32-E72D297353CC}">
              <c16:uniqueId val="{00000000-41F9-4149-A32A-6A90835748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41F9-4149-A32A-6A90835748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66.739999999999995</c:v>
                </c:pt>
                <c:pt idx="1">
                  <c:v>65.42</c:v>
                </c:pt>
                <c:pt idx="2">
                  <c:v>64.63</c:v>
                </c:pt>
                <c:pt idx="3">
                  <c:v>64.45</c:v>
                </c:pt>
                <c:pt idx="4">
                  <c:v>64.72</c:v>
                </c:pt>
              </c:numCache>
            </c:numRef>
          </c:val>
          <c:extLst>
            <c:ext xmlns:c16="http://schemas.microsoft.com/office/drawing/2014/chart" uri="{C3380CC4-5D6E-409C-BE32-E72D297353CC}">
              <c16:uniqueId val="{00000000-40C1-4F21-9CAB-593CBAEE04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40C1-4F21-9CAB-593CBAEE04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90.92</c:v>
                </c:pt>
                <c:pt idx="1">
                  <c:v>91.07</c:v>
                </c:pt>
                <c:pt idx="2">
                  <c:v>91.8</c:v>
                </c:pt>
                <c:pt idx="3">
                  <c:v>91.87</c:v>
                </c:pt>
                <c:pt idx="4">
                  <c:v>91.68</c:v>
                </c:pt>
              </c:numCache>
            </c:numRef>
          </c:val>
          <c:extLst>
            <c:ext xmlns:c16="http://schemas.microsoft.com/office/drawing/2014/chart" uri="{C3380CC4-5D6E-409C-BE32-E72D297353CC}">
              <c16:uniqueId val="{00000000-A98E-4D41-B383-4E5AE1A898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A98E-4D41-B383-4E5AE1A898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118.24</c:v>
                </c:pt>
                <c:pt idx="1">
                  <c:v>114.25</c:v>
                </c:pt>
                <c:pt idx="2">
                  <c:v>114.24</c:v>
                </c:pt>
                <c:pt idx="3">
                  <c:v>112.83</c:v>
                </c:pt>
                <c:pt idx="4">
                  <c:v>117.2</c:v>
                </c:pt>
              </c:numCache>
            </c:numRef>
          </c:val>
          <c:extLst>
            <c:ext xmlns:c16="http://schemas.microsoft.com/office/drawing/2014/chart" uri="{C3380CC4-5D6E-409C-BE32-E72D297353CC}">
              <c16:uniqueId val="{00000000-94F0-48B1-81C9-975EA9B1A7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94F0-48B1-81C9-975EA9B1A7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46.65</c:v>
                </c:pt>
                <c:pt idx="1">
                  <c:v>47.46</c:v>
                </c:pt>
                <c:pt idx="2">
                  <c:v>47.95</c:v>
                </c:pt>
                <c:pt idx="3">
                  <c:v>47.91</c:v>
                </c:pt>
                <c:pt idx="4">
                  <c:v>48.9</c:v>
                </c:pt>
              </c:numCache>
            </c:numRef>
          </c:val>
          <c:extLst>
            <c:ext xmlns:c16="http://schemas.microsoft.com/office/drawing/2014/chart" uri="{C3380CC4-5D6E-409C-BE32-E72D297353CC}">
              <c16:uniqueId val="{00000000-0D45-45F2-9DCC-B4D430E91B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0D45-45F2-9DCC-B4D430E91B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36.5</c:v>
                </c:pt>
                <c:pt idx="1">
                  <c:v>37.200000000000003</c:v>
                </c:pt>
                <c:pt idx="2">
                  <c:v>37.78</c:v>
                </c:pt>
                <c:pt idx="3">
                  <c:v>38.61</c:v>
                </c:pt>
                <c:pt idx="4">
                  <c:v>39.340000000000003</c:v>
                </c:pt>
              </c:numCache>
            </c:numRef>
          </c:val>
          <c:extLst>
            <c:ext xmlns:c16="http://schemas.microsoft.com/office/drawing/2014/chart" uri="{C3380CC4-5D6E-409C-BE32-E72D297353CC}">
              <c16:uniqueId val="{00000000-6030-4BD2-A01D-CAFB0FC053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6030-4BD2-A01D-CAFB0FC053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4C-489D-9631-747A821E36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4C-489D-9631-747A821E36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83.89</c:v>
                </c:pt>
                <c:pt idx="1">
                  <c:v>64.989999999999995</c:v>
                </c:pt>
                <c:pt idx="2">
                  <c:v>68.53</c:v>
                </c:pt>
                <c:pt idx="3">
                  <c:v>69.69</c:v>
                </c:pt>
                <c:pt idx="4">
                  <c:v>69.709999999999994</c:v>
                </c:pt>
              </c:numCache>
            </c:numRef>
          </c:val>
          <c:extLst>
            <c:ext xmlns:c16="http://schemas.microsoft.com/office/drawing/2014/chart" uri="{C3380CC4-5D6E-409C-BE32-E72D297353CC}">
              <c16:uniqueId val="{00000000-3943-4EAC-95FA-682E0BAF21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3943-4EAC-95FA-682E0BAF21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586.91999999999996</c:v>
                </c:pt>
                <c:pt idx="1">
                  <c:v>603.78</c:v>
                </c:pt>
                <c:pt idx="2">
                  <c:v>601.54999999999995</c:v>
                </c:pt>
                <c:pt idx="3">
                  <c:v>588.28</c:v>
                </c:pt>
                <c:pt idx="4">
                  <c:v>578.42999999999995</c:v>
                </c:pt>
              </c:numCache>
            </c:numRef>
          </c:val>
          <c:extLst>
            <c:ext xmlns:c16="http://schemas.microsoft.com/office/drawing/2014/chart" uri="{C3380CC4-5D6E-409C-BE32-E72D297353CC}">
              <c16:uniqueId val="{00000000-9B48-4AD7-9B55-7D511211AB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9B48-4AD7-9B55-7D511211AB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108.56</c:v>
                </c:pt>
                <c:pt idx="1">
                  <c:v>104.31</c:v>
                </c:pt>
                <c:pt idx="2">
                  <c:v>103.6</c:v>
                </c:pt>
                <c:pt idx="3">
                  <c:v>102.63</c:v>
                </c:pt>
                <c:pt idx="4">
                  <c:v>105.47</c:v>
                </c:pt>
              </c:numCache>
            </c:numRef>
          </c:val>
          <c:extLst>
            <c:ext xmlns:c16="http://schemas.microsoft.com/office/drawing/2014/chart" uri="{C3380CC4-5D6E-409C-BE32-E72D297353CC}">
              <c16:uniqueId val="{00000000-C917-4E61-BAF6-7B27323CCD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C917-4E61-BAF6-7B27323CCD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153.18</c:v>
                </c:pt>
                <c:pt idx="1">
                  <c:v>156.15</c:v>
                </c:pt>
                <c:pt idx="2">
                  <c:v>157.63999999999999</c:v>
                </c:pt>
                <c:pt idx="3">
                  <c:v>160.63</c:v>
                </c:pt>
                <c:pt idx="4">
                  <c:v>157.44999999999999</c:v>
                </c:pt>
              </c:numCache>
            </c:numRef>
          </c:val>
          <c:extLst>
            <c:ext xmlns:c16="http://schemas.microsoft.com/office/drawing/2014/chart" uri="{C3380CC4-5D6E-409C-BE32-E72D297353CC}">
              <c16:uniqueId val="{00000000-AD53-49E6-B297-3400C1D735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AD53-49E6-B297-3400C1D735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京都府　京都市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1379529</v>
      </c>
      <c r="AM8" s="65"/>
      <c r="AN8" s="65"/>
      <c r="AO8" s="65"/>
      <c r="AP8" s="65"/>
      <c r="AQ8" s="65"/>
      <c r="AR8" s="65"/>
      <c r="AS8" s="65"/>
      <c r="AT8" s="36">
        <f>データ!$S$6</f>
        <v>827.83</v>
      </c>
      <c r="AU8" s="37"/>
      <c r="AV8" s="37"/>
      <c r="AW8" s="37"/>
      <c r="AX8" s="37"/>
      <c r="AY8" s="37"/>
      <c r="AZ8" s="37"/>
      <c r="BA8" s="37"/>
      <c r="BB8" s="54">
        <f>データ!$T$6</f>
        <v>1666.44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52.18</v>
      </c>
      <c r="J10" s="37"/>
      <c r="K10" s="37"/>
      <c r="L10" s="37"/>
      <c r="M10" s="37"/>
      <c r="N10" s="37"/>
      <c r="O10" s="64"/>
      <c r="P10" s="54">
        <f>データ!$P$6</f>
        <v>104.28</v>
      </c>
      <c r="Q10" s="54"/>
      <c r="R10" s="54"/>
      <c r="S10" s="54"/>
      <c r="T10" s="54"/>
      <c r="U10" s="54"/>
      <c r="V10" s="54"/>
      <c r="W10" s="65">
        <f>データ!$Q$6</f>
        <v>3014</v>
      </c>
      <c r="X10" s="65"/>
      <c r="Y10" s="65"/>
      <c r="Z10" s="65"/>
      <c r="AA10" s="65"/>
      <c r="AB10" s="65"/>
      <c r="AC10" s="65"/>
      <c r="AD10" s="2"/>
      <c r="AE10" s="2"/>
      <c r="AF10" s="2"/>
      <c r="AG10" s="2"/>
      <c r="AH10" s="2"/>
      <c r="AI10" s="2"/>
      <c r="AJ10" s="2"/>
      <c r="AK10" s="2"/>
      <c r="AL10" s="65">
        <f>データ!$U$6</f>
        <v>1434086</v>
      </c>
      <c r="AM10" s="65"/>
      <c r="AN10" s="65"/>
      <c r="AO10" s="65"/>
      <c r="AP10" s="65"/>
      <c r="AQ10" s="65"/>
      <c r="AR10" s="65"/>
      <c r="AS10" s="65"/>
      <c r="AT10" s="36">
        <f>データ!$V$6</f>
        <v>211.69</v>
      </c>
      <c r="AU10" s="37"/>
      <c r="AV10" s="37"/>
      <c r="AW10" s="37"/>
      <c r="AX10" s="37"/>
      <c r="AY10" s="37"/>
      <c r="AZ10" s="37"/>
      <c r="BA10" s="37"/>
      <c r="BB10" s="54">
        <f>データ!$W$6</f>
        <v>6774.46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3fCbCeHpsV9gLca39rXBUXde7e0KJ6MuTXn2PW6YZ/LbbG5pVEWUpPj3Tffuh+wEoyPlM/RnUUHbBP56qFQw==" saltValue="yDWljxw+j+c5v5cygP0h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261009</v>
      </c>
      <c r="D6" s="20">
        <f t="shared" si="3"/>
        <v>46</v>
      </c>
      <c r="E6" s="20">
        <f t="shared" si="3"/>
        <v>1</v>
      </c>
      <c r="F6" s="20">
        <f t="shared" si="3"/>
        <v>0</v>
      </c>
      <c r="G6" s="20">
        <f t="shared" si="3"/>
        <v>1</v>
      </c>
      <c r="H6" s="20" t="str">
        <f t="shared" si="3"/>
        <v>京都府　京都市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52.18</v>
      </c>
      <c r="P6" s="21">
        <f t="shared" si="3"/>
        <v>104.28</v>
      </c>
      <c r="Q6" s="21">
        <f t="shared" si="3"/>
        <v>3014</v>
      </c>
      <c r="R6" s="21">
        <f t="shared" si="3"/>
        <v>1379529</v>
      </c>
      <c r="S6" s="21">
        <f t="shared" si="3"/>
        <v>827.83</v>
      </c>
      <c r="T6" s="21">
        <f t="shared" si="3"/>
        <v>1666.44</v>
      </c>
      <c r="U6" s="21">
        <f t="shared" si="3"/>
        <v>1434086</v>
      </c>
      <c r="V6" s="21">
        <f t="shared" si="3"/>
        <v>211.69</v>
      </c>
      <c r="W6" s="21">
        <f t="shared" si="3"/>
        <v>6774.46</v>
      </c>
      <c r="X6" s="22">
        <f>IF(X7="",NA(),X7)</f>
        <v>118.24</v>
      </c>
      <c r="Y6" s="22">
        <f t="shared" ref="Y6:AG6" si="4">IF(Y7="",NA(),Y7)</f>
        <v>114.25</v>
      </c>
      <c r="Z6" s="22">
        <f t="shared" si="4"/>
        <v>114.24</v>
      </c>
      <c r="AA6" s="22">
        <f t="shared" si="4"/>
        <v>112.83</v>
      </c>
      <c r="AB6" s="22">
        <f t="shared" si="4"/>
        <v>117.2</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83.89</v>
      </c>
      <c r="AU6" s="22">
        <f t="shared" ref="AU6:BC6" si="6">IF(AU7="",NA(),AU7)</f>
        <v>64.989999999999995</v>
      </c>
      <c r="AV6" s="22">
        <f t="shared" si="6"/>
        <v>68.53</v>
      </c>
      <c r="AW6" s="22">
        <f t="shared" si="6"/>
        <v>69.69</v>
      </c>
      <c r="AX6" s="22">
        <f t="shared" si="6"/>
        <v>69.709999999999994</v>
      </c>
      <c r="AY6" s="22">
        <f t="shared" si="6"/>
        <v>172.47</v>
      </c>
      <c r="AZ6" s="22">
        <f t="shared" si="6"/>
        <v>170.76</v>
      </c>
      <c r="BA6" s="22">
        <f t="shared" si="6"/>
        <v>169.11</v>
      </c>
      <c r="BB6" s="22">
        <f t="shared" si="6"/>
        <v>157.01</v>
      </c>
      <c r="BC6" s="22">
        <f t="shared" si="6"/>
        <v>147.65</v>
      </c>
      <c r="BD6" s="21" t="str">
        <f>IF(BD7="","",IF(BD7="-","【-】","【"&amp;SUBSTITUTE(TEXT(BD7,"#,##0.00"),"-","△")&amp;"】"))</f>
        <v>【243.36】</v>
      </c>
      <c r="BE6" s="22">
        <f>IF(BE7="",NA(),BE7)</f>
        <v>586.91999999999996</v>
      </c>
      <c r="BF6" s="22">
        <f t="shared" ref="BF6:BN6" si="7">IF(BF7="",NA(),BF7)</f>
        <v>603.78</v>
      </c>
      <c r="BG6" s="22">
        <f t="shared" si="7"/>
        <v>601.54999999999995</v>
      </c>
      <c r="BH6" s="22">
        <f t="shared" si="7"/>
        <v>588.28</v>
      </c>
      <c r="BI6" s="22">
        <f t="shared" si="7"/>
        <v>578.42999999999995</v>
      </c>
      <c r="BJ6" s="22">
        <f t="shared" si="7"/>
        <v>193.57</v>
      </c>
      <c r="BK6" s="22">
        <f t="shared" si="7"/>
        <v>200.12</v>
      </c>
      <c r="BL6" s="22">
        <f t="shared" si="7"/>
        <v>194.42</v>
      </c>
      <c r="BM6" s="22">
        <f t="shared" si="7"/>
        <v>195.5</v>
      </c>
      <c r="BN6" s="22">
        <f t="shared" si="7"/>
        <v>195.64</v>
      </c>
      <c r="BO6" s="21" t="str">
        <f>IF(BO7="","",IF(BO7="-","【-】","【"&amp;SUBSTITUTE(TEXT(BO7,"#,##0.00"),"-","△")&amp;"】"))</f>
        <v>【265.93】</v>
      </c>
      <c r="BP6" s="22">
        <f>IF(BP7="",NA(),BP7)</f>
        <v>108.56</v>
      </c>
      <c r="BQ6" s="22">
        <f t="shared" ref="BQ6:BY6" si="8">IF(BQ7="",NA(),BQ7)</f>
        <v>104.31</v>
      </c>
      <c r="BR6" s="22">
        <f t="shared" si="8"/>
        <v>103.6</v>
      </c>
      <c r="BS6" s="22">
        <f t="shared" si="8"/>
        <v>102.63</v>
      </c>
      <c r="BT6" s="22">
        <f t="shared" si="8"/>
        <v>105.47</v>
      </c>
      <c r="BU6" s="22">
        <f t="shared" si="8"/>
        <v>102.26</v>
      </c>
      <c r="BV6" s="22">
        <f t="shared" si="8"/>
        <v>98.26</v>
      </c>
      <c r="BW6" s="22">
        <f t="shared" si="8"/>
        <v>100.4</v>
      </c>
      <c r="BX6" s="22">
        <f t="shared" si="8"/>
        <v>96.51</v>
      </c>
      <c r="BY6" s="22">
        <f t="shared" si="8"/>
        <v>95.29</v>
      </c>
      <c r="BZ6" s="21" t="str">
        <f>IF(BZ7="","",IF(BZ7="-","【-】","【"&amp;SUBSTITUTE(TEXT(BZ7,"#,##0.00"),"-","△")&amp;"】"))</f>
        <v>【97.82】</v>
      </c>
      <c r="CA6" s="22">
        <f>IF(CA7="",NA(),CA7)</f>
        <v>153.18</v>
      </c>
      <c r="CB6" s="22">
        <f t="shared" ref="CB6:CJ6" si="9">IF(CB7="",NA(),CB7)</f>
        <v>156.15</v>
      </c>
      <c r="CC6" s="22">
        <f t="shared" si="9"/>
        <v>157.63999999999999</v>
      </c>
      <c r="CD6" s="22">
        <f t="shared" si="9"/>
        <v>160.63</v>
      </c>
      <c r="CE6" s="22">
        <f t="shared" si="9"/>
        <v>157.44999999999999</v>
      </c>
      <c r="CF6" s="22">
        <f t="shared" si="9"/>
        <v>174.34</v>
      </c>
      <c r="CG6" s="22">
        <f t="shared" si="9"/>
        <v>172.33</v>
      </c>
      <c r="CH6" s="22">
        <f t="shared" si="9"/>
        <v>172.8</v>
      </c>
      <c r="CI6" s="22">
        <f t="shared" si="9"/>
        <v>180.94</v>
      </c>
      <c r="CJ6" s="22">
        <f t="shared" si="9"/>
        <v>186.56</v>
      </c>
      <c r="CK6" s="21" t="str">
        <f>IF(CK7="","",IF(CK7="-","【-】","【"&amp;SUBSTITUTE(TEXT(CK7,"#,##0.00"),"-","△")&amp;"】"))</f>
        <v>【177.56】</v>
      </c>
      <c r="CL6" s="22">
        <f>IF(CL7="",NA(),CL7)</f>
        <v>66.739999999999995</v>
      </c>
      <c r="CM6" s="22">
        <f t="shared" ref="CM6:CU6" si="10">IF(CM7="",NA(),CM7)</f>
        <v>65.42</v>
      </c>
      <c r="CN6" s="22">
        <f t="shared" si="10"/>
        <v>64.63</v>
      </c>
      <c r="CO6" s="22">
        <f t="shared" si="10"/>
        <v>64.45</v>
      </c>
      <c r="CP6" s="22">
        <f t="shared" si="10"/>
        <v>64.72</v>
      </c>
      <c r="CQ6" s="22">
        <f t="shared" si="10"/>
        <v>59.12</v>
      </c>
      <c r="CR6" s="22">
        <f t="shared" si="10"/>
        <v>59.37</v>
      </c>
      <c r="CS6" s="22">
        <f t="shared" si="10"/>
        <v>58.84</v>
      </c>
      <c r="CT6" s="22">
        <f t="shared" si="10"/>
        <v>58.91</v>
      </c>
      <c r="CU6" s="22">
        <f t="shared" si="10"/>
        <v>58.89</v>
      </c>
      <c r="CV6" s="21" t="str">
        <f>IF(CV7="","",IF(CV7="-","【-】","【"&amp;SUBSTITUTE(TEXT(CV7,"#,##0.00"),"-","△")&amp;"】"))</f>
        <v>【59.81】</v>
      </c>
      <c r="CW6" s="22">
        <f>IF(CW7="",NA(),CW7)</f>
        <v>90.92</v>
      </c>
      <c r="CX6" s="22">
        <f t="shared" ref="CX6:DF6" si="11">IF(CX7="",NA(),CX7)</f>
        <v>91.07</v>
      </c>
      <c r="CY6" s="22">
        <f t="shared" si="11"/>
        <v>91.8</v>
      </c>
      <c r="CZ6" s="22">
        <f t="shared" si="11"/>
        <v>91.87</v>
      </c>
      <c r="DA6" s="22">
        <f t="shared" si="11"/>
        <v>91.68</v>
      </c>
      <c r="DB6" s="22">
        <f t="shared" si="11"/>
        <v>93.64</v>
      </c>
      <c r="DC6" s="22">
        <f t="shared" si="11"/>
        <v>93.68</v>
      </c>
      <c r="DD6" s="22">
        <f t="shared" si="11"/>
        <v>94.13</v>
      </c>
      <c r="DE6" s="22">
        <f t="shared" si="11"/>
        <v>93.84</v>
      </c>
      <c r="DF6" s="22">
        <f t="shared" si="11"/>
        <v>93.56</v>
      </c>
      <c r="DG6" s="21" t="str">
        <f>IF(DG7="","",IF(DG7="-","【-】","【"&amp;SUBSTITUTE(TEXT(DG7,"#,##0.00"),"-","△")&amp;"】"))</f>
        <v>【89.42】</v>
      </c>
      <c r="DH6" s="22">
        <f>IF(DH7="",NA(),DH7)</f>
        <v>46.65</v>
      </c>
      <c r="DI6" s="22">
        <f t="shared" ref="DI6:DQ6" si="12">IF(DI7="",NA(),DI7)</f>
        <v>47.46</v>
      </c>
      <c r="DJ6" s="22">
        <f t="shared" si="12"/>
        <v>47.95</v>
      </c>
      <c r="DK6" s="22">
        <f t="shared" si="12"/>
        <v>47.91</v>
      </c>
      <c r="DL6" s="22">
        <f t="shared" si="12"/>
        <v>48.9</v>
      </c>
      <c r="DM6" s="22">
        <f t="shared" si="12"/>
        <v>49.78</v>
      </c>
      <c r="DN6" s="22">
        <f t="shared" si="12"/>
        <v>50.32</v>
      </c>
      <c r="DO6" s="22">
        <f t="shared" si="12"/>
        <v>50.93</v>
      </c>
      <c r="DP6" s="22">
        <f t="shared" si="12"/>
        <v>51.24</v>
      </c>
      <c r="DQ6" s="22">
        <f t="shared" si="12"/>
        <v>51.59</v>
      </c>
      <c r="DR6" s="21" t="str">
        <f>IF(DR7="","",IF(DR7="-","【-】","【"&amp;SUBSTITUTE(TEXT(DR7,"#,##0.00"),"-","△")&amp;"】"))</f>
        <v>【52.02】</v>
      </c>
      <c r="DS6" s="22">
        <f>IF(DS7="",NA(),DS7)</f>
        <v>36.5</v>
      </c>
      <c r="DT6" s="22">
        <f t="shared" ref="DT6:EB6" si="13">IF(DT7="",NA(),DT7)</f>
        <v>37.200000000000003</v>
      </c>
      <c r="DU6" s="22">
        <f t="shared" si="13"/>
        <v>37.78</v>
      </c>
      <c r="DV6" s="22">
        <f t="shared" si="13"/>
        <v>38.61</v>
      </c>
      <c r="DW6" s="22">
        <f t="shared" si="13"/>
        <v>39.340000000000003</v>
      </c>
      <c r="DX6" s="22">
        <f t="shared" si="13"/>
        <v>22.79</v>
      </c>
      <c r="DY6" s="22">
        <f t="shared" si="13"/>
        <v>24.26</v>
      </c>
      <c r="DZ6" s="22">
        <f t="shared" si="13"/>
        <v>25.55</v>
      </c>
      <c r="EA6" s="22">
        <f t="shared" si="13"/>
        <v>26.73</v>
      </c>
      <c r="EB6" s="22">
        <f t="shared" si="13"/>
        <v>28.09</v>
      </c>
      <c r="EC6" s="21" t="str">
        <f>IF(EC7="","",IF(EC7="-","【-】","【"&amp;SUBSTITUTE(TEXT(EC7,"#,##0.00"),"-","△")&amp;"】"))</f>
        <v>【25.37】</v>
      </c>
      <c r="ED6" s="22">
        <f>IF(ED7="",NA(),ED7)</f>
        <v>1.32</v>
      </c>
      <c r="EE6" s="22">
        <f t="shared" ref="EE6:EM6" si="14">IF(EE7="",NA(),EE7)</f>
        <v>1.35</v>
      </c>
      <c r="EF6" s="22">
        <f t="shared" si="14"/>
        <v>1.34</v>
      </c>
      <c r="EG6" s="22">
        <f t="shared" si="14"/>
        <v>1.34</v>
      </c>
      <c r="EH6" s="22">
        <f t="shared" si="14"/>
        <v>1.21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261009</v>
      </c>
      <c r="D7" s="24">
        <v>46</v>
      </c>
      <c r="E7" s="24">
        <v>1</v>
      </c>
      <c r="F7" s="24">
        <v>0</v>
      </c>
      <c r="G7" s="24">
        <v>1</v>
      </c>
      <c r="H7" s="24" t="s">
        <v>93</v>
      </c>
      <c r="I7" s="24" t="s">
        <v>94</v>
      </c>
      <c r="J7" s="24" t="s">
        <v>95</v>
      </c>
      <c r="K7" s="24" t="s">
        <v>96</v>
      </c>
      <c r="L7" s="24" t="s">
        <v>97</v>
      </c>
      <c r="M7" s="24" t="s">
        <v>98</v>
      </c>
      <c r="N7" s="25" t="s">
        <v>99</v>
      </c>
      <c r="O7" s="25">
        <v>52.18</v>
      </c>
      <c r="P7" s="25">
        <v>104.28</v>
      </c>
      <c r="Q7" s="25">
        <v>3014</v>
      </c>
      <c r="R7" s="25">
        <v>1379529</v>
      </c>
      <c r="S7" s="25">
        <v>827.83</v>
      </c>
      <c r="T7" s="25">
        <v>1666.44</v>
      </c>
      <c r="U7" s="25">
        <v>1434086</v>
      </c>
      <c r="V7" s="25">
        <v>211.69</v>
      </c>
      <c r="W7" s="25">
        <v>6774.46</v>
      </c>
      <c r="X7" s="25">
        <v>118.24</v>
      </c>
      <c r="Y7" s="25">
        <v>114.25</v>
      </c>
      <c r="Z7" s="25">
        <v>114.24</v>
      </c>
      <c r="AA7" s="25">
        <v>112.83</v>
      </c>
      <c r="AB7" s="25">
        <v>117.2</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83.89</v>
      </c>
      <c r="AU7" s="25">
        <v>64.989999999999995</v>
      </c>
      <c r="AV7" s="25">
        <v>68.53</v>
      </c>
      <c r="AW7" s="25">
        <v>69.69</v>
      </c>
      <c r="AX7" s="25">
        <v>69.709999999999994</v>
      </c>
      <c r="AY7" s="25">
        <v>172.47</v>
      </c>
      <c r="AZ7" s="25">
        <v>170.76</v>
      </c>
      <c r="BA7" s="25">
        <v>169.11</v>
      </c>
      <c r="BB7" s="25">
        <v>157.01</v>
      </c>
      <c r="BC7" s="25">
        <v>147.65</v>
      </c>
      <c r="BD7" s="25">
        <v>243.36</v>
      </c>
      <c r="BE7" s="25">
        <v>586.91999999999996</v>
      </c>
      <c r="BF7" s="25">
        <v>603.78</v>
      </c>
      <c r="BG7" s="25">
        <v>601.54999999999995</v>
      </c>
      <c r="BH7" s="25">
        <v>588.28</v>
      </c>
      <c r="BI7" s="25">
        <v>578.42999999999995</v>
      </c>
      <c r="BJ7" s="25">
        <v>193.57</v>
      </c>
      <c r="BK7" s="25">
        <v>200.12</v>
      </c>
      <c r="BL7" s="25">
        <v>194.42</v>
      </c>
      <c r="BM7" s="25">
        <v>195.5</v>
      </c>
      <c r="BN7" s="25">
        <v>195.64</v>
      </c>
      <c r="BO7" s="25">
        <v>265.93</v>
      </c>
      <c r="BP7" s="25">
        <v>108.56</v>
      </c>
      <c r="BQ7" s="25">
        <v>104.31</v>
      </c>
      <c r="BR7" s="25">
        <v>103.6</v>
      </c>
      <c r="BS7" s="25">
        <v>102.63</v>
      </c>
      <c r="BT7" s="25">
        <v>105.47</v>
      </c>
      <c r="BU7" s="25">
        <v>102.26</v>
      </c>
      <c r="BV7" s="25">
        <v>98.26</v>
      </c>
      <c r="BW7" s="25">
        <v>100.4</v>
      </c>
      <c r="BX7" s="25">
        <v>96.51</v>
      </c>
      <c r="BY7" s="25">
        <v>95.29</v>
      </c>
      <c r="BZ7" s="25">
        <v>97.82</v>
      </c>
      <c r="CA7" s="25">
        <v>153.18</v>
      </c>
      <c r="CB7" s="25">
        <v>156.15</v>
      </c>
      <c r="CC7" s="25">
        <v>157.63999999999999</v>
      </c>
      <c r="CD7" s="25">
        <v>160.63</v>
      </c>
      <c r="CE7" s="25">
        <v>157.44999999999999</v>
      </c>
      <c r="CF7" s="25">
        <v>174.34</v>
      </c>
      <c r="CG7" s="25">
        <v>172.33</v>
      </c>
      <c r="CH7" s="25">
        <v>172.8</v>
      </c>
      <c r="CI7" s="25">
        <v>180.94</v>
      </c>
      <c r="CJ7" s="25">
        <v>186.56</v>
      </c>
      <c r="CK7" s="25">
        <v>177.56</v>
      </c>
      <c r="CL7" s="25">
        <v>66.739999999999995</v>
      </c>
      <c r="CM7" s="25">
        <v>65.42</v>
      </c>
      <c r="CN7" s="25">
        <v>64.63</v>
      </c>
      <c r="CO7" s="25">
        <v>64.45</v>
      </c>
      <c r="CP7" s="25">
        <v>64.72</v>
      </c>
      <c r="CQ7" s="25">
        <v>59.12</v>
      </c>
      <c r="CR7" s="25">
        <v>59.37</v>
      </c>
      <c r="CS7" s="25">
        <v>58.84</v>
      </c>
      <c r="CT7" s="25">
        <v>58.91</v>
      </c>
      <c r="CU7" s="25">
        <v>58.89</v>
      </c>
      <c r="CV7" s="25">
        <v>59.81</v>
      </c>
      <c r="CW7" s="25">
        <v>90.92</v>
      </c>
      <c r="CX7" s="25">
        <v>91.07</v>
      </c>
      <c r="CY7" s="25">
        <v>91.8</v>
      </c>
      <c r="CZ7" s="25">
        <v>91.87</v>
      </c>
      <c r="DA7" s="25">
        <v>91.68</v>
      </c>
      <c r="DB7" s="25">
        <v>93.64</v>
      </c>
      <c r="DC7" s="25">
        <v>93.68</v>
      </c>
      <c r="DD7" s="25">
        <v>94.13</v>
      </c>
      <c r="DE7" s="25">
        <v>93.84</v>
      </c>
      <c r="DF7" s="25">
        <v>93.56</v>
      </c>
      <c r="DG7" s="25">
        <v>89.42</v>
      </c>
      <c r="DH7" s="25">
        <v>46.65</v>
      </c>
      <c r="DI7" s="25">
        <v>47.46</v>
      </c>
      <c r="DJ7" s="25">
        <v>47.95</v>
      </c>
      <c r="DK7" s="25">
        <v>47.91</v>
      </c>
      <c r="DL7" s="25">
        <v>48.9</v>
      </c>
      <c r="DM7" s="25">
        <v>49.78</v>
      </c>
      <c r="DN7" s="25">
        <v>50.32</v>
      </c>
      <c r="DO7" s="25">
        <v>50.93</v>
      </c>
      <c r="DP7" s="25">
        <v>51.24</v>
      </c>
      <c r="DQ7" s="25">
        <v>51.59</v>
      </c>
      <c r="DR7" s="25">
        <v>52.02</v>
      </c>
      <c r="DS7" s="25">
        <v>36.5</v>
      </c>
      <c r="DT7" s="25">
        <v>37.200000000000003</v>
      </c>
      <c r="DU7" s="25">
        <v>37.78</v>
      </c>
      <c r="DV7" s="25">
        <v>38.61</v>
      </c>
      <c r="DW7" s="25">
        <v>39.340000000000003</v>
      </c>
      <c r="DX7" s="25">
        <v>22.79</v>
      </c>
      <c r="DY7" s="25">
        <v>24.26</v>
      </c>
      <c r="DZ7" s="25">
        <v>25.55</v>
      </c>
      <c r="EA7" s="25">
        <v>26.73</v>
      </c>
      <c r="EB7" s="25">
        <v>28.09</v>
      </c>
      <c r="EC7" s="25">
        <v>25.37</v>
      </c>
      <c r="ED7" s="25">
        <v>1.32</v>
      </c>
      <c r="EE7" s="25">
        <v>1.35</v>
      </c>
      <c r="EF7" s="25">
        <v>1.34</v>
      </c>
      <c r="EG7" s="25">
        <v>1.34</v>
      </c>
      <c r="EH7" s="25">
        <v>1.21</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95E50F6-A59A-4A9D-9145-A7418BFB17D7}"/>
</file>

<file path=customXml/itemProps2.xml><?xml version="1.0" encoding="utf-8"?>
<ds:datastoreItem xmlns:ds="http://schemas.openxmlformats.org/officeDocument/2006/customXml" ds:itemID="{C45BD549-A5FE-4A46-B52B-A77E56C1A1F9}"/>
</file>

<file path=customXml/itemProps3.xml><?xml version="1.0" encoding="utf-8"?>
<ds:datastoreItem xmlns:ds="http://schemas.openxmlformats.org/officeDocument/2006/customXml" ds:itemID="{FDAB70F7-DD39-48DC-8D3F-A48AE729E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2025-02-07T12:12:30Z</dcterms:created>
  <dcterms:modified xsi:type="dcterms:W3CDTF">2025-02-07T12:12:49Z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