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C6E805C3-4ABF-466D-94BE-60500264EF75}" xr6:coauthVersionLast="47" xr6:coauthVersionMax="47" xr10:uidLastSave="{C97DC0CF-47BE-454A-B3F2-CA253C022E1E}"/>
  <workbookProtection workbookAlgorithmName="SHA-512" workbookHashValue="3caz5pbjMVXKeGH2N3AcJtnjJYHYff0Irce0LiCwbFxo359RimxyIkSm5Dh+t4KCRSWGMyifKzLSVNbtkWAOXA==" workbookSaltValue="MEQ+gS1+x720+Alrqe8Ll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85" i="4"/>
  <c r="F85" i="4"/>
  <c r="E85" i="4"/>
  <c r="AT10" i="4"/>
  <c r="AL10" i="4"/>
  <c r="I10" i="4"/>
  <c r="AL8" i="4"/>
  <c r="P8" i="4"/>
  <c r="I8"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<sst xmlns="http://schemas.openxmlformats.org/spreadsheetml/2006/main" count="231" uniqueCount="114">
  <si>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</si>
  <si>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</si>
  <si>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</si>
  <si>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</si>
  <si>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</si>
  <si>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</si>
  <si>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</si>
  <si>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</si>
  <si>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</si>
  <si>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</si>
  <si>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</si>
  <si>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</si>
  <si>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</si>
  <si>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</si>
  <si>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</si>
  <si>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</si>
  <si>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</si>
  <si>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</si>
  <si>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</si>
  <si>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</si>
  <si>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</si>
  <si>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</si>
  <si>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</si>
  <si>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</si>
  <si>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</si>
  <si>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</si>
  <si>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</si>
  <si>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○本市の特定環境保全公共下水道事業は、平成29年度から地方公営企業法を適用している。
○同事業は、市内北部山間部の広域かつ人口が少ない地域での事業であり、地理的特殊性があるため、スケールメリットが働かず、維持管理費を使用料収入で回収することが困難な状況となっている。そのため、「⑥汚水処理原価」が高くなり、「⑤経費回収率」は100％を下回っているものの、一般会計からの繰入金により、「①経常収支比率」は100％を上回った。
○「②累積欠損金比率」は類似団体平均値を大きく上回っており、同事業単体では、累積欠損金が発生している状況である。また、「③流動比率」は類似団体平均値を大きく下回っているが、公共下水道事業と一体的に経営を行っており、支払能力に問題はない。
○企業債残高については、市長の事務部局の事業として進めてきた平成28年度末までの公債費を一般会計において負担することとしたため、「④企業債残高対事業規模比率」は0である。
○市内北部地域の下水道施設の整備事業の完了（平成26年度）以降、下水道への接続件数の増加により「⑧水洗化率」が上昇しているものの、類似団体平均値を下回る状況にある。</t>
    <rPh sb="349" eb="351">
      <t>ジム</t>
    </rPh>
    <phoneticPr fontId="4"/>
  </si>
  <si>
    <t>2. 老朽化の状況について</t>
    <phoneticPr fontId="4"/>
  </si>
  <si>
    <t>○平成12年から順次、下水道施設の供用を開始し、約20年が経過したところであり、管渠の更新は実施していない。
　ただし、下水道施設のうち、老朽化した設備の更新は実施している。</t>
  </si>
  <si>
    <t>2. 老朽化の状況</t>
    <phoneticPr fontId="4"/>
  </si>
  <si>
    <t>全体総括</t>
    <rPh sb="0" eb="2">
      <t>ゼンタイ</t>
    </rPh>
    <rPh sb="2" eb="4">
      <t>ソウカツ</t>
    </rPh>
    <phoneticPr fontId="4"/>
  </si>
  <si>
    <t>○広域かつ人口が少ない地域での事業であり、地理的特殊性があるものの、より一層安定的、効率的に事業を推進するため、平成29年度から特定環境保全公共下水道事業と公共下水道事業の経営統合を行い、一体的な運営を行っている。
○統合後は、公共下水道事業と同一の料金制度となったが、使用料収入に比べ維持管理コストがかかること、施設の効率性が低いこと等、経営面・事業面の課題がある。
○これらを踏まえ、「京都市上下水道事業経営ビジョン（2018-2027）京（みやこ）の水ビジョン-あすをつくる-」及びその後期５か年の計画である「京都市上下水道事業 中期経営プラン（2023-2027）」に基づき、長期的な視点に立った取組を着実に進めながら、計画的な改築更新を進める。引き続き、下水道への接続勧奨を進め、施設利用率、水洗化率の向上につながる対策を講じていく。</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</si>
  <si>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</si>
  <si>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</si>
  <si>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</si>
  <si>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</si>
  <si>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</si>
  <si>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</si>
  <si>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</si>
  <si>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</si>
  <si>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</si>
  <si>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</si>
  <si>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</si>
  <si>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</si>
  <si>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</si>
  <si>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</si>
  <si>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</si>
  <si>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</si>
  <si>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</si>
  <si>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</si>
  <si>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</si>
  <si>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</si>
  <si>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</si>
  <si>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</si>
  <si>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</si>
  <si>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</si>
  <si>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</si>
  <si>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</si>
  <si>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</si>
  <si>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</si>
  <si>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</si>
  <si>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</si>
  <si>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</si>
  <si>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</si>
  <si>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</si>
  <si>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</si>
  <si>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</si>
  <si>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</si>
  <si>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</si>
  <si>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</si>
  <si>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</si>
  <si>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</si>
  <si>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</si>
  <si>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</si>
  <si>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</si>
  <si>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</si>
  <si>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</si>
  <si>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</si>
  <si>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</si>
  <si>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</si>
  <si>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</si>
  <si>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</si>
  <si>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</si>
  <si>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</si>
  <si>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</si>
  <si>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</si>
  <si>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</si>
  <si>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</si>
  <si>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</si>
  <si>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</si>
  <si>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</si>
  <si>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</si>
  <si>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</si>
  <si>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</si>
  <si>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</si>
  <si>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</si>
  <si>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</si>
  <si>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京都市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</si>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</sst>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72-43F4-A805-2CCD196BB0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6072-43F4-A805-2CCD196BB0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44.24</c:v>
                </c:pt>
                <c:pt idx="1">
                  <c:v>44.55</c:v>
                </c:pt>
                <c:pt idx="2">
                  <c:v>45.58</c:v>
                </c:pt>
                <c:pt idx="3">
                  <c:v>42.36</c:v>
                </c:pt>
                <c:pt idx="4">
                  <c:v>47.21</c:v>
                </c:pt>
              </c:numCache>
            </c:numRef>
          </c:val>
          <c:extLst>
            <c:ext xmlns:c16="http://schemas.microsoft.com/office/drawing/2014/chart" uri="{C3380CC4-5D6E-409C-BE32-E72D297353CC}">
              <c16:uniqueId val="{00000000-C522-4ECC-9207-5E756A1A86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C522-4ECC-9207-5E756A1A86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76.84</c:v>
                </c:pt>
                <c:pt idx="1">
                  <c:v>78.099999999999994</c:v>
                </c:pt>
                <c:pt idx="2">
                  <c:v>79.349999999999994</c:v>
                </c:pt>
                <c:pt idx="3">
                  <c:v>80.13</c:v>
                </c:pt>
                <c:pt idx="4">
                  <c:v>81.66</c:v>
                </c:pt>
              </c:numCache>
            </c:numRef>
          </c:val>
          <c:extLst>
            <c:ext xmlns:c16="http://schemas.microsoft.com/office/drawing/2014/chart" uri="{C3380CC4-5D6E-409C-BE32-E72D297353CC}">
              <c16:uniqueId val="{00000000-9CED-4493-9A5B-96CF3D254E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9CED-4493-9A5B-96CF3D254E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72.790000000000006</c:v>
                </c:pt>
                <c:pt idx="1">
                  <c:v>98.13</c:v>
                </c:pt>
                <c:pt idx="2">
                  <c:v>102.32</c:v>
                </c:pt>
                <c:pt idx="3">
                  <c:v>103.23</c:v>
                </c:pt>
                <c:pt idx="4">
                  <c:v>102.82</c:v>
                </c:pt>
              </c:numCache>
            </c:numRef>
          </c:val>
          <c:extLst>
            <c:ext xmlns:c16="http://schemas.microsoft.com/office/drawing/2014/chart" uri="{C3380CC4-5D6E-409C-BE32-E72D297353CC}">
              <c16:uniqueId val="{00000000-830A-4398-896F-50221A4164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830A-4398-896F-50221A4164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8.85</c:v>
                </c:pt>
                <c:pt idx="1">
                  <c:v>11.55</c:v>
                </c:pt>
                <c:pt idx="2">
                  <c:v>14.17</c:v>
                </c:pt>
                <c:pt idx="3">
                  <c:v>16.71</c:v>
                </c:pt>
                <c:pt idx="4">
                  <c:v>19.29</c:v>
                </c:pt>
              </c:numCache>
            </c:numRef>
          </c:val>
          <c:extLst>
            <c:ext xmlns:c16="http://schemas.microsoft.com/office/drawing/2014/chart" uri="{C3380CC4-5D6E-409C-BE32-E72D297353CC}">
              <c16:uniqueId val="{00000000-8BF5-4E18-B7AB-69320DF008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8BF5-4E18-B7AB-69320DF008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01-4C8D-B62B-E539848AC72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6C01-4C8D-B62B-E539848AC72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655.81</c:v>
                </c:pt>
                <c:pt idx="1">
                  <c:v>744.55</c:v>
                </c:pt>
                <c:pt idx="2">
                  <c:v>739.45</c:v>
                </c:pt>
                <c:pt idx="3">
                  <c:v>719.05</c:v>
                </c:pt>
                <c:pt idx="4">
                  <c:v>688.39</c:v>
                </c:pt>
              </c:numCache>
            </c:numRef>
          </c:val>
          <c:extLst>
            <c:ext xmlns:c16="http://schemas.microsoft.com/office/drawing/2014/chart" uri="{C3380CC4-5D6E-409C-BE32-E72D297353CC}">
              <c16:uniqueId val="{00000000-6F36-4237-878D-3E58AC1C9BB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6F36-4237-878D-3E58AC1C9BB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0E-4936-9DF4-66B96B8727D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F90E-4936-9DF4-66B96B8727D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A0-4F22-BD31-74424AE7894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44A0-4F22-BD31-74424AE7894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17.95</c:v>
                </c:pt>
                <c:pt idx="1">
                  <c:v>18.170000000000002</c:v>
                </c:pt>
                <c:pt idx="2">
                  <c:v>19.27</c:v>
                </c:pt>
                <c:pt idx="3">
                  <c:v>19.809999999999999</c:v>
                </c:pt>
                <c:pt idx="4">
                  <c:v>20.36</c:v>
                </c:pt>
              </c:numCache>
            </c:numRef>
          </c:val>
          <c:extLst>
            <c:ext xmlns:c16="http://schemas.microsoft.com/office/drawing/2014/chart" uri="{C3380CC4-5D6E-409C-BE32-E72D297353CC}">
              <c16:uniqueId val="{00000000-5E40-48CD-878F-95DE89B0F8B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5E40-48CD-878F-95DE89B0F8B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795.17</c:v>
                </c:pt>
                <c:pt idx="1">
                  <c:v>759.73</c:v>
                </c:pt>
                <c:pt idx="2">
                  <c:v>717.63</c:v>
                </c:pt>
                <c:pt idx="3">
                  <c:v>703.49</c:v>
                </c:pt>
                <c:pt idx="4">
                  <c:v>695.19</c:v>
                </c:pt>
              </c:numCache>
            </c:numRef>
          </c:val>
          <c:extLst>
            <c:ext xmlns:c16="http://schemas.microsoft.com/office/drawing/2014/chart" uri="{C3380CC4-5D6E-409C-BE32-E72D297353CC}">
              <c16:uniqueId val="{00000000-3B06-4F30-89B7-188308AB789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3B06-4F30-89B7-188308AB789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Q11" sqref="Q11"/>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京都府　京都市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自治体職員</v>
      </c>
      <c r="AE8" s="65"/>
      <c r="AF8" s="65"/>
      <c r="AG8" s="65"/>
      <c r="AH8" s="65"/>
      <c r="AI8" s="65"/>
      <c r="AJ8" s="65"/>
      <c r="AK8" s="3"/>
      <c r="AL8" s="45">
        <f>データ!S6</f>
        <v>1379529</v>
      </c>
      <c r="AM8" s="45"/>
      <c r="AN8" s="45"/>
      <c r="AO8" s="45"/>
      <c r="AP8" s="45"/>
      <c r="AQ8" s="45"/>
      <c r="AR8" s="45"/>
      <c r="AS8" s="45"/>
      <c r="AT8" s="44">
        <f>データ!T6</f>
        <v>827.83</v>
      </c>
      <c r="AU8" s="44"/>
      <c r="AV8" s="44"/>
      <c r="AW8" s="44"/>
      <c r="AX8" s="44"/>
      <c r="AY8" s="44"/>
      <c r="AZ8" s="44"/>
      <c r="BA8" s="44"/>
      <c r="BB8" s="44">
        <f>データ!U6</f>
        <v>1666.44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37.94</v>
      </c>
      <c r="J10" s="44"/>
      <c r="K10" s="44"/>
      <c r="L10" s="44"/>
      <c r="M10" s="44"/>
      <c r="N10" s="44"/>
      <c r="O10" s="44"/>
      <c r="P10" s="44">
        <f>データ!P6</f>
        <v>0.34</v>
      </c>
      <c r="Q10" s="44"/>
      <c r="R10" s="44"/>
      <c r="S10" s="44"/>
      <c r="T10" s="44"/>
      <c r="U10" s="44"/>
      <c r="V10" s="44"/>
      <c r="W10" s="44">
        <f>データ!Q6</f>
        <v>230.43</v>
      </c>
      <c r="X10" s="44"/>
      <c r="Y10" s="44"/>
      <c r="Z10" s="44"/>
      <c r="AA10" s="44"/>
      <c r="AB10" s="44"/>
      <c r="AC10" s="44"/>
      <c r="AD10" s="45">
        <f>データ!R6</f>
        <v>2013</v>
      </c>
      <c r="AE10" s="45"/>
      <c r="AF10" s="45"/>
      <c r="AG10" s="45"/>
      <c r="AH10" s="45"/>
      <c r="AI10" s="45"/>
      <c r="AJ10" s="45"/>
      <c r="AK10" s="2"/>
      <c r="AL10" s="45">
        <f>データ!V6</f>
        <v>4700</v>
      </c>
      <c r="AM10" s="45"/>
      <c r="AN10" s="45"/>
      <c r="AO10" s="45"/>
      <c r="AP10" s="45"/>
      <c r="AQ10" s="45"/>
      <c r="AR10" s="45"/>
      <c r="AS10" s="45"/>
      <c r="AT10" s="44">
        <f>データ!W6</f>
        <v>3.12</v>
      </c>
      <c r="AU10" s="44"/>
      <c r="AV10" s="44"/>
      <c r="AW10" s="44"/>
      <c r="AX10" s="44"/>
      <c r="AY10" s="44"/>
      <c r="AZ10" s="44"/>
      <c r="BA10" s="44"/>
      <c r="BB10" s="44">
        <f>データ!X6</f>
        <v>1506.41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27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28</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29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30</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31</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32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33</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xUbTbABXY2sKh++A3V6B+Yss7x2K3igjT4UsrD9uQwB1lJeUuNx8wjQ7knp+P2MSYxdjgVJBq2DlvWeFYp+YKA==" saltValue="Z7D+sqHmWhUCe3M7MDUSI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261009</v>
      </c>
      <c r="D6" s="19">
        <f t="shared" si="3"/>
        <v>46</v>
      </c>
      <c r="E6" s="19">
        <f t="shared" si="3"/>
        <v>17</v>
      </c>
      <c r="F6" s="19">
        <f t="shared" si="3"/>
        <v>4</v>
      </c>
      <c r="G6" s="19">
        <f t="shared" si="3"/>
        <v>0</v>
      </c>
      <c r="H6" s="19" t="str">
        <f t="shared" si="3"/>
        <v>京都府　京都市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37.94</v>
      </c>
      <c r="P6" s="20">
        <f t="shared" si="3"/>
        <v>0.34</v>
      </c>
      <c r="Q6" s="20">
        <f t="shared" si="3"/>
        <v>230.43</v>
      </c>
      <c r="R6" s="20">
        <f t="shared" si="3"/>
        <v>2013</v>
      </c>
      <c r="S6" s="20">
        <f t="shared" si="3"/>
        <v>1379529</v>
      </c>
      <c r="T6" s="20">
        <f t="shared" si="3"/>
        <v>827.83</v>
      </c>
      <c r="U6" s="20">
        <f t="shared" si="3"/>
        <v>1666.44</v>
      </c>
      <c r="V6" s="20">
        <f t="shared" si="3"/>
        <v>4700</v>
      </c>
      <c r="W6" s="20">
        <f t="shared" si="3"/>
        <v>3.12</v>
      </c>
      <c r="X6" s="20">
        <f t="shared" si="3"/>
        <v>1506.41</v>
      </c>
      <c r="Y6" s="21">
        <f>IF(Y7="",NA(),Y7)</f>
        <v>72.790000000000006</v>
      </c>
      <c r="Z6" s="21">
        <f t="shared" ref="Z6:AH6" si="4">IF(Z7="",NA(),Z7)</f>
        <v>98.13</v>
      </c>
      <c r="AA6" s="21">
        <f t="shared" si="4"/>
        <v>102.32</v>
      </c>
      <c r="AB6" s="21">
        <f t="shared" si="4"/>
        <v>103.23</v>
      </c>
      <c r="AC6" s="21">
        <f t="shared" si="4"/>
        <v>102.82</v>
      </c>
      <c r="AD6" s="21">
        <f t="shared" si="4"/>
        <v>102.73</v>
      </c>
      <c r="AE6" s="21">
        <f t="shared" si="4"/>
        <v>105.78</v>
      </c>
      <c r="AF6" s="21">
        <f t="shared" si="4"/>
        <v>106.09</v>
      </c>
      <c r="AG6" s="21">
        <f t="shared" si="4"/>
        <v>106.44</v>
      </c>
      <c r="AH6" s="21">
        <f t="shared" si="4"/>
        <v>107.11</v>
      </c>
      <c r="AI6" s="20" t="str">
        <f>IF(AI7="","",IF(AI7="-","【-】","【"&amp;SUBSTITUTE(TEXT(AI7,"#,##0.00"),"-","△")&amp;"】"))</f>
        <v>【105.09】</v>
      </c>
      <c r="AJ6" s="21">
        <f>IF(AJ7="",NA(),AJ7)</f>
        <v>655.81</v>
      </c>
      <c r="AK6" s="21">
        <f t="shared" ref="AK6:AS6" si="5">IF(AK7="",NA(),AK7)</f>
        <v>744.55</v>
      </c>
      <c r="AL6" s="21">
        <f t="shared" si="5"/>
        <v>739.45</v>
      </c>
      <c r="AM6" s="21">
        <f t="shared" si="5"/>
        <v>719.05</v>
      </c>
      <c r="AN6" s="21">
        <f t="shared" si="5"/>
        <v>688.39</v>
      </c>
      <c r="AO6" s="21">
        <f t="shared" si="5"/>
        <v>94.97</v>
      </c>
      <c r="AP6" s="21">
        <f t="shared" si="5"/>
        <v>63.96</v>
      </c>
      <c r="AQ6" s="21">
        <f t="shared" si="5"/>
        <v>69.42</v>
      </c>
      <c r="AR6" s="21">
        <f t="shared" si="5"/>
        <v>72.86</v>
      </c>
      <c r="AS6" s="21">
        <f t="shared" si="5"/>
        <v>69.540000000000006</v>
      </c>
      <c r="AT6" s="20" t="str">
        <f>IF(AT7="","",IF(AT7="-","【-】","【"&amp;SUBSTITUTE(TEXT(AT7,"#,##0.00"),"-","△")&amp;"】"))</f>
        <v>【65.73】</v>
      </c>
      <c r="AU6" s="20">
        <f>IF(AU7="",NA(),AU7)</f>
        <v>0</v>
      </c>
      <c r="AV6" s="20">
        <f t="shared" ref="AV6:BD6" si="6">IF(AV7="",NA(),AV7)</f>
        <v>0</v>
      </c>
      <c r="AW6" s="20">
        <f t="shared" si="6"/>
        <v>0</v>
      </c>
      <c r="AX6" s="20">
        <f t="shared" si="6"/>
        <v>0</v>
      </c>
      <c r="AY6" s="20">
        <f t="shared" si="6"/>
        <v>0</v>
      </c>
      <c r="AZ6" s="21">
        <f t="shared" si="6"/>
        <v>47.72</v>
      </c>
      <c r="BA6" s="21">
        <f t="shared" si="6"/>
        <v>44.24</v>
      </c>
      <c r="BB6" s="21">
        <f t="shared" si="6"/>
        <v>43.07</v>
      </c>
      <c r="BC6" s="21">
        <f t="shared" si="6"/>
        <v>45.42</v>
      </c>
      <c r="BD6" s="21">
        <f t="shared" si="6"/>
        <v>50.63</v>
      </c>
      <c r="BE6" s="20" t="str">
        <f>IF(BE7="","",IF(BE7="-","【-】","【"&amp;SUBSTITUTE(TEXT(BE7,"#,##0.00"),"-","△")&amp;"】"))</f>
        <v>【48.91】</v>
      </c>
      <c r="BF6" s="20">
        <f>IF(BF7="",NA(),BF7)</f>
        <v>0</v>
      </c>
      <c r="BG6" s="20">
        <f t="shared" ref="BG6:BO6" si="7">IF(BG7="",NA(),BG7)</f>
        <v>0</v>
      </c>
      <c r="BH6" s="20">
        <f t="shared" si="7"/>
        <v>0</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17.95</v>
      </c>
      <c r="BR6" s="21">
        <f t="shared" ref="BR6:BZ6" si="8">IF(BR7="",NA(),BR7)</f>
        <v>18.170000000000002</v>
      </c>
      <c r="BS6" s="21">
        <f t="shared" si="8"/>
        <v>19.27</v>
      </c>
      <c r="BT6" s="21">
        <f t="shared" si="8"/>
        <v>19.809999999999999</v>
      </c>
      <c r="BU6" s="21">
        <f t="shared" si="8"/>
        <v>20.36</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795.17</v>
      </c>
      <c r="CC6" s="21">
        <f t="shared" ref="CC6:CK6" si="9">IF(CC7="",NA(),CC7)</f>
        <v>759.73</v>
      </c>
      <c r="CD6" s="21">
        <f t="shared" si="9"/>
        <v>717.63</v>
      </c>
      <c r="CE6" s="21">
        <f t="shared" si="9"/>
        <v>703.49</v>
      </c>
      <c r="CF6" s="21">
        <f t="shared" si="9"/>
        <v>695.19</v>
      </c>
      <c r="CG6" s="21">
        <f t="shared" si="9"/>
        <v>228.47</v>
      </c>
      <c r="CH6" s="21">
        <f t="shared" si="9"/>
        <v>224.88</v>
      </c>
      <c r="CI6" s="21">
        <f t="shared" si="9"/>
        <v>228.64</v>
      </c>
      <c r="CJ6" s="21">
        <f t="shared" si="9"/>
        <v>239.46</v>
      </c>
      <c r="CK6" s="21">
        <f t="shared" si="9"/>
        <v>233.15</v>
      </c>
      <c r="CL6" s="20" t="str">
        <f>IF(CL7="","",IF(CL7="-","【-】","【"&amp;SUBSTITUTE(TEXT(CL7,"#,##0.00"),"-","△")&amp;"】"))</f>
        <v>【215.73】</v>
      </c>
      <c r="CM6" s="21">
        <f>IF(CM7="",NA(),CM7)</f>
        <v>44.24</v>
      </c>
      <c r="CN6" s="21">
        <f t="shared" ref="CN6:CV6" si="10">IF(CN7="",NA(),CN7)</f>
        <v>44.55</v>
      </c>
      <c r="CO6" s="21">
        <f t="shared" si="10"/>
        <v>45.58</v>
      </c>
      <c r="CP6" s="21">
        <f t="shared" si="10"/>
        <v>42.36</v>
      </c>
      <c r="CQ6" s="21">
        <f t="shared" si="10"/>
        <v>47.21</v>
      </c>
      <c r="CR6" s="21">
        <f t="shared" si="10"/>
        <v>42.47</v>
      </c>
      <c r="CS6" s="21">
        <f t="shared" si="10"/>
        <v>42.4</v>
      </c>
      <c r="CT6" s="21">
        <f t="shared" si="10"/>
        <v>42.28</v>
      </c>
      <c r="CU6" s="21">
        <f t="shared" si="10"/>
        <v>41.06</v>
      </c>
      <c r="CV6" s="21">
        <f t="shared" si="10"/>
        <v>42.09</v>
      </c>
      <c r="CW6" s="20" t="str">
        <f>IF(CW7="","",IF(CW7="-","【-】","【"&amp;SUBSTITUTE(TEXT(CW7,"#,##0.00"),"-","△")&amp;"】"))</f>
        <v>【43.28】</v>
      </c>
      <c r="CX6" s="21">
        <f>IF(CX7="",NA(),CX7)</f>
        <v>76.84</v>
      </c>
      <c r="CY6" s="21">
        <f t="shared" ref="CY6:DG6" si="11">IF(CY7="",NA(),CY7)</f>
        <v>78.099999999999994</v>
      </c>
      <c r="CZ6" s="21">
        <f t="shared" si="11"/>
        <v>79.349999999999994</v>
      </c>
      <c r="DA6" s="21">
        <f t="shared" si="11"/>
        <v>80.13</v>
      </c>
      <c r="DB6" s="21">
        <f t="shared" si="11"/>
        <v>81.66</v>
      </c>
      <c r="DC6" s="21">
        <f t="shared" si="11"/>
        <v>83.75</v>
      </c>
      <c r="DD6" s="21">
        <f t="shared" si="11"/>
        <v>84.19</v>
      </c>
      <c r="DE6" s="21">
        <f t="shared" si="11"/>
        <v>84.34</v>
      </c>
      <c r="DF6" s="21">
        <f t="shared" si="11"/>
        <v>84.34</v>
      </c>
      <c r="DG6" s="21">
        <f t="shared" si="11"/>
        <v>84.73</v>
      </c>
      <c r="DH6" s="20" t="str">
        <f>IF(DH7="","",IF(DH7="-","【-】","【"&amp;SUBSTITUTE(TEXT(DH7,"#,##0.00"),"-","△")&amp;"】"))</f>
        <v>【86.21】</v>
      </c>
      <c r="DI6" s="21">
        <f>IF(DI7="",NA(),DI7)</f>
        <v>8.85</v>
      </c>
      <c r="DJ6" s="21">
        <f t="shared" ref="DJ6:DR6" si="12">IF(DJ7="",NA(),DJ7)</f>
        <v>11.55</v>
      </c>
      <c r="DK6" s="21">
        <f t="shared" si="12"/>
        <v>14.17</v>
      </c>
      <c r="DL6" s="21">
        <f t="shared" si="12"/>
        <v>16.71</v>
      </c>
      <c r="DM6" s="21">
        <f t="shared" si="12"/>
        <v>19.29</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261009</v>
      </c>
      <c r="D7" s="23">
        <v>46</v>
      </c>
      <c r="E7" s="23">
        <v>17</v>
      </c>
      <c r="F7" s="23">
        <v>4</v>
      </c>
      <c r="G7" s="23">
        <v>0</v>
      </c>
      <c r="H7" s="23" t="s">
        <v>98</v>
      </c>
      <c r="I7" s="23" t="s">
        <v>99</v>
      </c>
      <c r="J7" s="23" t="s">
        <v>100</v>
      </c>
      <c r="K7" s="23" t="s">
        <v>101</v>
      </c>
      <c r="L7" s="23" t="s">
        <v>102</v>
      </c>
      <c r="M7" s="23" t="s">
        <v>103</v>
      </c>
      <c r="N7" s="24" t="s">
        <v>104</v>
      </c>
      <c r="O7" s="24">
        <v>37.94</v>
      </c>
      <c r="P7" s="24">
        <v>0.34</v>
      </c>
      <c r="Q7" s="24">
        <v>230.43</v>
      </c>
      <c r="R7" s="24">
        <v>2013</v>
      </c>
      <c r="S7" s="24">
        <v>1379529</v>
      </c>
      <c r="T7" s="24">
        <v>827.83</v>
      </c>
      <c r="U7" s="24">
        <v>1666.44</v>
      </c>
      <c r="V7" s="24">
        <v>4700</v>
      </c>
      <c r="W7" s="24">
        <v>3.12</v>
      </c>
      <c r="X7" s="24">
        <v>1506.41</v>
      </c>
      <c r="Y7" s="24">
        <v>72.790000000000006</v>
      </c>
      <c r="Z7" s="24">
        <v>98.13</v>
      </c>
      <c r="AA7" s="24">
        <v>102.32</v>
      </c>
      <c r="AB7" s="24">
        <v>103.23</v>
      </c>
      <c r="AC7" s="24">
        <v>102.82</v>
      </c>
      <c r="AD7" s="24">
        <v>102.73</v>
      </c>
      <c r="AE7" s="24">
        <v>105.78</v>
      </c>
      <c r="AF7" s="24">
        <v>106.09</v>
      </c>
      <c r="AG7" s="24">
        <v>106.44</v>
      </c>
      <c r="AH7" s="24">
        <v>107.11</v>
      </c>
      <c r="AI7" s="24">
        <v>105.09</v>
      </c>
      <c r="AJ7" s="24">
        <v>655.81</v>
      </c>
      <c r="AK7" s="24">
        <v>744.55</v>
      </c>
      <c r="AL7" s="24">
        <v>739.45</v>
      </c>
      <c r="AM7" s="24">
        <v>719.05</v>
      </c>
      <c r="AN7" s="24">
        <v>688.39</v>
      </c>
      <c r="AO7" s="24">
        <v>94.97</v>
      </c>
      <c r="AP7" s="24">
        <v>63.96</v>
      </c>
      <c r="AQ7" s="24">
        <v>69.42</v>
      </c>
      <c r="AR7" s="24">
        <v>72.86</v>
      </c>
      <c r="AS7" s="24">
        <v>69.540000000000006</v>
      </c>
      <c r="AT7" s="24">
        <v>65.73</v>
      </c>
      <c r="AU7" s="24">
        <v>0</v>
      </c>
      <c r="AV7" s="24">
        <v>0</v>
      </c>
      <c r="AW7" s="24">
        <v>0</v>
      </c>
      <c r="AX7" s="24">
        <v>0</v>
      </c>
      <c r="AY7" s="24">
        <v>0</v>
      </c>
      <c r="AZ7" s="24">
        <v>47.72</v>
      </c>
      <c r="BA7" s="24">
        <v>44.24</v>
      </c>
      <c r="BB7" s="24">
        <v>43.07</v>
      </c>
      <c r="BC7" s="24">
        <v>45.42</v>
      </c>
      <c r="BD7" s="24">
        <v>50.63</v>
      </c>
      <c r="BE7" s="24">
        <v>48.91</v>
      </c>
      <c r="BF7" s="24">
        <v>0</v>
      </c>
      <c r="BG7" s="24">
        <v>0</v>
      </c>
      <c r="BH7" s="24">
        <v>0</v>
      </c>
      <c r="BI7" s="24">
        <v>0</v>
      </c>
      <c r="BJ7" s="24">
        <v>0</v>
      </c>
      <c r="BK7" s="24">
        <v>1206.79</v>
      </c>
      <c r="BL7" s="24">
        <v>1258.43</v>
      </c>
      <c r="BM7" s="24">
        <v>1163.75</v>
      </c>
      <c r="BN7" s="24">
        <v>1195.47</v>
      </c>
      <c r="BO7" s="24">
        <v>1168.69</v>
      </c>
      <c r="BP7" s="24">
        <v>1156.82</v>
      </c>
      <c r="BQ7" s="24">
        <v>17.95</v>
      </c>
      <c r="BR7" s="24">
        <v>18.170000000000002</v>
      </c>
      <c r="BS7" s="24">
        <v>19.27</v>
      </c>
      <c r="BT7" s="24">
        <v>19.809999999999999</v>
      </c>
      <c r="BU7" s="24">
        <v>20.36</v>
      </c>
      <c r="BV7" s="24">
        <v>71.84</v>
      </c>
      <c r="BW7" s="24">
        <v>73.36</v>
      </c>
      <c r="BX7" s="24">
        <v>72.599999999999994</v>
      </c>
      <c r="BY7" s="24">
        <v>69.430000000000007</v>
      </c>
      <c r="BZ7" s="24">
        <v>70.709999999999994</v>
      </c>
      <c r="CA7" s="24">
        <v>75.33</v>
      </c>
      <c r="CB7" s="24">
        <v>795.17</v>
      </c>
      <c r="CC7" s="24">
        <v>759.73</v>
      </c>
      <c r="CD7" s="24">
        <v>717.63</v>
      </c>
      <c r="CE7" s="24">
        <v>703.49</v>
      </c>
      <c r="CF7" s="24">
        <v>695.19</v>
      </c>
      <c r="CG7" s="24">
        <v>228.47</v>
      </c>
      <c r="CH7" s="24">
        <v>224.88</v>
      </c>
      <c r="CI7" s="24">
        <v>228.64</v>
      </c>
      <c r="CJ7" s="24">
        <v>239.46</v>
      </c>
      <c r="CK7" s="24">
        <v>233.15</v>
      </c>
      <c r="CL7" s="24">
        <v>215.73</v>
      </c>
      <c r="CM7" s="24">
        <v>44.24</v>
      </c>
      <c r="CN7" s="24">
        <v>44.55</v>
      </c>
      <c r="CO7" s="24">
        <v>45.58</v>
      </c>
      <c r="CP7" s="24">
        <v>42.36</v>
      </c>
      <c r="CQ7" s="24">
        <v>47.21</v>
      </c>
      <c r="CR7" s="24">
        <v>42.47</v>
      </c>
      <c r="CS7" s="24">
        <v>42.4</v>
      </c>
      <c r="CT7" s="24">
        <v>42.28</v>
      </c>
      <c r="CU7" s="24">
        <v>41.06</v>
      </c>
      <c r="CV7" s="24">
        <v>42.09</v>
      </c>
      <c r="CW7" s="24">
        <v>43.28</v>
      </c>
      <c r="CX7" s="24">
        <v>76.84</v>
      </c>
      <c r="CY7" s="24">
        <v>78.099999999999994</v>
      </c>
      <c r="CZ7" s="24">
        <v>79.349999999999994</v>
      </c>
      <c r="DA7" s="24">
        <v>80.13</v>
      </c>
      <c r="DB7" s="24">
        <v>81.66</v>
      </c>
      <c r="DC7" s="24">
        <v>83.75</v>
      </c>
      <c r="DD7" s="24">
        <v>84.19</v>
      </c>
      <c r="DE7" s="24">
        <v>84.34</v>
      </c>
      <c r="DF7" s="24">
        <v>84.34</v>
      </c>
      <c r="DG7" s="24">
        <v>84.73</v>
      </c>
      <c r="DH7" s="24">
        <v>86.21</v>
      </c>
      <c r="DI7" s="24">
        <v>8.85</v>
      </c>
      <c r="DJ7" s="24">
        <v>11.55</v>
      </c>
      <c r="DK7" s="24">
        <v>14.17</v>
      </c>
      <c r="DL7" s="24">
        <v>16.71</v>
      </c>
      <c r="DM7" s="24">
        <v>19.29</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90F7042A-2550-4217-B3F0-F2F57D6EE85C}"/>
</file>

<file path=customXml/itemProps2.xml><?xml version="1.0" encoding="utf-8"?>
<ds:datastoreItem xmlns:ds="http://schemas.openxmlformats.org/officeDocument/2006/customXml" ds:itemID="{6A30A31E-2C85-4936-8680-5361F43E4584}"/>
</file>

<file path=customXml/itemProps3.xml><?xml version="1.0" encoding="utf-8"?>
<ds:datastoreItem xmlns:ds="http://schemas.openxmlformats.org/officeDocument/2006/customXml" ds:itemID="{9726E2CC-46FD-4177-9311-197654DE6D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2025-02-15T04:29:38Z</dcterms:created>
  <dcterms:modified xsi:type="dcterms:W3CDTF">2025-02-15T04:29:50Z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