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0500329A-5680-4C93-B5C4-B6CA939F6926}" xr6:coauthVersionLast="47" xr6:coauthVersionMax="47" xr10:uidLastSave="{524E11BF-31B2-4317-B09B-C939D7554B1F}"/>
  <workbookProtection workbookAlgorithmName="SHA-512" workbookHashValue="NtYEDoTbzo1jlzT7DmLR5h7Sqhl8aj9eksSCKVDCdchQ9FlRoMRv8shb1R0P9L/Z3mMynWdw85qhMgEtFRq4Lw==" workbookSaltValue="QWYteuZP9SFBw+7AejYij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<sst xmlns="http://schemas.openxmlformats.org/spreadsheetml/2006/main" count="236" uniqueCount="117">
  <si>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</si>
  <si>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</si>
  <si>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</si>
  <si>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</si>
  <si>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</si>
  <si>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</si>
  <si>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</si>
  <si>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</si>
  <si>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</si>
  <si>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</si>
  <si>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</si>
  <si>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</si>
  <si>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</si>
  <si>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</si>
  <si>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</si>
  <si>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</si>
  <si>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</si>
  <si>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</si>
  <si>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</si>
  <si>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</si>
  <si>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</si>
  <si>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</si>
  <si>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</si>
  <si>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</si>
  <si>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</si>
  <si>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</si>
  <si>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</si>
  <si>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r>
      <t>　収益的収支比率は、令和3年度以降、歳出入決算額が増加したことにより改善しているが、使用料収入だけで維持管理費等を賄えていない状況は変わっていない。
　企業債残高対事業規模比率は、全国平均の約</t>
    </r>
    <r>
      <rPr>
        <sz val="11"/>
        <rFont val="ＭＳ ゴシック"/>
        <family val="3"/>
        <charset val="128"/>
      </rPr>
      <t>10</t>
    </r>
    <r>
      <rPr>
        <sz val="11"/>
        <color theme="1"/>
        <rFont val="ＭＳ ゴシック"/>
        <family val="3"/>
        <charset val="128"/>
      </rPr>
      <t>倍と高い比率になっている。
　経費回収率は、平成29年度に農業集落排水の使用料の料金体系を公共下水道事業と合わせたことに伴い、使用料収入が大きく減少している。その結果、全国平均の57.02％を大きく下回る10.81％となっている。
　汚水処理原価は、増加傾向にあるが、特定環境保全公共下水道との統合に向けた取組により、汚水処理費用の額が押し上げられた結果である。令和６年度からは特定環境保全公共下水道に統合され、一定の効率化が図られる見込みであるが、使用料収入の大きな増収が見込めないことから、更なる施設の効率的な稼働方法など、汚水処理経費の削減に向けた取組を検討していく必要がある。
　施設利用率は、施設の処理能力の半分程度に留まっているが、特定環境保全公共下水道との統合に向けた取組の中で、現在の汚水処理施設から緊急時の一時貯留施設等に改築するなど、施設規模の適正化を図ったところである。
　水洗化率は、令和元年度からほぼ横ばいの92.66%と全国平均を上回る水準で推移している。特定環境保全公共下水道との統合後も、引き続き水洗化率の向上を図っていく。</t>
    </r>
    <rPh sb="10" eb="12">
      <t>レイワ</t>
    </rPh>
    <rPh sb="13" eb="15">
      <t>ネンド</t>
    </rPh>
    <rPh sb="15" eb="17">
      <t>イコウ</t>
    </rPh>
    <rPh sb="223" eb="225">
      <t>ゾウカ</t>
    </rPh>
    <rPh sb="225" eb="227">
      <t>ケイコウ</t>
    </rPh>
    <rPh sb="273" eb="275">
      <t>ケッカ</t>
    </rPh>
    <rPh sb="287" eb="289">
      <t>トクテイ</t>
    </rPh>
    <rPh sb="289" eb="291">
      <t>カンキョウ</t>
    </rPh>
    <rPh sb="291" eb="293">
      <t>ホゼン</t>
    </rPh>
    <rPh sb="293" eb="295">
      <t>コウキョウ</t>
    </rPh>
    <rPh sb="295" eb="298">
      <t>ゲスイドウ</t>
    </rPh>
    <rPh sb="555" eb="556">
      <t>ゴ</t>
    </rPh>
    <phoneticPr fontId="4"/>
  </si>
  <si>
    <t>2. 老朽化の状況について</t>
    <phoneticPr fontId="4"/>
  </si>
  <si>
    <t>　平成29年度に実施した機能診断の結果では、施設は概ね良好な状況であった。
　また、特定環境保全公共下水道への統合に向けた取組において、老朽化した施設の改修等を行った。
　そのため、運転上の支障から緊急対応を要する機器等はないと考えるが、今後も定期点検の際には、機器の状況に注視していくこととする。</t>
    <rPh sb="42" eb="44">
      <t>トクテイ</t>
    </rPh>
    <rPh sb="44" eb="46">
      <t>カンキョウ</t>
    </rPh>
    <rPh sb="46" eb="48">
      <t>ホゼン</t>
    </rPh>
    <rPh sb="48" eb="50">
      <t>コウキョウ</t>
    </rPh>
    <rPh sb="50" eb="53">
      <t>ゲスイドウ</t>
    </rPh>
    <rPh sb="55" eb="57">
      <t>トウゴウ</t>
    </rPh>
    <rPh sb="58" eb="59">
      <t>ム</t>
    </rPh>
    <rPh sb="61" eb="63">
      <t>トリクミ</t>
    </rPh>
    <rPh sb="68" eb="71">
      <t>ロウキュウカ</t>
    </rPh>
    <rPh sb="73" eb="75">
      <t>シセツ</t>
    </rPh>
    <rPh sb="76" eb="78">
      <t>カイシュウ</t>
    </rPh>
    <rPh sb="78" eb="79">
      <t>トウ</t>
    </rPh>
    <rPh sb="80" eb="81">
      <t>オコナ</t>
    </rPh>
    <phoneticPr fontId="4"/>
  </si>
  <si>
    <t>2. 老朽化の状況</t>
    <phoneticPr fontId="4"/>
  </si>
  <si>
    <t>全体総括</t>
    <rPh sb="0" eb="2">
      <t>ゼンタイ</t>
    </rPh>
    <rPh sb="2" eb="4">
      <t>ソウカツ</t>
    </rPh>
    <phoneticPr fontId="4"/>
  </si>
  <si>
    <r>
      <rPr>
        <sz val="11"/>
        <rFont val="ＭＳ ゴシック"/>
        <family val="3"/>
        <charset val="128"/>
      </rPr>
      <t>　依然として収支の均衡が図れておらず、単独での持続的な経営は困難な状態が続いていたことから、より一層安定的、効率的な運用を目指し、令和６年度から特定環境保全公共下水道事業と統合を行うこととなっている。</t>
    </r>
    <r>
      <rPr>
        <sz val="11"/>
        <color theme="1"/>
        <rFont val="ＭＳ ゴシック"/>
        <family val="3"/>
        <charset val="128"/>
      </rPr>
      <t xml:space="preserve">
　今後は、スケールメリットを生かした経営が行われることになるが、持続可能な経営とするためには、効率的な稼働や汚水処理費の削減など、収支状況の改善に向けた取組を進めることが重要である。</t>
    </r>
    <rPh sb="1" eb="3">
      <t>イゼン</t>
    </rPh>
    <rPh sb="6" eb="8">
      <t>シュウシ</t>
    </rPh>
    <rPh sb="9" eb="11">
      <t>キンコウ</t>
    </rPh>
    <rPh sb="12" eb="13">
      <t>ハカ</t>
    </rPh>
    <rPh sb="19" eb="21">
      <t>タンドク</t>
    </rPh>
    <rPh sb="23" eb="26">
      <t>ジゾクテキ</t>
    </rPh>
    <rPh sb="27" eb="29">
      <t>ケイエイ</t>
    </rPh>
    <rPh sb="30" eb="32">
      <t>コンナン</t>
    </rPh>
    <rPh sb="33" eb="35">
      <t>ジョウタイ</t>
    </rPh>
    <rPh sb="36" eb="37">
      <t>ツヅ</t>
    </rPh>
    <rPh sb="65" eb="67">
      <t>レイワ</t>
    </rPh>
    <rPh sb="68" eb="70">
      <t>ネンド</t>
    </rPh>
    <rPh sb="89" eb="90">
      <t>オコナ</t>
    </rPh>
    <rPh sb="102" eb="104">
      <t>コンゴ</t>
    </rPh>
    <rPh sb="115" eb="116">
      <t>イ</t>
    </rPh>
    <rPh sb="119" eb="121">
      <t>ケイエイ</t>
    </rPh>
    <rPh sb="122" eb="123">
      <t>オコナ</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</si>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</sst>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95-453A-B4AE-44528A57B4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F95-453A-B4AE-44528A57B4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46.12</c:v>
                </c:pt>
                <c:pt idx="1">
                  <c:v>47.49</c:v>
                </c:pt>
                <c:pt idx="2">
                  <c:v>45.21</c:v>
                </c:pt>
                <c:pt idx="3">
                  <c:v>42.92</c:v>
                </c:pt>
                <c:pt idx="4">
                  <c:v>44.75</c:v>
                </c:pt>
              </c:numCache>
            </c:numRef>
          </c:val>
          <c:extLst>
            <c:ext xmlns:c16="http://schemas.microsoft.com/office/drawing/2014/chart" uri="{C3380CC4-5D6E-409C-BE32-E72D297353CC}">
              <c16:uniqueId val="{00000000-5033-468F-9007-7A90E6F230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5033-468F-9007-7A90E6F230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91.14</c:v>
                </c:pt>
                <c:pt idx="1">
                  <c:v>91.83</c:v>
                </c:pt>
                <c:pt idx="2">
                  <c:v>92.01</c:v>
                </c:pt>
                <c:pt idx="3">
                  <c:v>92.19</c:v>
                </c:pt>
                <c:pt idx="4">
                  <c:v>92.66</c:v>
                </c:pt>
              </c:numCache>
            </c:numRef>
          </c:val>
          <c:extLst>
            <c:ext xmlns:c16="http://schemas.microsoft.com/office/drawing/2014/chart" uri="{C3380CC4-5D6E-409C-BE32-E72D297353CC}">
              <c16:uniqueId val="{00000000-301F-4C66-9CB0-D4EFC2ABB9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301F-4C66-9CB0-D4EFC2ABB9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c:v>
                </c:pt>
                <c:pt idx="1">
                  <c:v>76.56</c:v>
                </c:pt>
                <c:pt idx="2">
                  <c:v>90.99</c:v>
                </c:pt>
                <c:pt idx="3">
                  <c:v>90.22</c:v>
                </c:pt>
                <c:pt idx="4">
                  <c:v>96.5</c:v>
                </c:pt>
              </c:numCache>
            </c:numRef>
          </c:val>
          <c:extLst>
            <c:ext xmlns:c16="http://schemas.microsoft.com/office/drawing/2014/chart" uri="{C3380CC4-5D6E-409C-BE32-E72D297353CC}">
              <c16:uniqueId val="{00000000-E19A-4A27-AE06-2BE52B43F4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A-4A27-AE06-2BE52B43F4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7C-4DF5-A57B-3B3CAEE298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7C-4DF5-A57B-3B3CAEE298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37-4FA3-BDA3-C931863BF7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37-4FA3-BDA3-C931863BF7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59-41B1-9BD6-BF101CCF06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59-41B1-9BD6-BF101CCF06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18-4594-85F6-CF256098B9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18-4594-85F6-CF256098B9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5455.79</c:v>
                </c:pt>
                <c:pt idx="1">
                  <c:v>5042.67</c:v>
                </c:pt>
                <c:pt idx="2">
                  <c:v>4985.79</c:v>
                </c:pt>
                <c:pt idx="3">
                  <c:v>4723.03</c:v>
                </c:pt>
                <c:pt idx="4">
                  <c:v>7704.31</c:v>
                </c:pt>
              </c:numCache>
            </c:numRef>
          </c:val>
          <c:extLst>
            <c:ext xmlns:c16="http://schemas.microsoft.com/office/drawing/2014/chart" uri="{C3380CC4-5D6E-409C-BE32-E72D297353CC}">
              <c16:uniqueId val="{00000000-ABD9-4DF1-A3BB-21A2B22710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BD9-4DF1-A3BB-21A2B22710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14.41</c:v>
                </c:pt>
                <c:pt idx="1">
                  <c:v>17.34</c:v>
                </c:pt>
                <c:pt idx="2">
                  <c:v>17.28</c:v>
                </c:pt>
                <c:pt idx="3">
                  <c:v>13.96</c:v>
                </c:pt>
                <c:pt idx="4">
                  <c:v>10.81</c:v>
                </c:pt>
              </c:numCache>
            </c:numRef>
          </c:val>
          <c:extLst>
            <c:ext xmlns:c16="http://schemas.microsoft.com/office/drawing/2014/chart" uri="{C3380CC4-5D6E-409C-BE32-E72D297353CC}">
              <c16:uniqueId val="{00000000-5E4A-40D0-9454-BFCFC44B9C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E4A-40D0-9454-BFCFC44B9C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791.27</c:v>
                </c:pt>
                <c:pt idx="1">
                  <c:v>671.71</c:v>
                </c:pt>
                <c:pt idx="2">
                  <c:v>668.11</c:v>
                </c:pt>
                <c:pt idx="3">
                  <c:v>828.76</c:v>
                </c:pt>
                <c:pt idx="4">
                  <c:v>887.2</c:v>
                </c:pt>
              </c:numCache>
            </c:numRef>
          </c:val>
          <c:extLst>
            <c:ext xmlns:c16="http://schemas.microsoft.com/office/drawing/2014/chart" uri="{C3380CC4-5D6E-409C-BE32-E72D297353CC}">
              <c16:uniqueId val="{00000000-872C-462A-B4FE-34FB0ABBBD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72C-462A-B4FE-34FB0ABBBD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京都市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1379529</v>
      </c>
      <c r="AM8" s="45"/>
      <c r="AN8" s="45"/>
      <c r="AO8" s="45"/>
      <c r="AP8" s="45"/>
      <c r="AQ8" s="45"/>
      <c r="AR8" s="45"/>
      <c r="AS8" s="45"/>
      <c r="AT8" s="44">
        <f>データ!T6</f>
        <v>827.83</v>
      </c>
      <c r="AU8" s="44"/>
      <c r="AV8" s="44"/>
      <c r="AW8" s="44"/>
      <c r="AX8" s="44"/>
      <c r="AY8" s="44"/>
      <c r="AZ8" s="44"/>
      <c r="BA8" s="44"/>
      <c r="BB8" s="44">
        <f>データ!U6</f>
        <v>1666.44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0.03</v>
      </c>
      <c r="Q10" s="44"/>
      <c r="R10" s="44"/>
      <c r="S10" s="44"/>
      <c r="T10" s="44"/>
      <c r="U10" s="44"/>
      <c r="V10" s="44"/>
      <c r="W10" s="44">
        <f>データ!Q6</f>
        <v>675.45</v>
      </c>
      <c r="X10" s="44"/>
      <c r="Y10" s="44"/>
      <c r="Z10" s="44"/>
      <c r="AA10" s="44"/>
      <c r="AB10" s="44"/>
      <c r="AC10" s="44"/>
      <c r="AD10" s="45">
        <f>データ!R6</f>
        <v>1830</v>
      </c>
      <c r="AE10" s="45"/>
      <c r="AF10" s="45"/>
      <c r="AG10" s="45"/>
      <c r="AH10" s="45"/>
      <c r="AI10" s="45"/>
      <c r="AJ10" s="45"/>
      <c r="AK10" s="2"/>
      <c r="AL10" s="45">
        <f>データ!V6</f>
        <v>368</v>
      </c>
      <c r="AM10" s="45"/>
      <c r="AN10" s="45"/>
      <c r="AO10" s="45"/>
      <c r="AP10" s="45"/>
      <c r="AQ10" s="45"/>
      <c r="AR10" s="45"/>
      <c r="AS10" s="45"/>
      <c r="AT10" s="44">
        <f>データ!W6</f>
        <v>0.21</v>
      </c>
      <c r="AU10" s="44"/>
      <c r="AV10" s="44"/>
      <c r="AW10" s="44"/>
      <c r="AX10" s="44"/>
      <c r="AY10" s="44"/>
      <c r="AZ10" s="44"/>
      <c r="BA10" s="44"/>
      <c r="BB10" s="44">
        <f>データ!X6</f>
        <v>1752.38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34</v>
      </c>
      <c r="C85" s="12"/>
      <c r="D85" s="12"/>
      <c r="E85" s="12" t="s">
        <v>35</v>
      </c>
      <c r="F85" s="12" t="s">
        <v>36</v>
      </c>
      <c r="G85" s="12" t="s">
        <v>37</v>
      </c>
      <c r="H85" s="12" t="s">
        <v>38</v>
      </c>
      <c r="I85" s="12" t="s">
        <v>39</v>
      </c>
      <c r="J85" s="12" t="s">
        <v>40</v>
      </c>
      <c r="K85" s="12" t="s">
        <v>41</v>
      </c>
      <c r="L85" s="12" t="s">
        <v>42</v>
      </c>
      <c r="M85" s="12" t="s">
        <v>43</v>
      </c>
      <c r="N85" s="12" t="s">
        <v>44</v>
      </c>
      <c r="O85" s="12" t="s">
        <v>45</v>
      </c>
    </row>
    <row r="86" spans="1:78" hidden="1" x14ac:dyDescent="0.15">
      <c r="B86" s="12"/>
      <c r="C86" s="12"/>
      <c r="D86" s="12"/>
      <c r="E86" s="12" t="str">
        <f>データ!AI6</f>
        <v/>
      </c>
      <c r="F86" s="12" t="s">
        <v>46</v>
      </c>
      <c r="G86" s="12" t="s">
        <v>46</v>
      </c>
      <c r="H86" s="12" t="str">
        <f>データ!BP6</f>
        <v>【785.10】</v>
      </c>
      <c r="I86" s="12" t="str">
        <f>データ!CA6</f>
        <v>【56.93】</v>
      </c>
      <c r="J86" s="12" t="str">
        <f>データ!CL6</f>
        <v>【271.15】</v>
      </c>
      <c r="K86" s="12" t="str">
        <f>データ!CW6</f>
        <v>【49.87】</v>
      </c>
      <c r="L86" s="12" t="str">
        <f>データ!DH6</f>
        <v>【87.54】</v>
      </c>
      <c r="M86" s="12" t="s">
        <v>46</v>
      </c>
      <c r="N86" s="12" t="s">
        <v>46</v>
      </c>
      <c r="O86" s="12" t="str">
        <f>データ!EO6</f>
        <v>【0.02】</v>
      </c>
    </row>
  </sheetData>
  <sheetProtection algorithmName="SHA-512" hashValue="zsTIvKYpzNCFcQgGs7RYEVB7XskEeUx0zp4546Fm4PG7NSdot7FTsCwWdyIx0IYq9xvG+LptvKqXWeIJqA8CDA==" saltValue="A7dVYMgYASpsqo1irAn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2" t="s">
        <v>56</v>
      </c>
      <c r="I3" s="73"/>
      <c r="J3" s="73"/>
      <c r="K3" s="73"/>
      <c r="L3" s="73"/>
      <c r="M3" s="73"/>
      <c r="N3" s="73"/>
      <c r="O3" s="73"/>
      <c r="P3" s="73"/>
      <c r="Q3" s="73"/>
      <c r="R3" s="73"/>
      <c r="S3" s="73"/>
      <c r="T3" s="73"/>
      <c r="U3" s="73"/>
      <c r="V3" s="73"/>
      <c r="W3" s="73"/>
      <c r="X3" s="74"/>
      <c r="Y3" s="78" t="s">
        <v>57</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34</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261009</v>
      </c>
      <c r="D6" s="19">
        <f t="shared" si="3"/>
        <v>47</v>
      </c>
      <c r="E6" s="19">
        <f t="shared" si="3"/>
        <v>17</v>
      </c>
      <c r="F6" s="19">
        <f t="shared" si="3"/>
        <v>5</v>
      </c>
      <c r="G6" s="19">
        <f t="shared" si="3"/>
        <v>0</v>
      </c>
      <c r="H6" s="19" t="str">
        <f t="shared" si="3"/>
        <v>京都府　京都市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0.03</v>
      </c>
      <c r="Q6" s="20">
        <f t="shared" si="3"/>
        <v>675.45</v>
      </c>
      <c r="R6" s="20">
        <f t="shared" si="3"/>
        <v>1830</v>
      </c>
      <c r="S6" s="20">
        <f t="shared" si="3"/>
        <v>1379529</v>
      </c>
      <c r="T6" s="20">
        <f t="shared" si="3"/>
        <v>827.83</v>
      </c>
      <c r="U6" s="20">
        <f t="shared" si="3"/>
        <v>1666.44</v>
      </c>
      <c r="V6" s="20">
        <f t="shared" si="3"/>
        <v>368</v>
      </c>
      <c r="W6" s="20">
        <f t="shared" si="3"/>
        <v>0.21</v>
      </c>
      <c r="X6" s="20">
        <f t="shared" si="3"/>
        <v>1752.38</v>
      </c>
      <c r="Y6" s="21">
        <f>IF(Y7="",NA(),Y7)</f>
        <v>78</v>
      </c>
      <c r="Z6" s="21">
        <f t="shared" ref="Z6:AH6" si="4">IF(Z7="",NA(),Z7)</f>
        <v>76.56</v>
      </c>
      <c r="AA6" s="21">
        <f t="shared" si="4"/>
        <v>90.99</v>
      </c>
      <c r="AB6" s="21">
        <f t="shared" si="4"/>
        <v>90.22</v>
      </c>
      <c r="AC6" s="21">
        <f t="shared" si="4"/>
        <v>96.5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5455.79</v>
      </c>
      <c r="BG6" s="21">
        <f t="shared" ref="BG6:BO6" si="7">IF(BG7="",NA(),BG7)</f>
        <v>5042.67</v>
      </c>
      <c r="BH6" s="21">
        <f t="shared" si="7"/>
        <v>4985.79</v>
      </c>
      <c r="BI6" s="21">
        <f t="shared" si="7"/>
        <v>4723.03</v>
      </c>
      <c r="BJ6" s="21">
        <f t="shared" si="7"/>
        <v>7704.31</v>
      </c>
      <c r="BK6" s="21">
        <f t="shared" si="7"/>
        <v>826.83</v>
      </c>
      <c r="BL6" s="21">
        <f t="shared" si="7"/>
        <v>867.83</v>
      </c>
      <c r="BM6" s="21">
        <f t="shared" si="7"/>
        <v>791.76</v>
      </c>
      <c r="BN6" s="21">
        <f t="shared" si="7"/>
        <v>900.82</v>
      </c>
      <c r="BO6" s="21">
        <f t="shared" si="7"/>
        <v>839.21</v>
      </c>
      <c r="BP6" s="20" t="str">
        <f>IF(BP7="","",IF(BP7="-","【-】","【"&amp;SUBSTITUTE(TEXT(BP7,"#,##0.00"),"-","△")&amp;"】"))</f>
        <v>【785.10】</v>
      </c>
      <c r="BQ6" s="21">
        <f>IF(BQ7="",NA(),BQ7)</f>
        <v>14.41</v>
      </c>
      <c r="BR6" s="21">
        <f t="shared" ref="BR6:BZ6" si="8">IF(BR7="",NA(),BR7)</f>
        <v>17.34</v>
      </c>
      <c r="BS6" s="21">
        <f t="shared" si="8"/>
        <v>17.28</v>
      </c>
      <c r="BT6" s="21">
        <f t="shared" si="8"/>
        <v>13.96</v>
      </c>
      <c r="BU6" s="21">
        <f t="shared" si="8"/>
        <v>10.81</v>
      </c>
      <c r="BV6" s="21">
        <f t="shared" si="8"/>
        <v>57.31</v>
      </c>
      <c r="BW6" s="21">
        <f t="shared" si="8"/>
        <v>57.08</v>
      </c>
      <c r="BX6" s="21">
        <f t="shared" si="8"/>
        <v>56.26</v>
      </c>
      <c r="BY6" s="21">
        <f t="shared" si="8"/>
        <v>52.94</v>
      </c>
      <c r="BZ6" s="21">
        <f t="shared" si="8"/>
        <v>52.05</v>
      </c>
      <c r="CA6" s="20" t="str">
        <f>IF(CA7="","",IF(CA7="-","【-】","【"&amp;SUBSTITUTE(TEXT(CA7,"#,##0.00"),"-","△")&amp;"】"))</f>
        <v>【56.93】</v>
      </c>
      <c r="CB6" s="21">
        <f>IF(CB7="",NA(),CB7)</f>
        <v>791.27</v>
      </c>
      <c r="CC6" s="21">
        <f t="shared" ref="CC6:CK6" si="9">IF(CC7="",NA(),CC7)</f>
        <v>671.71</v>
      </c>
      <c r="CD6" s="21">
        <f t="shared" si="9"/>
        <v>668.11</v>
      </c>
      <c r="CE6" s="21">
        <f t="shared" si="9"/>
        <v>828.76</v>
      </c>
      <c r="CF6" s="21">
        <f t="shared" si="9"/>
        <v>887.2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46.12</v>
      </c>
      <c r="CN6" s="21">
        <f t="shared" ref="CN6:CV6" si="10">IF(CN7="",NA(),CN7)</f>
        <v>47.49</v>
      </c>
      <c r="CO6" s="21">
        <f t="shared" si="10"/>
        <v>45.21</v>
      </c>
      <c r="CP6" s="21">
        <f t="shared" si="10"/>
        <v>42.92</v>
      </c>
      <c r="CQ6" s="21">
        <f t="shared" si="10"/>
        <v>44.75</v>
      </c>
      <c r="CR6" s="21">
        <f t="shared" si="10"/>
        <v>50.14</v>
      </c>
      <c r="CS6" s="21">
        <f t="shared" si="10"/>
        <v>54.83</v>
      </c>
      <c r="CT6" s="21">
        <f t="shared" si="10"/>
        <v>66.53</v>
      </c>
      <c r="CU6" s="21">
        <f t="shared" si="10"/>
        <v>52.35</v>
      </c>
      <c r="CV6" s="21">
        <f t="shared" si="10"/>
        <v>46.25</v>
      </c>
      <c r="CW6" s="20" t="str">
        <f>IF(CW7="","",IF(CW7="-","【-】","【"&amp;SUBSTITUTE(TEXT(CW7,"#,##0.00"),"-","△")&amp;"】"))</f>
        <v>【49.87】</v>
      </c>
      <c r="CX6" s="21">
        <f>IF(CX7="",NA(),CX7)</f>
        <v>91.14</v>
      </c>
      <c r="CY6" s="21">
        <f t="shared" ref="CY6:DG6" si="11">IF(CY7="",NA(),CY7)</f>
        <v>91.83</v>
      </c>
      <c r="CZ6" s="21">
        <f t="shared" si="11"/>
        <v>92.01</v>
      </c>
      <c r="DA6" s="21">
        <f t="shared" si="11"/>
        <v>92.19</v>
      </c>
      <c r="DB6" s="21">
        <f t="shared" si="11"/>
        <v>92.66</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261009</v>
      </c>
      <c r="D7" s="23">
        <v>47</v>
      </c>
      <c r="E7" s="23">
        <v>17</v>
      </c>
      <c r="F7" s="23">
        <v>5</v>
      </c>
      <c r="G7" s="23">
        <v>0</v>
      </c>
      <c r="H7" s="23" t="s">
        <v>99</v>
      </c>
      <c r="I7" s="23" t="s">
        <v>100</v>
      </c>
      <c r="J7" s="23" t="s">
        <v>101</v>
      </c>
      <c r="K7" s="23" t="s">
        <v>102</v>
      </c>
      <c r="L7" s="23" t="s">
        <v>103</v>
      </c>
      <c r="M7" s="23" t="s">
        <v>104</v>
      </c>
      <c r="N7" s="24" t="s">
        <v>105</v>
      </c>
      <c r="O7" s="24" t="s">
        <v>106</v>
      </c>
      <c r="P7" s="24">
        <v>0.03</v>
      </c>
      <c r="Q7" s="24">
        <v>675.45</v>
      </c>
      <c r="R7" s="24">
        <v>1830</v>
      </c>
      <c r="S7" s="24">
        <v>1379529</v>
      </c>
      <c r="T7" s="24">
        <v>827.83</v>
      </c>
      <c r="U7" s="24">
        <v>1666.44</v>
      </c>
      <c r="V7" s="24">
        <v>368</v>
      </c>
      <c r="W7" s="24">
        <v>0.21</v>
      </c>
      <c r="X7" s="24">
        <v>1752.38</v>
      </c>
      <c r="Y7" s="24">
        <v>78</v>
      </c>
      <c r="Z7" s="24">
        <v>76.56</v>
      </c>
      <c r="AA7" s="24">
        <v>90.99</v>
      </c>
      <c r="AB7" s="24">
        <v>90.22</v>
      </c>
      <c r="AC7" s="24">
        <v>96.5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5455.79</v>
      </c>
      <c r="BG7" s="24">
        <v>5042.67</v>
      </c>
      <c r="BH7" s="24">
        <v>4985.79</v>
      </c>
      <c r="BI7" s="24">
        <v>4723.03</v>
      </c>
      <c r="BJ7" s="24">
        <v>7704.31</v>
      </c>
      <c r="BK7" s="24">
        <v>826.83</v>
      </c>
      <c r="BL7" s="24">
        <v>867.83</v>
      </c>
      <c r="BM7" s="24">
        <v>791.76</v>
      </c>
      <c r="BN7" s="24">
        <v>900.82</v>
      </c>
      <c r="BO7" s="24">
        <v>839.21</v>
      </c>
      <c r="BP7" s="24">
        <v>785.1</v>
      </c>
      <c r="BQ7" s="24">
        <v>14.41</v>
      </c>
      <c r="BR7" s="24">
        <v>17.34</v>
      </c>
      <c r="BS7" s="24">
        <v>17.28</v>
      </c>
      <c r="BT7" s="24">
        <v>13.96</v>
      </c>
      <c r="BU7" s="24">
        <v>10.81</v>
      </c>
      <c r="BV7" s="24">
        <v>57.31</v>
      </c>
      <c r="BW7" s="24">
        <v>57.08</v>
      </c>
      <c r="BX7" s="24">
        <v>56.26</v>
      </c>
      <c r="BY7" s="24">
        <v>52.94</v>
      </c>
      <c r="BZ7" s="24">
        <v>52.05</v>
      </c>
      <c r="CA7" s="24">
        <v>56.93</v>
      </c>
      <c r="CB7" s="24">
        <v>791.27</v>
      </c>
      <c r="CC7" s="24">
        <v>671.71</v>
      </c>
      <c r="CD7" s="24">
        <v>668.11</v>
      </c>
      <c r="CE7" s="24">
        <v>828.76</v>
      </c>
      <c r="CF7" s="24">
        <v>887.2</v>
      </c>
      <c r="CG7" s="24">
        <v>273.52</v>
      </c>
      <c r="CH7" s="24">
        <v>274.99</v>
      </c>
      <c r="CI7" s="24">
        <v>282.08999999999997</v>
      </c>
      <c r="CJ7" s="24">
        <v>303.27999999999997</v>
      </c>
      <c r="CK7" s="24">
        <v>301.86</v>
      </c>
      <c r="CL7" s="24">
        <v>271.14999999999998</v>
      </c>
      <c r="CM7" s="24">
        <v>46.12</v>
      </c>
      <c r="CN7" s="24">
        <v>47.49</v>
      </c>
      <c r="CO7" s="24">
        <v>45.21</v>
      </c>
      <c r="CP7" s="24">
        <v>42.92</v>
      </c>
      <c r="CQ7" s="24">
        <v>44.75</v>
      </c>
      <c r="CR7" s="24">
        <v>50.14</v>
      </c>
      <c r="CS7" s="24">
        <v>54.83</v>
      </c>
      <c r="CT7" s="24">
        <v>66.53</v>
      </c>
      <c r="CU7" s="24">
        <v>52.35</v>
      </c>
      <c r="CV7" s="24">
        <v>46.25</v>
      </c>
      <c r="CW7" s="24">
        <v>49.87</v>
      </c>
      <c r="CX7" s="24">
        <v>91.14</v>
      </c>
      <c r="CY7" s="24">
        <v>91.83</v>
      </c>
      <c r="CZ7" s="24">
        <v>92.01</v>
      </c>
      <c r="DA7" s="24">
        <v>92.19</v>
      </c>
      <c r="DB7" s="24">
        <v>92.66</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16A8CD35-82E8-4ACE-AA0B-B3B51A4F12A7}"/>
</file>

<file path=customXml/itemProps2.xml><?xml version="1.0" encoding="utf-8"?>
<ds:datastoreItem xmlns:ds="http://schemas.openxmlformats.org/officeDocument/2006/customXml" ds:itemID="{9ECD09B7-AAE9-48DB-B510-7EEFFDBEFA96}"/>
</file>

<file path=customXml/itemProps3.xml><?xml version="1.0" encoding="utf-8"?>
<ds:datastoreItem xmlns:ds="http://schemas.openxmlformats.org/officeDocument/2006/customXml" ds:itemID="{46843EDD-D4AF-4A9F-BCC1-72A3C685C9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2025-02-15T04:30:48Z</dcterms:created>
  <dcterms:modified xsi:type="dcterms:W3CDTF">2025-02-15T04:31:01Z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