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D899BAC-8817-4696-BD5E-0279406DA127}" xr6:coauthVersionLast="47" xr6:coauthVersionMax="47" xr10:uidLastSave="{C9F4528C-BE70-44A0-BB43-DEF47B7AA06C}"/>
  <workbookProtection workbookAlgorithmName="SHA-512" workbookHashValue="epK2O0k8uyHA/6pVoxFXTMitGkjyBdgr1C7vKivV80jNgseaGGohKYmvRoCiSlbvdTAXrHF5OaM2zakmjJ67zw==" workbookSaltValue="ygObPwtQZGh1Lli47tcv/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N52" i="4" s="1"/>
  <c r="AU7" i="5"/>
  <c r="AS7" i="5"/>
  <c r="AR7" i="5"/>
  <c r="AQ7" i="5"/>
  <c r="FX32" i="4" s="1"/>
  <c r="AP7" i="5"/>
  <c r="AO7" i="5"/>
  <c r="AN7" i="5"/>
  <c r="AM7" i="5"/>
  <c r="AL7" i="5"/>
  <c r="FX31" i="4" s="1"/>
  <c r="AK7" i="5"/>
  <c r="AJ7" i="5"/>
  <c r="AH7" i="5"/>
  <c r="AG7" i="5"/>
  <c r="BZ32" i="4" s="1"/>
  <c r="AF7" i="5"/>
  <c r="AE7" i="5"/>
  <c r="AD7" i="5"/>
  <c r="AC7" i="5"/>
  <c r="CS31" i="4" s="1"/>
  <c r="AB7" i="5"/>
  <c r="AA7" i="5"/>
  <c r="Z7" i="5"/>
  <c r="Y7" i="5"/>
  <c r="U31" i="4" s="1"/>
  <c r="X7" i="5"/>
  <c r="W7" i="5"/>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FE53" i="4"/>
  <c r="EL53" i="4"/>
  <c r="CS53" i="4"/>
  <c r="BG53" i="4"/>
  <c r="AN53" i="4"/>
  <c r="U53" i="4"/>
  <c r="LH52" i="4"/>
  <c r="KO52" i="4"/>
  <c r="JV52" i="4"/>
  <c r="HJ52" i="4"/>
  <c r="GQ52" i="4"/>
  <c r="FE52" i="4"/>
  <c r="EL52" i="4"/>
  <c r="BZ52" i="4"/>
  <c r="BG52" i="4"/>
  <c r="U52" i="4"/>
  <c r="MA32" i="4"/>
  <c r="LH32" i="4"/>
  <c r="KO32" i="4"/>
  <c r="JV32" i="4"/>
  <c r="JC32" i="4"/>
  <c r="HJ32" i="4"/>
  <c r="GQ32" i="4"/>
  <c r="FE32" i="4"/>
  <c r="EL32" i="4"/>
  <c r="CS32" i="4"/>
  <c r="BG32" i="4"/>
  <c r="AN32" i="4"/>
  <c r="U32" i="4"/>
  <c r="MA31" i="4"/>
  <c r="LH31" i="4"/>
  <c r="JV31" i="4"/>
  <c r="JC31" i="4"/>
  <c r="HJ31" i="4"/>
  <c r="GQ31" i="4"/>
  <c r="FE31" i="4"/>
  <c r="EL31" i="4"/>
  <c r="BZ31" i="4"/>
  <c r="BG31" i="4"/>
  <c r="AN31" i="4"/>
  <c r="LJ10" i="4"/>
  <c r="JQ10" i="4"/>
  <c r="DU10" i="4"/>
  <c r="B10" i="4"/>
  <c r="JQ8" i="4"/>
  <c r="HX8" i="4"/>
  <c r="CF8" i="4"/>
  <c r="AQ8" i="4"/>
  <c r="B6" i="4"/>
  <c r="IT76" i="4" l="1"/>
  <c r="CS51" i="4"/>
  <c r="HJ30" i="4"/>
  <c r="CS30" i="4"/>
  <c r="BZ76" i="4"/>
  <c r="MA51" i="4"/>
  <c r="MI76" i="4"/>
  <c r="HJ51" i="4"/>
  <c r="MA30"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<sst xmlns="http://schemas.openxmlformats.org/spreadsheetml/2006/main" count="278" uniqueCount="134">
  <si>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</si>
  <si>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</si>
  <si>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</si>
  <si>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</si>
  <si>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</si>
  <si>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</si>
  <si>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</si>
  <si>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</si>
  <si>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</si>
  <si>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</si>
  <si>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</si>
  <si>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</si>
  <si>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</si>
  <si>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</si>
  <si>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</si>
  <si>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</si>
  <si>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</si>
  <si>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</si>
  <si>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</si>
  <si>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</si>
  <si>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</si>
  <si>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</si>
  <si>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</si>
  <si>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</si>
  <si>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</si>
  <si>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</si>
  <si>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</si>
  <si>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</si>
  <si>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</si>
  <si>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</si>
  <si>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</si>
  <si>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</si>
  <si>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</si>
  <si>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</si>
  <si>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</si>
  <si>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</si>
  <si>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</si>
  <si>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</si>
  <si>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</si>
  <si>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</si>
  <si>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</si>
  <si>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</si>
  <si>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</si>
  <si>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</si>
  <si>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</si>
  <si>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</si>
  <si>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</si>
  <si>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</si>
  <si>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</si>
  <si>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</si>
  <si>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</si>
  <si>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</si>
  <si>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</si>
  <si>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</si>
  <si>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</si>
  <si>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</si>
  <si>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</si>
  <si>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</si>
  <si>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</si>
  <si>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</si>
  <si>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</si>
  <si>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</si>
  <si>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</si>
  <si>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</si>
  <si>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</si>
  <si>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</si>
  <si>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</si>
  <si>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</si>
  <si>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</si>
  <si>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</si>
  <si>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</si>
  <si>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</si>
  <si>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</si>
  <si>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</si>
  <si>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</si>
  <si>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</si>
  <si>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</si>
  <si>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</si>
  <si>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</si>
  <si>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</si>
  <si>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</si>
  <si>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</si>
  <si>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</si>
  <si>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</si>
  <si>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</si>
  <si>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</si>
  <si>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</si>
  <si>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</si>
  <si>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</si>
  <si>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</si>
  <si>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</si>
  <si>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</si>
  <si>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</si>
  <si>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</si>
  <si>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</si>
  <si>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</si>
  <si>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</si>
  <si>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</si>
  <si>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</si>
  <si>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</si>
  <si>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</si>
  <si>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</si>
  <si>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</si>
  <si>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当該値(N-4)</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</si>
  <si>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</si>
  <si>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</si>
  <si>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</si>
  <si>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</si>
  <si>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</si>
  <si>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</si>
  <si>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</si>
  <si>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</si>
  <si>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</si>
  <si>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東長堀バス駐車場</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</si>
  <si>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</si>
  <si>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</si>
  <si>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</si>
  <si>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</si>
  <si>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</si>
  <si>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</si>
  <si>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</si>
  <si>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</si>
  <si>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</si>
  <si>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</si>
  <si>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</si>
  <si>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</si>
  <si>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</si>
  <si>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</si>
  <si>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</si>
  <si>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</si>
  <si>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・コロナ禍の影響により観光バス需要が激減していおりましたが、今後は外国人観光客、万博の開催等により観光バス利用の増加により増収を見込んでおります。
・東長堀バス駐車場は、大阪市駐車基本計画を基に市内の路上駐車違反防止のため本市が管理運営を行っており、今後も同目的達成のため、本市が管理を継続していく方針です。</t>
    <rPh sb="68" eb="70">
      <t>コンゴ</t>
    </rPh>
    <rPh sb="96" eb="98">
      <t>バンパク</t>
    </rPh>
    <rPh sb="99" eb="101">
      <t>カイサイ</t>
    </rPh>
    <rPh sb="111" eb="113">
      <t>ミコ</t>
    </rPh>
    <phoneticPr fontId="5"/>
  </si>
  <si>
    <t>・①収益的収支比率は、黒字であれば100％以上となる指標です。類似施設と比較した場合に、低い水準ですが、当該施設は供用台数が12台しかなく、収益規模が大きくないことが要因です。また、R2・R3はコロナ禍の影響により減少しておりました。R4以降は徐々に回復傾向にあります。
・②③他会計補助金はありません。
・④売上高GOP比率は、施設の営業に関する収益性を表す指標です。類似施設と比較した場合に同水準を維持しております。
・⑤EBITDAとは、営業収益と同様、その経年の推移を見て企業の収益が継続して成長しているかどうかを判断するための指標です。類似施設と比べてコロナ禍の影響により減少しておりましたが、R5は上回る結果となっております。</t>
    <rPh sb="52" eb="56">
      <t>トウガイシセツ</t>
    </rPh>
    <rPh sb="119" eb="121">
      <t>イコウ</t>
    </rPh>
    <rPh sb="122" eb="124">
      <t>ジョジョ</t>
    </rPh>
    <rPh sb="197" eb="200">
      <t>ドウスイジュン</t>
    </rPh>
    <rPh sb="201" eb="203">
      <t>イジ</t>
    </rPh>
    <rPh sb="305" eb="307">
      <t>ウワマワ</t>
    </rPh>
    <rPh sb="308" eb="310">
      <t>ケッカ</t>
    </rPh>
    <phoneticPr fontId="5"/>
  </si>
  <si>
    <t>・⑪稼動率は、収容台数に対する一日当たり平均駐車台数の割合をいいます。
　類似施設と比較した場合にR2・R3はコロナ禍の影響により減少しておりましたが、R4以降は回復傾向にあります。</t>
    <rPh sb="78" eb="80">
      <t>イコウ</t>
    </rPh>
    <phoneticPr fontId="5"/>
  </si>
  <si>
    <t>・⑦東長堀バス駐車場は道路附属物（道路法第2条第2項）であり、敷地の地価を計上しておりません。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字が発生していく見込みでしたが、R1以降はコロナ禍の影響により観光バス需要が激減しています。
・⑩企業債の残高はありません。</t>
    <rPh sb="120" eb="122">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</si>
</sst>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151</c:v>
                </c:pt>
                <c:pt idx="1">
                  <c:v>15.3</c:v>
                </c:pt>
                <c:pt idx="2">
                  <c:v>26.1</c:v>
                </c:pt>
                <c:pt idx="3">
                  <c:v>75.2</c:v>
                </c:pt>
                <c:pt idx="4">
                  <c:v>141.30000000000001</c:v>
                </c:pt>
              </c:numCache>
            </c:numRef>
          </c:val>
          <c:extLst>
            <c:ext xmlns:c16="http://schemas.microsoft.com/office/drawing/2014/chart" uri="{C3380CC4-5D6E-409C-BE32-E72D297353CC}">
              <c16:uniqueId val="{00000000-1BD1-4318-8549-49ED9CB71FC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BD1-4318-8549-49ED9CB71FC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E4-42F8-B9CD-19F7727CF6B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DE4-42F8-B9CD-19F7727CF6B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527-442D-BB69-4EAAB006741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27-442D-BB69-4EAAB006741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226-450A-86D3-3BFF9211F6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26-450A-86D3-3BFF9211F6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A9-4FF8-BC7C-4D496A24665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92A9-4FF8-BC7C-4D496A24665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A4E-4BAB-88F0-3BA485347E3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CA4E-4BAB-88F0-3BA485347E3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283.3</c:v>
                </c:pt>
                <c:pt idx="1">
                  <c:v>16.7</c:v>
                </c:pt>
                <c:pt idx="2">
                  <c:v>33.299999999999997</c:v>
                </c:pt>
                <c:pt idx="3">
                  <c:v>125</c:v>
                </c:pt>
                <c:pt idx="4">
                  <c:v>216.7</c:v>
                </c:pt>
              </c:numCache>
            </c:numRef>
          </c:val>
          <c:extLst>
            <c:ext xmlns:c16="http://schemas.microsoft.com/office/drawing/2014/chart" uri="{C3380CC4-5D6E-409C-BE32-E72D297353CC}">
              <c16:uniqueId val="{00000000-92F0-4234-A9A1-CFFF3D0BAB8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2F0-4234-A9A1-CFFF3D0BAB8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33.799999999999997</c:v>
                </c:pt>
                <c:pt idx="1">
                  <c:v>-553.29999999999995</c:v>
                </c:pt>
                <c:pt idx="2">
                  <c:v>-282.39999999999998</c:v>
                </c:pt>
                <c:pt idx="3">
                  <c:v>-33</c:v>
                </c:pt>
                <c:pt idx="4">
                  <c:v>29.2</c:v>
                </c:pt>
              </c:numCache>
            </c:numRef>
          </c:val>
          <c:extLst>
            <c:ext xmlns:c16="http://schemas.microsoft.com/office/drawing/2014/chart" uri="{C3380CC4-5D6E-409C-BE32-E72D297353CC}">
              <c16:uniqueId val="{00000000-B0AD-4277-8BB3-6DDE54EED1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B0AD-4277-8BB3-6DDE54EED1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16103</c:v>
                </c:pt>
                <c:pt idx="1">
                  <c:v>-26959</c:v>
                </c:pt>
                <c:pt idx="2">
                  <c:v>-23463</c:v>
                </c:pt>
                <c:pt idx="3">
                  <c:v>-8727</c:v>
                </c:pt>
                <c:pt idx="4">
                  <c:v>13354</c:v>
                </c:pt>
              </c:numCache>
            </c:numRef>
          </c:val>
          <c:extLst>
            <c:ext xmlns:c16="http://schemas.microsoft.com/office/drawing/2014/chart" uri="{C3380CC4-5D6E-409C-BE32-E72D297353CC}">
              <c16:uniqueId val="{00000000-5099-4CBB-9F30-BC0ECD5590F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099-4CBB-9F30-BC0ECD5590F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8" sqref="B8:AP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東長堀バス駐車場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151</v>
      </c>
      <c r="V31" s="98"/>
      <c r="W31" s="98"/>
      <c r="X31" s="98"/>
      <c r="Y31" s="98"/>
      <c r="Z31" s="98"/>
      <c r="AA31" s="98"/>
      <c r="AB31" s="98"/>
      <c r="AC31" s="98"/>
      <c r="AD31" s="98"/>
      <c r="AE31" s="98"/>
      <c r="AF31" s="98"/>
      <c r="AG31" s="98"/>
      <c r="AH31" s="98"/>
      <c r="AI31" s="98"/>
      <c r="AJ31" s="98"/>
      <c r="AK31" s="98"/>
      <c r="AL31" s="98"/>
      <c r="AM31" s="98"/>
      <c r="AN31" s="98">
        <f>データ!Z7</f>
        <v>15.3</v>
      </c>
      <c r="AO31" s="98"/>
      <c r="AP31" s="98"/>
      <c r="AQ31" s="98"/>
      <c r="AR31" s="98"/>
      <c r="AS31" s="98"/>
      <c r="AT31" s="98"/>
      <c r="AU31" s="98"/>
      <c r="AV31" s="98"/>
      <c r="AW31" s="98"/>
      <c r="AX31" s="98"/>
      <c r="AY31" s="98"/>
      <c r="AZ31" s="98"/>
      <c r="BA31" s="98"/>
      <c r="BB31" s="98"/>
      <c r="BC31" s="98"/>
      <c r="BD31" s="98"/>
      <c r="BE31" s="98"/>
      <c r="BF31" s="98"/>
      <c r="BG31" s="98">
        <f>データ!AA7</f>
        <v>26.1</v>
      </c>
      <c r="BH31" s="98"/>
      <c r="BI31" s="98"/>
      <c r="BJ31" s="98"/>
      <c r="BK31" s="98"/>
      <c r="BL31" s="98"/>
      <c r="BM31" s="98"/>
      <c r="BN31" s="98"/>
      <c r="BO31" s="98"/>
      <c r="BP31" s="98"/>
      <c r="BQ31" s="98"/>
      <c r="BR31" s="98"/>
      <c r="BS31" s="98"/>
      <c r="BT31" s="98"/>
      <c r="BU31" s="98"/>
      <c r="BV31" s="98"/>
      <c r="BW31" s="98"/>
      <c r="BX31" s="98"/>
      <c r="BY31" s="98"/>
      <c r="BZ31" s="98">
        <f>データ!AB7</f>
        <v>75.2</v>
      </c>
      <c r="CA31" s="98"/>
      <c r="CB31" s="98"/>
      <c r="CC31" s="98"/>
      <c r="CD31" s="98"/>
      <c r="CE31" s="98"/>
      <c r="CF31" s="98"/>
      <c r="CG31" s="98"/>
      <c r="CH31" s="98"/>
      <c r="CI31" s="98"/>
      <c r="CJ31" s="98"/>
      <c r="CK31" s="98"/>
      <c r="CL31" s="98"/>
      <c r="CM31" s="98"/>
      <c r="CN31" s="98"/>
      <c r="CO31" s="98"/>
      <c r="CP31" s="98"/>
      <c r="CQ31" s="98"/>
      <c r="CR31" s="98"/>
      <c r="CS31" s="98">
        <f>データ!AC7</f>
        <v>141.30000000000001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283.3</v>
      </c>
      <c r="JD31" s="67"/>
      <c r="JE31" s="67"/>
      <c r="JF31" s="67"/>
      <c r="JG31" s="67"/>
      <c r="JH31" s="67"/>
      <c r="JI31" s="67"/>
      <c r="JJ31" s="67"/>
      <c r="JK31" s="67"/>
      <c r="JL31" s="67"/>
      <c r="JM31" s="67"/>
      <c r="JN31" s="67"/>
      <c r="JO31" s="67"/>
      <c r="JP31" s="67"/>
      <c r="JQ31" s="67"/>
      <c r="JR31" s="67"/>
      <c r="JS31" s="67"/>
      <c r="JT31" s="67"/>
      <c r="JU31" s="68"/>
      <c r="JV31" s="66">
        <f>データ!DL7</f>
        <v>16.7</v>
      </c>
      <c r="JW31" s="67"/>
      <c r="JX31" s="67"/>
      <c r="JY31" s="67"/>
      <c r="JZ31" s="67"/>
      <c r="KA31" s="67"/>
      <c r="KB31" s="67"/>
      <c r="KC31" s="67"/>
      <c r="KD31" s="67"/>
      <c r="KE31" s="67"/>
      <c r="KF31" s="67"/>
      <c r="KG31" s="67"/>
      <c r="KH31" s="67"/>
      <c r="KI31" s="67"/>
      <c r="KJ31" s="67"/>
      <c r="KK31" s="67"/>
      <c r="KL31" s="67"/>
      <c r="KM31" s="67"/>
      <c r="KN31" s="68"/>
      <c r="KO31" s="66">
        <f>データ!DM7</f>
        <v>33.299999999999997</v>
      </c>
      <c r="KP31" s="67"/>
      <c r="KQ31" s="67"/>
      <c r="KR31" s="67"/>
      <c r="KS31" s="67"/>
      <c r="KT31" s="67"/>
      <c r="KU31" s="67"/>
      <c r="KV31" s="67"/>
      <c r="KW31" s="67"/>
      <c r="KX31" s="67"/>
      <c r="KY31" s="67"/>
      <c r="KZ31" s="67"/>
      <c r="LA31" s="67"/>
      <c r="LB31" s="67"/>
      <c r="LC31" s="67"/>
      <c r="LD31" s="67"/>
      <c r="LE31" s="67"/>
      <c r="LF31" s="67"/>
      <c r="LG31" s="68"/>
      <c r="LH31" s="66">
        <f>データ!DN7</f>
        <v>125</v>
      </c>
      <c r="LI31" s="67"/>
      <c r="LJ31" s="67"/>
      <c r="LK31" s="67"/>
      <c r="LL31" s="67"/>
      <c r="LM31" s="67"/>
      <c r="LN31" s="67"/>
      <c r="LO31" s="67"/>
      <c r="LP31" s="67"/>
      <c r="LQ31" s="67"/>
      <c r="LR31" s="67"/>
      <c r="LS31" s="67"/>
      <c r="LT31" s="67"/>
      <c r="LU31" s="67"/>
      <c r="LV31" s="67"/>
      <c r="LW31" s="67"/>
      <c r="LX31" s="67"/>
      <c r="LY31" s="67"/>
      <c r="LZ31" s="68"/>
      <c r="MA31" s="66">
        <f>データ!DO7</f>
        <v>216.7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33.799999999999997</v>
      </c>
      <c r="EM52" s="98"/>
      <c r="EN52" s="98"/>
      <c r="EO52" s="98"/>
      <c r="EP52" s="98"/>
      <c r="EQ52" s="98"/>
      <c r="ER52" s="98"/>
      <c r="ES52" s="98"/>
      <c r="ET52" s="98"/>
      <c r="EU52" s="98"/>
      <c r="EV52" s="98"/>
      <c r="EW52" s="98"/>
      <c r="EX52" s="98"/>
      <c r="EY52" s="98"/>
      <c r="EZ52" s="98"/>
      <c r="FA52" s="98"/>
      <c r="FB52" s="98"/>
      <c r="FC52" s="98"/>
      <c r="FD52" s="98"/>
      <c r="FE52" s="98">
        <f>データ!BG7</f>
        <v>-553.29999999999995</v>
      </c>
      <c r="FF52" s="98"/>
      <c r="FG52" s="98"/>
      <c r="FH52" s="98"/>
      <c r="FI52" s="98"/>
      <c r="FJ52" s="98"/>
      <c r="FK52" s="98"/>
      <c r="FL52" s="98"/>
      <c r="FM52" s="98"/>
      <c r="FN52" s="98"/>
      <c r="FO52" s="98"/>
      <c r="FP52" s="98"/>
      <c r="FQ52" s="98"/>
      <c r="FR52" s="98"/>
      <c r="FS52" s="98"/>
      <c r="FT52" s="98"/>
      <c r="FU52" s="98"/>
      <c r="FV52" s="98"/>
      <c r="FW52" s="98"/>
      <c r="FX52" s="98">
        <f>データ!BH7</f>
        <v>-282.39999999999998</v>
      </c>
      <c r="FY52" s="98"/>
      <c r="FZ52" s="98"/>
      <c r="GA52" s="98"/>
      <c r="GB52" s="98"/>
      <c r="GC52" s="98"/>
      <c r="GD52" s="98"/>
      <c r="GE52" s="98"/>
      <c r="GF52" s="98"/>
      <c r="GG52" s="98"/>
      <c r="GH52" s="98"/>
      <c r="GI52" s="98"/>
      <c r="GJ52" s="98"/>
      <c r="GK52" s="98"/>
      <c r="GL52" s="98"/>
      <c r="GM52" s="98"/>
      <c r="GN52" s="98"/>
      <c r="GO52" s="98"/>
      <c r="GP52" s="98"/>
      <c r="GQ52" s="98">
        <f>データ!BI7</f>
        <v>-33</v>
      </c>
      <c r="GR52" s="98"/>
      <c r="GS52" s="98"/>
      <c r="GT52" s="98"/>
      <c r="GU52" s="98"/>
      <c r="GV52" s="98"/>
      <c r="GW52" s="98"/>
      <c r="GX52" s="98"/>
      <c r="GY52" s="98"/>
      <c r="GZ52" s="98"/>
      <c r="HA52" s="98"/>
      <c r="HB52" s="98"/>
      <c r="HC52" s="98"/>
      <c r="HD52" s="98"/>
      <c r="HE52" s="98"/>
      <c r="HF52" s="98"/>
      <c r="HG52" s="98"/>
      <c r="HH52" s="98"/>
      <c r="HI52" s="98"/>
      <c r="HJ52" s="98">
        <f>データ!BJ7</f>
        <v>29.2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16103</v>
      </c>
      <c r="JD52" s="97"/>
      <c r="JE52" s="97"/>
      <c r="JF52" s="97"/>
      <c r="JG52" s="97"/>
      <c r="JH52" s="97"/>
      <c r="JI52" s="97"/>
      <c r="JJ52" s="97"/>
      <c r="JK52" s="97"/>
      <c r="JL52" s="97"/>
      <c r="JM52" s="97"/>
      <c r="JN52" s="97"/>
      <c r="JO52" s="97"/>
      <c r="JP52" s="97"/>
      <c r="JQ52" s="97"/>
      <c r="JR52" s="97"/>
      <c r="JS52" s="97"/>
      <c r="JT52" s="97"/>
      <c r="JU52" s="97"/>
      <c r="JV52" s="97">
        <f>データ!BR7</f>
        <v>-26959</v>
      </c>
      <c r="JW52" s="97"/>
      <c r="JX52" s="97"/>
      <c r="JY52" s="97"/>
      <c r="JZ52" s="97"/>
      <c r="KA52" s="97"/>
      <c r="KB52" s="97"/>
      <c r="KC52" s="97"/>
      <c r="KD52" s="97"/>
      <c r="KE52" s="97"/>
      <c r="KF52" s="97"/>
      <c r="KG52" s="97"/>
      <c r="KH52" s="97"/>
      <c r="KI52" s="97"/>
      <c r="KJ52" s="97"/>
      <c r="KK52" s="97"/>
      <c r="KL52" s="97"/>
      <c r="KM52" s="97"/>
      <c r="KN52" s="97"/>
      <c r="KO52" s="97">
        <f>データ!BS7</f>
        <v>-23463</v>
      </c>
      <c r="KP52" s="97"/>
      <c r="KQ52" s="97"/>
      <c r="KR52" s="97"/>
      <c r="KS52" s="97"/>
      <c r="KT52" s="97"/>
      <c r="KU52" s="97"/>
      <c r="KV52" s="97"/>
      <c r="KW52" s="97"/>
      <c r="KX52" s="97"/>
      <c r="KY52" s="97"/>
      <c r="KZ52" s="97"/>
      <c r="LA52" s="97"/>
      <c r="LB52" s="97"/>
      <c r="LC52" s="97"/>
      <c r="LD52" s="97"/>
      <c r="LE52" s="97"/>
      <c r="LF52" s="97"/>
      <c r="LG52" s="97"/>
      <c r="LH52" s="97">
        <f>データ!BT7</f>
        <v>-8727</v>
      </c>
      <c r="LI52" s="97"/>
      <c r="LJ52" s="97"/>
      <c r="LK52" s="97"/>
      <c r="LL52" s="97"/>
      <c r="LM52" s="97"/>
      <c r="LN52" s="97"/>
      <c r="LO52" s="97"/>
      <c r="LP52" s="97"/>
      <c r="LQ52" s="97"/>
      <c r="LR52" s="97"/>
      <c r="LS52" s="97"/>
      <c r="LT52" s="97"/>
      <c r="LU52" s="97"/>
      <c r="LV52" s="97"/>
      <c r="LW52" s="97"/>
      <c r="LX52" s="97"/>
      <c r="LY52" s="97"/>
      <c r="LZ52" s="97"/>
      <c r="MA52" s="97">
        <f>データ!BU7</f>
        <v>13354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24551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MTpHlp272f+xcHJnIisfgvaIdZDJhQ88mfJw8UYPSvnHGwqQwCUaGHC6HK37usWZ5p6hXQsilszSel4wfhGgw==" saltValue="3Bzne2B4VGsbCNDvroLBX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90</v>
      </c>
      <c r="AW5" s="47" t="s">
        <v>102</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103</v>
      </c>
      <c r="BR5" s="47" t="s">
        <v>100</v>
      </c>
      <c r="BS5" s="47" t="s">
        <v>91</v>
      </c>
      <c r="BT5" s="47" t="s">
        <v>92</v>
      </c>
      <c r="BU5" s="47" t="s">
        <v>93</v>
      </c>
      <c r="BV5" s="47" t="s">
        <v>94</v>
      </c>
      <c r="BW5" s="47" t="s">
        <v>95</v>
      </c>
      <c r="BX5" s="47" t="s">
        <v>96</v>
      </c>
      <c r="BY5" s="47" t="s">
        <v>97</v>
      </c>
      <c r="BZ5" s="47" t="s">
        <v>98</v>
      </c>
      <c r="CA5" s="47" t="s">
        <v>99</v>
      </c>
      <c r="CB5" s="47" t="s">
        <v>89</v>
      </c>
      <c r="CC5" s="47" t="s">
        <v>104</v>
      </c>
      <c r="CD5" s="47" t="s">
        <v>105</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106</v>
      </c>
      <c r="DA5" s="47" t="s">
        <v>104</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107</v>
      </c>
      <c r="B6" s="48">
        <f>B8</f>
        <v>2023</v>
      </c>
      <c r="C6" s="48">
        <f t="shared" ref="C6:X6" si="1">C8</f>
        <v>271004</v>
      </c>
      <c r="D6" s="48">
        <f t="shared" si="1"/>
        <v>47</v>
      </c>
      <c r="E6" s="48">
        <f t="shared" si="1"/>
        <v>14</v>
      </c>
      <c r="F6" s="48">
        <f t="shared" si="1"/>
        <v>0</v>
      </c>
      <c r="G6" s="48">
        <f t="shared" si="1"/>
        <v>25</v>
      </c>
      <c r="H6" s="48" t="str">
        <f>SUBSTITUTE(H8,"　","")</f>
        <v>大阪府大阪市</v>
      </c>
      <c r="I6" s="48" t="str">
        <f t="shared" si="1"/>
        <v>東長堀バス駐車場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22</v>
      </c>
      <c r="S6" s="50" t="str">
        <f t="shared" si="1"/>
        <v>商業施設</v>
      </c>
      <c r="T6" s="50" t="str">
        <f t="shared" si="1"/>
        <v>有</v>
      </c>
      <c r="U6" s="51">
        <f t="shared" si="1"/>
        <v>2600</v>
      </c>
      <c r="V6" s="51">
        <f t="shared" si="1"/>
        <v>12</v>
      </c>
      <c r="W6" s="51">
        <f t="shared" si="1"/>
        <v>2000</v>
      </c>
      <c r="X6" s="50" t="str">
        <f t="shared" si="1"/>
        <v>利用料金制</v>
      </c>
      <c r="Y6" s="52">
        <f>IF(Y8="-",NA(),Y8)</f>
        <v>151</v>
      </c>
      <c r="Z6" s="52">
        <f t="shared" ref="Z6:AH6" si="2">IF(Z8="-",NA(),Z8)</f>
        <v>15.3</v>
      </c>
      <c r="AA6" s="52">
        <f t="shared" si="2"/>
        <v>26.1</v>
      </c>
      <c r="AB6" s="52">
        <f t="shared" si="2"/>
        <v>75.2</v>
      </c>
      <c r="AC6" s="52">
        <f t="shared" si="2"/>
        <v>141.30000000000001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33.799999999999997</v>
      </c>
      <c r="BG6" s="52">
        <f t="shared" ref="BG6:BO6" si="5">IF(BG8="-",NA(),BG8)</f>
        <v>-553.29999999999995</v>
      </c>
      <c r="BH6" s="52">
        <f t="shared" si="5"/>
        <v>-282.39999999999998</v>
      </c>
      <c r="BI6" s="52">
        <f t="shared" si="5"/>
        <v>-33</v>
      </c>
      <c r="BJ6" s="52">
        <f t="shared" si="5"/>
        <v>29.2</v>
      </c>
      <c r="BK6" s="52">
        <f t="shared" si="5"/>
        <v>33.6</v>
      </c>
      <c r="BL6" s="52">
        <f t="shared" si="5"/>
        <v>-122.5</v>
      </c>
      <c r="BM6" s="52">
        <f t="shared" si="5"/>
        <v>8.5</v>
      </c>
      <c r="BN6" s="52">
        <f t="shared" si="5"/>
        <v>26.6</v>
      </c>
      <c r="BO6" s="52">
        <f t="shared" si="5"/>
        <v>36.5</v>
      </c>
      <c r="BP6" s="49" t="str">
        <f>IF(BP8="-","",IF(BP8="-","【-】","【"&amp;SUBSTITUTE(TEXT(BP8,"#,##0.0"),"-","△")&amp;"】"))</f>
        <v>【△55.6】</v>
      </c>
      <c r="BQ6" s="53">
        <f>IF(BQ8="-",NA(),BQ8)</f>
        <v>16103</v>
      </c>
      <c r="BR6" s="53">
        <f t="shared" ref="BR6:BZ6" si="6">IF(BR8="-",NA(),BR8)</f>
        <v>-26959</v>
      </c>
      <c r="BS6" s="53">
        <f t="shared" si="6"/>
        <v>-23463</v>
      </c>
      <c r="BT6" s="53">
        <f t="shared" si="6"/>
        <v>-8727</v>
      </c>
      <c r="BU6" s="53">
        <f t="shared" si="6"/>
        <v>13354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108</v>
      </c>
      <c r="CM6" s="51">
        <f t="shared" ref="CM6:CN6" si="7">CM8</f>
        <v>0</v>
      </c>
      <c r="CN6" s="51">
        <f t="shared" si="7"/>
        <v>24551</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283.3</v>
      </c>
      <c r="DL6" s="52">
        <f t="shared" ref="DL6:DT6" si="9">IF(DL8="-",NA(),DL8)</f>
        <v>16.7</v>
      </c>
      <c r="DM6" s="52">
        <f t="shared" si="9"/>
        <v>33.299999999999997</v>
      </c>
      <c r="DN6" s="52">
        <f t="shared" si="9"/>
        <v>125</v>
      </c>
      <c r="DO6" s="52">
        <f t="shared" si="9"/>
        <v>216.7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109</v>
      </c>
      <c r="B7" s="48">
        <f t="shared" ref="B7:X7" si="10">B8</f>
        <v>2023</v>
      </c>
      <c r="C7" s="48">
        <f t="shared" si="10"/>
        <v>271004</v>
      </c>
      <c r="D7" s="48">
        <f t="shared" si="10"/>
        <v>47</v>
      </c>
      <c r="E7" s="48">
        <f t="shared" si="10"/>
        <v>14</v>
      </c>
      <c r="F7" s="48">
        <f t="shared" si="10"/>
        <v>0</v>
      </c>
      <c r="G7" s="48">
        <f t="shared" si="10"/>
        <v>25</v>
      </c>
      <c r="H7" s="48" t="str">
        <f t="shared" si="10"/>
        <v>大阪府　大阪市</v>
      </c>
      <c r="I7" s="48" t="str">
        <f t="shared" si="10"/>
        <v>東長堀バス駐車場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22</v>
      </c>
      <c r="S7" s="50" t="str">
        <f t="shared" si="10"/>
        <v>商業施設</v>
      </c>
      <c r="T7" s="50" t="str">
        <f t="shared" si="10"/>
        <v>有</v>
      </c>
      <c r="U7" s="51">
        <f t="shared" si="10"/>
        <v>2600</v>
      </c>
      <c r="V7" s="51">
        <f t="shared" si="10"/>
        <v>12</v>
      </c>
      <c r="W7" s="51">
        <f t="shared" si="10"/>
        <v>2000</v>
      </c>
      <c r="X7" s="50" t="str">
        <f t="shared" si="10"/>
        <v>利用料金制</v>
      </c>
      <c r="Y7" s="52">
        <f>Y8</f>
        <v>151</v>
      </c>
      <c r="Z7" s="52">
        <f t="shared" ref="Z7:AH7" si="11">Z8</f>
        <v>15.3</v>
      </c>
      <c r="AA7" s="52">
        <f t="shared" si="11"/>
        <v>26.1</v>
      </c>
      <c r="AB7" s="52">
        <f t="shared" si="11"/>
        <v>75.2</v>
      </c>
      <c r="AC7" s="52">
        <f t="shared" si="11"/>
        <v>141.30000000000001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33.799999999999997</v>
      </c>
      <c r="BG7" s="52">
        <f t="shared" ref="BG7:BO7" si="14">BG8</f>
        <v>-553.29999999999995</v>
      </c>
      <c r="BH7" s="52">
        <f t="shared" si="14"/>
        <v>-282.39999999999998</v>
      </c>
      <c r="BI7" s="52">
        <f t="shared" si="14"/>
        <v>-33</v>
      </c>
      <c r="BJ7" s="52">
        <f t="shared" si="14"/>
        <v>29.2</v>
      </c>
      <c r="BK7" s="52">
        <f t="shared" si="14"/>
        <v>33.6</v>
      </c>
      <c r="BL7" s="52">
        <f t="shared" si="14"/>
        <v>-122.5</v>
      </c>
      <c r="BM7" s="52">
        <f t="shared" si="14"/>
        <v>8.5</v>
      </c>
      <c r="BN7" s="52">
        <f t="shared" si="14"/>
        <v>26.6</v>
      </c>
      <c r="BO7" s="52">
        <f t="shared" si="14"/>
        <v>36.5</v>
      </c>
      <c r="BP7" s="49"/>
      <c r="BQ7" s="53">
        <f>BQ8</f>
        <v>16103</v>
      </c>
      <c r="BR7" s="53">
        <f t="shared" ref="BR7:BZ7" si="15">BR8</f>
        <v>-26959</v>
      </c>
      <c r="BS7" s="53">
        <f t="shared" si="15"/>
        <v>-23463</v>
      </c>
      <c r="BT7" s="53">
        <f t="shared" si="15"/>
        <v>-8727</v>
      </c>
      <c r="BU7" s="53">
        <f t="shared" si="15"/>
        <v>13354</v>
      </c>
      <c r="BV7" s="53">
        <f t="shared" si="15"/>
        <v>7940</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24551</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283.3</v>
      </c>
      <c r="DL7" s="52">
        <f t="shared" ref="DL7:DT7" si="17">DL8</f>
        <v>16.7</v>
      </c>
      <c r="DM7" s="52">
        <f t="shared" si="17"/>
        <v>33.299999999999997</v>
      </c>
      <c r="DN7" s="52">
        <f t="shared" si="17"/>
        <v>125</v>
      </c>
      <c r="DO7" s="52">
        <f t="shared" si="17"/>
        <v>216.7</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271004</v>
      </c>
      <c r="D8" s="55">
        <v>47</v>
      </c>
      <c r="E8" s="55">
        <v>14</v>
      </c>
      <c r="F8" s="55">
        <v>0</v>
      </c>
      <c r="G8" s="55">
        <v>25</v>
      </c>
      <c r="H8" s="55" t="s">
        <v>112</v>
      </c>
      <c r="I8" s="55" t="s">
        <v>113</v>
      </c>
      <c r="J8" s="55" t="s">
        <v>114</v>
      </c>
      <c r="K8" s="55" t="s">
        <v>115</v>
      </c>
      <c r="L8" s="55" t="s">
        <v>116</v>
      </c>
      <c r="M8" s="55" t="s">
        <v>117</v>
      </c>
      <c r="N8" s="55" t="s">
        <v>118</v>
      </c>
      <c r="O8" s="56" t="s">
        <v>119</v>
      </c>
      <c r="P8" s="57" t="s">
        <v>120</v>
      </c>
      <c r="Q8" s="57" t="s">
        <v>121</v>
      </c>
      <c r="R8" s="58">
        <v>22</v>
      </c>
      <c r="S8" s="57" t="s">
        <v>122</v>
      </c>
      <c r="T8" s="57" t="s">
        <v>123</v>
      </c>
      <c r="U8" s="58">
        <v>2600</v>
      </c>
      <c r="V8" s="58">
        <v>12</v>
      </c>
      <c r="W8" s="58">
        <v>2000</v>
      </c>
      <c r="X8" s="57" t="s">
        <v>124</v>
      </c>
      <c r="Y8" s="59">
        <v>151</v>
      </c>
      <c r="Z8" s="59">
        <v>15.3</v>
      </c>
      <c r="AA8" s="59">
        <v>26.1</v>
      </c>
      <c r="AB8" s="59">
        <v>75.2</v>
      </c>
      <c r="AC8" s="59">
        <v>141.30000000000001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33.799999999999997</v>
      </c>
      <c r="BG8" s="59">
        <v>-553.29999999999995</v>
      </c>
      <c r="BH8" s="59">
        <v>-282.39999999999998</v>
      </c>
      <c r="BI8" s="59">
        <v>-33</v>
      </c>
      <c r="BJ8" s="59">
        <v>29.2</v>
      </c>
      <c r="BK8" s="59">
        <v>33.6</v>
      </c>
      <c r="BL8" s="59">
        <v>-122.5</v>
      </c>
      <c r="BM8" s="59">
        <v>8.5</v>
      </c>
      <c r="BN8" s="59">
        <v>26.6</v>
      </c>
      <c r="BO8" s="59">
        <v>36.5</v>
      </c>
      <c r="BP8" s="56">
        <v>-55.6</v>
      </c>
      <c r="BQ8" s="60">
        <v>16103</v>
      </c>
      <c r="BR8" s="60">
        <v>-26959</v>
      </c>
      <c r="BS8" s="60">
        <v>-23463</v>
      </c>
      <c r="BT8" s="61">
        <v>-8727</v>
      </c>
      <c r="BU8" s="61">
        <v>13354</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24551</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283.3</v>
      </c>
      <c r="DL8" s="59">
        <v>16.7</v>
      </c>
      <c r="DM8" s="59">
        <v>33.299999999999997</v>
      </c>
      <c r="DN8" s="59">
        <v>125</v>
      </c>
      <c r="DO8" s="59">
        <v>216.7</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FE33388-CBE6-4135-8634-E2E2C68089D2}"/>
</file>

<file path=customXml/itemProps2.xml><?xml version="1.0" encoding="utf-8"?>
<ds:datastoreItem xmlns:ds="http://schemas.openxmlformats.org/officeDocument/2006/customXml" ds:itemID="{89622784-1E86-4BCD-83A0-F539AE63FF06}"/>
</file>

<file path=customXml/itemProps3.xml><?xml version="1.0" encoding="utf-8"?>
<ds:datastoreItem xmlns:ds="http://schemas.openxmlformats.org/officeDocument/2006/customXml" ds:itemID="{DA33E550-FD4C-42A2-B9F3-35EBF6A8FC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2025-02-14T06:40:54Z</dcterms:created>
  <dcterms:modified xsi:type="dcterms:W3CDTF">2025-02-14T06:41:12Z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