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D5EC4D8-2C08-4241-8C95-33F61C799FFF}" xr6:coauthVersionLast="47" xr6:coauthVersionMax="47" xr10:uidLastSave="{365D28EE-555F-477D-89B6-91B7AAEFB7A2}"/>
  <workbookProtection workbookAlgorithmName="SHA-512" workbookHashValue="OeO9OEKlutueVh65KDshLug0I+BSmHnlxm86JC4DZAZVIiMSOK2g/iiZaxq4jlD142CXwqq+h8LS2U5uDaF7sA==" workbookSaltValue="VwgHHqo45rY5Ny0reybRA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E85" i="4"/>
  <c r="AT10" i="4"/>
  <c r="AT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<sst xmlns="http://schemas.openxmlformats.org/spreadsheetml/2006/main" count="231" uniqueCount="117">
  <si>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</si>
  <si>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</si>
  <si>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</si>
  <si>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</si>
  <si>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</si>
  <si>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</si>
  <si>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</si>
  <si>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</si>
  <si>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</si>
  <si>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</si>
  <si>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</si>
  <si>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</si>
  <si>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</si>
  <si>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</si>
  <si>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</si>
  <si>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</si>
  <si>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</si>
  <si>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</si>
  <si>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</si>
  <si>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</si>
  <si>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</si>
  <si>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</si>
  <si>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</si>
  <si>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</si>
  <si>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</si>
  <si>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</si>
  <si>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</si>
  <si>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</si>
  <si>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</si>
  <si>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</si>
  <si>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</si>
  <si>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</si>
  <si>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</si>
  <si>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</si>
  <si>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</si>
  <si>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</si>
  <si>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</si>
  <si>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</si>
  <si>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</si>
  <si>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</si>
  <si>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</si>
  <si>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</si>
  <si>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</si>
  <si>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</si>
  <si>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</si>
  <si>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</si>
  <si>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</si>
  <si>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</si>
  <si>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</si>
  <si>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</si>
  <si>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</si>
  <si>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</si>
  <si>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</si>
  <si>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</si>
  <si>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</si>
  <si>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</si>
  <si>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</si>
  <si>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</si>
  <si>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</si>
  <si>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</si>
  <si>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</si>
  <si>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</si>
  <si>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</si>
  <si>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</si>
  <si>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</si>
  <si>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</si>
  <si>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</si>
  <si>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</si>
  <si>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</si>
  <si>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</si>
  <si>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</si>
  <si>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</si>
  <si>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</si>
  <si>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</si>
  <si>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</si>
  <si>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</si>
  <si>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</si>
  <si>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</si>
  <si>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</si>
  <si>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</si>
  <si>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</si>
  <si>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</si>
  <si>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</si>
  <si>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</si>
  <si>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</si>
  <si>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</si>
  <si>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</si>
  <si>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</si>
  <si>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</si>
  <si>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</si>
  <si>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</si>
  <si>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</si>
  <si>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</si>
  <si>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</si>
  <si>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</si>
  <si>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</si>
  <si>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</si>
  <si>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</si>
  <si>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</si>
  <si>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</si>
  <si>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</si>
  <si>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</si>
  <si>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</si>
  <si>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</si>
  <si>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</si>
  <si>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</si>
  <si>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</si>
  <si>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</si>
  <si>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</si>
  <si>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</si>
  <si>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</si>
  <si>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</si>
  <si>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</si>
  <si>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</si>
  <si>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①有形固定資産減価償却率は類似団体を下回っている。 ②管渠老朽化率は令和5年度は20.40％となり、管きょ延長約3,148kmに対し、法定耐用年数を超える管きょは約642kmになった。本市の汚水整備は、昭和40年代から昭和50年代前半にかけてと、昭和60年代から平成初期にかけての2度のピークがあるが、前者について近年耐用年数を迎えている。今後はアセットマネジメント手法を活用し、老朽管調査の結果に基づき目標耐用年数を定め、年間25kmのペースで更新することで、投資額を平準化しながら老朽化対策を進める。なお、目標耐用年数は法定耐用年数を上回るものであるため、長期的に①と②の指標値は上昇傾向で推移する見通し。③管渠改善率は類似団体平均より低くなっている。現在、本市では計画的に老朽管調査を行っており、今後調査データを活用しながら計画的・効率的な老朽化対策を進める。</t>
    <rPh sb="375" eb="376">
      <t>カ</t>
    </rPh>
    <phoneticPr fontId="4"/>
  </si>
  <si>
    <t>①経常収支比率は、令和5年度が105.08％となり、前年度よりやや悪化した。 ③流動比率は、100%を上回る方が望ましいが、下水道事業を行うには、多くの施設の保有が前提となり、財源に企業債を活用するため、必然的に値が低くなる。類似団体も同様に低い水準にあるため、下水道事業の構造上の問題となる。次年度も安定的に使用料収入を確保できるため、支払能力を超える負債を抱えているものではない。 ④企業債残高対事業規模比率は、明確な数値基準がない指標であるが、一般的に値が低い方が望ましいとされている。平成初期に急速に下水道整備を行った際に借入れた多額の企業債の影響で、他市に比較して指標値が高い。 ⑤経費回収率は、113.50％（前年比△1.7 ポイント）となった。有収水量の減少により下水道使用料収入が減少したことに加え、物価やエネルギー価格の高騰により、汚水処理原価が増加したことが影響している。高利率の企業債の償還が進んだことや、これまでの経営努力の結果、経費回収率は類似団体よりも高い水準に位置するようになった。 ⑦施設利用率は、63.12％（前年比＋0.09 ポイント）となった。 ⑧水洗化率は、一般的に値が高い方が効率的と言える。本市の値は、比較的早くから整備を進めていた類似団体と比べて下回るものの、年々改善している。</t>
    <rPh sb="33" eb="35">
      <t>アッカ</t>
    </rPh>
    <rPh sb="355" eb="356">
      <t>クワ</t>
    </rPh>
    <rPh sb="358" eb="360">
      <t>ブッカ</t>
    </rPh>
    <phoneticPr fontId="4"/>
  </si>
  <si>
    <t>本市は平成初期に急速に下水道整備を進めたため、企業債の元利償還や減価償却費の負担が経営を圧迫している。これまでの経営改善の取組により、平成19年度以降は毎年純利益を確保できており、令和元年度には累積欠損金を解消できた。しかし、人口減少や世帯規模の縮小により、下水道使用料収入は減少する見込みである。一方で、安全安心の確保に向けた施設の老朽化対策等への投資が必要となる。
「堺市上下水道事業経営戦略2023-2030」を開始して2年が経過したが、この間にも物価や金利の上昇、自然災害の激甚化・頻発化など下水道事業経営を取り巻く環境は厳しい状況が続いている。
このような状況においても、企業理念である「都市活動を支え、健康と暮らしを守る」を体現するため、経営戦略に基づく着実な事業推進はもとより、新たな課題にも臨機に対応し、市民が安心して利用できるサービスを提供し続ける。</t>
    <rPh sb="129" eb="132">
      <t>ゲスイドウ</t>
    </rPh>
    <rPh sb="132" eb="135">
      <t>シヨウリョウ</t>
    </rPh>
    <rPh sb="172" eb="173">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</si>
</sst>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0.15</c:v>
                </c:pt>
                <c:pt idx="1">
                  <c:v>0.19</c:v>
                </c:pt>
                <c:pt idx="2">
                  <c:v>0.47</c:v>
                </c:pt>
                <c:pt idx="3">
                  <c:v>0.32</c:v>
                </c:pt>
                <c:pt idx="4">
                  <c:v>0.32</c:v>
                </c:pt>
              </c:numCache>
            </c:numRef>
          </c:val>
          <c:extLst>
            <c:ext xmlns:c16="http://schemas.microsoft.com/office/drawing/2014/chart" uri="{C3380CC4-5D6E-409C-BE32-E72D297353CC}">
              <c16:uniqueId val="{00000000-F9C0-4E56-8CA3-25EA0538D3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F9C0-4E56-8CA3-25EA0538D3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65.650000000000006</c:v>
                </c:pt>
                <c:pt idx="1">
                  <c:v>66.53</c:v>
                </c:pt>
                <c:pt idx="2">
                  <c:v>66.709999999999994</c:v>
                </c:pt>
                <c:pt idx="3">
                  <c:v>63.03</c:v>
                </c:pt>
                <c:pt idx="4">
                  <c:v>63.12</c:v>
                </c:pt>
              </c:numCache>
            </c:numRef>
          </c:val>
          <c:extLst>
            <c:ext xmlns:c16="http://schemas.microsoft.com/office/drawing/2014/chart" uri="{C3380CC4-5D6E-409C-BE32-E72D297353CC}">
              <c16:uniqueId val="{00000000-A321-48FA-B86F-7943BA2DB9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A321-48FA-B86F-7943BA2DB9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95.44</c:v>
                </c:pt>
                <c:pt idx="1">
                  <c:v>95.71</c:v>
                </c:pt>
                <c:pt idx="2">
                  <c:v>95.86</c:v>
                </c:pt>
                <c:pt idx="3">
                  <c:v>96.1</c:v>
                </c:pt>
                <c:pt idx="4">
                  <c:v>96.41</c:v>
                </c:pt>
              </c:numCache>
            </c:numRef>
          </c:val>
          <c:extLst>
            <c:ext xmlns:c16="http://schemas.microsoft.com/office/drawing/2014/chart" uri="{C3380CC4-5D6E-409C-BE32-E72D297353CC}">
              <c16:uniqueId val="{00000000-3F94-4D36-AD8C-907C2A668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3F94-4D36-AD8C-907C2A668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107.39</c:v>
                </c:pt>
                <c:pt idx="1">
                  <c:v>106.89</c:v>
                </c:pt>
                <c:pt idx="2">
                  <c:v>106.72</c:v>
                </c:pt>
                <c:pt idx="3">
                  <c:v>106.04</c:v>
                </c:pt>
                <c:pt idx="4">
                  <c:v>105.08</c:v>
                </c:pt>
              </c:numCache>
            </c:numRef>
          </c:val>
          <c:extLst>
            <c:ext xmlns:c16="http://schemas.microsoft.com/office/drawing/2014/chart" uri="{C3380CC4-5D6E-409C-BE32-E72D297353CC}">
              <c16:uniqueId val="{00000000-9370-44A2-9DC0-DED3EE13FA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9370-44A2-9DC0-DED3EE13FA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39.11</c:v>
                </c:pt>
                <c:pt idx="1">
                  <c:v>40.119999999999997</c:v>
                </c:pt>
                <c:pt idx="2">
                  <c:v>41.65</c:v>
                </c:pt>
                <c:pt idx="3">
                  <c:v>43.1</c:v>
                </c:pt>
                <c:pt idx="4">
                  <c:v>44.72</c:v>
                </c:pt>
              </c:numCache>
            </c:numRef>
          </c:val>
          <c:extLst>
            <c:ext xmlns:c16="http://schemas.microsoft.com/office/drawing/2014/chart" uri="{C3380CC4-5D6E-409C-BE32-E72D297353CC}">
              <c16:uniqueId val="{00000000-102C-423E-85EA-1A2D5B79FD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102C-423E-85EA-1A2D5B79FD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9.9600000000000009</c:v>
                </c:pt>
                <c:pt idx="1">
                  <c:v>12.05</c:v>
                </c:pt>
                <c:pt idx="2">
                  <c:v>14.46</c:v>
                </c:pt>
                <c:pt idx="3">
                  <c:v>17.12</c:v>
                </c:pt>
                <c:pt idx="4">
                  <c:v>20.399999999999999</c:v>
                </c:pt>
              </c:numCache>
            </c:numRef>
          </c:val>
          <c:extLst>
            <c:ext xmlns:c16="http://schemas.microsoft.com/office/drawing/2014/chart" uri="{C3380CC4-5D6E-409C-BE32-E72D297353CC}">
              <c16:uniqueId val="{00000000-EB22-4CFC-909E-1AA70E1381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B22-4CFC-909E-1AA70E1381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2-4B39-90D3-A27BF240AD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72-4B39-90D3-A27BF240AD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52.47</c:v>
                </c:pt>
                <c:pt idx="1">
                  <c:v>51.19</c:v>
                </c:pt>
                <c:pt idx="2">
                  <c:v>49.01</c:v>
                </c:pt>
                <c:pt idx="3">
                  <c:v>47.1</c:v>
                </c:pt>
                <c:pt idx="4">
                  <c:v>50.05</c:v>
                </c:pt>
              </c:numCache>
            </c:numRef>
          </c:val>
          <c:extLst>
            <c:ext xmlns:c16="http://schemas.microsoft.com/office/drawing/2014/chart" uri="{C3380CC4-5D6E-409C-BE32-E72D297353CC}">
              <c16:uniqueId val="{00000000-2762-49B8-84ED-6B7290279F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2762-49B8-84ED-6B7290279F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964.49</c:v>
                </c:pt>
                <c:pt idx="1">
                  <c:v>945.91</c:v>
                </c:pt>
                <c:pt idx="2">
                  <c:v>904.08</c:v>
                </c:pt>
                <c:pt idx="3">
                  <c:v>899.21</c:v>
                </c:pt>
                <c:pt idx="4">
                  <c:v>855.31</c:v>
                </c:pt>
              </c:numCache>
            </c:numRef>
          </c:val>
          <c:extLst>
            <c:ext xmlns:c16="http://schemas.microsoft.com/office/drawing/2014/chart" uri="{C3380CC4-5D6E-409C-BE32-E72D297353CC}">
              <c16:uniqueId val="{00000000-6DD5-4474-9221-1A30EFC834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6DD5-4474-9221-1A30EFC834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113.95</c:v>
                </c:pt>
                <c:pt idx="1">
                  <c:v>116.21</c:v>
                </c:pt>
                <c:pt idx="2">
                  <c:v>117.06</c:v>
                </c:pt>
                <c:pt idx="3">
                  <c:v>115.2</c:v>
                </c:pt>
                <c:pt idx="4">
                  <c:v>113.5</c:v>
                </c:pt>
              </c:numCache>
            </c:numRef>
          </c:val>
          <c:extLst>
            <c:ext xmlns:c16="http://schemas.microsoft.com/office/drawing/2014/chart" uri="{C3380CC4-5D6E-409C-BE32-E72D297353CC}">
              <c16:uniqueId val="{00000000-F436-4AAA-9440-151E04345C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F436-4AAA-9440-151E04345C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155.35</c:v>
                </c:pt>
                <c:pt idx="1">
                  <c:v>149.06</c:v>
                </c:pt>
                <c:pt idx="2">
                  <c:v>148.88</c:v>
                </c:pt>
                <c:pt idx="3">
                  <c:v>151.54</c:v>
                </c:pt>
                <c:pt idx="4">
                  <c:v>154</c:v>
                </c:pt>
              </c:numCache>
            </c:numRef>
          </c:val>
          <c:extLst>
            <c:ext xmlns:c16="http://schemas.microsoft.com/office/drawing/2014/chart" uri="{C3380CC4-5D6E-409C-BE32-E72D297353CC}">
              <c16:uniqueId val="{00000000-27F6-4EFF-A158-143B7D8A6F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27F6-4EFF-A158-143B7D8A6F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817041</v>
      </c>
      <c r="AM8" s="41"/>
      <c r="AN8" s="41"/>
      <c r="AO8" s="41"/>
      <c r="AP8" s="41"/>
      <c r="AQ8" s="41"/>
      <c r="AR8" s="41"/>
      <c r="AS8" s="41"/>
      <c r="AT8" s="34">
        <f>データ!T6</f>
        <v>149.83000000000001</v>
      </c>
      <c r="AU8" s="34"/>
      <c r="AV8" s="34"/>
      <c r="AW8" s="34"/>
      <c r="AX8" s="34"/>
      <c r="AY8" s="34"/>
      <c r="AZ8" s="34"/>
      <c r="BA8" s="34"/>
      <c r="BB8" s="34">
        <f>データ!U6</f>
        <v>5453.12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50.15</v>
      </c>
      <c r="J10" s="34"/>
      <c r="K10" s="34"/>
      <c r="L10" s="34"/>
      <c r="M10" s="34"/>
      <c r="N10" s="34"/>
      <c r="O10" s="34"/>
      <c r="P10" s="34">
        <f>データ!P6</f>
        <v>98.52</v>
      </c>
      <c r="Q10" s="34"/>
      <c r="R10" s="34"/>
      <c r="S10" s="34"/>
      <c r="T10" s="34"/>
      <c r="U10" s="34"/>
      <c r="V10" s="34"/>
      <c r="W10" s="34">
        <f>データ!Q6</f>
        <v>85.04</v>
      </c>
      <c r="X10" s="34"/>
      <c r="Y10" s="34"/>
      <c r="Z10" s="34"/>
      <c r="AA10" s="34"/>
      <c r="AB10" s="34"/>
      <c r="AC10" s="34"/>
      <c r="AD10" s="41">
        <f>データ!R6</f>
        <v>2821</v>
      </c>
      <c r="AE10" s="41"/>
      <c r="AF10" s="41"/>
      <c r="AG10" s="41"/>
      <c r="AH10" s="41"/>
      <c r="AI10" s="41"/>
      <c r="AJ10" s="41"/>
      <c r="AK10" s="2"/>
      <c r="AL10" s="41">
        <f>データ!V6</f>
        <v>802535</v>
      </c>
      <c r="AM10" s="41"/>
      <c r="AN10" s="41"/>
      <c r="AO10" s="41"/>
      <c r="AP10" s="41"/>
      <c r="AQ10" s="41"/>
      <c r="AR10" s="41"/>
      <c r="AS10" s="41"/>
      <c r="AT10" s="34">
        <f>データ!W6</f>
        <v>102.05</v>
      </c>
      <c r="AU10" s="34"/>
      <c r="AV10" s="34"/>
      <c r="AW10" s="34"/>
      <c r="AX10" s="34"/>
      <c r="AY10" s="34"/>
      <c r="AZ10" s="34"/>
      <c r="BA10" s="34"/>
      <c r="BB10" s="34">
        <f>データ!X6</f>
        <v>7864.14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UZ2eQ7UbLFLf5gpb52KFFkq1xh1SUaU4zlAwl57jE00ODcljGBKBc5e/jgFFRJY3xA5+urS5RvFuxi3Cy53nA==" saltValue="mIgFGZbdhA/2JYXWUtTW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271403</v>
      </c>
      <c r="D6" s="19">
        <f t="shared" si="3"/>
        <v>46</v>
      </c>
      <c r="E6" s="19">
        <f t="shared" si="3"/>
        <v>17</v>
      </c>
      <c r="F6" s="19">
        <f t="shared" si="3"/>
        <v>1</v>
      </c>
      <c r="G6" s="19">
        <f t="shared" si="3"/>
        <v>0</v>
      </c>
      <c r="H6" s="19" t="str">
        <f t="shared" si="3"/>
        <v>大阪府　堺市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50.15</v>
      </c>
      <c r="P6" s="20">
        <f t="shared" si="3"/>
        <v>98.52</v>
      </c>
      <c r="Q6" s="20">
        <f t="shared" si="3"/>
        <v>85.04</v>
      </c>
      <c r="R6" s="20">
        <f t="shared" si="3"/>
        <v>2821</v>
      </c>
      <c r="S6" s="20">
        <f t="shared" si="3"/>
        <v>817041</v>
      </c>
      <c r="T6" s="20">
        <f t="shared" si="3"/>
        <v>149.83000000000001</v>
      </c>
      <c r="U6" s="20">
        <f t="shared" si="3"/>
        <v>5453.12</v>
      </c>
      <c r="V6" s="20">
        <f t="shared" si="3"/>
        <v>802535</v>
      </c>
      <c r="W6" s="20">
        <f t="shared" si="3"/>
        <v>102.05</v>
      </c>
      <c r="X6" s="20">
        <f t="shared" si="3"/>
        <v>7864.14</v>
      </c>
      <c r="Y6" s="21">
        <f>IF(Y7="",NA(),Y7)</f>
        <v>107.39</v>
      </c>
      <c r="Z6" s="21">
        <f t="shared" ref="Z6:AH6" si="4">IF(Z7="",NA(),Z7)</f>
        <v>106.89</v>
      </c>
      <c r="AA6" s="21">
        <f t="shared" si="4"/>
        <v>106.72</v>
      </c>
      <c r="AB6" s="21">
        <f t="shared" si="4"/>
        <v>106.04</v>
      </c>
      <c r="AC6" s="21">
        <f t="shared" si="4"/>
        <v>105.08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52.47</v>
      </c>
      <c r="AV6" s="21">
        <f t="shared" ref="AV6:BD6" si="6">IF(AV7="",NA(),AV7)</f>
        <v>51.19</v>
      </c>
      <c r="AW6" s="21">
        <f t="shared" si="6"/>
        <v>49.01</v>
      </c>
      <c r="AX6" s="21">
        <f t="shared" si="6"/>
        <v>47.1</v>
      </c>
      <c r="AY6" s="21">
        <f t="shared" si="6"/>
        <v>50.05</v>
      </c>
      <c r="AZ6" s="21">
        <f t="shared" si="6"/>
        <v>72.92</v>
      </c>
      <c r="BA6" s="21">
        <f t="shared" si="6"/>
        <v>71.39</v>
      </c>
      <c r="BB6" s="21">
        <f t="shared" si="6"/>
        <v>74.09</v>
      </c>
      <c r="BC6" s="21">
        <f t="shared" si="6"/>
        <v>71.900000000000006</v>
      </c>
      <c r="BD6" s="21">
        <f t="shared" si="6"/>
        <v>73.75</v>
      </c>
      <c r="BE6" s="20" t="str">
        <f>IF(BE7="","",IF(BE7="-","【-】","【"&amp;SUBSTITUTE(TEXT(BE7,"#,##0.00"),"-","△")&amp;"】"))</f>
        <v>【78.43】</v>
      </c>
      <c r="BF6" s="21">
        <f>IF(BF7="",NA(),BF7)</f>
        <v>964.49</v>
      </c>
      <c r="BG6" s="21">
        <f t="shared" ref="BG6:BO6" si="7">IF(BG7="",NA(),BG7)</f>
        <v>945.91</v>
      </c>
      <c r="BH6" s="21">
        <f t="shared" si="7"/>
        <v>904.08</v>
      </c>
      <c r="BI6" s="21">
        <f t="shared" si="7"/>
        <v>899.21</v>
      </c>
      <c r="BJ6" s="21">
        <f t="shared" si="7"/>
        <v>855.31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113.95</v>
      </c>
      <c r="BR6" s="21">
        <f t="shared" ref="BR6:BZ6" si="8">IF(BR7="",NA(),BR7)</f>
        <v>116.21</v>
      </c>
      <c r="BS6" s="21">
        <f t="shared" si="8"/>
        <v>117.06</v>
      </c>
      <c r="BT6" s="21">
        <f t="shared" si="8"/>
        <v>115.2</v>
      </c>
      <c r="BU6" s="21">
        <f t="shared" si="8"/>
        <v>113.5</v>
      </c>
      <c r="BV6" s="21">
        <f t="shared" si="8"/>
        <v>110.92</v>
      </c>
      <c r="BW6" s="21">
        <f t="shared" si="8"/>
        <v>105.67</v>
      </c>
      <c r="BX6" s="21">
        <f t="shared" si="8"/>
        <v>105.37</v>
      </c>
      <c r="BY6" s="21">
        <f t="shared" si="8"/>
        <v>99.93</v>
      </c>
      <c r="BZ6" s="21">
        <f t="shared" si="8"/>
        <v>100.14</v>
      </c>
      <c r="CA6" s="20" t="str">
        <f>IF(CA7="","",IF(CA7="-","【-】","【"&amp;SUBSTITUTE(TEXT(CA7,"#,##0.00"),"-","△")&amp;"】"))</f>
        <v>【97.81】</v>
      </c>
      <c r="CB6" s="21">
        <f>IF(CB7="",NA(),CB7)</f>
        <v>155.35</v>
      </c>
      <c r="CC6" s="21">
        <f t="shared" ref="CC6:CK6" si="9">IF(CC7="",NA(),CC7)</f>
        <v>149.06</v>
      </c>
      <c r="CD6" s="21">
        <f t="shared" si="9"/>
        <v>148.88</v>
      </c>
      <c r="CE6" s="21">
        <f t="shared" si="9"/>
        <v>151.54</v>
      </c>
      <c r="CF6" s="21">
        <f t="shared" si="9"/>
        <v>154</v>
      </c>
      <c r="CG6" s="21">
        <f t="shared" si="9"/>
        <v>119.33</v>
      </c>
      <c r="CH6" s="21">
        <f t="shared" si="9"/>
        <v>118.72</v>
      </c>
      <c r="CI6" s="21">
        <f t="shared" si="9"/>
        <v>120.5</v>
      </c>
      <c r="CJ6" s="21">
        <f t="shared" si="9"/>
        <v>127.3</v>
      </c>
      <c r="CK6" s="21">
        <f t="shared" si="9"/>
        <v>126.99</v>
      </c>
      <c r="CL6" s="20" t="str">
        <f>IF(CL7="","",IF(CL7="-","【-】","【"&amp;SUBSTITUTE(TEXT(CL7,"#,##0.00"),"-","△")&amp;"】"))</f>
        <v>【138.75】</v>
      </c>
      <c r="CM6" s="21">
        <f>IF(CM7="",NA(),CM7)</f>
        <v>65.650000000000006</v>
      </c>
      <c r="CN6" s="21">
        <f t="shared" ref="CN6:CV6" si="10">IF(CN7="",NA(),CN7)</f>
        <v>66.53</v>
      </c>
      <c r="CO6" s="21">
        <f t="shared" si="10"/>
        <v>66.709999999999994</v>
      </c>
      <c r="CP6" s="21">
        <f t="shared" si="10"/>
        <v>63.03</v>
      </c>
      <c r="CQ6" s="21">
        <f t="shared" si="10"/>
        <v>63.12</v>
      </c>
      <c r="CR6" s="21">
        <f t="shared" si="10"/>
        <v>58.09</v>
      </c>
      <c r="CS6" s="21">
        <f t="shared" si="10"/>
        <v>58.16</v>
      </c>
      <c r="CT6" s="21">
        <f t="shared" si="10"/>
        <v>58.91</v>
      </c>
      <c r="CU6" s="21">
        <f t="shared" si="10"/>
        <v>58.31</v>
      </c>
      <c r="CV6" s="21">
        <f t="shared" si="10"/>
        <v>57.8</v>
      </c>
      <c r="CW6" s="20" t="str">
        <f>IF(CW7="","",IF(CW7="-","【-】","【"&amp;SUBSTITUTE(TEXT(CW7,"#,##0.00"),"-","△")&amp;"】"))</f>
        <v>【58.94】</v>
      </c>
      <c r="CX6" s="21">
        <f>IF(CX7="",NA(),CX7)</f>
        <v>95.44</v>
      </c>
      <c r="CY6" s="21">
        <f t="shared" ref="CY6:DG6" si="11">IF(CY7="",NA(),CY7)</f>
        <v>95.71</v>
      </c>
      <c r="CZ6" s="21">
        <f t="shared" si="11"/>
        <v>95.86</v>
      </c>
      <c r="DA6" s="21">
        <f t="shared" si="11"/>
        <v>96.1</v>
      </c>
      <c r="DB6" s="21">
        <f t="shared" si="11"/>
        <v>96.41</v>
      </c>
      <c r="DC6" s="21">
        <f t="shared" si="11"/>
        <v>99.01</v>
      </c>
      <c r="DD6" s="21">
        <f t="shared" si="11"/>
        <v>99.1</v>
      </c>
      <c r="DE6" s="21">
        <f t="shared" si="11"/>
        <v>99.16</v>
      </c>
      <c r="DF6" s="21">
        <f t="shared" si="11"/>
        <v>99.21</v>
      </c>
      <c r="DG6" s="21">
        <f t="shared" si="11"/>
        <v>99.25</v>
      </c>
      <c r="DH6" s="20" t="str">
        <f>IF(DH7="","",IF(DH7="-","【-】","【"&amp;SUBSTITUTE(TEXT(DH7,"#,##0.00"),"-","△")&amp;"】"))</f>
        <v>【95.91】</v>
      </c>
      <c r="DI6" s="21">
        <f>IF(DI7="",NA(),DI7)</f>
        <v>39.11</v>
      </c>
      <c r="DJ6" s="21">
        <f t="shared" ref="DJ6:DR6" si="12">IF(DJ7="",NA(),DJ7)</f>
        <v>40.119999999999997</v>
      </c>
      <c r="DK6" s="21">
        <f t="shared" si="12"/>
        <v>41.65</v>
      </c>
      <c r="DL6" s="21">
        <f t="shared" si="12"/>
        <v>43.1</v>
      </c>
      <c r="DM6" s="21">
        <f t="shared" si="12"/>
        <v>44.72</v>
      </c>
      <c r="DN6" s="21">
        <f t="shared" si="12"/>
        <v>48.25</v>
      </c>
      <c r="DO6" s="21">
        <f t="shared" si="12"/>
        <v>49.35</v>
      </c>
      <c r="DP6" s="21">
        <f t="shared" si="12"/>
        <v>50.38</v>
      </c>
      <c r="DQ6" s="21">
        <f t="shared" si="12"/>
        <v>51.54</v>
      </c>
      <c r="DR6" s="21">
        <f t="shared" si="12"/>
        <v>52.5</v>
      </c>
      <c r="DS6" s="20" t="str">
        <f>IF(DS7="","",IF(DS7="-","【-】","【"&amp;SUBSTITUTE(TEXT(DS7,"#,##0.00"),"-","△")&amp;"】"))</f>
        <v>【41.09】</v>
      </c>
      <c r="DT6" s="21">
        <f>IF(DT7="",NA(),DT7)</f>
        <v>9.9600000000000009</v>
      </c>
      <c r="DU6" s="21">
        <f t="shared" ref="DU6:EC6" si="13">IF(DU7="",NA(),DU7)</f>
        <v>12.05</v>
      </c>
      <c r="DV6" s="21">
        <f t="shared" si="13"/>
        <v>14.46</v>
      </c>
      <c r="DW6" s="21">
        <f t="shared" si="13"/>
        <v>17.12</v>
      </c>
      <c r="DX6" s="21">
        <f t="shared" si="13"/>
        <v>20.399999999999999</v>
      </c>
      <c r="DY6" s="21">
        <f t="shared" si="13"/>
        <v>10.76</v>
      </c>
      <c r="DZ6" s="21">
        <f t="shared" si="13"/>
        <v>12.06</v>
      </c>
      <c r="EA6" s="21">
        <f t="shared" si="13"/>
        <v>13.41</v>
      </c>
      <c r="EB6" s="21">
        <f t="shared" si="13"/>
        <v>15.06</v>
      </c>
      <c r="EC6" s="21">
        <f t="shared" si="13"/>
        <v>16.87</v>
      </c>
      <c r="ED6" s="20" t="str">
        <f>IF(ED7="","",IF(ED7="-","【-】","【"&amp;SUBSTITUTE(TEXT(ED7,"#,##0.00"),"-","△")&amp;"】"))</f>
        <v>【8.68】</v>
      </c>
      <c r="EE6" s="21">
        <f>IF(EE7="",NA(),EE7)</f>
        <v>0.15</v>
      </c>
      <c r="EF6" s="21">
        <f t="shared" ref="EF6:EN6" si="14">IF(EF7="",NA(),EF7)</f>
        <v>0.19</v>
      </c>
      <c r="EG6" s="21">
        <f t="shared" si="14"/>
        <v>0.47</v>
      </c>
      <c r="EH6" s="21">
        <f t="shared" si="14"/>
        <v>0.32</v>
      </c>
      <c r="EI6" s="21">
        <f t="shared" si="14"/>
        <v>0.32</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271403</v>
      </c>
      <c r="D7" s="23">
        <v>46</v>
      </c>
      <c r="E7" s="23">
        <v>17</v>
      </c>
      <c r="F7" s="23">
        <v>1</v>
      </c>
      <c r="G7" s="23">
        <v>0</v>
      </c>
      <c r="H7" s="23" t="s">
        <v>95</v>
      </c>
      <c r="I7" s="23" t="s">
        <v>96</v>
      </c>
      <c r="J7" s="23" t="s">
        <v>97</v>
      </c>
      <c r="K7" s="23" t="s">
        <v>98</v>
      </c>
      <c r="L7" s="23" t="s">
        <v>99</v>
      </c>
      <c r="M7" s="23" t="s">
        <v>100</v>
      </c>
      <c r="N7" s="24" t="s">
        <v>101</v>
      </c>
      <c r="O7" s="24">
        <v>50.15</v>
      </c>
      <c r="P7" s="24">
        <v>98.52</v>
      </c>
      <c r="Q7" s="24">
        <v>85.04</v>
      </c>
      <c r="R7" s="24">
        <v>2821</v>
      </c>
      <c r="S7" s="24">
        <v>817041</v>
      </c>
      <c r="T7" s="24">
        <v>149.83000000000001</v>
      </c>
      <c r="U7" s="24">
        <v>5453.12</v>
      </c>
      <c r="V7" s="24">
        <v>802535</v>
      </c>
      <c r="W7" s="24">
        <v>102.05</v>
      </c>
      <c r="X7" s="24">
        <v>7864.14</v>
      </c>
      <c r="Y7" s="24">
        <v>107.39</v>
      </c>
      <c r="Z7" s="24">
        <v>106.89</v>
      </c>
      <c r="AA7" s="24">
        <v>106.72</v>
      </c>
      <c r="AB7" s="24">
        <v>106.04</v>
      </c>
      <c r="AC7" s="24">
        <v>105.08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52.47</v>
      </c>
      <c r="AV7" s="24">
        <v>51.19</v>
      </c>
      <c r="AW7" s="24">
        <v>49.01</v>
      </c>
      <c r="AX7" s="24">
        <v>47.1</v>
      </c>
      <c r="AY7" s="24">
        <v>50.05</v>
      </c>
      <c r="AZ7" s="24">
        <v>72.92</v>
      </c>
      <c r="BA7" s="24">
        <v>71.39</v>
      </c>
      <c r="BB7" s="24">
        <v>74.09</v>
      </c>
      <c r="BC7" s="24">
        <v>71.900000000000006</v>
      </c>
      <c r="BD7" s="24">
        <v>73.75</v>
      </c>
      <c r="BE7" s="24">
        <v>78.430000000000007</v>
      </c>
      <c r="BF7" s="24">
        <v>964.49</v>
      </c>
      <c r="BG7" s="24">
        <v>945.91</v>
      </c>
      <c r="BH7" s="24">
        <v>904.08</v>
      </c>
      <c r="BI7" s="24">
        <v>899.21</v>
      </c>
      <c r="BJ7" s="24">
        <v>855.31</v>
      </c>
      <c r="BK7" s="24">
        <v>531.38</v>
      </c>
      <c r="BL7" s="24">
        <v>551.04</v>
      </c>
      <c r="BM7" s="24">
        <v>523.58000000000004</v>
      </c>
      <c r="BN7" s="24">
        <v>508.99</v>
      </c>
      <c r="BO7" s="24">
        <v>497.17</v>
      </c>
      <c r="BP7" s="24">
        <v>630.82000000000005</v>
      </c>
      <c r="BQ7" s="24">
        <v>113.95</v>
      </c>
      <c r="BR7" s="24">
        <v>116.21</v>
      </c>
      <c r="BS7" s="24">
        <v>117.06</v>
      </c>
      <c r="BT7" s="24">
        <v>115.2</v>
      </c>
      <c r="BU7" s="24">
        <v>113.5</v>
      </c>
      <c r="BV7" s="24">
        <v>110.92</v>
      </c>
      <c r="BW7" s="24">
        <v>105.67</v>
      </c>
      <c r="BX7" s="24">
        <v>105.37</v>
      </c>
      <c r="BY7" s="24">
        <v>99.93</v>
      </c>
      <c r="BZ7" s="24">
        <v>100.14</v>
      </c>
      <c r="CA7" s="24">
        <v>97.81</v>
      </c>
      <c r="CB7" s="24">
        <v>155.35</v>
      </c>
      <c r="CC7" s="24">
        <v>149.06</v>
      </c>
      <c r="CD7" s="24">
        <v>148.88</v>
      </c>
      <c r="CE7" s="24">
        <v>151.54</v>
      </c>
      <c r="CF7" s="24">
        <v>154</v>
      </c>
      <c r="CG7" s="24">
        <v>119.33</v>
      </c>
      <c r="CH7" s="24">
        <v>118.72</v>
      </c>
      <c r="CI7" s="24">
        <v>120.5</v>
      </c>
      <c r="CJ7" s="24">
        <v>127.3</v>
      </c>
      <c r="CK7" s="24">
        <v>126.99</v>
      </c>
      <c r="CL7" s="24">
        <v>138.75</v>
      </c>
      <c r="CM7" s="24">
        <v>65.650000000000006</v>
      </c>
      <c r="CN7" s="24">
        <v>66.53</v>
      </c>
      <c r="CO7" s="24">
        <v>66.709999999999994</v>
      </c>
      <c r="CP7" s="24">
        <v>63.03</v>
      </c>
      <c r="CQ7" s="24">
        <v>63.12</v>
      </c>
      <c r="CR7" s="24">
        <v>58.09</v>
      </c>
      <c r="CS7" s="24">
        <v>58.16</v>
      </c>
      <c r="CT7" s="24">
        <v>58.91</v>
      </c>
      <c r="CU7" s="24">
        <v>58.31</v>
      </c>
      <c r="CV7" s="24">
        <v>57.8</v>
      </c>
      <c r="CW7" s="24">
        <v>58.94</v>
      </c>
      <c r="CX7" s="24">
        <v>95.44</v>
      </c>
      <c r="CY7" s="24">
        <v>95.71</v>
      </c>
      <c r="CZ7" s="24">
        <v>95.86</v>
      </c>
      <c r="DA7" s="24">
        <v>96.1</v>
      </c>
      <c r="DB7" s="24">
        <v>96.41</v>
      </c>
      <c r="DC7" s="24">
        <v>99.01</v>
      </c>
      <c r="DD7" s="24">
        <v>99.1</v>
      </c>
      <c r="DE7" s="24">
        <v>99.16</v>
      </c>
      <c r="DF7" s="24">
        <v>99.21</v>
      </c>
      <c r="DG7" s="24">
        <v>99.25</v>
      </c>
      <c r="DH7" s="24">
        <v>95.91</v>
      </c>
      <c r="DI7" s="24">
        <v>39.11</v>
      </c>
      <c r="DJ7" s="24">
        <v>40.119999999999997</v>
      </c>
      <c r="DK7" s="24">
        <v>41.65</v>
      </c>
      <c r="DL7" s="24">
        <v>43.1</v>
      </c>
      <c r="DM7" s="24">
        <v>44.72</v>
      </c>
      <c r="DN7" s="24">
        <v>48.25</v>
      </c>
      <c r="DO7" s="24">
        <v>49.35</v>
      </c>
      <c r="DP7" s="24">
        <v>50.38</v>
      </c>
      <c r="DQ7" s="24">
        <v>51.54</v>
      </c>
      <c r="DR7" s="24">
        <v>52.5</v>
      </c>
      <c r="DS7" s="24">
        <v>41.09</v>
      </c>
      <c r="DT7" s="24">
        <v>9.9600000000000009</v>
      </c>
      <c r="DU7" s="24">
        <v>12.05</v>
      </c>
      <c r="DV7" s="24">
        <v>14.46</v>
      </c>
      <c r="DW7" s="24">
        <v>17.12</v>
      </c>
      <c r="DX7" s="24">
        <v>20.399999999999999</v>
      </c>
      <c r="DY7" s="24">
        <v>10.76</v>
      </c>
      <c r="DZ7" s="24">
        <v>12.06</v>
      </c>
      <c r="EA7" s="24">
        <v>13.41</v>
      </c>
      <c r="EB7" s="24">
        <v>15.06</v>
      </c>
      <c r="EC7" s="24">
        <v>16.87</v>
      </c>
      <c r="ED7" s="24">
        <v>8.68</v>
      </c>
      <c r="EE7" s="24">
        <v>0.15</v>
      </c>
      <c r="EF7" s="24">
        <v>0.19</v>
      </c>
      <c r="EG7" s="24">
        <v>0.47</v>
      </c>
      <c r="EH7" s="24">
        <v>0.32</v>
      </c>
      <c r="EI7" s="24">
        <v>0.32</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F93473C-F255-4E5A-8E91-B1F4004F7B3D}"/>
</file>

<file path=customXml/itemProps2.xml><?xml version="1.0" encoding="utf-8"?>
<ds:datastoreItem xmlns:ds="http://schemas.openxmlformats.org/officeDocument/2006/customXml" ds:itemID="{D8E9EF31-8D05-47B3-A23E-B6D4B7C7C775}"/>
</file>

<file path=customXml/itemProps3.xml><?xml version="1.0" encoding="utf-8"?>
<ds:datastoreItem xmlns:ds="http://schemas.openxmlformats.org/officeDocument/2006/customXml" ds:itemID="{9E5FA447-D28F-4D86-B0EC-7FF9C6ED8F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2025-02-15T04:32:31Z</dcterms:created>
  <dcterms:modified xsi:type="dcterms:W3CDTF">2025-02-15T04:32:41Z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