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C700F21F323F0DEFEC136DA1D7AA885DD0EB1840" xr6:coauthVersionLast="47" xr6:coauthVersionMax="47" xr10:uidLastSave="{A4B40BF2-C8B4-4CFE-81D1-372A587908D4}"/>
  <workbookProtection workbookAlgorithmName="SHA-512" workbookHashValue="j8yhUQorjpChY8HAUWRnU3kDgzItwpWhv6+ocskd71HNKejg8tP4BPRxcHi5mVClbxIzKUejeG5jNnGO2nomkg==" workbookSaltValue="BejZJ1KvGWsruibYfs1Jf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F85" i="4"/>
  <c r="E85" i="4"/>
  <c r="AT10" i="4"/>
  <c r="AL10" i="4"/>
  <c r="I10" i="4"/>
  <c r="B10" i="4"/>
  <c r="BB8" i="4"/>
  <c r="AT8" i="4"/>
  <c r="AL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<sst xmlns="http://schemas.openxmlformats.org/spreadsheetml/2006/main" count="228" uniqueCount="111">
  <si>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</si>
  <si>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</si>
  <si>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</si>
  <si>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</si>
  <si>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</si>
  <si>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</si>
  <si>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</si>
  <si>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</si>
  <si>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</si>
  <si>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</si>
  <si>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</si>
  <si>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</si>
  <si>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</si>
  <si>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</si>
  <si>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</si>
  <si>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</si>
  <si>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</si>
  <si>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</si>
  <si>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</si>
  <si>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</si>
  <si>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</si>
  <si>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</si>
  <si>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</si>
  <si>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</si>
  <si>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</si>
  <si>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</si>
  <si>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xml:space="preserve">① 経常収支比率
　費用は前年度並みだったものの、有収水量の減に伴う給水収益の減少により前年度と比べ低下しているが、健全経営の水準とされる100％は上回っている。
② 累積欠損金比率
　発生していない
③ 流動比率
　流動比率は100％を超えているため、現状では短期的な支払能力に問題はないが、減少傾向にあるため改善を図る必要がある。
④ 企業債残高対給水収益比率
　他の財源を活用し、企業債の借り入れを行わなかったことにより値が減少している。
⑤ 料金回収率
　昨年度と比べ低下し、事業に必要な費用を給水収益で賄えている状況とされる100％を下回っている。令和６年度より水道料金の改定を決定しており、今後数値が改善する見込みである。
⑥ 給水原価
　給水原価は類似団体との比較では、低い水準となっているが、物価高騰の影響が続いているほか更新投資の増加による減価償却費の増加が見込まれることから、引き続き経営改革に努める必要がある。
⑦ 施設利用率
　類似団体と比べ高い水準にはあるが、引き続き水需要の減少を踏まえ、施設のダウンサイジングを検討していく。
⑧ 有収率
　昨年度に比べ低下しており、漏水調査の手法について、新たな漏水調査技術に関する情報を積極的に収集するなど効率的な調査実施に取り組んでいく。
</t>
    <rPh sb="13" eb="16">
      <t>ゼンネンド</t>
    </rPh>
    <rPh sb="16" eb="17">
      <t>ナ</t>
    </rPh>
    <rPh sb="25" eb="29">
      <t>ユウシュウスイリョウ</t>
    </rPh>
    <rPh sb="30" eb="31">
      <t>ゲン</t>
    </rPh>
    <rPh sb="32" eb="33">
      <t>トモナ</t>
    </rPh>
    <rPh sb="34" eb="38">
      <t>キュウスイシュウエキ</t>
    </rPh>
    <rPh sb="39" eb="41">
      <t>ゲンショウ</t>
    </rPh>
    <rPh sb="272" eb="274">
      <t>シタマワ</t>
    </rPh>
    <rPh sb="279" eb="281">
      <t>レイワ</t>
    </rPh>
    <rPh sb="282" eb="284">
      <t>ネンド</t>
    </rPh>
    <rPh sb="286" eb="290">
      <t>スイドウリョウキン</t>
    </rPh>
    <rPh sb="291" eb="293">
      <t>カイテイ</t>
    </rPh>
    <rPh sb="294" eb="296">
      <t>ケッテイ</t>
    </rPh>
    <rPh sb="301" eb="305">
      <t>コンゴスウチ</t>
    </rPh>
    <rPh sb="306" eb="308">
      <t>カイゼン</t>
    </rPh>
    <rPh sb="310" eb="312">
      <t>ミコ</t>
    </rPh>
    <rPh sb="443" eb="444">
      <t>ヒ</t>
    </rPh>
    <rPh sb="445" eb="446">
      <t>ツヅ</t>
    </rPh>
    <rPh sb="447" eb="450">
      <t>ミズジュヨウ</t>
    </rPh>
    <rPh sb="451" eb="453">
      <t>ゲンショウ</t>
    </rPh>
    <rPh sb="454" eb="455">
      <t>フ</t>
    </rPh>
    <rPh sb="458" eb="460">
      <t>シセツ</t>
    </rPh>
    <rPh sb="470" eb="472">
      <t>ケントウ</t>
    </rPh>
    <rPh sb="480" eb="483">
      <t>ユウシュウリツ</t>
    </rPh>
    <rPh sb="485" eb="488">
      <t>サクネンド</t>
    </rPh>
    <rPh sb="489" eb="490">
      <t>クラ</t>
    </rPh>
    <rPh sb="491" eb="493">
      <t>テイカ</t>
    </rPh>
    <phoneticPr fontId="4"/>
  </si>
  <si>
    <t>2. 老朽化の状況について</t>
    <phoneticPr fontId="4"/>
  </si>
  <si>
    <t>①有形固定資産減価償却率、②管路経年化率
　類似団体と比較して高い水準である。これは施設の延命化・長寿命化を図り、投資の抑制を行ってきたためである。　
③ 管路更新率
　工事規模が大きく更新率が上がりにくい大口径管路や配水池根本の管路などの更新に対して重点的に投資を行ってきているため、低い水準となっている。高度経済成⻑期に布設し経年劣化した大量の配水管の更新・耐震化を進めるため、ペースアップを進めていく。</t>
    <phoneticPr fontId="4"/>
  </si>
  <si>
    <t>2. 老朽化の状況</t>
    <phoneticPr fontId="4"/>
  </si>
  <si>
    <t>全体総括</t>
    <rPh sb="0" eb="2">
      <t>ゼンタイ</t>
    </rPh>
    <rPh sb="2" eb="4">
      <t>ソウカツ</t>
    </rPh>
    <phoneticPr fontId="4"/>
  </si>
  <si>
    <t>　人口減少等に伴う給水収益の減少、物価高騰による維持管理費や工事費の増加、施設の老朽化による更新需要の増加等により、経営状況は非常に厳しくなっていく。そのため、料金改定により更新財源を確保し、計画的に施設を更新することで、引き続き、安全・安心な水を安定的に供給できるよう取り組む。</t>
    <rPh sb="58" eb="62">
      <t>ケイエイジョウキョウ</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</si>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</sst>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0.72</c:v>
                </c:pt>
                <c:pt idx="1">
                  <c:v>0.63</c:v>
                </c:pt>
                <c:pt idx="2">
                  <c:v>0.86</c:v>
                </c:pt>
                <c:pt idx="3">
                  <c:v>0.71</c:v>
                </c:pt>
                <c:pt idx="4">
                  <c:v>0.75</c:v>
                </c:pt>
              </c:numCache>
            </c:numRef>
          </c:val>
          <c:extLst>
            <c:ext xmlns:c16="http://schemas.microsoft.com/office/drawing/2014/chart" uri="{C3380CC4-5D6E-409C-BE32-E72D297353CC}">
              <c16:uniqueId val="{00000000-3F23-4D45-8C68-2C7F31920B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3F23-4D45-8C68-2C7F31920B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60.2</c:v>
                </c:pt>
                <c:pt idx="1">
                  <c:v>58.91</c:v>
                </c:pt>
                <c:pt idx="2">
                  <c:v>60.47</c:v>
                </c:pt>
                <c:pt idx="3">
                  <c:v>61.1</c:v>
                </c:pt>
                <c:pt idx="4">
                  <c:v>60.78</c:v>
                </c:pt>
              </c:numCache>
            </c:numRef>
          </c:val>
          <c:extLst>
            <c:ext xmlns:c16="http://schemas.microsoft.com/office/drawing/2014/chart" uri="{C3380CC4-5D6E-409C-BE32-E72D297353CC}">
              <c16:uniqueId val="{00000000-0F25-4942-80A5-62C9E10A0E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0F25-4942-80A5-62C9E10A0E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91.79</c:v>
                </c:pt>
                <c:pt idx="1">
                  <c:v>92.53</c:v>
                </c:pt>
                <c:pt idx="2">
                  <c:v>96.61</c:v>
                </c:pt>
                <c:pt idx="3">
                  <c:v>94</c:v>
                </c:pt>
                <c:pt idx="4">
                  <c:v>92.4</c:v>
                </c:pt>
              </c:numCache>
            </c:numRef>
          </c:val>
          <c:extLst>
            <c:ext xmlns:c16="http://schemas.microsoft.com/office/drawing/2014/chart" uri="{C3380CC4-5D6E-409C-BE32-E72D297353CC}">
              <c16:uniqueId val="{00000000-68F7-47E2-A1C1-C81E4CFBBD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68F7-47E2-A1C1-C81E4CFBBD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109.62</c:v>
                </c:pt>
                <c:pt idx="1">
                  <c:v>106.58</c:v>
                </c:pt>
                <c:pt idx="2">
                  <c:v>109.98</c:v>
                </c:pt>
                <c:pt idx="3">
                  <c:v>107.36</c:v>
                </c:pt>
                <c:pt idx="4">
                  <c:v>106.52</c:v>
                </c:pt>
              </c:numCache>
            </c:numRef>
          </c:val>
          <c:extLst>
            <c:ext xmlns:c16="http://schemas.microsoft.com/office/drawing/2014/chart" uri="{C3380CC4-5D6E-409C-BE32-E72D297353CC}">
              <c16:uniqueId val="{00000000-51AE-4739-BA79-C4CAA94109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51AE-4739-BA79-C4CAA94109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52.91</c:v>
                </c:pt>
                <c:pt idx="1">
                  <c:v>53.28</c:v>
                </c:pt>
                <c:pt idx="2">
                  <c:v>53.73</c:v>
                </c:pt>
                <c:pt idx="3">
                  <c:v>54.5</c:v>
                </c:pt>
                <c:pt idx="4">
                  <c:v>54.85</c:v>
                </c:pt>
              </c:numCache>
            </c:numRef>
          </c:val>
          <c:extLst>
            <c:ext xmlns:c16="http://schemas.microsoft.com/office/drawing/2014/chart" uri="{C3380CC4-5D6E-409C-BE32-E72D297353CC}">
              <c16:uniqueId val="{00000000-455B-4875-A9FE-DDC18DB3C1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455B-4875-A9FE-DDC18DB3C1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27.38</c:v>
                </c:pt>
                <c:pt idx="1">
                  <c:v>29.4</c:v>
                </c:pt>
                <c:pt idx="2">
                  <c:v>31.27</c:v>
                </c:pt>
                <c:pt idx="3">
                  <c:v>33.14</c:v>
                </c:pt>
                <c:pt idx="4">
                  <c:v>35.65</c:v>
                </c:pt>
              </c:numCache>
            </c:numRef>
          </c:val>
          <c:extLst>
            <c:ext xmlns:c16="http://schemas.microsoft.com/office/drawing/2014/chart" uri="{C3380CC4-5D6E-409C-BE32-E72D297353CC}">
              <c16:uniqueId val="{00000000-DF1A-418D-96CD-3CF1628E48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DF1A-418D-96CD-3CF1628E48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E4-423E-8268-4700EE32F5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E4-423E-8268-4700EE32F5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250.96</c:v>
                </c:pt>
                <c:pt idx="1">
                  <c:v>212.14</c:v>
                </c:pt>
                <c:pt idx="2">
                  <c:v>164.58</c:v>
                </c:pt>
                <c:pt idx="3">
                  <c:v>135.16</c:v>
                </c:pt>
                <c:pt idx="4">
                  <c:v>137.16</c:v>
                </c:pt>
              </c:numCache>
            </c:numRef>
          </c:val>
          <c:extLst>
            <c:ext xmlns:c16="http://schemas.microsoft.com/office/drawing/2014/chart" uri="{C3380CC4-5D6E-409C-BE32-E72D297353CC}">
              <c16:uniqueId val="{00000000-2B6F-4BBD-A59B-D5BD346367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2B6F-4BBD-A59B-D5BD346367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86.74</c:v>
                </c:pt>
                <c:pt idx="1">
                  <c:v>84.09</c:v>
                </c:pt>
                <c:pt idx="2">
                  <c:v>76.56</c:v>
                </c:pt>
                <c:pt idx="3">
                  <c:v>70.16</c:v>
                </c:pt>
                <c:pt idx="4">
                  <c:v>64.8</c:v>
                </c:pt>
              </c:numCache>
            </c:numRef>
          </c:val>
          <c:extLst>
            <c:ext xmlns:c16="http://schemas.microsoft.com/office/drawing/2014/chart" uri="{C3380CC4-5D6E-409C-BE32-E72D297353CC}">
              <c16:uniqueId val="{00000000-9470-4498-A032-AEBDF75B18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9470-4498-A032-AEBDF75B18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101.72</c:v>
                </c:pt>
                <c:pt idx="1">
                  <c:v>98.87</c:v>
                </c:pt>
                <c:pt idx="2">
                  <c:v>102.55</c:v>
                </c:pt>
                <c:pt idx="3">
                  <c:v>100.43</c:v>
                </c:pt>
                <c:pt idx="4">
                  <c:v>99.09</c:v>
                </c:pt>
              </c:numCache>
            </c:numRef>
          </c:val>
          <c:extLst>
            <c:ext xmlns:c16="http://schemas.microsoft.com/office/drawing/2014/chart" uri="{C3380CC4-5D6E-409C-BE32-E72D297353CC}">
              <c16:uniqueId val="{00000000-1727-4C93-80C6-0D2D943DB0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1727-4C93-80C6-0D2D943DB0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169.75</c:v>
                </c:pt>
                <c:pt idx="1">
                  <c:v>169.15</c:v>
                </c:pt>
                <c:pt idx="2">
                  <c:v>160</c:v>
                </c:pt>
                <c:pt idx="3">
                  <c:v>169.56</c:v>
                </c:pt>
                <c:pt idx="4">
                  <c:v>173.18</c:v>
                </c:pt>
              </c:numCache>
            </c:numRef>
          </c:val>
          <c:extLst>
            <c:ext xmlns:c16="http://schemas.microsoft.com/office/drawing/2014/chart" uri="{C3380CC4-5D6E-409C-BE32-E72D297353CC}">
              <c16:uniqueId val="{00000000-012D-4812-8A43-AD9CFA3E44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012D-4812-8A43-AD9CFA3E44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70" zoomScaleNormal="70" workbookViewId="0">
      <selection activeCell="BL66" sqref="BL66:BZ82"/>
    </sheetView>
  </sheetViews>
  <sheetFormatPr defaultColWidth="2.54296875" defaultRowHeight="13" x14ac:dyDescent="0.2"/>
  <cols>
    <col min="1" max="1" width="2.54296875" customWidth="1"/>
    <col min="2" max="62" width="3.81640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兵庫県　神戸市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自治体職員</v>
      </c>
      <c r="AE8" s="43"/>
      <c r="AF8" s="43"/>
      <c r="AG8" s="43"/>
      <c r="AH8" s="43"/>
      <c r="AI8" s="43"/>
      <c r="AJ8" s="43"/>
      <c r="AK8" s="2"/>
      <c r="AL8" s="44">
        <f>データ!$R$6</f>
        <v>1500425</v>
      </c>
      <c r="AM8" s="44"/>
      <c r="AN8" s="44"/>
      <c r="AO8" s="44"/>
      <c r="AP8" s="44"/>
      <c r="AQ8" s="44"/>
      <c r="AR8" s="44"/>
      <c r="AS8" s="44"/>
      <c r="AT8" s="45">
        <f>データ!$S$6</f>
        <v>14.67</v>
      </c>
      <c r="AU8" s="46"/>
      <c r="AV8" s="46"/>
      <c r="AW8" s="46"/>
      <c r="AX8" s="46"/>
      <c r="AY8" s="46"/>
      <c r="AZ8" s="46"/>
      <c r="BA8" s="46"/>
      <c r="BB8" s="47">
        <f>データ!$T$6</f>
        <v>102278.46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88.77</v>
      </c>
      <c r="J10" s="46"/>
      <c r="K10" s="46"/>
      <c r="L10" s="46"/>
      <c r="M10" s="46"/>
      <c r="N10" s="46"/>
      <c r="O10" s="80"/>
      <c r="P10" s="47">
        <f>データ!$P$6</f>
        <v>99.85</v>
      </c>
      <c r="Q10" s="47"/>
      <c r="R10" s="47"/>
      <c r="S10" s="47"/>
      <c r="T10" s="47"/>
      <c r="U10" s="47"/>
      <c r="V10" s="47"/>
      <c r="W10" s="44">
        <f>データ!$Q$6</f>
        <v>2563</v>
      </c>
      <c r="X10" s="44"/>
      <c r="Y10" s="44"/>
      <c r="Z10" s="44"/>
      <c r="AA10" s="44"/>
      <c r="AB10" s="44"/>
      <c r="AC10" s="44"/>
      <c r="AD10" s="2"/>
      <c r="AE10" s="2"/>
      <c r="AF10" s="2"/>
      <c r="AG10" s="2"/>
      <c r="AH10" s="2"/>
      <c r="AI10" s="2"/>
      <c r="AJ10" s="2"/>
      <c r="AK10" s="2"/>
      <c r="AL10" s="44">
        <f>データ!$U$6</f>
        <v>1490720</v>
      </c>
      <c r="AM10" s="44"/>
      <c r="AN10" s="44"/>
      <c r="AO10" s="44"/>
      <c r="AP10" s="44"/>
      <c r="AQ10" s="44"/>
      <c r="AR10" s="44"/>
      <c r="AS10" s="44"/>
      <c r="AT10" s="45">
        <f>データ!$V$6</f>
        <v>287.64</v>
      </c>
      <c r="AU10" s="46"/>
      <c r="AV10" s="46"/>
      <c r="AW10" s="46"/>
      <c r="AX10" s="46"/>
      <c r="AY10" s="46"/>
      <c r="AZ10" s="46"/>
      <c r="BA10" s="46"/>
      <c r="BB10" s="47">
        <f>データ!$W$6</f>
        <v>5182.59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VuZnYbUbe1hbbZD1bLG2gmdfKXFKBNSxrgC1cc9PHcMYclyS7RXpCyvZb8ENllO+FwInrWcQkm/ebQk2gW12Q==" saltValue="l3KBJOm3ewI9V+hxEhFL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281000</v>
      </c>
      <c r="D6" s="20">
        <f t="shared" si="3"/>
        <v>46</v>
      </c>
      <c r="E6" s="20">
        <f t="shared" si="3"/>
        <v>1</v>
      </c>
      <c r="F6" s="20">
        <f t="shared" si="3"/>
        <v>0</v>
      </c>
      <c r="G6" s="20">
        <f t="shared" si="3"/>
        <v>1</v>
      </c>
      <c r="H6" s="20" t="str">
        <f t="shared" si="3"/>
        <v>兵庫県　神戸市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88.77</v>
      </c>
      <c r="P6" s="21">
        <f t="shared" si="3"/>
        <v>99.85</v>
      </c>
      <c r="Q6" s="21">
        <f t="shared" si="3"/>
        <v>2563</v>
      </c>
      <c r="R6" s="21">
        <f t="shared" si="3"/>
        <v>1500425</v>
      </c>
      <c r="S6" s="21">
        <f t="shared" si="3"/>
        <v>14.67</v>
      </c>
      <c r="T6" s="21">
        <f t="shared" si="3"/>
        <v>102278.46</v>
      </c>
      <c r="U6" s="21">
        <f t="shared" si="3"/>
        <v>1490720</v>
      </c>
      <c r="V6" s="21">
        <f t="shared" si="3"/>
        <v>287.64</v>
      </c>
      <c r="W6" s="21">
        <f t="shared" si="3"/>
        <v>5182.59</v>
      </c>
      <c r="X6" s="22">
        <f>IF(X7="",NA(),X7)</f>
        <v>109.62</v>
      </c>
      <c r="Y6" s="22">
        <f t="shared" ref="Y6:AG6" si="4">IF(Y7="",NA(),Y7)</f>
        <v>106.58</v>
      </c>
      <c r="Z6" s="22">
        <f t="shared" si="4"/>
        <v>109.98</v>
      </c>
      <c r="AA6" s="22">
        <f t="shared" si="4"/>
        <v>107.36</v>
      </c>
      <c r="AB6" s="22">
        <f t="shared" si="4"/>
        <v>106.52</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250.96</v>
      </c>
      <c r="AU6" s="22">
        <f t="shared" ref="AU6:BC6" si="6">IF(AU7="",NA(),AU7)</f>
        <v>212.14</v>
      </c>
      <c r="AV6" s="22">
        <f t="shared" si="6"/>
        <v>164.58</v>
      </c>
      <c r="AW6" s="22">
        <f t="shared" si="6"/>
        <v>135.16</v>
      </c>
      <c r="AX6" s="22">
        <f t="shared" si="6"/>
        <v>137.16</v>
      </c>
      <c r="AY6" s="22">
        <f t="shared" si="6"/>
        <v>172.47</v>
      </c>
      <c r="AZ6" s="22">
        <f t="shared" si="6"/>
        <v>170.76</v>
      </c>
      <c r="BA6" s="22">
        <f t="shared" si="6"/>
        <v>169.11</v>
      </c>
      <c r="BB6" s="22">
        <f t="shared" si="6"/>
        <v>157.01</v>
      </c>
      <c r="BC6" s="22">
        <f t="shared" si="6"/>
        <v>147.65</v>
      </c>
      <c r="BD6" s="21" t="str">
        <f>IF(BD7="","",IF(BD7="-","【-】","【"&amp;SUBSTITUTE(TEXT(BD7,"#,##0.00"),"-","△")&amp;"】"))</f>
        <v>【243.36】</v>
      </c>
      <c r="BE6" s="22">
        <f>IF(BE7="",NA(),BE7)</f>
        <v>86.74</v>
      </c>
      <c r="BF6" s="22">
        <f t="shared" ref="BF6:BN6" si="7">IF(BF7="",NA(),BF7)</f>
        <v>84.09</v>
      </c>
      <c r="BG6" s="22">
        <f t="shared" si="7"/>
        <v>76.56</v>
      </c>
      <c r="BH6" s="22">
        <f t="shared" si="7"/>
        <v>70.16</v>
      </c>
      <c r="BI6" s="22">
        <f t="shared" si="7"/>
        <v>64.8</v>
      </c>
      <c r="BJ6" s="22">
        <f t="shared" si="7"/>
        <v>193.57</v>
      </c>
      <c r="BK6" s="22">
        <f t="shared" si="7"/>
        <v>200.12</v>
      </c>
      <c r="BL6" s="22">
        <f t="shared" si="7"/>
        <v>194.42</v>
      </c>
      <c r="BM6" s="22">
        <f t="shared" si="7"/>
        <v>195.5</v>
      </c>
      <c r="BN6" s="22">
        <f t="shared" si="7"/>
        <v>195.64</v>
      </c>
      <c r="BO6" s="21" t="str">
        <f>IF(BO7="","",IF(BO7="-","【-】","【"&amp;SUBSTITUTE(TEXT(BO7,"#,##0.00"),"-","△")&amp;"】"))</f>
        <v>【265.93】</v>
      </c>
      <c r="BP6" s="22">
        <f>IF(BP7="",NA(),BP7)</f>
        <v>101.72</v>
      </c>
      <c r="BQ6" s="22">
        <f t="shared" ref="BQ6:BY6" si="8">IF(BQ7="",NA(),BQ7)</f>
        <v>98.87</v>
      </c>
      <c r="BR6" s="22">
        <f t="shared" si="8"/>
        <v>102.55</v>
      </c>
      <c r="BS6" s="22">
        <f t="shared" si="8"/>
        <v>100.43</v>
      </c>
      <c r="BT6" s="22">
        <f t="shared" si="8"/>
        <v>99.09</v>
      </c>
      <c r="BU6" s="22">
        <f t="shared" si="8"/>
        <v>102.26</v>
      </c>
      <c r="BV6" s="22">
        <f t="shared" si="8"/>
        <v>98.26</v>
      </c>
      <c r="BW6" s="22">
        <f t="shared" si="8"/>
        <v>100.4</v>
      </c>
      <c r="BX6" s="22">
        <f t="shared" si="8"/>
        <v>96.51</v>
      </c>
      <c r="BY6" s="22">
        <f t="shared" si="8"/>
        <v>95.29</v>
      </c>
      <c r="BZ6" s="21" t="str">
        <f>IF(BZ7="","",IF(BZ7="-","【-】","【"&amp;SUBSTITUTE(TEXT(BZ7,"#,##0.00"),"-","△")&amp;"】"))</f>
        <v>【97.82】</v>
      </c>
      <c r="CA6" s="22">
        <f>IF(CA7="",NA(),CA7)</f>
        <v>169.75</v>
      </c>
      <c r="CB6" s="22">
        <f t="shared" ref="CB6:CJ6" si="9">IF(CB7="",NA(),CB7)</f>
        <v>169.15</v>
      </c>
      <c r="CC6" s="22">
        <f t="shared" si="9"/>
        <v>160</v>
      </c>
      <c r="CD6" s="22">
        <f t="shared" si="9"/>
        <v>169.56</v>
      </c>
      <c r="CE6" s="22">
        <f t="shared" si="9"/>
        <v>173.18</v>
      </c>
      <c r="CF6" s="22">
        <f t="shared" si="9"/>
        <v>174.34</v>
      </c>
      <c r="CG6" s="22">
        <f t="shared" si="9"/>
        <v>172.33</v>
      </c>
      <c r="CH6" s="22">
        <f t="shared" si="9"/>
        <v>172.8</v>
      </c>
      <c r="CI6" s="22">
        <f t="shared" si="9"/>
        <v>180.94</v>
      </c>
      <c r="CJ6" s="22">
        <f t="shared" si="9"/>
        <v>186.56</v>
      </c>
      <c r="CK6" s="21" t="str">
        <f>IF(CK7="","",IF(CK7="-","【-】","【"&amp;SUBSTITUTE(TEXT(CK7,"#,##0.00"),"-","△")&amp;"】"))</f>
        <v>【177.56】</v>
      </c>
      <c r="CL6" s="22">
        <f>IF(CL7="",NA(),CL7)</f>
        <v>60.2</v>
      </c>
      <c r="CM6" s="22">
        <f t="shared" ref="CM6:CU6" si="10">IF(CM7="",NA(),CM7)</f>
        <v>58.91</v>
      </c>
      <c r="CN6" s="22">
        <f t="shared" si="10"/>
        <v>60.47</v>
      </c>
      <c r="CO6" s="22">
        <f t="shared" si="10"/>
        <v>61.1</v>
      </c>
      <c r="CP6" s="22">
        <f t="shared" si="10"/>
        <v>60.78</v>
      </c>
      <c r="CQ6" s="22">
        <f t="shared" si="10"/>
        <v>59.12</v>
      </c>
      <c r="CR6" s="22">
        <f t="shared" si="10"/>
        <v>59.37</v>
      </c>
      <c r="CS6" s="22">
        <f t="shared" si="10"/>
        <v>58.84</v>
      </c>
      <c r="CT6" s="22">
        <f t="shared" si="10"/>
        <v>58.91</v>
      </c>
      <c r="CU6" s="22">
        <f t="shared" si="10"/>
        <v>58.89</v>
      </c>
      <c r="CV6" s="21" t="str">
        <f>IF(CV7="","",IF(CV7="-","【-】","【"&amp;SUBSTITUTE(TEXT(CV7,"#,##0.00"),"-","△")&amp;"】"))</f>
        <v>【59.81】</v>
      </c>
      <c r="CW6" s="22">
        <f>IF(CW7="",NA(),CW7)</f>
        <v>91.79</v>
      </c>
      <c r="CX6" s="22">
        <f t="shared" ref="CX6:DF6" si="11">IF(CX7="",NA(),CX7)</f>
        <v>92.53</v>
      </c>
      <c r="CY6" s="22">
        <f t="shared" si="11"/>
        <v>96.61</v>
      </c>
      <c r="CZ6" s="22">
        <f t="shared" si="11"/>
        <v>94</v>
      </c>
      <c r="DA6" s="22">
        <f t="shared" si="11"/>
        <v>92.4</v>
      </c>
      <c r="DB6" s="22">
        <f t="shared" si="11"/>
        <v>93.64</v>
      </c>
      <c r="DC6" s="22">
        <f t="shared" si="11"/>
        <v>93.68</v>
      </c>
      <c r="DD6" s="22">
        <f t="shared" si="11"/>
        <v>94.13</v>
      </c>
      <c r="DE6" s="22">
        <f t="shared" si="11"/>
        <v>93.84</v>
      </c>
      <c r="DF6" s="22">
        <f t="shared" si="11"/>
        <v>93.56</v>
      </c>
      <c r="DG6" s="21" t="str">
        <f>IF(DG7="","",IF(DG7="-","【-】","【"&amp;SUBSTITUTE(TEXT(DG7,"#,##0.00"),"-","△")&amp;"】"))</f>
        <v>【89.42】</v>
      </c>
      <c r="DH6" s="22">
        <f>IF(DH7="",NA(),DH7)</f>
        <v>52.91</v>
      </c>
      <c r="DI6" s="22">
        <f t="shared" ref="DI6:DQ6" si="12">IF(DI7="",NA(),DI7)</f>
        <v>53.28</v>
      </c>
      <c r="DJ6" s="22">
        <f t="shared" si="12"/>
        <v>53.73</v>
      </c>
      <c r="DK6" s="22">
        <f t="shared" si="12"/>
        <v>54.5</v>
      </c>
      <c r="DL6" s="22">
        <f t="shared" si="12"/>
        <v>54.85</v>
      </c>
      <c r="DM6" s="22">
        <f t="shared" si="12"/>
        <v>49.78</v>
      </c>
      <c r="DN6" s="22">
        <f t="shared" si="12"/>
        <v>50.32</v>
      </c>
      <c r="DO6" s="22">
        <f t="shared" si="12"/>
        <v>50.93</v>
      </c>
      <c r="DP6" s="22">
        <f t="shared" si="12"/>
        <v>51.24</v>
      </c>
      <c r="DQ6" s="22">
        <f t="shared" si="12"/>
        <v>51.59</v>
      </c>
      <c r="DR6" s="21" t="str">
        <f>IF(DR7="","",IF(DR7="-","【-】","【"&amp;SUBSTITUTE(TEXT(DR7,"#,##0.00"),"-","△")&amp;"】"))</f>
        <v>【52.02】</v>
      </c>
      <c r="DS6" s="22">
        <f>IF(DS7="",NA(),DS7)</f>
        <v>27.38</v>
      </c>
      <c r="DT6" s="22">
        <f t="shared" ref="DT6:EB6" si="13">IF(DT7="",NA(),DT7)</f>
        <v>29.4</v>
      </c>
      <c r="DU6" s="22">
        <f t="shared" si="13"/>
        <v>31.27</v>
      </c>
      <c r="DV6" s="22">
        <f t="shared" si="13"/>
        <v>33.14</v>
      </c>
      <c r="DW6" s="22">
        <f t="shared" si="13"/>
        <v>35.65</v>
      </c>
      <c r="DX6" s="22">
        <f t="shared" si="13"/>
        <v>22.79</v>
      </c>
      <c r="DY6" s="22">
        <f t="shared" si="13"/>
        <v>24.26</v>
      </c>
      <c r="DZ6" s="22">
        <f t="shared" si="13"/>
        <v>25.55</v>
      </c>
      <c r="EA6" s="22">
        <f t="shared" si="13"/>
        <v>26.73</v>
      </c>
      <c r="EB6" s="22">
        <f t="shared" si="13"/>
        <v>28.09</v>
      </c>
      <c r="EC6" s="21" t="str">
        <f>IF(EC7="","",IF(EC7="-","【-】","【"&amp;SUBSTITUTE(TEXT(EC7,"#,##0.00"),"-","△")&amp;"】"))</f>
        <v>【25.37】</v>
      </c>
      <c r="ED6" s="22">
        <f>IF(ED7="",NA(),ED7)</f>
        <v>0.72</v>
      </c>
      <c r="EE6" s="22">
        <f t="shared" ref="EE6:EM6" si="14">IF(EE7="",NA(),EE7)</f>
        <v>0.63</v>
      </c>
      <c r="EF6" s="22">
        <f t="shared" si="14"/>
        <v>0.86</v>
      </c>
      <c r="EG6" s="22">
        <f t="shared" si="14"/>
        <v>0.71</v>
      </c>
      <c r="EH6" s="22">
        <f t="shared" si="14"/>
        <v>0.75</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281000</v>
      </c>
      <c r="D7" s="24">
        <v>46</v>
      </c>
      <c r="E7" s="24">
        <v>1</v>
      </c>
      <c r="F7" s="24">
        <v>0</v>
      </c>
      <c r="G7" s="24">
        <v>1</v>
      </c>
      <c r="H7" s="24" t="s">
        <v>95</v>
      </c>
      <c r="I7" s="24" t="s">
        <v>96</v>
      </c>
      <c r="J7" s="24" t="s">
        <v>97</v>
      </c>
      <c r="K7" s="24" t="s">
        <v>98</v>
      </c>
      <c r="L7" s="24" t="s">
        <v>99</v>
      </c>
      <c r="M7" s="24" t="s">
        <v>100</v>
      </c>
      <c r="N7" s="25" t="s">
        <v>101</v>
      </c>
      <c r="O7" s="25">
        <v>88.77</v>
      </c>
      <c r="P7" s="25">
        <v>99.85</v>
      </c>
      <c r="Q7" s="25">
        <v>2563</v>
      </c>
      <c r="R7" s="25">
        <v>1500425</v>
      </c>
      <c r="S7" s="25">
        <v>14.67</v>
      </c>
      <c r="T7" s="25">
        <v>102278.46</v>
      </c>
      <c r="U7" s="25">
        <v>1490720</v>
      </c>
      <c r="V7" s="25">
        <v>287.64</v>
      </c>
      <c r="W7" s="25">
        <v>5182.59</v>
      </c>
      <c r="X7" s="25">
        <v>109.62</v>
      </c>
      <c r="Y7" s="25">
        <v>106.58</v>
      </c>
      <c r="Z7" s="25">
        <v>109.98</v>
      </c>
      <c r="AA7" s="25">
        <v>107.36</v>
      </c>
      <c r="AB7" s="25">
        <v>106.52</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250.96</v>
      </c>
      <c r="AU7" s="25">
        <v>212.14</v>
      </c>
      <c r="AV7" s="25">
        <v>164.58</v>
      </c>
      <c r="AW7" s="25">
        <v>135.16</v>
      </c>
      <c r="AX7" s="25">
        <v>137.16</v>
      </c>
      <c r="AY7" s="25">
        <v>172.47</v>
      </c>
      <c r="AZ7" s="25">
        <v>170.76</v>
      </c>
      <c r="BA7" s="25">
        <v>169.11</v>
      </c>
      <c r="BB7" s="25">
        <v>157.01</v>
      </c>
      <c r="BC7" s="25">
        <v>147.65</v>
      </c>
      <c r="BD7" s="25">
        <v>243.36</v>
      </c>
      <c r="BE7" s="25">
        <v>86.74</v>
      </c>
      <c r="BF7" s="25">
        <v>84.09</v>
      </c>
      <c r="BG7" s="25">
        <v>76.56</v>
      </c>
      <c r="BH7" s="25">
        <v>70.16</v>
      </c>
      <c r="BI7" s="25">
        <v>64.8</v>
      </c>
      <c r="BJ7" s="25">
        <v>193.57</v>
      </c>
      <c r="BK7" s="25">
        <v>200.12</v>
      </c>
      <c r="BL7" s="25">
        <v>194.42</v>
      </c>
      <c r="BM7" s="25">
        <v>195.5</v>
      </c>
      <c r="BN7" s="25">
        <v>195.64</v>
      </c>
      <c r="BO7" s="25">
        <v>265.93</v>
      </c>
      <c r="BP7" s="25">
        <v>101.72</v>
      </c>
      <c r="BQ7" s="25">
        <v>98.87</v>
      </c>
      <c r="BR7" s="25">
        <v>102.55</v>
      </c>
      <c r="BS7" s="25">
        <v>100.43</v>
      </c>
      <c r="BT7" s="25">
        <v>99.09</v>
      </c>
      <c r="BU7" s="25">
        <v>102.26</v>
      </c>
      <c r="BV7" s="25">
        <v>98.26</v>
      </c>
      <c r="BW7" s="25">
        <v>100.4</v>
      </c>
      <c r="BX7" s="25">
        <v>96.51</v>
      </c>
      <c r="BY7" s="25">
        <v>95.29</v>
      </c>
      <c r="BZ7" s="25">
        <v>97.82</v>
      </c>
      <c r="CA7" s="25">
        <v>169.75</v>
      </c>
      <c r="CB7" s="25">
        <v>169.15</v>
      </c>
      <c r="CC7" s="25">
        <v>160</v>
      </c>
      <c r="CD7" s="25">
        <v>169.56</v>
      </c>
      <c r="CE7" s="25">
        <v>173.18</v>
      </c>
      <c r="CF7" s="25">
        <v>174.34</v>
      </c>
      <c r="CG7" s="25">
        <v>172.33</v>
      </c>
      <c r="CH7" s="25">
        <v>172.8</v>
      </c>
      <c r="CI7" s="25">
        <v>180.94</v>
      </c>
      <c r="CJ7" s="25">
        <v>186.56</v>
      </c>
      <c r="CK7" s="25">
        <v>177.56</v>
      </c>
      <c r="CL7" s="25">
        <v>60.2</v>
      </c>
      <c r="CM7" s="25">
        <v>58.91</v>
      </c>
      <c r="CN7" s="25">
        <v>60.47</v>
      </c>
      <c r="CO7" s="25">
        <v>61.1</v>
      </c>
      <c r="CP7" s="25">
        <v>60.78</v>
      </c>
      <c r="CQ7" s="25">
        <v>59.12</v>
      </c>
      <c r="CR7" s="25">
        <v>59.37</v>
      </c>
      <c r="CS7" s="25">
        <v>58.84</v>
      </c>
      <c r="CT7" s="25">
        <v>58.91</v>
      </c>
      <c r="CU7" s="25">
        <v>58.89</v>
      </c>
      <c r="CV7" s="25">
        <v>59.81</v>
      </c>
      <c r="CW7" s="25">
        <v>91.79</v>
      </c>
      <c r="CX7" s="25">
        <v>92.53</v>
      </c>
      <c r="CY7" s="25">
        <v>96.61</v>
      </c>
      <c r="CZ7" s="25">
        <v>94</v>
      </c>
      <c r="DA7" s="25">
        <v>92.4</v>
      </c>
      <c r="DB7" s="25">
        <v>93.64</v>
      </c>
      <c r="DC7" s="25">
        <v>93.68</v>
      </c>
      <c r="DD7" s="25">
        <v>94.13</v>
      </c>
      <c r="DE7" s="25">
        <v>93.84</v>
      </c>
      <c r="DF7" s="25">
        <v>93.56</v>
      </c>
      <c r="DG7" s="25">
        <v>89.42</v>
      </c>
      <c r="DH7" s="25">
        <v>52.91</v>
      </c>
      <c r="DI7" s="25">
        <v>53.28</v>
      </c>
      <c r="DJ7" s="25">
        <v>53.73</v>
      </c>
      <c r="DK7" s="25">
        <v>54.5</v>
      </c>
      <c r="DL7" s="25">
        <v>54.85</v>
      </c>
      <c r="DM7" s="25">
        <v>49.78</v>
      </c>
      <c r="DN7" s="25">
        <v>50.32</v>
      </c>
      <c r="DO7" s="25">
        <v>50.93</v>
      </c>
      <c r="DP7" s="25">
        <v>51.24</v>
      </c>
      <c r="DQ7" s="25">
        <v>51.59</v>
      </c>
      <c r="DR7" s="25">
        <v>52.02</v>
      </c>
      <c r="DS7" s="25">
        <v>27.38</v>
      </c>
      <c r="DT7" s="25">
        <v>29.4</v>
      </c>
      <c r="DU7" s="25">
        <v>31.27</v>
      </c>
      <c r="DV7" s="25">
        <v>33.14</v>
      </c>
      <c r="DW7" s="25">
        <v>35.65</v>
      </c>
      <c r="DX7" s="25">
        <v>22.79</v>
      </c>
      <c r="DY7" s="25">
        <v>24.26</v>
      </c>
      <c r="DZ7" s="25">
        <v>25.55</v>
      </c>
      <c r="EA7" s="25">
        <v>26.73</v>
      </c>
      <c r="EB7" s="25">
        <v>28.09</v>
      </c>
      <c r="EC7" s="25">
        <v>25.37</v>
      </c>
      <c r="ED7" s="25">
        <v>0.72</v>
      </c>
      <c r="EE7" s="25">
        <v>0.63</v>
      </c>
      <c r="EF7" s="25">
        <v>0.86</v>
      </c>
      <c r="EG7" s="25">
        <v>0.71</v>
      </c>
      <c r="EH7" s="25">
        <v>0.75</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804D769B-229C-47DC-994B-576DB1C9E863}"/>
</file>

<file path=customXml/itemProps2.xml><?xml version="1.0" encoding="utf-8"?>
<ds:datastoreItem xmlns:ds="http://schemas.openxmlformats.org/officeDocument/2006/customXml" ds:itemID="{272C2EA1-1608-4EF1-B0BA-94974E2E671D}"/>
</file>

<file path=customXml/itemProps3.xml><?xml version="1.0" encoding="utf-8"?>
<ds:datastoreItem xmlns:ds="http://schemas.openxmlformats.org/officeDocument/2006/customXml" ds:itemID="{E3998F6F-88B6-412C-B3EA-2E3FC9C1E9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2025-02-07T12:14:57Z</dcterms:created>
  <dcterms:modified xsi:type="dcterms:W3CDTF">2025-02-07T12:15:12Z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