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64BA65335C6A5FABB8CBDA78793AC66271471586" xr6:coauthVersionLast="47" xr6:coauthVersionMax="47" xr10:uidLastSave="{9B82A462-618A-4EF9-9168-141EB1286453}"/>
  <workbookProtection workbookAlgorithmName="SHA-512" workbookHashValue="mjEHPQm26wLkQXlOJlWUGC5FLLbjQb+Y41c51YUcEw7qqauPKq4JoZeqhkNVkOmxkH56Vu79dpt7HoG5LQAX3Q==" workbookSaltValue="lRdvM0HR/pHgBTaHXfVOfg=="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<sst xmlns="http://schemas.openxmlformats.org/spreadsheetml/2006/main" count="228" uniqueCount="111">
  <si>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</si>
  <si>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</si>
  <si>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</si>
  <si>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</si>
  <si>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</si>
  <si>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</si>
  <si>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</si>
  <si>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</si>
  <si>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</si>
  <si>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</si>
  <si>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</si>
  <si>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</si>
  <si>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</si>
  <si>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</si>
  <si>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</si>
  <si>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</si>
  <si>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</si>
  <si>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</si>
  <si>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</si>
  <si>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</si>
  <si>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</si>
  <si>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</si>
  <si>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</si>
  <si>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</si>
  <si>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</si>
  <si>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</si>
  <si>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本市の特徴として、水を1 ㎥作るのにかかる費用「給水原価」は、施設更新工事の増加に伴う減価償却費の増等が要因で上昇が続いていますが、政令市平均よりは低い水準です。給水原価の上昇と給水収益の減少により、収支の状況を示す「経常収支比率」は政令市平均を下回っていますが、100％超は維持できています。
　短期的な支払い能力を示す「流動比率」は、支出予算規模の増に伴い低下していますが、安全性が高いとされている比率200%は概ね保持し、政令市の平均よりも高い水準です。また、収入と借入金とのバランスを示す「企業債残高対給水収益比率」は、管路及び施設の耐震化事業の増加とともに高くなっています。
　なお、配水量のうち収益を伴う水量の割合を示す「有収率」は、前年度から僅かに低下しました。</t>
    <rPh sb="265" eb="267">
      <t>カンロ</t>
    </rPh>
    <rPh sb="267" eb="268">
      <t>オヨ</t>
    </rPh>
    <rPh sb="269" eb="271">
      <t>シセツ</t>
    </rPh>
    <rPh sb="272" eb="275">
      <t>タイシンカ</t>
    </rPh>
    <rPh sb="275" eb="277">
      <t>ジギョウ</t>
    </rPh>
    <rPh sb="278" eb="280">
      <t>ゾウカ</t>
    </rPh>
    <rPh sb="284" eb="285">
      <t>タカ</t>
    </rPh>
    <phoneticPr fontId="4"/>
  </si>
  <si>
    <t>2. 老朽化の状況について</t>
    <phoneticPr fontId="4"/>
  </si>
  <si>
    <t>　管路更新率が前年度より0.22ポイント下降したため、管路経年化率も上昇しており、有形固定資産減価償却率は、ほぼ横ばいの推移となっています。これら指標値が改善しづらい状況となる要因は、110 年を超える本市水道の歴史の長さや政令指定都市の中では最大の給水区域をカバーする管路布設エリアの広範さ等の影響が推察されます。
　老朽化した施設・管路の更新及び耐震化は、岡山市水道事業総合基本計画及びアクションプランの中でも最重点事業と位置付け、アセットマネジメント手法を用いて計画的な更新と、災害による被害の軽減に向けた対策の推進に努めます。</t>
    <phoneticPr fontId="4"/>
  </si>
  <si>
    <t>2. 老朽化の状況</t>
    <phoneticPr fontId="4"/>
  </si>
  <si>
    <t>全体総括</t>
    <rPh sb="0" eb="2">
      <t>ゼンタイ</t>
    </rPh>
    <rPh sb="2" eb="4">
      <t>ソウカツ</t>
    </rPh>
    <phoneticPr fontId="4"/>
  </si>
  <si>
    <t>　人口減少、少子高齢化の進行などに伴い、配水量の大幅な増加は望みにくい状況ですが、先の能登半島地震を受け、ライフラインの要として再認識されていることもあり、管路及び施設の更新・耐震化を計画どおり着実に推進していかなければなりません。
　適正な料金水準や料金体系を検討し、経営改善を進め、令和６年４月からの料金改定を実施しました。料金収入の増加により、収支の改善が期待されますが、行財政改革の実行やアセットマネジメントを活用した施設・管路の整備等に取組み、安定的な水道供給の継続かつ水道への安心と信頼を高めていくことに努め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</si>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</sst>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0.93</c:v>
                </c:pt>
                <c:pt idx="1">
                  <c:v>1.02</c:v>
                </c:pt>
                <c:pt idx="2">
                  <c:v>0.82</c:v>
                </c:pt>
                <c:pt idx="3">
                  <c:v>0.88</c:v>
                </c:pt>
                <c:pt idx="4">
                  <c:v>0.66</c:v>
                </c:pt>
              </c:numCache>
            </c:numRef>
          </c:val>
          <c:extLst>
            <c:ext xmlns:c16="http://schemas.microsoft.com/office/drawing/2014/chart" uri="{C3380CC4-5D6E-409C-BE32-E72D297353CC}">
              <c16:uniqueId val="{00000000-157F-46A5-9379-448934291D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157F-46A5-9379-448934291D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70.459999999999994</c:v>
                </c:pt>
                <c:pt idx="1">
                  <c:v>70.37</c:v>
                </c:pt>
                <c:pt idx="2">
                  <c:v>70.11</c:v>
                </c:pt>
                <c:pt idx="3">
                  <c:v>69.239999999999995</c:v>
                </c:pt>
                <c:pt idx="4">
                  <c:v>67.849999999999994</c:v>
                </c:pt>
              </c:numCache>
            </c:numRef>
          </c:val>
          <c:extLst>
            <c:ext xmlns:c16="http://schemas.microsoft.com/office/drawing/2014/chart" uri="{C3380CC4-5D6E-409C-BE32-E72D297353CC}">
              <c16:uniqueId val="{00000000-10B2-48B2-9753-D6EBF19921A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10B2-48B2-9753-D6EBF19921A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90.35</c:v>
                </c:pt>
                <c:pt idx="1">
                  <c:v>90.98</c:v>
                </c:pt>
                <c:pt idx="2">
                  <c:v>91.04</c:v>
                </c:pt>
                <c:pt idx="3">
                  <c:v>91</c:v>
                </c:pt>
                <c:pt idx="4">
                  <c:v>90.83</c:v>
                </c:pt>
              </c:numCache>
            </c:numRef>
          </c:val>
          <c:extLst>
            <c:ext xmlns:c16="http://schemas.microsoft.com/office/drawing/2014/chart" uri="{C3380CC4-5D6E-409C-BE32-E72D297353CC}">
              <c16:uniqueId val="{00000000-9D06-4566-B048-537E9511AF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9D06-4566-B048-537E9511AF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111.06</c:v>
                </c:pt>
                <c:pt idx="1">
                  <c:v>109.75</c:v>
                </c:pt>
                <c:pt idx="2">
                  <c:v>109.46</c:v>
                </c:pt>
                <c:pt idx="3">
                  <c:v>107.71</c:v>
                </c:pt>
                <c:pt idx="4">
                  <c:v>103.25</c:v>
                </c:pt>
              </c:numCache>
            </c:numRef>
          </c:val>
          <c:extLst>
            <c:ext xmlns:c16="http://schemas.microsoft.com/office/drawing/2014/chart" uri="{C3380CC4-5D6E-409C-BE32-E72D297353CC}">
              <c16:uniqueId val="{00000000-5A9F-40D3-A087-897D96C9D6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5A9F-40D3-A087-897D96C9D6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50.02</c:v>
                </c:pt>
                <c:pt idx="1">
                  <c:v>51.04</c:v>
                </c:pt>
                <c:pt idx="2">
                  <c:v>51.95</c:v>
                </c:pt>
                <c:pt idx="3">
                  <c:v>51.81</c:v>
                </c:pt>
                <c:pt idx="4">
                  <c:v>51.95</c:v>
                </c:pt>
              </c:numCache>
            </c:numRef>
          </c:val>
          <c:extLst>
            <c:ext xmlns:c16="http://schemas.microsoft.com/office/drawing/2014/chart" uri="{C3380CC4-5D6E-409C-BE32-E72D297353CC}">
              <c16:uniqueId val="{00000000-17B6-4F7A-A509-1ABD88929B3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17B6-4F7A-A509-1ABD88929B3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25.42</c:v>
                </c:pt>
                <c:pt idx="1">
                  <c:v>25.87</c:v>
                </c:pt>
                <c:pt idx="2">
                  <c:v>26.54</c:v>
                </c:pt>
                <c:pt idx="3">
                  <c:v>27.59</c:v>
                </c:pt>
                <c:pt idx="4">
                  <c:v>29.05</c:v>
                </c:pt>
              </c:numCache>
            </c:numRef>
          </c:val>
          <c:extLst>
            <c:ext xmlns:c16="http://schemas.microsoft.com/office/drawing/2014/chart" uri="{C3380CC4-5D6E-409C-BE32-E72D297353CC}">
              <c16:uniqueId val="{00000000-B275-4DF5-B845-8E4321D1B1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B275-4DF5-B845-8E4321D1B1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36-4780-95BF-251E71E5A4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36-4780-95BF-251E71E5A4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257.25</c:v>
                </c:pt>
                <c:pt idx="1">
                  <c:v>253.11</c:v>
                </c:pt>
                <c:pt idx="2">
                  <c:v>244.67</c:v>
                </c:pt>
                <c:pt idx="3">
                  <c:v>196.74</c:v>
                </c:pt>
                <c:pt idx="4">
                  <c:v>191.37</c:v>
                </c:pt>
              </c:numCache>
            </c:numRef>
          </c:val>
          <c:extLst>
            <c:ext xmlns:c16="http://schemas.microsoft.com/office/drawing/2014/chart" uri="{C3380CC4-5D6E-409C-BE32-E72D297353CC}">
              <c16:uniqueId val="{00000000-91A6-489F-A920-C0060BAE08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91A6-489F-A920-C0060BAE08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181.01</c:v>
                </c:pt>
                <c:pt idx="1">
                  <c:v>184.79</c:v>
                </c:pt>
                <c:pt idx="2">
                  <c:v>181.92</c:v>
                </c:pt>
                <c:pt idx="3">
                  <c:v>189.21</c:v>
                </c:pt>
                <c:pt idx="4">
                  <c:v>198.78</c:v>
                </c:pt>
              </c:numCache>
            </c:numRef>
          </c:val>
          <c:extLst>
            <c:ext xmlns:c16="http://schemas.microsoft.com/office/drawing/2014/chart" uri="{C3380CC4-5D6E-409C-BE32-E72D297353CC}">
              <c16:uniqueId val="{00000000-D26A-4844-87B1-9A9BB321CC8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D26A-4844-87B1-9A9BB321CC8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105.99</c:v>
                </c:pt>
                <c:pt idx="1">
                  <c:v>101.27</c:v>
                </c:pt>
                <c:pt idx="2">
                  <c:v>103.09</c:v>
                </c:pt>
                <c:pt idx="3">
                  <c:v>100.55</c:v>
                </c:pt>
                <c:pt idx="4">
                  <c:v>95.59</c:v>
                </c:pt>
              </c:numCache>
            </c:numRef>
          </c:val>
          <c:extLst>
            <c:ext xmlns:c16="http://schemas.microsoft.com/office/drawing/2014/chart" uri="{C3380CC4-5D6E-409C-BE32-E72D297353CC}">
              <c16:uniqueId val="{00000000-62AF-441C-8BEE-1EB6048501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62AF-441C-8BEE-1EB6048501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147.22</c:v>
                </c:pt>
                <c:pt idx="1">
                  <c:v>148.38999999999999</c:v>
                </c:pt>
                <c:pt idx="2">
                  <c:v>150.22</c:v>
                </c:pt>
                <c:pt idx="3">
                  <c:v>154.81</c:v>
                </c:pt>
                <c:pt idx="4">
                  <c:v>163.18</c:v>
                </c:pt>
              </c:numCache>
            </c:numRef>
          </c:val>
          <c:extLst>
            <c:ext xmlns:c16="http://schemas.microsoft.com/office/drawing/2014/chart" uri="{C3380CC4-5D6E-409C-BE32-E72D297353CC}">
              <c16:uniqueId val="{00000000-04D6-4986-9C7D-57401DF17D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04D6-4986-9C7D-57401DF17D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26" zoomScaleNormal="100" workbookViewId="0">
      <selection activeCell="BL47" sqref="BL47:BZ63"/>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岡山県　岡山市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698671</v>
      </c>
      <c r="AM8" s="44"/>
      <c r="AN8" s="44"/>
      <c r="AO8" s="44"/>
      <c r="AP8" s="44"/>
      <c r="AQ8" s="44"/>
      <c r="AR8" s="44"/>
      <c r="AS8" s="44"/>
      <c r="AT8" s="45">
        <f>データ!$S$6</f>
        <v>789.95</v>
      </c>
      <c r="AU8" s="46"/>
      <c r="AV8" s="46"/>
      <c r="AW8" s="46"/>
      <c r="AX8" s="46"/>
      <c r="AY8" s="46"/>
      <c r="AZ8" s="46"/>
      <c r="BA8" s="46"/>
      <c r="BB8" s="47">
        <f>データ!$T$6</f>
        <v>884.45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79.55</v>
      </c>
      <c r="J10" s="46"/>
      <c r="K10" s="46"/>
      <c r="L10" s="46"/>
      <c r="M10" s="46"/>
      <c r="N10" s="46"/>
      <c r="O10" s="80"/>
      <c r="P10" s="47">
        <f>データ!$P$6</f>
        <v>99.88</v>
      </c>
      <c r="Q10" s="47"/>
      <c r="R10" s="47"/>
      <c r="S10" s="47"/>
      <c r="T10" s="47"/>
      <c r="U10" s="47"/>
      <c r="V10" s="47"/>
      <c r="W10" s="44">
        <f>データ!$Q$6</f>
        <v>2563</v>
      </c>
      <c r="X10" s="44"/>
      <c r="Y10" s="44"/>
      <c r="Z10" s="44"/>
      <c r="AA10" s="44"/>
      <c r="AB10" s="44"/>
      <c r="AC10" s="44"/>
      <c r="AD10" s="2"/>
      <c r="AE10" s="2"/>
      <c r="AF10" s="2"/>
      <c r="AG10" s="2"/>
      <c r="AH10" s="2"/>
      <c r="AI10" s="2"/>
      <c r="AJ10" s="2"/>
      <c r="AK10" s="2"/>
      <c r="AL10" s="44">
        <f>データ!$U$6</f>
        <v>695455</v>
      </c>
      <c r="AM10" s="44"/>
      <c r="AN10" s="44"/>
      <c r="AO10" s="44"/>
      <c r="AP10" s="44"/>
      <c r="AQ10" s="44"/>
      <c r="AR10" s="44"/>
      <c r="AS10" s="44"/>
      <c r="AT10" s="45">
        <f>データ!$V$6</f>
        <v>750.24</v>
      </c>
      <c r="AU10" s="46"/>
      <c r="AV10" s="46"/>
      <c r="AW10" s="46"/>
      <c r="AX10" s="46"/>
      <c r="AY10" s="46"/>
      <c r="AZ10" s="46"/>
      <c r="BA10" s="46"/>
      <c r="BB10" s="47">
        <f>データ!$W$6</f>
        <v>926.98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GgQc4W9AVQz41G/Hjsac7ym4ciFYEnppeNp6PxE437b8o2yvXOzbi5HdK9FaZPYxkLMoxS/t7IAKS+2GIrXUXA==" saltValue="XTKWAJIFtNMHIisWa2+B1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331007</v>
      </c>
      <c r="D6" s="20">
        <f t="shared" si="3"/>
        <v>46</v>
      </c>
      <c r="E6" s="20">
        <f t="shared" si="3"/>
        <v>1</v>
      </c>
      <c r="F6" s="20">
        <f t="shared" si="3"/>
        <v>0</v>
      </c>
      <c r="G6" s="20">
        <f t="shared" si="3"/>
        <v>1</v>
      </c>
      <c r="H6" s="20" t="str">
        <f t="shared" si="3"/>
        <v>岡山県　岡山市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79.55</v>
      </c>
      <c r="P6" s="21">
        <f t="shared" si="3"/>
        <v>99.88</v>
      </c>
      <c r="Q6" s="21">
        <f t="shared" si="3"/>
        <v>2563</v>
      </c>
      <c r="R6" s="21">
        <f t="shared" si="3"/>
        <v>698671</v>
      </c>
      <c r="S6" s="21">
        <f t="shared" si="3"/>
        <v>789.95</v>
      </c>
      <c r="T6" s="21">
        <f t="shared" si="3"/>
        <v>884.45</v>
      </c>
      <c r="U6" s="21">
        <f t="shared" si="3"/>
        <v>695455</v>
      </c>
      <c r="V6" s="21">
        <f t="shared" si="3"/>
        <v>750.24</v>
      </c>
      <c r="W6" s="21">
        <f t="shared" si="3"/>
        <v>926.98</v>
      </c>
      <c r="X6" s="22">
        <f>IF(X7="",NA(),X7)</f>
        <v>111.06</v>
      </c>
      <c r="Y6" s="22">
        <f t="shared" ref="Y6:AG6" si="4">IF(Y7="",NA(),Y7)</f>
        <v>109.75</v>
      </c>
      <c r="Z6" s="22">
        <f t="shared" si="4"/>
        <v>109.46</v>
      </c>
      <c r="AA6" s="22">
        <f t="shared" si="4"/>
        <v>107.71</v>
      </c>
      <c r="AB6" s="22">
        <f t="shared" si="4"/>
        <v>103.25</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257.25</v>
      </c>
      <c r="AU6" s="22">
        <f t="shared" ref="AU6:BC6" si="6">IF(AU7="",NA(),AU7)</f>
        <v>253.11</v>
      </c>
      <c r="AV6" s="22">
        <f t="shared" si="6"/>
        <v>244.67</v>
      </c>
      <c r="AW6" s="22">
        <f t="shared" si="6"/>
        <v>196.74</v>
      </c>
      <c r="AX6" s="22">
        <f t="shared" si="6"/>
        <v>191.37</v>
      </c>
      <c r="AY6" s="22">
        <f t="shared" si="6"/>
        <v>172.47</v>
      </c>
      <c r="AZ6" s="22">
        <f t="shared" si="6"/>
        <v>170.76</v>
      </c>
      <c r="BA6" s="22">
        <f t="shared" si="6"/>
        <v>169.11</v>
      </c>
      <c r="BB6" s="22">
        <f t="shared" si="6"/>
        <v>157.01</v>
      </c>
      <c r="BC6" s="22">
        <f t="shared" si="6"/>
        <v>147.65</v>
      </c>
      <c r="BD6" s="21" t="str">
        <f>IF(BD7="","",IF(BD7="-","【-】","【"&amp;SUBSTITUTE(TEXT(BD7,"#,##0.00"),"-","△")&amp;"】"))</f>
        <v>【243.36】</v>
      </c>
      <c r="BE6" s="22">
        <f>IF(BE7="",NA(),BE7)</f>
        <v>181.01</v>
      </c>
      <c r="BF6" s="22">
        <f t="shared" ref="BF6:BN6" si="7">IF(BF7="",NA(),BF7)</f>
        <v>184.79</v>
      </c>
      <c r="BG6" s="22">
        <f t="shared" si="7"/>
        <v>181.92</v>
      </c>
      <c r="BH6" s="22">
        <f t="shared" si="7"/>
        <v>189.21</v>
      </c>
      <c r="BI6" s="22">
        <f t="shared" si="7"/>
        <v>198.78</v>
      </c>
      <c r="BJ6" s="22">
        <f t="shared" si="7"/>
        <v>193.57</v>
      </c>
      <c r="BK6" s="22">
        <f t="shared" si="7"/>
        <v>200.12</v>
      </c>
      <c r="BL6" s="22">
        <f t="shared" si="7"/>
        <v>194.42</v>
      </c>
      <c r="BM6" s="22">
        <f t="shared" si="7"/>
        <v>195.5</v>
      </c>
      <c r="BN6" s="22">
        <f t="shared" si="7"/>
        <v>195.64</v>
      </c>
      <c r="BO6" s="21" t="str">
        <f>IF(BO7="","",IF(BO7="-","【-】","【"&amp;SUBSTITUTE(TEXT(BO7,"#,##0.00"),"-","△")&amp;"】"))</f>
        <v>【265.93】</v>
      </c>
      <c r="BP6" s="22">
        <f>IF(BP7="",NA(),BP7)</f>
        <v>105.99</v>
      </c>
      <c r="BQ6" s="22">
        <f t="shared" ref="BQ6:BY6" si="8">IF(BQ7="",NA(),BQ7)</f>
        <v>101.27</v>
      </c>
      <c r="BR6" s="22">
        <f t="shared" si="8"/>
        <v>103.09</v>
      </c>
      <c r="BS6" s="22">
        <f t="shared" si="8"/>
        <v>100.55</v>
      </c>
      <c r="BT6" s="22">
        <f t="shared" si="8"/>
        <v>95.59</v>
      </c>
      <c r="BU6" s="22">
        <f t="shared" si="8"/>
        <v>102.26</v>
      </c>
      <c r="BV6" s="22">
        <f t="shared" si="8"/>
        <v>98.26</v>
      </c>
      <c r="BW6" s="22">
        <f t="shared" si="8"/>
        <v>100.4</v>
      </c>
      <c r="BX6" s="22">
        <f t="shared" si="8"/>
        <v>96.51</v>
      </c>
      <c r="BY6" s="22">
        <f t="shared" si="8"/>
        <v>95.29</v>
      </c>
      <c r="BZ6" s="21" t="str">
        <f>IF(BZ7="","",IF(BZ7="-","【-】","【"&amp;SUBSTITUTE(TEXT(BZ7,"#,##0.00"),"-","△")&amp;"】"))</f>
        <v>【97.82】</v>
      </c>
      <c r="CA6" s="22">
        <f>IF(CA7="",NA(),CA7)</f>
        <v>147.22</v>
      </c>
      <c r="CB6" s="22">
        <f t="shared" ref="CB6:CJ6" si="9">IF(CB7="",NA(),CB7)</f>
        <v>148.38999999999999</v>
      </c>
      <c r="CC6" s="22">
        <f t="shared" si="9"/>
        <v>150.22</v>
      </c>
      <c r="CD6" s="22">
        <f t="shared" si="9"/>
        <v>154.81</v>
      </c>
      <c r="CE6" s="22">
        <f t="shared" si="9"/>
        <v>163.18</v>
      </c>
      <c r="CF6" s="22">
        <f t="shared" si="9"/>
        <v>174.34</v>
      </c>
      <c r="CG6" s="22">
        <f t="shared" si="9"/>
        <v>172.33</v>
      </c>
      <c r="CH6" s="22">
        <f t="shared" si="9"/>
        <v>172.8</v>
      </c>
      <c r="CI6" s="22">
        <f t="shared" si="9"/>
        <v>180.94</v>
      </c>
      <c r="CJ6" s="22">
        <f t="shared" si="9"/>
        <v>186.56</v>
      </c>
      <c r="CK6" s="21" t="str">
        <f>IF(CK7="","",IF(CK7="-","【-】","【"&amp;SUBSTITUTE(TEXT(CK7,"#,##0.00"),"-","△")&amp;"】"))</f>
        <v>【177.56】</v>
      </c>
      <c r="CL6" s="22">
        <f>IF(CL7="",NA(),CL7)</f>
        <v>70.459999999999994</v>
      </c>
      <c r="CM6" s="22">
        <f t="shared" ref="CM6:CU6" si="10">IF(CM7="",NA(),CM7)</f>
        <v>70.37</v>
      </c>
      <c r="CN6" s="22">
        <f t="shared" si="10"/>
        <v>70.11</v>
      </c>
      <c r="CO6" s="22">
        <f t="shared" si="10"/>
        <v>69.239999999999995</v>
      </c>
      <c r="CP6" s="22">
        <f t="shared" si="10"/>
        <v>67.849999999999994</v>
      </c>
      <c r="CQ6" s="22">
        <f t="shared" si="10"/>
        <v>59.12</v>
      </c>
      <c r="CR6" s="22">
        <f t="shared" si="10"/>
        <v>59.37</v>
      </c>
      <c r="CS6" s="22">
        <f t="shared" si="10"/>
        <v>58.84</v>
      </c>
      <c r="CT6" s="22">
        <f t="shared" si="10"/>
        <v>58.91</v>
      </c>
      <c r="CU6" s="22">
        <f t="shared" si="10"/>
        <v>58.89</v>
      </c>
      <c r="CV6" s="21" t="str">
        <f>IF(CV7="","",IF(CV7="-","【-】","【"&amp;SUBSTITUTE(TEXT(CV7,"#,##0.00"),"-","△")&amp;"】"))</f>
        <v>【59.81】</v>
      </c>
      <c r="CW6" s="22">
        <f>IF(CW7="",NA(),CW7)</f>
        <v>90.35</v>
      </c>
      <c r="CX6" s="22">
        <f t="shared" ref="CX6:DF6" si="11">IF(CX7="",NA(),CX7)</f>
        <v>90.98</v>
      </c>
      <c r="CY6" s="22">
        <f t="shared" si="11"/>
        <v>91.04</v>
      </c>
      <c r="CZ6" s="22">
        <f t="shared" si="11"/>
        <v>91</v>
      </c>
      <c r="DA6" s="22">
        <f t="shared" si="11"/>
        <v>90.83</v>
      </c>
      <c r="DB6" s="22">
        <f t="shared" si="11"/>
        <v>93.64</v>
      </c>
      <c r="DC6" s="22">
        <f t="shared" si="11"/>
        <v>93.68</v>
      </c>
      <c r="DD6" s="22">
        <f t="shared" si="11"/>
        <v>94.13</v>
      </c>
      <c r="DE6" s="22">
        <f t="shared" si="11"/>
        <v>93.84</v>
      </c>
      <c r="DF6" s="22">
        <f t="shared" si="11"/>
        <v>93.56</v>
      </c>
      <c r="DG6" s="21" t="str">
        <f>IF(DG7="","",IF(DG7="-","【-】","【"&amp;SUBSTITUTE(TEXT(DG7,"#,##0.00"),"-","△")&amp;"】"))</f>
        <v>【89.42】</v>
      </c>
      <c r="DH6" s="22">
        <f>IF(DH7="",NA(),DH7)</f>
        <v>50.02</v>
      </c>
      <c r="DI6" s="22">
        <f t="shared" ref="DI6:DQ6" si="12">IF(DI7="",NA(),DI7)</f>
        <v>51.04</v>
      </c>
      <c r="DJ6" s="22">
        <f t="shared" si="12"/>
        <v>51.95</v>
      </c>
      <c r="DK6" s="22">
        <f t="shared" si="12"/>
        <v>51.81</v>
      </c>
      <c r="DL6" s="22">
        <f t="shared" si="12"/>
        <v>51.95</v>
      </c>
      <c r="DM6" s="22">
        <f t="shared" si="12"/>
        <v>49.78</v>
      </c>
      <c r="DN6" s="22">
        <f t="shared" si="12"/>
        <v>50.32</v>
      </c>
      <c r="DO6" s="22">
        <f t="shared" si="12"/>
        <v>50.93</v>
      </c>
      <c r="DP6" s="22">
        <f t="shared" si="12"/>
        <v>51.24</v>
      </c>
      <c r="DQ6" s="22">
        <f t="shared" si="12"/>
        <v>51.59</v>
      </c>
      <c r="DR6" s="21" t="str">
        <f>IF(DR7="","",IF(DR7="-","【-】","【"&amp;SUBSTITUTE(TEXT(DR7,"#,##0.00"),"-","△")&amp;"】"))</f>
        <v>【52.02】</v>
      </c>
      <c r="DS6" s="22">
        <f>IF(DS7="",NA(),DS7)</f>
        <v>25.42</v>
      </c>
      <c r="DT6" s="22">
        <f t="shared" ref="DT6:EB6" si="13">IF(DT7="",NA(),DT7)</f>
        <v>25.87</v>
      </c>
      <c r="DU6" s="22">
        <f t="shared" si="13"/>
        <v>26.54</v>
      </c>
      <c r="DV6" s="22">
        <f t="shared" si="13"/>
        <v>27.59</v>
      </c>
      <c r="DW6" s="22">
        <f t="shared" si="13"/>
        <v>29.05</v>
      </c>
      <c r="DX6" s="22">
        <f t="shared" si="13"/>
        <v>22.79</v>
      </c>
      <c r="DY6" s="22">
        <f t="shared" si="13"/>
        <v>24.26</v>
      </c>
      <c r="DZ6" s="22">
        <f t="shared" si="13"/>
        <v>25.55</v>
      </c>
      <c r="EA6" s="22">
        <f t="shared" si="13"/>
        <v>26.73</v>
      </c>
      <c r="EB6" s="22">
        <f t="shared" si="13"/>
        <v>28.09</v>
      </c>
      <c r="EC6" s="21" t="str">
        <f>IF(EC7="","",IF(EC7="-","【-】","【"&amp;SUBSTITUTE(TEXT(EC7,"#,##0.00"),"-","△")&amp;"】"))</f>
        <v>【25.37】</v>
      </c>
      <c r="ED6" s="22">
        <f>IF(ED7="",NA(),ED7)</f>
        <v>0.93</v>
      </c>
      <c r="EE6" s="22">
        <f t="shared" ref="EE6:EM6" si="14">IF(EE7="",NA(),EE7)</f>
        <v>1.02</v>
      </c>
      <c r="EF6" s="22">
        <f t="shared" si="14"/>
        <v>0.82</v>
      </c>
      <c r="EG6" s="22">
        <f t="shared" si="14"/>
        <v>0.88</v>
      </c>
      <c r="EH6" s="22">
        <f t="shared" si="14"/>
        <v>0.66</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331007</v>
      </c>
      <c r="D7" s="24">
        <v>46</v>
      </c>
      <c r="E7" s="24">
        <v>1</v>
      </c>
      <c r="F7" s="24">
        <v>0</v>
      </c>
      <c r="G7" s="24">
        <v>1</v>
      </c>
      <c r="H7" s="24" t="s">
        <v>95</v>
      </c>
      <c r="I7" s="24" t="s">
        <v>96</v>
      </c>
      <c r="J7" s="24" t="s">
        <v>97</v>
      </c>
      <c r="K7" s="24" t="s">
        <v>98</v>
      </c>
      <c r="L7" s="24" t="s">
        <v>99</v>
      </c>
      <c r="M7" s="24" t="s">
        <v>100</v>
      </c>
      <c r="N7" s="25" t="s">
        <v>101</v>
      </c>
      <c r="O7" s="25">
        <v>79.55</v>
      </c>
      <c r="P7" s="25">
        <v>99.88</v>
      </c>
      <c r="Q7" s="25">
        <v>2563</v>
      </c>
      <c r="R7" s="25">
        <v>698671</v>
      </c>
      <c r="S7" s="25">
        <v>789.95</v>
      </c>
      <c r="T7" s="25">
        <v>884.45</v>
      </c>
      <c r="U7" s="25">
        <v>695455</v>
      </c>
      <c r="V7" s="25">
        <v>750.24</v>
      </c>
      <c r="W7" s="25">
        <v>926.98</v>
      </c>
      <c r="X7" s="25">
        <v>111.06</v>
      </c>
      <c r="Y7" s="25">
        <v>109.75</v>
      </c>
      <c r="Z7" s="25">
        <v>109.46</v>
      </c>
      <c r="AA7" s="25">
        <v>107.71</v>
      </c>
      <c r="AB7" s="25">
        <v>103.25</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257.25</v>
      </c>
      <c r="AU7" s="25">
        <v>253.11</v>
      </c>
      <c r="AV7" s="25">
        <v>244.67</v>
      </c>
      <c r="AW7" s="25">
        <v>196.74</v>
      </c>
      <c r="AX7" s="25">
        <v>191.37</v>
      </c>
      <c r="AY7" s="25">
        <v>172.47</v>
      </c>
      <c r="AZ7" s="25">
        <v>170.76</v>
      </c>
      <c r="BA7" s="25">
        <v>169.11</v>
      </c>
      <c r="BB7" s="25">
        <v>157.01</v>
      </c>
      <c r="BC7" s="25">
        <v>147.65</v>
      </c>
      <c r="BD7" s="25">
        <v>243.36</v>
      </c>
      <c r="BE7" s="25">
        <v>181.01</v>
      </c>
      <c r="BF7" s="25">
        <v>184.79</v>
      </c>
      <c r="BG7" s="25">
        <v>181.92</v>
      </c>
      <c r="BH7" s="25">
        <v>189.21</v>
      </c>
      <c r="BI7" s="25">
        <v>198.78</v>
      </c>
      <c r="BJ7" s="25">
        <v>193.57</v>
      </c>
      <c r="BK7" s="25">
        <v>200.12</v>
      </c>
      <c r="BL7" s="25">
        <v>194.42</v>
      </c>
      <c r="BM7" s="25">
        <v>195.5</v>
      </c>
      <c r="BN7" s="25">
        <v>195.64</v>
      </c>
      <c r="BO7" s="25">
        <v>265.93</v>
      </c>
      <c r="BP7" s="25">
        <v>105.99</v>
      </c>
      <c r="BQ7" s="25">
        <v>101.27</v>
      </c>
      <c r="BR7" s="25">
        <v>103.09</v>
      </c>
      <c r="BS7" s="25">
        <v>100.55</v>
      </c>
      <c r="BT7" s="25">
        <v>95.59</v>
      </c>
      <c r="BU7" s="25">
        <v>102.26</v>
      </c>
      <c r="BV7" s="25">
        <v>98.26</v>
      </c>
      <c r="BW7" s="25">
        <v>100.4</v>
      </c>
      <c r="BX7" s="25">
        <v>96.51</v>
      </c>
      <c r="BY7" s="25">
        <v>95.29</v>
      </c>
      <c r="BZ7" s="25">
        <v>97.82</v>
      </c>
      <c r="CA7" s="25">
        <v>147.22</v>
      </c>
      <c r="CB7" s="25">
        <v>148.38999999999999</v>
      </c>
      <c r="CC7" s="25">
        <v>150.22</v>
      </c>
      <c r="CD7" s="25">
        <v>154.81</v>
      </c>
      <c r="CE7" s="25">
        <v>163.18</v>
      </c>
      <c r="CF7" s="25">
        <v>174.34</v>
      </c>
      <c r="CG7" s="25">
        <v>172.33</v>
      </c>
      <c r="CH7" s="25">
        <v>172.8</v>
      </c>
      <c r="CI7" s="25">
        <v>180.94</v>
      </c>
      <c r="CJ7" s="25">
        <v>186.56</v>
      </c>
      <c r="CK7" s="25">
        <v>177.56</v>
      </c>
      <c r="CL7" s="25">
        <v>70.459999999999994</v>
      </c>
      <c r="CM7" s="25">
        <v>70.37</v>
      </c>
      <c r="CN7" s="25">
        <v>70.11</v>
      </c>
      <c r="CO7" s="25">
        <v>69.239999999999995</v>
      </c>
      <c r="CP7" s="25">
        <v>67.849999999999994</v>
      </c>
      <c r="CQ7" s="25">
        <v>59.12</v>
      </c>
      <c r="CR7" s="25">
        <v>59.37</v>
      </c>
      <c r="CS7" s="25">
        <v>58.84</v>
      </c>
      <c r="CT7" s="25">
        <v>58.91</v>
      </c>
      <c r="CU7" s="25">
        <v>58.89</v>
      </c>
      <c r="CV7" s="25">
        <v>59.81</v>
      </c>
      <c r="CW7" s="25">
        <v>90.35</v>
      </c>
      <c r="CX7" s="25">
        <v>90.98</v>
      </c>
      <c r="CY7" s="25">
        <v>91.04</v>
      </c>
      <c r="CZ7" s="25">
        <v>91</v>
      </c>
      <c r="DA7" s="25">
        <v>90.83</v>
      </c>
      <c r="DB7" s="25">
        <v>93.64</v>
      </c>
      <c r="DC7" s="25">
        <v>93.68</v>
      </c>
      <c r="DD7" s="25">
        <v>94.13</v>
      </c>
      <c r="DE7" s="25">
        <v>93.84</v>
      </c>
      <c r="DF7" s="25">
        <v>93.56</v>
      </c>
      <c r="DG7" s="25">
        <v>89.42</v>
      </c>
      <c r="DH7" s="25">
        <v>50.02</v>
      </c>
      <c r="DI7" s="25">
        <v>51.04</v>
      </c>
      <c r="DJ7" s="25">
        <v>51.95</v>
      </c>
      <c r="DK7" s="25">
        <v>51.81</v>
      </c>
      <c r="DL7" s="25">
        <v>51.95</v>
      </c>
      <c r="DM7" s="25">
        <v>49.78</v>
      </c>
      <c r="DN7" s="25">
        <v>50.32</v>
      </c>
      <c r="DO7" s="25">
        <v>50.93</v>
      </c>
      <c r="DP7" s="25">
        <v>51.24</v>
      </c>
      <c r="DQ7" s="25">
        <v>51.59</v>
      </c>
      <c r="DR7" s="25">
        <v>52.02</v>
      </c>
      <c r="DS7" s="25">
        <v>25.42</v>
      </c>
      <c r="DT7" s="25">
        <v>25.87</v>
      </c>
      <c r="DU7" s="25">
        <v>26.54</v>
      </c>
      <c r="DV7" s="25">
        <v>27.59</v>
      </c>
      <c r="DW7" s="25">
        <v>29.05</v>
      </c>
      <c r="DX7" s="25">
        <v>22.79</v>
      </c>
      <c r="DY7" s="25">
        <v>24.26</v>
      </c>
      <c r="DZ7" s="25">
        <v>25.55</v>
      </c>
      <c r="EA7" s="25">
        <v>26.73</v>
      </c>
      <c r="EB7" s="25">
        <v>28.09</v>
      </c>
      <c r="EC7" s="25">
        <v>25.37</v>
      </c>
      <c r="ED7" s="25">
        <v>0.93</v>
      </c>
      <c r="EE7" s="25">
        <v>1.02</v>
      </c>
      <c r="EF7" s="25">
        <v>0.82</v>
      </c>
      <c r="EG7" s="25">
        <v>0.88</v>
      </c>
      <c r="EH7" s="25">
        <v>0.66</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2BE286F2-EBB5-456F-89BF-90A26E60E58E}"/>
</file>

<file path=customXml/itemProps2.xml><?xml version="1.0" encoding="utf-8"?>
<ds:datastoreItem xmlns:ds="http://schemas.openxmlformats.org/officeDocument/2006/customXml" ds:itemID="{8C3F02E7-D599-4243-900E-CA2A159E45D4}"/>
</file>

<file path=customXml/itemProps3.xml><?xml version="1.0" encoding="utf-8"?>
<ds:datastoreItem xmlns:ds="http://schemas.openxmlformats.org/officeDocument/2006/customXml" ds:itemID="{C8D899FF-D52B-4680-8145-69D642A853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2025-02-07T12:16:46Z</dcterms:created>
  <dcterms:modified xsi:type="dcterms:W3CDTF">2025-02-07T12:17:27Z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