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94CF646-D7C1-4E2B-A6CE-E93F3A24EFF2}" xr6:coauthVersionLast="47" xr6:coauthVersionMax="47" xr10:uidLastSave="{F76102BD-9F05-4120-BC89-81C154E80F46}"/>
  <workbookProtection workbookAlgorithmName="SHA-512" workbookHashValue="jTjN/x6j1TsFfOOjhEewXGKvaEhkzJgh916YtAu6qDMIofc7vxbkyr4dbgA6HyOKMF6YZrqjc892ke1aD6fsTA==" workbookSaltValue="+xJIx5W+3FWex8FL5rezq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<sst xmlns="http://schemas.openxmlformats.org/spreadsheetml/2006/main" count="228" uniqueCount="111">
  <si>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</si>
  <si>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</si>
  <si>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</si>
  <si>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</si>
  <si>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</si>
  <si>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</si>
  <si>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</si>
  <si>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</si>
  <si>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</si>
  <si>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</si>
  <si>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</si>
  <si>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</si>
  <si>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</si>
  <si>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</si>
  <si>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</si>
  <si>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</si>
  <si>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</si>
  <si>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</si>
  <si>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</si>
  <si>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</si>
  <si>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</si>
  <si>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</si>
  <si>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</si>
  <si>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</si>
  <si>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</si>
  <si>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</si>
  <si>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企業債残高の減少により低下傾向にありましたが、令和2年度以降は、新型コロナウイルス感染症対策の影響による給水収益の減少などにより上昇傾向にあります。
⑤料金回収率
　令和元年度までは100％を超える水準で推移していましたが、令和2年度以降は新型コロナウイルス感染症対策の影響により料金単価の高い業務用の給水収益が大きく減少したこと等により100%を下回っています。
⑥給水原価
　類似団体平均値を下回る水準にあり、おおむね横ばいで推移しています。
⑦施設利用率
　配水量の減少に伴い低下しています。
⑧有収率
　近年はおおむね横ばいで推移しています。</t>
    <phoneticPr fontId="4"/>
  </si>
  <si>
    <t>2. 老朽化の状況について</t>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</si>
  <si>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</si>
  <si>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2. 老朽化の状況</t>
    <phoneticPr fontId="4"/>
  </si>
  <si>
    <t>全体総括</t>
    <rPh sb="0" eb="2">
      <t>ゼンタイ</t>
    </rPh>
    <rPh sb="2" eb="4">
      <t>ソウカツ</t>
    </rPh>
    <phoneticPr fontId="4"/>
  </si>
  <si>
    <t>　水道事業運営に当たっては、主要施策や健全経営推進のための取組を織り込んだ中期経営計画を策定し、基幹施設の更新・改良等を図りつつ、経営の効率化や企業債残高の抑制などに努めています。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本市水道事業の経営戦略として位置付けた広島市水道ビジョン及び中期経営計画に基づき、これまで以上に中長期的な視点に立った計画的な経営を推進し健全経営を維持していきます。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</si>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</sst>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c:v>
                </c:pt>
                <c:pt idx="1">
                  <c:v>0.53</c:v>
                </c:pt>
                <c:pt idx="2">
                  <c:v>0.67</c:v>
                </c:pt>
                <c:pt idx="3">
                  <c:v>0.25</c:v>
                </c:pt>
                <c:pt idx="4">
                  <c:v>0.34</c:v>
                </c:pt>
              </c:numCache>
            </c:numRef>
          </c:val>
          <c:extLst>
            <c:ext xmlns:c16="http://schemas.microsoft.com/office/drawing/2014/chart" uri="{C3380CC4-5D6E-409C-BE32-E72D297353CC}">
              <c16:uniqueId val="{00000000-AB20-4337-ACE3-430B2962C6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AB20-4337-ACE3-430B2962C6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107.03</c:v>
                </c:pt>
                <c:pt idx="1">
                  <c:v>102.64</c:v>
                </c:pt>
                <c:pt idx="2">
                  <c:v>100.4</c:v>
                </c:pt>
                <c:pt idx="3">
                  <c:v>102.15</c:v>
                </c:pt>
                <c:pt idx="4">
                  <c:v>102.71</c:v>
                </c:pt>
              </c:numCache>
            </c:numRef>
          </c:val>
          <c:extLst>
            <c:ext xmlns:c16="http://schemas.microsoft.com/office/drawing/2014/chart" uri="{C3380CC4-5D6E-409C-BE32-E72D297353CC}">
              <c16:uniqueId val="{00000000-B108-4FBD-8458-1B1A9D2126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B108-4FBD-8458-1B1A9D2126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55.31</c:v>
                </c:pt>
                <c:pt idx="1">
                  <c:v>56.14</c:v>
                </c:pt>
                <c:pt idx="2">
                  <c:v>57.06</c:v>
                </c:pt>
                <c:pt idx="3">
                  <c:v>57.96</c:v>
                </c:pt>
                <c:pt idx="4">
                  <c:v>58.23</c:v>
                </c:pt>
              </c:numCache>
            </c:numRef>
          </c:val>
          <c:extLst>
            <c:ext xmlns:c16="http://schemas.microsoft.com/office/drawing/2014/chart" uri="{C3380CC4-5D6E-409C-BE32-E72D297353CC}">
              <c16:uniqueId val="{00000000-68D8-42B5-8573-EAD292D3F2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68D8-42B5-8573-EAD292D3F2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23.68</c:v>
                </c:pt>
                <c:pt idx="1">
                  <c:v>25.57</c:v>
                </c:pt>
                <c:pt idx="2">
                  <c:v>26.84</c:v>
                </c:pt>
                <c:pt idx="3">
                  <c:v>28.34</c:v>
                </c:pt>
                <c:pt idx="4">
                  <c:v>30.14</c:v>
                </c:pt>
              </c:numCache>
            </c:numRef>
          </c:val>
          <c:extLst>
            <c:ext xmlns:c16="http://schemas.microsoft.com/office/drawing/2014/chart" uri="{C3380CC4-5D6E-409C-BE32-E72D297353CC}">
              <c16:uniqueId val="{00000000-D3D8-42D7-8FAD-29D6EA2893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D3D8-42D7-8FAD-29D6EA2893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87-4426-9E24-A16A74DEDA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87-4426-9E24-A16A74DEDA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142.47999999999999</c:v>
                </c:pt>
                <c:pt idx="1">
                  <c:v>127.98</c:v>
                </c:pt>
                <c:pt idx="2">
                  <c:v>109.34</c:v>
                </c:pt>
                <c:pt idx="3">
                  <c:v>108.84</c:v>
                </c:pt>
                <c:pt idx="4">
                  <c:v>112.85</c:v>
                </c:pt>
              </c:numCache>
            </c:numRef>
          </c:val>
          <c:extLst>
            <c:ext xmlns:c16="http://schemas.microsoft.com/office/drawing/2014/chart" uri="{C3380CC4-5D6E-409C-BE32-E72D297353CC}">
              <c16:uniqueId val="{00000000-53E9-4C39-BB29-BA9C986A0F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53E9-4C39-BB29-BA9C986A0F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358.09</c:v>
                </c:pt>
                <c:pt idx="1">
                  <c:v>359.22</c:v>
                </c:pt>
                <c:pt idx="2">
                  <c:v>367.44</c:v>
                </c:pt>
                <c:pt idx="3">
                  <c:v>367</c:v>
                </c:pt>
                <c:pt idx="4">
                  <c:v>372.39</c:v>
                </c:pt>
              </c:numCache>
            </c:numRef>
          </c:val>
          <c:extLst>
            <c:ext xmlns:c16="http://schemas.microsoft.com/office/drawing/2014/chart" uri="{C3380CC4-5D6E-409C-BE32-E72D297353CC}">
              <c16:uniqueId val="{00000000-4D7C-48A0-9527-8D8F38E83A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4D7C-48A0-9527-8D8F38E83A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101.88</c:v>
                </c:pt>
                <c:pt idx="1">
                  <c:v>98.57</c:v>
                </c:pt>
                <c:pt idx="2">
                  <c:v>96.46</c:v>
                </c:pt>
                <c:pt idx="3">
                  <c:v>98.01</c:v>
                </c:pt>
                <c:pt idx="4">
                  <c:v>98.08</c:v>
                </c:pt>
              </c:numCache>
            </c:numRef>
          </c:val>
          <c:extLst>
            <c:ext xmlns:c16="http://schemas.microsoft.com/office/drawing/2014/chart" uri="{C3380CC4-5D6E-409C-BE32-E72D297353CC}">
              <c16:uniqueId val="{00000000-7B46-4CBE-BD65-72526BE626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7B46-4CBE-BD65-72526BE626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146.18</c:v>
                </c:pt>
                <c:pt idx="1">
                  <c:v>147.44</c:v>
                </c:pt>
                <c:pt idx="2">
                  <c:v>150.31</c:v>
                </c:pt>
                <c:pt idx="3">
                  <c:v>148.43</c:v>
                </c:pt>
                <c:pt idx="4">
                  <c:v>148.75</c:v>
                </c:pt>
              </c:numCache>
            </c:numRef>
          </c:val>
          <c:extLst>
            <c:ext xmlns:c16="http://schemas.microsoft.com/office/drawing/2014/chart" uri="{C3380CC4-5D6E-409C-BE32-E72D297353CC}">
              <c16:uniqueId val="{00000000-0F46-4869-A4FC-8FA6D6C36A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0F46-4869-A4FC-8FA6D6C36A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c:v>
                </c:pt>
                <c:pt idx="1">
                  <c:v>59.2</c:v>
                </c:pt>
                <c:pt idx="2">
                  <c:v>60.27</c:v>
                </c:pt>
                <c:pt idx="3">
                  <c:v>59.78</c:v>
                </c:pt>
                <c:pt idx="4">
                  <c:v>58.82</c:v>
                </c:pt>
              </c:numCache>
            </c:numRef>
          </c:val>
          <c:extLst>
            <c:ext xmlns:c16="http://schemas.microsoft.com/office/drawing/2014/chart" uri="{C3380CC4-5D6E-409C-BE32-E72D297353CC}">
              <c16:uniqueId val="{00000000-B28F-4CE5-AB5D-419BBF05FA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B28F-4CE5-AB5D-419BBF05FA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94.71</c:v>
                </c:pt>
                <c:pt idx="1">
                  <c:v>94.65</c:v>
                </c:pt>
                <c:pt idx="2">
                  <c:v>94.52</c:v>
                </c:pt>
                <c:pt idx="3">
                  <c:v>94.25</c:v>
                </c:pt>
                <c:pt idx="4">
                  <c:v>94.63</c:v>
                </c:pt>
              </c:numCache>
            </c:numRef>
          </c:val>
          <c:extLst>
            <c:ext xmlns:c16="http://schemas.microsoft.com/office/drawing/2014/chart" uri="{C3380CC4-5D6E-409C-BE32-E72D297353CC}">
              <c16:uniqueId val="{00000000-1148-477D-97ED-06CFA72CFB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148-477D-97ED-06CFA72CFB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85" zoomScaleNormal="85" workbookViewId="0">
      <selection activeCell="BL45" sqref="BL45:BZ46"/>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広島市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1178773</v>
      </c>
      <c r="AM8" s="44"/>
      <c r="AN8" s="44"/>
      <c r="AO8" s="44"/>
      <c r="AP8" s="44"/>
      <c r="AQ8" s="44"/>
      <c r="AR8" s="44"/>
      <c r="AS8" s="44"/>
      <c r="AT8" s="45">
        <f>データ!$S$6</f>
        <v>906.69</v>
      </c>
      <c r="AU8" s="46"/>
      <c r="AV8" s="46"/>
      <c r="AW8" s="46"/>
      <c r="AX8" s="46"/>
      <c r="AY8" s="46"/>
      <c r="AZ8" s="46"/>
      <c r="BA8" s="46"/>
      <c r="BB8" s="47">
        <f>データ!$T$6</f>
        <v>1300.08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64.78</v>
      </c>
      <c r="J10" s="46"/>
      <c r="K10" s="46"/>
      <c r="L10" s="46"/>
      <c r="M10" s="46"/>
      <c r="N10" s="46"/>
      <c r="O10" s="80"/>
      <c r="P10" s="47">
        <f>データ!$P$6</f>
        <v>98.07</v>
      </c>
      <c r="Q10" s="47"/>
      <c r="R10" s="47"/>
      <c r="S10" s="47"/>
      <c r="T10" s="47"/>
      <c r="U10" s="47"/>
      <c r="V10" s="47"/>
      <c r="W10" s="44">
        <f>データ!$Q$6</f>
        <v>2398</v>
      </c>
      <c r="X10" s="44"/>
      <c r="Y10" s="44"/>
      <c r="Z10" s="44"/>
      <c r="AA10" s="44"/>
      <c r="AB10" s="44"/>
      <c r="AC10" s="44"/>
      <c r="AD10" s="2"/>
      <c r="AE10" s="2"/>
      <c r="AF10" s="2"/>
      <c r="AG10" s="2"/>
      <c r="AH10" s="2"/>
      <c r="AI10" s="2"/>
      <c r="AJ10" s="2"/>
      <c r="AK10" s="2"/>
      <c r="AL10" s="44">
        <f>データ!$U$6</f>
        <v>1216402</v>
      </c>
      <c r="AM10" s="44"/>
      <c r="AN10" s="44"/>
      <c r="AO10" s="44"/>
      <c r="AP10" s="44"/>
      <c r="AQ10" s="44"/>
      <c r="AR10" s="44"/>
      <c r="AS10" s="44"/>
      <c r="AT10" s="45">
        <f>データ!$V$6</f>
        <v>273.42</v>
      </c>
      <c r="AU10" s="46"/>
      <c r="AV10" s="46"/>
      <c r="AW10" s="46"/>
      <c r="AX10" s="46"/>
      <c r="AY10" s="46"/>
      <c r="AZ10" s="46"/>
      <c r="BA10" s="46"/>
      <c r="BB10" s="47">
        <f>データ!$W$6</f>
        <v>4448.84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SwvlD8PlE0rhMyIipVH7M5SsD3edwKwF2eREgCKI5KuDEpkNqTCtBQumP35V1bb319ifHr568YdMmRh1kZxTg==" saltValue="nOe1kTyDXTffR0WHA7mq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341002</v>
      </c>
      <c r="D6" s="20">
        <f t="shared" si="3"/>
        <v>46</v>
      </c>
      <c r="E6" s="20">
        <f t="shared" si="3"/>
        <v>1</v>
      </c>
      <c r="F6" s="20">
        <f t="shared" si="3"/>
        <v>0</v>
      </c>
      <c r="G6" s="20">
        <f t="shared" si="3"/>
        <v>1</v>
      </c>
      <c r="H6" s="20" t="str">
        <f t="shared" si="3"/>
        <v>広島県　広島市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64.78</v>
      </c>
      <c r="P6" s="21">
        <f t="shared" si="3"/>
        <v>98.07</v>
      </c>
      <c r="Q6" s="21">
        <f t="shared" si="3"/>
        <v>2398</v>
      </c>
      <c r="R6" s="21">
        <f t="shared" si="3"/>
        <v>1178773</v>
      </c>
      <c r="S6" s="21">
        <f t="shared" si="3"/>
        <v>906.69</v>
      </c>
      <c r="T6" s="21">
        <f t="shared" si="3"/>
        <v>1300.08</v>
      </c>
      <c r="U6" s="21">
        <f t="shared" si="3"/>
        <v>1216402</v>
      </c>
      <c r="V6" s="21">
        <f t="shared" si="3"/>
        <v>273.42</v>
      </c>
      <c r="W6" s="21">
        <f t="shared" si="3"/>
        <v>4448.84</v>
      </c>
      <c r="X6" s="22">
        <f>IF(X7="",NA(),X7)</f>
        <v>107.03</v>
      </c>
      <c r="Y6" s="22">
        <f t="shared" ref="Y6:AG6" si="4">IF(Y7="",NA(),Y7)</f>
        <v>102.64</v>
      </c>
      <c r="Z6" s="22">
        <f t="shared" si="4"/>
        <v>100.4</v>
      </c>
      <c r="AA6" s="22">
        <f t="shared" si="4"/>
        <v>102.15</v>
      </c>
      <c r="AB6" s="22">
        <f t="shared" si="4"/>
        <v>102.71</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142.47999999999999</v>
      </c>
      <c r="AU6" s="22">
        <f t="shared" ref="AU6:BC6" si="6">IF(AU7="",NA(),AU7)</f>
        <v>127.98</v>
      </c>
      <c r="AV6" s="22">
        <f t="shared" si="6"/>
        <v>109.34</v>
      </c>
      <c r="AW6" s="22">
        <f t="shared" si="6"/>
        <v>108.84</v>
      </c>
      <c r="AX6" s="22">
        <f t="shared" si="6"/>
        <v>112.85</v>
      </c>
      <c r="AY6" s="22">
        <f t="shared" si="6"/>
        <v>172.47</v>
      </c>
      <c r="AZ6" s="22">
        <f t="shared" si="6"/>
        <v>170.76</v>
      </c>
      <c r="BA6" s="22">
        <f t="shared" si="6"/>
        <v>169.11</v>
      </c>
      <c r="BB6" s="22">
        <f t="shared" si="6"/>
        <v>157.01</v>
      </c>
      <c r="BC6" s="22">
        <f t="shared" si="6"/>
        <v>147.65</v>
      </c>
      <c r="BD6" s="21" t="str">
        <f>IF(BD7="","",IF(BD7="-","【-】","【"&amp;SUBSTITUTE(TEXT(BD7,"#,##0.00"),"-","△")&amp;"】"))</f>
        <v>【243.36】</v>
      </c>
      <c r="BE6" s="22">
        <f>IF(BE7="",NA(),BE7)</f>
        <v>358.09</v>
      </c>
      <c r="BF6" s="22">
        <f t="shared" ref="BF6:BN6" si="7">IF(BF7="",NA(),BF7)</f>
        <v>359.22</v>
      </c>
      <c r="BG6" s="22">
        <f t="shared" si="7"/>
        <v>367.44</v>
      </c>
      <c r="BH6" s="22">
        <f t="shared" si="7"/>
        <v>367</v>
      </c>
      <c r="BI6" s="22">
        <f t="shared" si="7"/>
        <v>372.39</v>
      </c>
      <c r="BJ6" s="22">
        <f t="shared" si="7"/>
        <v>193.57</v>
      </c>
      <c r="BK6" s="22">
        <f t="shared" si="7"/>
        <v>200.12</v>
      </c>
      <c r="BL6" s="22">
        <f t="shared" si="7"/>
        <v>194.42</v>
      </c>
      <c r="BM6" s="22">
        <f t="shared" si="7"/>
        <v>195.5</v>
      </c>
      <c r="BN6" s="22">
        <f t="shared" si="7"/>
        <v>195.64</v>
      </c>
      <c r="BO6" s="21" t="str">
        <f>IF(BO7="","",IF(BO7="-","【-】","【"&amp;SUBSTITUTE(TEXT(BO7,"#,##0.00"),"-","△")&amp;"】"))</f>
        <v>【265.93】</v>
      </c>
      <c r="BP6" s="22">
        <f>IF(BP7="",NA(),BP7)</f>
        <v>101.88</v>
      </c>
      <c r="BQ6" s="22">
        <f t="shared" ref="BQ6:BY6" si="8">IF(BQ7="",NA(),BQ7)</f>
        <v>98.57</v>
      </c>
      <c r="BR6" s="22">
        <f t="shared" si="8"/>
        <v>96.46</v>
      </c>
      <c r="BS6" s="22">
        <f t="shared" si="8"/>
        <v>98.01</v>
      </c>
      <c r="BT6" s="22">
        <f t="shared" si="8"/>
        <v>98.08</v>
      </c>
      <c r="BU6" s="22">
        <f t="shared" si="8"/>
        <v>102.26</v>
      </c>
      <c r="BV6" s="22">
        <f t="shared" si="8"/>
        <v>98.26</v>
      </c>
      <c r="BW6" s="22">
        <f t="shared" si="8"/>
        <v>100.4</v>
      </c>
      <c r="BX6" s="22">
        <f t="shared" si="8"/>
        <v>96.51</v>
      </c>
      <c r="BY6" s="22">
        <f t="shared" si="8"/>
        <v>95.29</v>
      </c>
      <c r="BZ6" s="21" t="str">
        <f>IF(BZ7="","",IF(BZ7="-","【-】","【"&amp;SUBSTITUTE(TEXT(BZ7,"#,##0.00"),"-","△")&amp;"】"))</f>
        <v>【97.82】</v>
      </c>
      <c r="CA6" s="22">
        <f>IF(CA7="",NA(),CA7)</f>
        <v>146.18</v>
      </c>
      <c r="CB6" s="22">
        <f t="shared" ref="CB6:CJ6" si="9">IF(CB7="",NA(),CB7)</f>
        <v>147.44</v>
      </c>
      <c r="CC6" s="22">
        <f t="shared" si="9"/>
        <v>150.31</v>
      </c>
      <c r="CD6" s="22">
        <f t="shared" si="9"/>
        <v>148.43</v>
      </c>
      <c r="CE6" s="22">
        <f t="shared" si="9"/>
        <v>148.75</v>
      </c>
      <c r="CF6" s="22">
        <f t="shared" si="9"/>
        <v>174.34</v>
      </c>
      <c r="CG6" s="22">
        <f t="shared" si="9"/>
        <v>172.33</v>
      </c>
      <c r="CH6" s="22">
        <f t="shared" si="9"/>
        <v>172.8</v>
      </c>
      <c r="CI6" s="22">
        <f t="shared" si="9"/>
        <v>180.94</v>
      </c>
      <c r="CJ6" s="22">
        <f t="shared" si="9"/>
        <v>186.56</v>
      </c>
      <c r="CK6" s="21" t="str">
        <f>IF(CK7="","",IF(CK7="-","【-】","【"&amp;SUBSTITUTE(TEXT(CK7,"#,##0.00"),"-","△")&amp;"】"))</f>
        <v>【177.56】</v>
      </c>
      <c r="CL6" s="22">
        <f>IF(CL7="",NA(),CL7)</f>
        <v>58.4</v>
      </c>
      <c r="CM6" s="22">
        <f t="shared" ref="CM6:CU6" si="10">IF(CM7="",NA(),CM7)</f>
        <v>59.2</v>
      </c>
      <c r="CN6" s="22">
        <f t="shared" si="10"/>
        <v>60.27</v>
      </c>
      <c r="CO6" s="22">
        <f t="shared" si="10"/>
        <v>59.78</v>
      </c>
      <c r="CP6" s="22">
        <f t="shared" si="10"/>
        <v>58.82</v>
      </c>
      <c r="CQ6" s="22">
        <f t="shared" si="10"/>
        <v>59.12</v>
      </c>
      <c r="CR6" s="22">
        <f t="shared" si="10"/>
        <v>59.37</v>
      </c>
      <c r="CS6" s="22">
        <f t="shared" si="10"/>
        <v>58.84</v>
      </c>
      <c r="CT6" s="22">
        <f t="shared" si="10"/>
        <v>58.91</v>
      </c>
      <c r="CU6" s="22">
        <f t="shared" si="10"/>
        <v>58.89</v>
      </c>
      <c r="CV6" s="21" t="str">
        <f>IF(CV7="","",IF(CV7="-","【-】","【"&amp;SUBSTITUTE(TEXT(CV7,"#,##0.00"),"-","△")&amp;"】"))</f>
        <v>【59.81】</v>
      </c>
      <c r="CW6" s="22">
        <f>IF(CW7="",NA(),CW7)</f>
        <v>94.71</v>
      </c>
      <c r="CX6" s="22">
        <f t="shared" ref="CX6:DF6" si="11">IF(CX7="",NA(),CX7)</f>
        <v>94.65</v>
      </c>
      <c r="CY6" s="22">
        <f t="shared" si="11"/>
        <v>94.52</v>
      </c>
      <c r="CZ6" s="22">
        <f t="shared" si="11"/>
        <v>94.25</v>
      </c>
      <c r="DA6" s="22">
        <f t="shared" si="11"/>
        <v>94.63</v>
      </c>
      <c r="DB6" s="22">
        <f t="shared" si="11"/>
        <v>93.64</v>
      </c>
      <c r="DC6" s="22">
        <f t="shared" si="11"/>
        <v>93.68</v>
      </c>
      <c r="DD6" s="22">
        <f t="shared" si="11"/>
        <v>94.13</v>
      </c>
      <c r="DE6" s="22">
        <f t="shared" si="11"/>
        <v>93.84</v>
      </c>
      <c r="DF6" s="22">
        <f t="shared" si="11"/>
        <v>93.56</v>
      </c>
      <c r="DG6" s="21" t="str">
        <f>IF(DG7="","",IF(DG7="-","【-】","【"&amp;SUBSTITUTE(TEXT(DG7,"#,##0.00"),"-","△")&amp;"】"))</f>
        <v>【89.42】</v>
      </c>
      <c r="DH6" s="22">
        <f>IF(DH7="",NA(),DH7)</f>
        <v>55.31</v>
      </c>
      <c r="DI6" s="22">
        <f t="shared" ref="DI6:DQ6" si="12">IF(DI7="",NA(),DI7)</f>
        <v>56.14</v>
      </c>
      <c r="DJ6" s="22">
        <f t="shared" si="12"/>
        <v>57.06</v>
      </c>
      <c r="DK6" s="22">
        <f t="shared" si="12"/>
        <v>57.96</v>
      </c>
      <c r="DL6" s="22">
        <f t="shared" si="12"/>
        <v>58.23</v>
      </c>
      <c r="DM6" s="22">
        <f t="shared" si="12"/>
        <v>49.78</v>
      </c>
      <c r="DN6" s="22">
        <f t="shared" si="12"/>
        <v>50.32</v>
      </c>
      <c r="DO6" s="22">
        <f t="shared" si="12"/>
        <v>50.93</v>
      </c>
      <c r="DP6" s="22">
        <f t="shared" si="12"/>
        <v>51.24</v>
      </c>
      <c r="DQ6" s="22">
        <f t="shared" si="12"/>
        <v>51.59</v>
      </c>
      <c r="DR6" s="21" t="str">
        <f>IF(DR7="","",IF(DR7="-","【-】","【"&amp;SUBSTITUTE(TEXT(DR7,"#,##0.00"),"-","△")&amp;"】"))</f>
        <v>【52.02】</v>
      </c>
      <c r="DS6" s="22">
        <f>IF(DS7="",NA(),DS7)</f>
        <v>23.68</v>
      </c>
      <c r="DT6" s="22">
        <f t="shared" ref="DT6:EB6" si="13">IF(DT7="",NA(),DT7)</f>
        <v>25.57</v>
      </c>
      <c r="DU6" s="22">
        <f t="shared" si="13"/>
        <v>26.84</v>
      </c>
      <c r="DV6" s="22">
        <f t="shared" si="13"/>
        <v>28.34</v>
      </c>
      <c r="DW6" s="22">
        <f t="shared" si="13"/>
        <v>30.14</v>
      </c>
      <c r="DX6" s="22">
        <f t="shared" si="13"/>
        <v>22.79</v>
      </c>
      <c r="DY6" s="22">
        <f t="shared" si="13"/>
        <v>24.26</v>
      </c>
      <c r="DZ6" s="22">
        <f t="shared" si="13"/>
        <v>25.55</v>
      </c>
      <c r="EA6" s="22">
        <f t="shared" si="13"/>
        <v>26.73</v>
      </c>
      <c r="EB6" s="22">
        <f t="shared" si="13"/>
        <v>28.09</v>
      </c>
      <c r="EC6" s="21" t="str">
        <f>IF(EC7="","",IF(EC7="-","【-】","【"&amp;SUBSTITUTE(TEXT(EC7,"#,##0.00"),"-","△")&amp;"】"))</f>
        <v>【25.37】</v>
      </c>
      <c r="ED6" s="22">
        <f>IF(ED7="",NA(),ED7)</f>
        <v>0.6</v>
      </c>
      <c r="EE6" s="22">
        <f t="shared" ref="EE6:EM6" si="14">IF(EE7="",NA(),EE7)</f>
        <v>0.53</v>
      </c>
      <c r="EF6" s="22">
        <f t="shared" si="14"/>
        <v>0.67</v>
      </c>
      <c r="EG6" s="22">
        <f t="shared" si="14"/>
        <v>0.25</v>
      </c>
      <c r="EH6" s="22">
        <f t="shared" si="14"/>
        <v>0.34</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341002</v>
      </c>
      <c r="D7" s="24">
        <v>46</v>
      </c>
      <c r="E7" s="24">
        <v>1</v>
      </c>
      <c r="F7" s="24">
        <v>0</v>
      </c>
      <c r="G7" s="24">
        <v>1</v>
      </c>
      <c r="H7" s="24" t="s">
        <v>95</v>
      </c>
      <c r="I7" s="24" t="s">
        <v>96</v>
      </c>
      <c r="J7" s="24" t="s">
        <v>97</v>
      </c>
      <c r="K7" s="24" t="s">
        <v>98</v>
      </c>
      <c r="L7" s="24" t="s">
        <v>99</v>
      </c>
      <c r="M7" s="24" t="s">
        <v>100</v>
      </c>
      <c r="N7" s="25" t="s">
        <v>101</v>
      </c>
      <c r="O7" s="25">
        <v>64.78</v>
      </c>
      <c r="P7" s="25">
        <v>98.07</v>
      </c>
      <c r="Q7" s="25">
        <v>2398</v>
      </c>
      <c r="R7" s="25">
        <v>1178773</v>
      </c>
      <c r="S7" s="25">
        <v>906.69</v>
      </c>
      <c r="T7" s="25">
        <v>1300.08</v>
      </c>
      <c r="U7" s="25">
        <v>1216402</v>
      </c>
      <c r="V7" s="25">
        <v>273.42</v>
      </c>
      <c r="W7" s="25">
        <v>4448.84</v>
      </c>
      <c r="X7" s="25">
        <v>107.03</v>
      </c>
      <c r="Y7" s="25">
        <v>102.64</v>
      </c>
      <c r="Z7" s="25">
        <v>100.4</v>
      </c>
      <c r="AA7" s="25">
        <v>102.15</v>
      </c>
      <c r="AB7" s="25">
        <v>102.71</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142.47999999999999</v>
      </c>
      <c r="AU7" s="25">
        <v>127.98</v>
      </c>
      <c r="AV7" s="25">
        <v>109.34</v>
      </c>
      <c r="AW7" s="25">
        <v>108.84</v>
      </c>
      <c r="AX7" s="25">
        <v>112.85</v>
      </c>
      <c r="AY7" s="25">
        <v>172.47</v>
      </c>
      <c r="AZ7" s="25">
        <v>170.76</v>
      </c>
      <c r="BA7" s="25">
        <v>169.11</v>
      </c>
      <c r="BB7" s="25">
        <v>157.01</v>
      </c>
      <c r="BC7" s="25">
        <v>147.65</v>
      </c>
      <c r="BD7" s="25">
        <v>243.36</v>
      </c>
      <c r="BE7" s="25">
        <v>358.09</v>
      </c>
      <c r="BF7" s="25">
        <v>359.22</v>
      </c>
      <c r="BG7" s="25">
        <v>367.44</v>
      </c>
      <c r="BH7" s="25">
        <v>367</v>
      </c>
      <c r="BI7" s="25">
        <v>372.39</v>
      </c>
      <c r="BJ7" s="25">
        <v>193.57</v>
      </c>
      <c r="BK7" s="25">
        <v>200.12</v>
      </c>
      <c r="BL7" s="25">
        <v>194.42</v>
      </c>
      <c r="BM7" s="25">
        <v>195.5</v>
      </c>
      <c r="BN7" s="25">
        <v>195.64</v>
      </c>
      <c r="BO7" s="25">
        <v>265.93</v>
      </c>
      <c r="BP7" s="25">
        <v>101.88</v>
      </c>
      <c r="BQ7" s="25">
        <v>98.57</v>
      </c>
      <c r="BR7" s="25">
        <v>96.46</v>
      </c>
      <c r="BS7" s="25">
        <v>98.01</v>
      </c>
      <c r="BT7" s="25">
        <v>98.08</v>
      </c>
      <c r="BU7" s="25">
        <v>102.26</v>
      </c>
      <c r="BV7" s="25">
        <v>98.26</v>
      </c>
      <c r="BW7" s="25">
        <v>100.4</v>
      </c>
      <c r="BX7" s="25">
        <v>96.51</v>
      </c>
      <c r="BY7" s="25">
        <v>95.29</v>
      </c>
      <c r="BZ7" s="25">
        <v>97.82</v>
      </c>
      <c r="CA7" s="25">
        <v>146.18</v>
      </c>
      <c r="CB7" s="25">
        <v>147.44</v>
      </c>
      <c r="CC7" s="25">
        <v>150.31</v>
      </c>
      <c r="CD7" s="25">
        <v>148.43</v>
      </c>
      <c r="CE7" s="25">
        <v>148.75</v>
      </c>
      <c r="CF7" s="25">
        <v>174.34</v>
      </c>
      <c r="CG7" s="25">
        <v>172.33</v>
      </c>
      <c r="CH7" s="25">
        <v>172.8</v>
      </c>
      <c r="CI7" s="25">
        <v>180.94</v>
      </c>
      <c r="CJ7" s="25">
        <v>186.56</v>
      </c>
      <c r="CK7" s="25">
        <v>177.56</v>
      </c>
      <c r="CL7" s="25">
        <v>58.4</v>
      </c>
      <c r="CM7" s="25">
        <v>59.2</v>
      </c>
      <c r="CN7" s="25">
        <v>60.27</v>
      </c>
      <c r="CO7" s="25">
        <v>59.78</v>
      </c>
      <c r="CP7" s="25">
        <v>58.82</v>
      </c>
      <c r="CQ7" s="25">
        <v>59.12</v>
      </c>
      <c r="CR7" s="25">
        <v>59.37</v>
      </c>
      <c r="CS7" s="25">
        <v>58.84</v>
      </c>
      <c r="CT7" s="25">
        <v>58.91</v>
      </c>
      <c r="CU7" s="25">
        <v>58.89</v>
      </c>
      <c r="CV7" s="25">
        <v>59.81</v>
      </c>
      <c r="CW7" s="25">
        <v>94.71</v>
      </c>
      <c r="CX7" s="25">
        <v>94.65</v>
      </c>
      <c r="CY7" s="25">
        <v>94.52</v>
      </c>
      <c r="CZ7" s="25">
        <v>94.25</v>
      </c>
      <c r="DA7" s="25">
        <v>94.63</v>
      </c>
      <c r="DB7" s="25">
        <v>93.64</v>
      </c>
      <c r="DC7" s="25">
        <v>93.68</v>
      </c>
      <c r="DD7" s="25">
        <v>94.13</v>
      </c>
      <c r="DE7" s="25">
        <v>93.84</v>
      </c>
      <c r="DF7" s="25">
        <v>93.56</v>
      </c>
      <c r="DG7" s="25">
        <v>89.42</v>
      </c>
      <c r="DH7" s="25">
        <v>55.31</v>
      </c>
      <c r="DI7" s="25">
        <v>56.14</v>
      </c>
      <c r="DJ7" s="25">
        <v>57.06</v>
      </c>
      <c r="DK7" s="25">
        <v>57.96</v>
      </c>
      <c r="DL7" s="25">
        <v>58.23</v>
      </c>
      <c r="DM7" s="25">
        <v>49.78</v>
      </c>
      <c r="DN7" s="25">
        <v>50.32</v>
      </c>
      <c r="DO7" s="25">
        <v>50.93</v>
      </c>
      <c r="DP7" s="25">
        <v>51.24</v>
      </c>
      <c r="DQ7" s="25">
        <v>51.59</v>
      </c>
      <c r="DR7" s="25">
        <v>52.02</v>
      </c>
      <c r="DS7" s="25">
        <v>23.68</v>
      </c>
      <c r="DT7" s="25">
        <v>25.57</v>
      </c>
      <c r="DU7" s="25">
        <v>26.84</v>
      </c>
      <c r="DV7" s="25">
        <v>28.34</v>
      </c>
      <c r="DW7" s="25">
        <v>30.14</v>
      </c>
      <c r="DX7" s="25">
        <v>22.79</v>
      </c>
      <c r="DY7" s="25">
        <v>24.26</v>
      </c>
      <c r="DZ7" s="25">
        <v>25.55</v>
      </c>
      <c r="EA7" s="25">
        <v>26.73</v>
      </c>
      <c r="EB7" s="25">
        <v>28.09</v>
      </c>
      <c r="EC7" s="25">
        <v>25.37</v>
      </c>
      <c r="ED7" s="25">
        <v>0.6</v>
      </c>
      <c r="EE7" s="25">
        <v>0.53</v>
      </c>
      <c r="EF7" s="25">
        <v>0.67</v>
      </c>
      <c r="EG7" s="25">
        <v>0.25</v>
      </c>
      <c r="EH7" s="25">
        <v>0.34</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0261F71-7FED-45E7-A3C7-499F11293087}"/>
</file>

<file path=customXml/itemProps2.xml><?xml version="1.0" encoding="utf-8"?>
<ds:datastoreItem xmlns:ds="http://schemas.openxmlformats.org/officeDocument/2006/customXml" ds:itemID="{834955FE-A671-43DC-B798-758F5B44954E}"/>
</file>

<file path=customXml/itemProps3.xml><?xml version="1.0" encoding="utf-8"?>
<ds:datastoreItem xmlns:ds="http://schemas.openxmlformats.org/officeDocument/2006/customXml" ds:itemID="{FB61776A-630B-4322-AEB0-6C2B33AC6A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2025-02-07T12:18:01Z</dcterms:created>
  <dcterms:modified xsi:type="dcterms:W3CDTF">2025-02-07T12:18:49Z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