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7ABDD09E2AADA3DC8BC276E2CC56AD2E6012DD6A" xr6:coauthVersionLast="47" xr6:coauthVersionMax="47" xr10:uidLastSave="{BC505414-338E-410F-BE64-430804E362F2}"/>
  <workbookProtection workbookAlgorithmName="SHA-512" workbookHashValue="3jB7dZyjSPM0HLmU5C2WRYMWuRNufjDJ0wq9MLglTG129oV4zuebBNUx5FQwKazW4eHO9YPCQkb9EvwOy2qW6w==" workbookSaltValue="tSldw7YWSnnIS5Uw9/sxBw=="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E86" i="4"/>
  <c r="AT10" i="4"/>
  <c r="AL10" i="4"/>
  <c r="I10" i="4"/>
  <c r="AL8" i="4"/>
  <c r="P8" i="4"/>
  <c r="I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<sst xmlns="http://schemas.openxmlformats.org/spreadsheetml/2006/main" count="236" uniqueCount="117">
  <si>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</si>
  <si>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</si>
  <si>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</si>
  <si>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</si>
  <si>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</si>
  <si>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</si>
  <si>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</si>
  <si>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</si>
  <si>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</si>
  <si>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</si>
  <si>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</si>
  <si>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</si>
  <si>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</si>
  <si>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</si>
  <si>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</si>
  <si>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</si>
  <si>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</si>
  <si>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</si>
  <si>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</si>
  <si>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</si>
  <si>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</si>
  <si>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</si>
  <si>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</si>
  <si>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</si>
  <si>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</si>
  <si>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</si>
  <si>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</si>
  <si>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　「収益的収支比率」は低い傾向が続いています。要因としては、施設建設時等に発行した市債に関し、計画上、近年の元金償還を多く行っていることが考えられますが、元金償還は、今後数年後からは減少していく予定であり、これに伴い数値が向上していくことが見込まれます。
　「経費回収率」は類似団体平均を下回る水準にあります。要因としては、市民サービスの公平性の観点から公共下水道使用料と同じ料金体制をとっているため、集落排水の排水処理にかかる経費に対して、使用料収入が不足していることが考えられます。
　「汚水処理原価」は、類似団体平均と比べ高い水準にあります。要因としては、処理区域人口の減少による年間有収水量の減少や山間部でポンプが多い等の地理的要因が考えられます。
　「施設利用率」は例年同程度で推移しております。類似団体平均と概ね同程度の水準ではありますが、今後、施設の大規模更新時に施設規模を見直す等により向上に努めます。
　「水洗化率」は、例年、類似団体平均と比べ高い水準となっています。</t>
    <rPh sb="338" eb="340">
      <t>レイネン</t>
    </rPh>
    <rPh sb="340" eb="343">
      <t>ドウテイド</t>
    </rPh>
    <rPh sb="344" eb="346">
      <t>スイイ</t>
    </rPh>
    <rPh sb="360" eb="361">
      <t>オオム</t>
    </rPh>
    <rPh sb="362" eb="365">
      <t>ドウテイド</t>
    </rPh>
    <rPh sb="376" eb="378">
      <t>コンゴ</t>
    </rPh>
    <rPh sb="379" eb="381">
      <t>シセツ</t>
    </rPh>
    <rPh sb="382" eb="387">
      <t>ダイキボコウシン</t>
    </rPh>
    <rPh sb="387" eb="388">
      <t>ジ</t>
    </rPh>
    <rPh sb="389" eb="393">
      <t>シセツキボ</t>
    </rPh>
    <rPh sb="394" eb="396">
      <t>ミナオ</t>
    </rPh>
    <rPh sb="397" eb="398">
      <t>ナド</t>
    </rPh>
    <rPh sb="401" eb="403">
      <t>コウジョウ</t>
    </rPh>
    <rPh sb="404" eb="405">
      <t>ツト</t>
    </rPh>
    <phoneticPr fontId="4"/>
  </si>
  <si>
    <t>2. 老朽化の状況について</t>
    <phoneticPr fontId="4"/>
  </si>
  <si>
    <t>　処理場については、平成7年から平成16年にかけて順次供用開始しており、近年は老朽化に伴い機器類の不具合が発生しておりました。
　このため、各処理場について機能診断調査を行い、平成20年度から令和元年度にかけて国の補助金を活用し、順次電気・機械機器の更新を行いました。
　また、管路については更新時期を迎えていないことから、更新は未着手であり、改善率は０％となっています。
　今後も長期的視点に立ってアセットマネジメントに取り組み、延命化を図りながら施設の的確な維持管理や運営を行っていきます。</t>
    <rPh sb="16" eb="18">
      <t>ヘイセイ</t>
    </rPh>
    <phoneticPr fontId="4"/>
  </si>
  <si>
    <t>2. 老朽化の状況</t>
    <phoneticPr fontId="4"/>
  </si>
  <si>
    <t>全体総括</t>
    <rPh sb="0" eb="2">
      <t>ゼンタイ</t>
    </rPh>
    <rPh sb="2" eb="4">
      <t>ソウカツ</t>
    </rPh>
    <phoneticPr fontId="4"/>
  </si>
  <si>
    <t>　集落排水事業の経営状況については、収益的収支比率の減少傾向が継続しています。老朽化に伴う排水処理施設の機器更新のため、一時的に市債発行が多大となっていることから、今後も一定期間は減少傾向が続くものと思われす。
　また、経費回収率も類似団体平均より低い状況にあります。
　今後、維持管理費などの歳出削減や汚水処理の広域化・共同化について検討を行う等、経営の健全化・効率化に向けた取り組みを行っていきます。</t>
    <rPh sb="85" eb="89">
      <t>イッテイキカン</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</si>
  <si>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</si>
  <si>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</si>
  <si>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</si>
  <si>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</si>
  <si>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</si>
  <si>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</si>
  <si>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</si>
  <si>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</si>
  <si>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</si>
  <si>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</si>
  <si>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</si>
  <si>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</si>
  <si>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</si>
  <si>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</si>
  <si>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</si>
  <si>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</si>
  <si>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</si>
  <si>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</si>
  <si>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</si>
  <si>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</si>
  <si>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</si>
  <si>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</si>
  <si>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</si>
  <si>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</si>
  <si>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</si>
  <si>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</si>
  <si>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</si>
  <si>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</si>
  <si>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</si>
  <si>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</si>
  <si>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</si>
  <si>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</si>
  <si>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</si>
  <si>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</si>
  <si>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</si>
  <si>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</si>
  <si>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</si>
  <si>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</si>
  <si>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</si>
  <si>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</si>
  <si>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</si>
  <si>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</si>
  <si>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</si>
  <si>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</si>
  <si>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</si>
  <si>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</si>
  <si>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</si>
  <si>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</si>
  <si>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</si>
  <si>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</si>
  <si>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</si>
  <si>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</si>
  <si>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</si>
  <si>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</si>
  <si>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</si>
  <si>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</si>
  <si>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</si>
  <si>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</si>
  <si>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</si>
  <si>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</si>
  <si>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</si>
  <si>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</si>
  <si>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</si>
  <si>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</si>
  <si>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</si>
  <si>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</si>
  <si>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福岡市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</si>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</sst>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C5-49DC-835F-FD2A6B7B9BF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73C5-49DC-835F-FD2A6B7B9BF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55.36</c:v>
                </c:pt>
                <c:pt idx="1">
                  <c:v>56.88</c:v>
                </c:pt>
                <c:pt idx="2">
                  <c:v>53.5</c:v>
                </c:pt>
                <c:pt idx="3">
                  <c:v>47.79</c:v>
                </c:pt>
                <c:pt idx="4">
                  <c:v>51.52</c:v>
                </c:pt>
              </c:numCache>
            </c:numRef>
          </c:val>
          <c:extLst>
            <c:ext xmlns:c16="http://schemas.microsoft.com/office/drawing/2014/chart" uri="{C3380CC4-5D6E-409C-BE32-E72D297353CC}">
              <c16:uniqueId val="{00000000-524B-4AF5-95CA-FA24CA99167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524B-4AF5-95CA-FA24CA99167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88.05</c:v>
                </c:pt>
                <c:pt idx="1">
                  <c:v>88.96</c:v>
                </c:pt>
                <c:pt idx="2">
                  <c:v>89.23</c:v>
                </c:pt>
                <c:pt idx="3">
                  <c:v>88.83</c:v>
                </c:pt>
                <c:pt idx="4">
                  <c:v>89.06</c:v>
                </c:pt>
              </c:numCache>
            </c:numRef>
          </c:val>
          <c:extLst>
            <c:ext xmlns:c16="http://schemas.microsoft.com/office/drawing/2014/chart" uri="{C3380CC4-5D6E-409C-BE32-E72D297353CC}">
              <c16:uniqueId val="{00000000-E55D-4A26-9306-6EAD77F1D42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E55D-4A26-9306-6EAD77F1D42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38.9</c:v>
                </c:pt>
                <c:pt idx="1">
                  <c:v>35.97</c:v>
                </c:pt>
                <c:pt idx="2">
                  <c:v>37.049999999999997</c:v>
                </c:pt>
                <c:pt idx="3">
                  <c:v>35.369999999999997</c:v>
                </c:pt>
                <c:pt idx="4">
                  <c:v>28.28</c:v>
                </c:pt>
              </c:numCache>
            </c:numRef>
          </c:val>
          <c:extLst>
            <c:ext xmlns:c16="http://schemas.microsoft.com/office/drawing/2014/chart" uri="{C3380CC4-5D6E-409C-BE32-E72D297353CC}">
              <c16:uniqueId val="{00000000-6A99-4458-AF18-42F92EF4151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99-4458-AF18-42F92EF4151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F6-412B-8F2F-B86DCFC30F6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F6-412B-8F2F-B86DCFC30F6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98-4B24-9B89-FAD8E350514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98-4B24-9B89-FAD8E350514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05-49B7-8A9C-9195ADAD852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05-49B7-8A9C-9195ADAD852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41-4510-A2A3-23521C64F45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41-4510-A2A3-23521C64F45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formatCode="#,##0.00;&quot;△&quot;#,##0.00;&quot;-&quot;">
                  <c:v>4239.79</c:v>
                </c:pt>
                <c:pt idx="3">
                  <c:v>0</c:v>
                </c:pt>
                <c:pt idx="4">
                  <c:v>0</c:v>
                </c:pt>
              </c:numCache>
            </c:numRef>
          </c:val>
          <c:extLst>
            <c:ext xmlns:c16="http://schemas.microsoft.com/office/drawing/2014/chart" uri="{C3380CC4-5D6E-409C-BE32-E72D297353CC}">
              <c16:uniqueId val="{00000000-3BDB-442A-B8D5-6CD69348F98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3BDB-442A-B8D5-6CD69348F98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28.86</c:v>
                </c:pt>
                <c:pt idx="1">
                  <c:v>28.68</c:v>
                </c:pt>
                <c:pt idx="2">
                  <c:v>25.03</c:v>
                </c:pt>
                <c:pt idx="3">
                  <c:v>19.329999999999998</c:v>
                </c:pt>
                <c:pt idx="4">
                  <c:v>26.83</c:v>
                </c:pt>
              </c:numCache>
            </c:numRef>
          </c:val>
          <c:extLst>
            <c:ext xmlns:c16="http://schemas.microsoft.com/office/drawing/2014/chart" uri="{C3380CC4-5D6E-409C-BE32-E72D297353CC}">
              <c16:uniqueId val="{00000000-A7C9-4FE9-97E2-D2B279A4314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A7C9-4FE9-97E2-D2B279A4314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503.43</c:v>
                </c:pt>
                <c:pt idx="1">
                  <c:v>524.42999999999995</c:v>
                </c:pt>
                <c:pt idx="2">
                  <c:v>602.59</c:v>
                </c:pt>
                <c:pt idx="3">
                  <c:v>637.87</c:v>
                </c:pt>
                <c:pt idx="4">
                  <c:v>469.1</c:v>
                </c:pt>
              </c:numCache>
            </c:numRef>
          </c:val>
          <c:extLst>
            <c:ext xmlns:c16="http://schemas.microsoft.com/office/drawing/2014/chart" uri="{C3380CC4-5D6E-409C-BE32-E72D297353CC}">
              <c16:uniqueId val="{00000000-E9A1-4182-A187-D2A25D1D81A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E9A1-4182-A187-D2A25D1D81A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75" defaultRowHeight="13.5" x14ac:dyDescent="0.15"/>
  <cols>
    <col min="1" max="1" width="2.7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福岡県　福岡市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71" t="str">
        <f>データ!$M$6</f>
        <v>非設置</v>
      </c>
      <c r="AE8" s="71"/>
      <c r="AF8" s="71"/>
      <c r="AG8" s="71"/>
      <c r="AH8" s="71"/>
      <c r="AI8" s="71"/>
      <c r="AJ8" s="71"/>
      <c r="AK8" s="3"/>
      <c r="AL8" s="44">
        <f>データ!S6</f>
        <v>1593919</v>
      </c>
      <c r="AM8" s="44"/>
      <c r="AN8" s="44"/>
      <c r="AO8" s="44"/>
      <c r="AP8" s="44"/>
      <c r="AQ8" s="44"/>
      <c r="AR8" s="44"/>
      <c r="AS8" s="44"/>
      <c r="AT8" s="45">
        <f>データ!T6</f>
        <v>15.39</v>
      </c>
      <c r="AU8" s="45"/>
      <c r="AV8" s="45"/>
      <c r="AW8" s="45"/>
      <c r="AX8" s="45"/>
      <c r="AY8" s="45"/>
      <c r="AZ8" s="45"/>
      <c r="BA8" s="45"/>
      <c r="BB8" s="45">
        <f>データ!U6</f>
        <v>103568.49</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0.08</v>
      </c>
      <c r="Q10" s="45"/>
      <c r="R10" s="45"/>
      <c r="S10" s="45"/>
      <c r="T10" s="45"/>
      <c r="U10" s="45"/>
      <c r="V10" s="45"/>
      <c r="W10" s="45">
        <f>データ!Q6</f>
        <v>63.72</v>
      </c>
      <c r="X10" s="45"/>
      <c r="Y10" s="45"/>
      <c r="Z10" s="45"/>
      <c r="AA10" s="45"/>
      <c r="AB10" s="45"/>
      <c r="AC10" s="45"/>
      <c r="AD10" s="44">
        <f>データ!R6</f>
        <v>2651</v>
      </c>
      <c r="AE10" s="44"/>
      <c r="AF10" s="44"/>
      <c r="AG10" s="44"/>
      <c r="AH10" s="44"/>
      <c r="AI10" s="44"/>
      <c r="AJ10" s="44"/>
      <c r="AK10" s="2"/>
      <c r="AL10" s="44">
        <f>データ!V6</f>
        <v>1362</v>
      </c>
      <c r="AM10" s="44"/>
      <c r="AN10" s="44"/>
      <c r="AO10" s="44"/>
      <c r="AP10" s="44"/>
      <c r="AQ10" s="44"/>
      <c r="AR10" s="44"/>
      <c r="AS10" s="44"/>
      <c r="AT10" s="45">
        <f>データ!W6</f>
        <v>0.54</v>
      </c>
      <c r="AU10" s="45"/>
      <c r="AV10" s="45"/>
      <c r="AW10" s="45"/>
      <c r="AX10" s="45"/>
      <c r="AY10" s="45"/>
      <c r="AZ10" s="45"/>
      <c r="BA10" s="45"/>
      <c r="BB10" s="45">
        <f>データ!X6</f>
        <v>2522.2199999999998</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27</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28</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29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30</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31</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32</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33</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34</v>
      </c>
      <c r="C85" s="12"/>
      <c r="D85" s="12"/>
      <c r="E85" s="12" t="s">
        <v>35</v>
      </c>
      <c r="F85" s="12" t="s">
        <v>36</v>
      </c>
      <c r="G85" s="12" t="s">
        <v>37</v>
      </c>
      <c r="H85" s="12" t="s">
        <v>38</v>
      </c>
      <c r="I85" s="12" t="s">
        <v>39</v>
      </c>
      <c r="J85" s="12" t="s">
        <v>40</v>
      </c>
      <c r="K85" s="12" t="s">
        <v>41</v>
      </c>
      <c r="L85" s="12" t="s">
        <v>42</v>
      </c>
      <c r="M85" s="12" t="s">
        <v>43</v>
      </c>
      <c r="N85" s="12" t="s">
        <v>44</v>
      </c>
      <c r="O85" s="12" t="s">
        <v>45</v>
      </c>
    </row>
    <row r="86" spans="1:78" hidden="1" x14ac:dyDescent="0.15">
      <c r="B86" s="12"/>
      <c r="C86" s="12"/>
      <c r="D86" s="12"/>
      <c r="E86" s="12" t="str">
        <f>データ!AI6</f>
        <v/>
      </c>
      <c r="F86" s="12" t="s">
        <v>46</v>
      </c>
      <c r="G86" s="12" t="s">
        <v>46</v>
      </c>
      <c r="H86" s="12" t="str">
        <f>データ!BP6</f>
        <v>【785.10】</v>
      </c>
      <c r="I86" s="12" t="str">
        <f>データ!CA6</f>
        <v>【56.93】</v>
      </c>
      <c r="J86" s="12" t="str">
        <f>データ!CL6</f>
        <v>【271.15】</v>
      </c>
      <c r="K86" s="12" t="str">
        <f>データ!CW6</f>
        <v>【49.87】</v>
      </c>
      <c r="L86" s="12" t="str">
        <f>データ!DH6</f>
        <v>【87.54】</v>
      </c>
      <c r="M86" s="12" t="s">
        <v>46</v>
      </c>
      <c r="N86" s="12" t="s">
        <v>46</v>
      </c>
      <c r="O86" s="12" t="str">
        <f>データ!EO6</f>
        <v>【0.02】</v>
      </c>
    </row>
  </sheetData>
  <sheetProtection algorithmName="SHA-512" hashValue="jGSNx7LHGWx/6Nn5ZK9+lB9EsvR23CKBmgYNZhOEs/ZH5CdLzh3iT7XXvSsUAZJ4tP6A6YVzeNbHhuoHjCIarQ==" saltValue="LrAkBdZyhdUpz4oro0vTv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47</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48</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49</v>
      </c>
      <c r="B3" s="15" t="s">
        <v>50</v>
      </c>
      <c r="C3" s="15" t="s">
        <v>51</v>
      </c>
      <c r="D3" s="15" t="s">
        <v>52</v>
      </c>
      <c r="E3" s="15" t="s">
        <v>53</v>
      </c>
      <c r="F3" s="15" t="s">
        <v>54</v>
      </c>
      <c r="G3" s="15" t="s">
        <v>55</v>
      </c>
      <c r="H3" s="78" t="s">
        <v>56</v>
      </c>
      <c r="I3" s="79"/>
      <c r="J3" s="79"/>
      <c r="K3" s="79"/>
      <c r="L3" s="79"/>
      <c r="M3" s="79"/>
      <c r="N3" s="79"/>
      <c r="O3" s="79"/>
      <c r="P3" s="79"/>
      <c r="Q3" s="79"/>
      <c r="R3" s="79"/>
      <c r="S3" s="79"/>
      <c r="T3" s="79"/>
      <c r="U3" s="79"/>
      <c r="V3" s="79"/>
      <c r="W3" s="79"/>
      <c r="X3" s="80"/>
      <c r="Y3" s="84" t="s">
        <v>57</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30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58</v>
      </c>
      <c r="B4" s="16"/>
      <c r="C4" s="16"/>
      <c r="D4" s="16"/>
      <c r="E4" s="16"/>
      <c r="F4" s="16"/>
      <c r="G4" s="16"/>
      <c r="H4" s="81"/>
      <c r="I4" s="82"/>
      <c r="J4" s="82"/>
      <c r="K4" s="82"/>
      <c r="L4" s="82"/>
      <c r="M4" s="82"/>
      <c r="N4" s="82"/>
      <c r="O4" s="82"/>
      <c r="P4" s="82"/>
      <c r="Q4" s="82"/>
      <c r="R4" s="82"/>
      <c r="S4" s="82"/>
      <c r="T4" s="82"/>
      <c r="U4" s="82"/>
      <c r="V4" s="82"/>
      <c r="W4" s="82"/>
      <c r="X4" s="83"/>
      <c r="Y4" s="77" t="s">
        <v>59</v>
      </c>
      <c r="Z4" s="77"/>
      <c r="AA4" s="77"/>
      <c r="AB4" s="77"/>
      <c r="AC4" s="77"/>
      <c r="AD4" s="77"/>
      <c r="AE4" s="77"/>
      <c r="AF4" s="77"/>
      <c r="AG4" s="77"/>
      <c r="AH4" s="77"/>
      <c r="AI4" s="77"/>
      <c r="AJ4" s="77" t="s">
        <v>60</v>
      </c>
      <c r="AK4" s="77"/>
      <c r="AL4" s="77"/>
      <c r="AM4" s="77"/>
      <c r="AN4" s="77"/>
      <c r="AO4" s="77"/>
      <c r="AP4" s="77"/>
      <c r="AQ4" s="77"/>
      <c r="AR4" s="77"/>
      <c r="AS4" s="77"/>
      <c r="AT4" s="77"/>
      <c r="AU4" s="77" t="s">
        <v>61</v>
      </c>
      <c r="AV4" s="77"/>
      <c r="AW4" s="77"/>
      <c r="AX4" s="77"/>
      <c r="AY4" s="77"/>
      <c r="AZ4" s="77"/>
      <c r="BA4" s="77"/>
      <c r="BB4" s="77"/>
      <c r="BC4" s="77"/>
      <c r="BD4" s="77"/>
      <c r="BE4" s="77"/>
      <c r="BF4" s="77" t="s">
        <v>62</v>
      </c>
      <c r="BG4" s="77"/>
      <c r="BH4" s="77"/>
      <c r="BI4" s="77"/>
      <c r="BJ4" s="77"/>
      <c r="BK4" s="77"/>
      <c r="BL4" s="77"/>
      <c r="BM4" s="77"/>
      <c r="BN4" s="77"/>
      <c r="BO4" s="77"/>
      <c r="BP4" s="77"/>
      <c r="BQ4" s="77" t="s">
        <v>63</v>
      </c>
      <c r="BR4" s="77"/>
      <c r="BS4" s="77"/>
      <c r="BT4" s="77"/>
      <c r="BU4" s="77"/>
      <c r="BV4" s="77"/>
      <c r="BW4" s="77"/>
      <c r="BX4" s="77"/>
      <c r="BY4" s="77"/>
      <c r="BZ4" s="77"/>
      <c r="CA4" s="77"/>
      <c r="CB4" s="77" t="s">
        <v>64</v>
      </c>
      <c r="CC4" s="77"/>
      <c r="CD4" s="77"/>
      <c r="CE4" s="77"/>
      <c r="CF4" s="77"/>
      <c r="CG4" s="77"/>
      <c r="CH4" s="77"/>
      <c r="CI4" s="77"/>
      <c r="CJ4" s="77"/>
      <c r="CK4" s="77"/>
      <c r="CL4" s="77"/>
      <c r="CM4" s="77" t="s">
        <v>65</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34</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401307</v>
      </c>
      <c r="D6" s="19">
        <f t="shared" si="3"/>
        <v>47</v>
      </c>
      <c r="E6" s="19">
        <f t="shared" si="3"/>
        <v>17</v>
      </c>
      <c r="F6" s="19">
        <f t="shared" si="3"/>
        <v>5</v>
      </c>
      <c r="G6" s="19">
        <f t="shared" si="3"/>
        <v>0</v>
      </c>
      <c r="H6" s="19" t="str">
        <f t="shared" si="3"/>
        <v>福岡県　福岡市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0.08</v>
      </c>
      <c r="Q6" s="20">
        <f t="shared" si="3"/>
        <v>63.72</v>
      </c>
      <c r="R6" s="20">
        <f t="shared" si="3"/>
        <v>2651</v>
      </c>
      <c r="S6" s="20">
        <f t="shared" si="3"/>
        <v>1593919</v>
      </c>
      <c r="T6" s="20">
        <f t="shared" si="3"/>
        <v>15.39</v>
      </c>
      <c r="U6" s="20">
        <f t="shared" si="3"/>
        <v>103568.49</v>
      </c>
      <c r="V6" s="20">
        <f t="shared" si="3"/>
        <v>1362</v>
      </c>
      <c r="W6" s="20">
        <f t="shared" si="3"/>
        <v>0.54</v>
      </c>
      <c r="X6" s="20">
        <f t="shared" si="3"/>
        <v>2522.2199999999998</v>
      </c>
      <c r="Y6" s="21">
        <f>IF(Y7="",NA(),Y7)</f>
        <v>38.9</v>
      </c>
      <c r="Z6" s="21">
        <f t="shared" ref="Z6:AH6" si="4">IF(Z7="",NA(),Z7)</f>
        <v>35.97</v>
      </c>
      <c r="AA6" s="21">
        <f t="shared" si="4"/>
        <v>37.049999999999997</v>
      </c>
      <c r="AB6" s="21">
        <f t="shared" si="4"/>
        <v>35.369999999999997</v>
      </c>
      <c r="AC6" s="21">
        <f t="shared" si="4"/>
        <v>28.28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4239.79</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28.86</v>
      </c>
      <c r="BR6" s="21">
        <f t="shared" ref="BR6:BZ6" si="8">IF(BR7="",NA(),BR7)</f>
        <v>28.68</v>
      </c>
      <c r="BS6" s="21">
        <f t="shared" si="8"/>
        <v>25.03</v>
      </c>
      <c r="BT6" s="21">
        <f t="shared" si="8"/>
        <v>19.329999999999998</v>
      </c>
      <c r="BU6" s="21">
        <f t="shared" si="8"/>
        <v>26.83</v>
      </c>
      <c r="BV6" s="21">
        <f t="shared" si="8"/>
        <v>57.31</v>
      </c>
      <c r="BW6" s="21">
        <f t="shared" si="8"/>
        <v>57.08</v>
      </c>
      <c r="BX6" s="21">
        <f t="shared" si="8"/>
        <v>56.26</v>
      </c>
      <c r="BY6" s="21">
        <f t="shared" si="8"/>
        <v>52.94</v>
      </c>
      <c r="BZ6" s="21">
        <f t="shared" si="8"/>
        <v>52.05</v>
      </c>
      <c r="CA6" s="20" t="str">
        <f>IF(CA7="","",IF(CA7="-","【-】","【"&amp;SUBSTITUTE(TEXT(CA7,"#,##0.00"),"-","△")&amp;"】"))</f>
        <v>【56.93】</v>
      </c>
      <c r="CB6" s="21">
        <f>IF(CB7="",NA(),CB7)</f>
        <v>503.43</v>
      </c>
      <c r="CC6" s="21">
        <f t="shared" ref="CC6:CK6" si="9">IF(CC7="",NA(),CC7)</f>
        <v>524.42999999999995</v>
      </c>
      <c r="CD6" s="21">
        <f t="shared" si="9"/>
        <v>602.59</v>
      </c>
      <c r="CE6" s="21">
        <f t="shared" si="9"/>
        <v>637.87</v>
      </c>
      <c r="CF6" s="21">
        <f t="shared" si="9"/>
        <v>469.1</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55.36</v>
      </c>
      <c r="CN6" s="21">
        <f t="shared" ref="CN6:CV6" si="10">IF(CN7="",NA(),CN7)</f>
        <v>56.88</v>
      </c>
      <c r="CO6" s="21">
        <f t="shared" si="10"/>
        <v>53.5</v>
      </c>
      <c r="CP6" s="21">
        <f t="shared" si="10"/>
        <v>47.79</v>
      </c>
      <c r="CQ6" s="21">
        <f t="shared" si="10"/>
        <v>51.52</v>
      </c>
      <c r="CR6" s="21">
        <f t="shared" si="10"/>
        <v>50.14</v>
      </c>
      <c r="CS6" s="21">
        <f t="shared" si="10"/>
        <v>54.83</v>
      </c>
      <c r="CT6" s="21">
        <f t="shared" si="10"/>
        <v>66.53</v>
      </c>
      <c r="CU6" s="21">
        <f t="shared" si="10"/>
        <v>52.35</v>
      </c>
      <c r="CV6" s="21">
        <f t="shared" si="10"/>
        <v>46.25</v>
      </c>
      <c r="CW6" s="20" t="str">
        <f>IF(CW7="","",IF(CW7="-","【-】","【"&amp;SUBSTITUTE(TEXT(CW7,"#,##0.00"),"-","△")&amp;"】"))</f>
        <v>【49.87】</v>
      </c>
      <c r="CX6" s="21">
        <f>IF(CX7="",NA(),CX7)</f>
        <v>88.05</v>
      </c>
      <c r="CY6" s="21">
        <f t="shared" ref="CY6:DG6" si="11">IF(CY7="",NA(),CY7)</f>
        <v>88.96</v>
      </c>
      <c r="CZ6" s="21">
        <f t="shared" si="11"/>
        <v>89.23</v>
      </c>
      <c r="DA6" s="21">
        <f t="shared" si="11"/>
        <v>88.83</v>
      </c>
      <c r="DB6" s="21">
        <f t="shared" si="11"/>
        <v>89.06</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401307</v>
      </c>
      <c r="D7" s="23">
        <v>47</v>
      </c>
      <c r="E7" s="23">
        <v>17</v>
      </c>
      <c r="F7" s="23">
        <v>5</v>
      </c>
      <c r="G7" s="23">
        <v>0</v>
      </c>
      <c r="H7" s="23" t="s">
        <v>99</v>
      </c>
      <c r="I7" s="23" t="s">
        <v>100</v>
      </c>
      <c r="J7" s="23" t="s">
        <v>101</v>
      </c>
      <c r="K7" s="23" t="s">
        <v>102</v>
      </c>
      <c r="L7" s="23" t="s">
        <v>103</v>
      </c>
      <c r="M7" s="23" t="s">
        <v>104</v>
      </c>
      <c r="N7" s="24" t="s">
        <v>105</v>
      </c>
      <c r="O7" s="24" t="s">
        <v>106</v>
      </c>
      <c r="P7" s="24">
        <v>0.08</v>
      </c>
      <c r="Q7" s="24">
        <v>63.72</v>
      </c>
      <c r="R7" s="24">
        <v>2651</v>
      </c>
      <c r="S7" s="24">
        <v>1593919</v>
      </c>
      <c r="T7" s="24">
        <v>15.39</v>
      </c>
      <c r="U7" s="24">
        <v>103568.49</v>
      </c>
      <c r="V7" s="24">
        <v>1362</v>
      </c>
      <c r="W7" s="24">
        <v>0.54</v>
      </c>
      <c r="X7" s="24">
        <v>2522.2199999999998</v>
      </c>
      <c r="Y7" s="24">
        <v>38.9</v>
      </c>
      <c r="Z7" s="24">
        <v>35.97</v>
      </c>
      <c r="AA7" s="24">
        <v>37.049999999999997</v>
      </c>
      <c r="AB7" s="24">
        <v>35.369999999999997</v>
      </c>
      <c r="AC7" s="24">
        <v>28.28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4239.79</v>
      </c>
      <c r="BI7" s="24">
        <v>0</v>
      </c>
      <c r="BJ7" s="24">
        <v>0</v>
      </c>
      <c r="BK7" s="24">
        <v>826.83</v>
      </c>
      <c r="BL7" s="24">
        <v>867.83</v>
      </c>
      <c r="BM7" s="24">
        <v>791.76</v>
      </c>
      <c r="BN7" s="24">
        <v>900.82</v>
      </c>
      <c r="BO7" s="24">
        <v>839.21</v>
      </c>
      <c r="BP7" s="24">
        <v>785.1</v>
      </c>
      <c r="BQ7" s="24">
        <v>28.86</v>
      </c>
      <c r="BR7" s="24">
        <v>28.68</v>
      </c>
      <c r="BS7" s="24">
        <v>25.03</v>
      </c>
      <c r="BT7" s="24">
        <v>19.329999999999998</v>
      </c>
      <c r="BU7" s="24">
        <v>26.83</v>
      </c>
      <c r="BV7" s="24">
        <v>57.31</v>
      </c>
      <c r="BW7" s="24">
        <v>57.08</v>
      </c>
      <c r="BX7" s="24">
        <v>56.26</v>
      </c>
      <c r="BY7" s="24">
        <v>52.94</v>
      </c>
      <c r="BZ7" s="24">
        <v>52.05</v>
      </c>
      <c r="CA7" s="24">
        <v>56.93</v>
      </c>
      <c r="CB7" s="24">
        <v>503.43</v>
      </c>
      <c r="CC7" s="24">
        <v>524.42999999999995</v>
      </c>
      <c r="CD7" s="24">
        <v>602.59</v>
      </c>
      <c r="CE7" s="24">
        <v>637.87</v>
      </c>
      <c r="CF7" s="24">
        <v>469.1</v>
      </c>
      <c r="CG7" s="24">
        <v>273.52</v>
      </c>
      <c r="CH7" s="24">
        <v>274.99</v>
      </c>
      <c r="CI7" s="24">
        <v>282.08999999999997</v>
      </c>
      <c r="CJ7" s="24">
        <v>303.27999999999997</v>
      </c>
      <c r="CK7" s="24">
        <v>301.86</v>
      </c>
      <c r="CL7" s="24">
        <v>271.14999999999998</v>
      </c>
      <c r="CM7" s="24">
        <v>55.36</v>
      </c>
      <c r="CN7" s="24">
        <v>56.88</v>
      </c>
      <c r="CO7" s="24">
        <v>53.5</v>
      </c>
      <c r="CP7" s="24">
        <v>47.79</v>
      </c>
      <c r="CQ7" s="24">
        <v>51.52</v>
      </c>
      <c r="CR7" s="24">
        <v>50.14</v>
      </c>
      <c r="CS7" s="24">
        <v>54.83</v>
      </c>
      <c r="CT7" s="24">
        <v>66.53</v>
      </c>
      <c r="CU7" s="24">
        <v>52.35</v>
      </c>
      <c r="CV7" s="24">
        <v>46.25</v>
      </c>
      <c r="CW7" s="24">
        <v>49.87</v>
      </c>
      <c r="CX7" s="24">
        <v>88.05</v>
      </c>
      <c r="CY7" s="24">
        <v>88.96</v>
      </c>
      <c r="CZ7" s="24">
        <v>89.23</v>
      </c>
      <c r="DA7" s="24">
        <v>88.83</v>
      </c>
      <c r="DB7" s="24">
        <v>89.06</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50</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632743F9-712A-405E-9126-A5E0477A88B7}"/>
</file>

<file path=customXml/itemProps2.xml><?xml version="1.0" encoding="utf-8"?>
<ds:datastoreItem xmlns:ds="http://schemas.openxmlformats.org/officeDocument/2006/customXml" ds:itemID="{89845B03-576F-4A19-B373-D6F01167C0DC}"/>
</file>

<file path=customXml/itemProps3.xml><?xml version="1.0" encoding="utf-8"?>
<ds:datastoreItem xmlns:ds="http://schemas.openxmlformats.org/officeDocument/2006/customXml" ds:itemID="{318011F1-A321-4121-BE8D-211D4A21519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2025-02-15T04:56:22Z</dcterms:created>
  <dcterms:modified xsi:type="dcterms:W3CDTF">2025-02-15T04:56:34Z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