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1_9E4478324F044F603E0A68884462CAB10A89D97D"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 r:id="rId17"/>
    <externalReference r:id="rId18"/>
    <externalReference r:id="rId19"/>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5" i="12" l="1"/>
  <c r="Q35" i="12"/>
  <c r="V34" i="12"/>
  <c r="Q34" i="12"/>
  <c r="V33" i="12"/>
  <c r="Q33" i="12"/>
  <c r="V72" i="12" l="1"/>
  <c r="Q72" i="12"/>
  <c r="AA72" i="12" s="1"/>
  <c r="AF72" i="12" s="1"/>
  <c r="AA71" i="12"/>
  <c r="AA70" i="12"/>
  <c r="AF69" i="12"/>
  <c r="V69" i="12"/>
  <c r="Q69" i="12"/>
  <c r="AA68" i="12"/>
  <c r="AA69" i="12" l="1"/>
  <c r="AK11" i="12"/>
  <c r="AK10" i="12"/>
  <c r="AK8" i="12"/>
  <c r="AP8" i="12"/>
  <c r="AP7" i="12"/>
  <c r="AA38" i="12" l="1"/>
  <c r="AA37" i="12"/>
  <c r="AA36" i="12"/>
  <c r="AA35" i="12"/>
  <c r="AA34" i="12"/>
  <c r="AA33" i="12"/>
  <c r="AA32" i="12"/>
  <c r="AA31" i="12"/>
  <c r="AA30" i="12"/>
  <c r="AA29" i="12"/>
  <c r="AA28" i="12"/>
  <c r="AA11" i="12"/>
  <c r="AA10" i="12"/>
  <c r="AA9" i="12"/>
  <c r="AA8" i="12"/>
  <c r="AA7"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BE37" i="10"/>
  <c r="AM37" i="10"/>
  <c r="C34" i="10"/>
  <c r="C35" i="10" s="1"/>
  <c r="C36" i="10" l="1"/>
  <c r="C37" i="10" s="1"/>
  <c r="C38"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E36"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<sst xmlns="http://schemas.openxmlformats.org/spreadsheetml/2006/main" count="1074" uniqueCount="585">
  <si>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</si>
  <si>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</si>
  <si>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</si>
  <si>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</si>
  <si>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</si>
  <si>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</si>
  <si>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</si>
  <si>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</si>
  <si>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</si>
  <si>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</si>
  <si>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</si>
  <si>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</si>
  <si>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</si>
  <si>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</si>
  <si>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</si>
  <si>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</si>
  <si>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</si>
  <si>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</si>
  <si>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</si>
  <si>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</si>
  <si>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</si>
  <si>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</si>
  <si>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</si>
  <si>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</si>
  <si>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</si>
  <si>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</si>
  <si>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</si>
  <si>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</si>
  <si>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</si>
  <si>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</si>
  <si>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</si>
  <si>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</si>
  <si>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</si>
  <si>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</si>
  <si>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</si>
  <si>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</si>
  <si>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</si>
  <si>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</si>
  <si>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</si>
  <si>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</si>
  <si>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</si>
  <si>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</si>
  <si>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</si>
  <si>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</si>
  <si>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</si>
  <si>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</si>
  <si>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</si>
  <si>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</si>
  <si>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</si>
  <si>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</si>
  <si>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</si>
  <si>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</si>
  <si>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</si>
  <si>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</si>
  <si>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</si>
  <si>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</si>
  <si>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</si>
  <si>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</si>
  <si>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</si>
  <si>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</si>
  <si>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</si>
  <si>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</si>
  <si>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</si>
  <si>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</si>
  <si>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</si>
  <si>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</si>
  <si>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</si>
  <si>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</si>
  <si>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</si>
  <si>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</si>
  <si>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</si>
  <si>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</si>
  <si>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</si>
  <si>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</si>
  <si>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</si>
  <si>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</si>
  <si>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</si>
  <si>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</si>
  <si>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</si>
  <si>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</si>
  <si>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</si>
  <si>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</si>
  <si>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</si>
  <si>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</si>
  <si>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</si>
  <si>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</si>
  <si>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</si>
  <si>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</si>
  <si>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</si>
  <si>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</si>
  <si>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</si>
  <si>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</si>
  <si>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</si>
  <si>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</si>
  <si>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</si>
  <si>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</si>
  <si>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</si>
  <si>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</si>
  <si>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</si>
  <si>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</si>
  <si>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</si>
  <si>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</si>
  <si>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</si>
  <si>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</si>
  <si>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</si>
  <si>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</si>
  <si>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</si>
  <si>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</si>
  <si>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</si>
  <si>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</si>
  <si>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</si>
  <si>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</si>
  <si>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</si>
  <si>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</si>
  <si>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</si>
  <si>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</si>
  <si>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</si>
  <si>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</si>
  <si>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</si>
  <si>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</si>
  <si>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</si>
  <si>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</si>
  <si>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</si>
  <si>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</si>
  <si>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</si>
  <si>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</si>
  <si>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</si>
  <si>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</si>
  <si>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</si>
  <si>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</si>
  <si>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</si>
  <si>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</si>
  <si>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</si>
  <si>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</si>
  <si>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</si>
  <si>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</si>
  <si>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</si>
  <si>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</si>
  <si>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</si>
  <si>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</si>
  <si>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</si>
  <si>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</si>
  <si>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</si>
  <si>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</si>
  <si>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</si>
  <si>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</si>
  <si>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</si>
  <si>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</si>
  <si>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</si>
  <si>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</si>
  <si>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</si>
  <si>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</si>
  <si>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</si>
  <si>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</si>
  <si>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</si>
  <si>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</si>
  <si>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</si>
  <si>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</si>
  <si>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</si>
  <si>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</si>
  <si>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</si>
  <si>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</si>
  <si>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</si>
  <si>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</si>
  <si>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</si>
  <si>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</si>
  <si>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</si>
  <si>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</si>
  <si>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</si>
  <si>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</si>
  <si>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</si>
  <si>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</si>
  <si>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</si>
  <si>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</si>
  <si>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</si>
  <si>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</si>
  <si>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</si>
  <si>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</si>
  <si>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</si>
  <si>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</si>
  <si>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</si>
  <si>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</si>
  <si>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</si>
  <si>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</si>
  <si>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</si>
  <si>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</si>
  <si>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</si>
  <si>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</si>
  <si>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</si>
  <si>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</si>
  <si>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</si>
  <si>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</si>
  <si>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</si>
  <si>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</si>
  <si>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</si>
  <si>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</si>
  <si>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</si>
  <si>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</si>
  <si>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</si>
  <si>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</si>
  <si>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</si>
  <si>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</si>
  <si>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</si>
  <si>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静岡県浜松市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</si>
  <si>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</si>
  <si>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</si>
  <si>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</si>
  <si>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</si>
  <si>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</si>
  <si>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</si>
  <si>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</si>
  <si>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</si>
  <si>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</si>
  <si>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</si>
  <si>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</si>
  <si>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</si>
  <si>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</si>
  <si>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</si>
  <si>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</si>
  <si>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</si>
  <si>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</si>
  <si>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</si>
  <si>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</si>
  <si>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</si>
  <si>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</si>
  <si>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</si>
  <si>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</si>
  <si>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</si>
  <si>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</si>
  <si>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</si>
  <si>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</si>
  <si>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</si>
  <si>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</si>
  <si>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</si>
  <si>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</si>
  <si>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</si>
  <si>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</si>
  <si>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</si>
  <si>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</si>
  <si>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</si>
  <si>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</si>
  <si>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</si>
  <si>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</si>
  <si>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</si>
  <si>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</si>
  <si>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</si>
  <si>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</si>
  <si>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</si>
  <si>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</si>
  <si>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</si>
  <si>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</si>
  <si>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</si>
  <si>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</si>
  <si>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</si>
  <si>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</si>
  <si>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</si>
  <si>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</si>
  <si>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</si>
  <si>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</si>
  <si>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</si>
  <si>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</si>
  <si>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</si>
  <si>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</si>
  <si>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</si>
  <si>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</si>
  <si>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</si>
  <si>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</si>
  <si>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</si>
  <si>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</si>
  <si>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</si>
  <si>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</si>
  <si>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</si>
  <si>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</si>
  <si>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</si>
  <si>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</si>
  <si>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</si>
  <si>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</si>
  <si>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</si>
  <si>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</si>
  <si>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</si>
  <si>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</si>
  <si>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</si>
  <si>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</si>
  <si>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</si>
  <si>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</si>
  <si>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</si>
  <si>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</si>
  <si>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</si>
  <si>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</si>
  <si>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</si>
  <si>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</si>
  <si>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</si>
  <si>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</si>
  <si>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</si>
  <si>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</si>
  <si>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</si>
  <si>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</si>
  <si>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</si>
  <si>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</si>
  <si>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</si>
  <si>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</si>
  <si>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</si>
  <si>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</si>
  <si>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</si>
  <si>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</si>
  <si>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</si>
  <si>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</si>
  <si>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</si>
  <si>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</si>
  <si>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</si>
  <si>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</si>
  <si>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</si>
  <si>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</si>
  <si>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</si>
  <si>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</si>
  <si>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</si>
  <si>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</si>
  <si>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</si>
  <si>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</si>
  <si>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</si>
  <si>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</si>
  <si>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</si>
  <si>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</si>
  <si>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</si>
  <si>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</si>
  <si>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</si>
  <si>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</si>
  <si>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</si>
  <si>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</si>
  <si>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</si>
  <si>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</si>
  <si>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</si>
  <si>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</si>
  <si>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</si>
  <si>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</si>
  <si>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</si>
  <si>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</si>
  <si>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</si>
  <si>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</si>
  <si>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</si>
  <si>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</si>
  <si>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</si>
  <si>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</si>
  <si>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</si>
  <si>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</si>
  <si>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</si>
  <si>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</si>
  <si>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</si>
  <si>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</si>
  <si>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</si>
  <si>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</si>
  <si>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</si>
  <si>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</si>
  <si>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</si>
  <si>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静岡県浜松市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</si>
  <si>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</si>
  <si>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</si>
  <si>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</si>
  <si>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</si>
  <si>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</si>
  <si>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</si>
  <si>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</si>
  <si>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</si>
  <si>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</si>
  <si>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</si>
  <si>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</si>
  <si>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</si>
  <si>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</si>
  <si>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</si>
  <si>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</si>
  <si>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</si>
  <si>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</si>
  <si>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</si>
  <si>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</si>
  <si>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</si>
  <si>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</si>
  <si>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</si>
  <si>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</si>
  <si>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</si>
  <si>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</si>
  <si>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</si>
  <si>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</si>
  <si>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</si>
  <si>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</si>
  <si>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</si>
  <si>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</si>
  <si>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</si>
  <si>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</si>
  <si>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</si>
  <si>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</si>
  <si>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</si>
  <si>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</si>
  <si>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</si>
  <si>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</si>
  <si>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</si>
  <si>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</si>
  <si>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</si>
  <si>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</si>
  <si>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</si>
  <si>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</si>
  <si>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</si>
  <si>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</si>
  <si>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</si>
  <si>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</si>
  <si>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</si>
  <si>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</si>
  <si>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</si>
  <si>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</si>
  <si>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</si>
  <si>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</si>
  <si>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</si>
  <si>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</si>
  <si>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</si>
  <si>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</si>
  <si>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</si>
  <si>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</si>
  <si>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</si>
  <si>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</si>
  <si>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</si>
  <si>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</si>
  <si>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</si>
  <si>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</si>
  <si>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</si>
  <si>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</si>
  <si>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</si>
  <si>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</si>
  <si>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</si>
  <si>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</si>
  <si>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</si>
  <si>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</si>
  <si>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</si>
  <si>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</si>
  <si>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</si>
  <si>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</si>
  <si>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</si>
  <si>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</si>
  <si>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</si>
  <si>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</si>
  <si>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</si>
  <si>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</si>
  <si>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</si>
  <si>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</si>
  <si>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</si>
  <si>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</si>
  <si>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</si>
  <si>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</si>
  <si>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</si>
  <si>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</si>
  <si>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</si>
  <si>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</si>
  <si>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</si>
  <si>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</si>
  <si>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</si>
  <si>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</si>
  <si>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</si>
  <si>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</si>
  <si>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</si>
  <si>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</si>
  <si>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</si>
  <si>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</si>
  <si>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</si>
  <si>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</si>
  <si>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</si>
  <si>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</si>
  <si>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</si>
  <si>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</si>
  <si>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</si>
  <si>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</si>
  <si>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</si>
  <si>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</si>
  <si>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</si>
  <si>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</si>
  <si>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</si>
  <si>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</si>
  <si>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</si>
  <si>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</si>
  <si>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</si>
  <si>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</si>
  <si>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</si>
  <si>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</si>
  <si>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</si>
  <si>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</si>
  <si>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</si>
  <si>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</si>
  <si>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</si>
  <si>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</si>
  <si>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</si>
  <si>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</si>
  <si>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</si>
  <si>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</si>
  <si>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</si>
  <si>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</si>
  <si>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</si>
  <si>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</si>
  <si>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</si>
  <si>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</si>
  <si>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</si>
  <si>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</si>
  <si>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</si>
  <si>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</si>
  <si>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</si>
  <si>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</si>
  <si>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</si>
  <si>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</si>
  <si>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</si>
  <si>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</si>
  <si>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</si>
  <si>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</si>
  <si>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</si>
  <si>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</si>
  <si>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</si>
  <si>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</si>
  <si>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</si>
  <si>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</si>
  <si>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</si>
  <si>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</si>
  <si>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</si>
  <si>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</si>
  <si>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</si>
  <si>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</si>
  <si>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</si>
  <si>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</si>
  <si>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</si>
  <si>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</si>
  <si>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</si>
  <si>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</si>
  <si>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</si>
  <si>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</si>
  <si>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</si>
  <si>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</si>
  <si>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</si>
  <si>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</si>
  <si>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</si>
  <si>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</si>
  <si>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</si>
  <si>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</si>
  <si>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</si>
  <si>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</si>
  <si>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</si>
  <si>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</si>
  <si>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</si>
  <si>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</si>
  <si>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</si>
  <si>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</si>
  <si>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1.76</t>
  </si>
  <si>
    <t>▲ 0.11</t>
  </si>
  <si>
    <t>▲ 0.43</t>
  </si>
  <si>
    <t>一般会計</t>
  </si>
  <si>
    <t>水道事業</t>
  </si>
  <si>
    <t>病院事業</t>
  </si>
  <si>
    <t>下水道事業</t>
  </si>
  <si>
    <t>国民健康保険事業</t>
  </si>
  <si>
    <t>介護保険事業</t>
  </si>
  <si>
    <t>小型自動車競走事業</t>
  </si>
  <si>
    <t>母子父子寡婦福祉資金貸付事業</t>
  </si>
  <si>
    <t>その他会計（赤字）</t>
  </si>
  <si>
    <t>その他会計（黒字）</t>
  </si>
  <si>
    <t>R01</t>
    <phoneticPr fontId="5"/>
  </si>
  <si>
    <t>R02</t>
    <phoneticPr fontId="5"/>
  </si>
  <si>
    <t>R03</t>
    <phoneticPr fontId="5"/>
  </si>
  <si>
    <t>R04</t>
    <phoneticPr fontId="5"/>
  </si>
  <si>
    <t>R05</t>
    <phoneticPr fontId="5"/>
  </si>
  <si>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</si>
  <si>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</si>
  <si>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</si>
  <si>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</si>
  <si>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</si>
  <si>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</si>
  <si>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10"/>
  </si>
  <si>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10"/>
  </si>
  <si>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10"/>
  </si>
  <si>
    <t>（公益財団法人）浜松市シルバー人材センター</t>
    <rPh sb="1" eb="3">
      <t>コウエキ</t>
    </rPh>
    <rPh sb="3" eb="5">
      <t>ザイダン</t>
    </rPh>
    <rPh sb="5" eb="7">
      <t>ホウジン</t>
    </rPh>
    <rPh sb="8" eb="11">
      <t>ハママツシ</t>
    </rPh>
    <rPh sb="15" eb="17">
      <t>ジンザイ</t>
    </rPh>
    <phoneticPr fontId="10"/>
  </si>
  <si>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10"/>
  </si>
  <si>
    <t>（公益財団法人）浜松市医療公社</t>
    <rPh sb="1" eb="3">
      <t>コウエキ</t>
    </rPh>
    <rPh sb="3" eb="5">
      <t>ザイダン</t>
    </rPh>
    <rPh sb="5" eb="7">
      <t>ホウジン</t>
    </rPh>
    <rPh sb="8" eb="11">
      <t>ハママツシ</t>
    </rPh>
    <rPh sb="11" eb="13">
      <t>イリョウ</t>
    </rPh>
    <rPh sb="13" eb="15">
      <t>コウシャ</t>
    </rPh>
    <phoneticPr fontId="10"/>
  </si>
  <si>
    <t>（一般財団法人）浜松市清掃公社</t>
    <rPh sb="1" eb="3">
      <t>イッパン</t>
    </rPh>
    <rPh sb="3" eb="5">
      <t>ザイダン</t>
    </rPh>
    <rPh sb="5" eb="7">
      <t>ホウジン</t>
    </rPh>
    <rPh sb="8" eb="11">
      <t>ハママツシ</t>
    </rPh>
    <rPh sb="11" eb="13">
      <t>セイソウ</t>
    </rPh>
    <rPh sb="13" eb="15">
      <t>コウシャ</t>
    </rPh>
    <phoneticPr fontId="10"/>
  </si>
  <si>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10"/>
  </si>
  <si>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10"/>
  </si>
  <si>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10"/>
  </si>
  <si>
    <t>（一般財団法人）浜松まちづくり公社</t>
    <rPh sb="1" eb="3">
      <t>イッパン</t>
    </rPh>
    <rPh sb="3" eb="5">
      <t>ザイダン</t>
    </rPh>
    <rPh sb="5" eb="7">
      <t>ホウジン</t>
    </rPh>
    <rPh sb="8" eb="10">
      <t>ハママツ</t>
    </rPh>
    <rPh sb="15" eb="17">
      <t>コウシャ</t>
    </rPh>
    <phoneticPr fontId="10"/>
  </si>
  <si>
    <t>（株式会社）なゆた浜北</t>
    <rPh sb="1" eb="5">
      <t>カブシキガイシャ</t>
    </rPh>
    <rPh sb="9" eb="11">
      <t>ハマキタ</t>
    </rPh>
    <phoneticPr fontId="10"/>
  </si>
  <si>
    <t>(資産管理基金(R05年度末現在))</t>
    <phoneticPr fontId="5"/>
  </si>
  <si>
    <t>(文化振興基金(R05年度末現在))</t>
    <phoneticPr fontId="2"/>
  </si>
  <si>
    <t>(商工業振興施設整備基金(R05年度末現在))</t>
    <phoneticPr fontId="2"/>
  </si>
  <si>
    <t>(スポーツ施設整備基金(R05年度末現在))</t>
    <phoneticPr fontId="2"/>
  </si>
  <si>
    <t>(美術館資料購入基金(R05年度末現在))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</si>
</sst>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C86E-41FE-B7CA-277BA017A0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70651</c:v>
                </c:pt>
                <c:pt idx="1">
                  <c:v>70574</c:v>
                </c:pt>
                <c:pt idx="2">
                  <c:v>57607</c:v>
                </c:pt>
                <c:pt idx="3">
                  <c:v>66170</c:v>
                </c:pt>
                <c:pt idx="4">
                  <c:v>96994</c:v>
                </c:pt>
              </c:numCache>
            </c:numRef>
          </c:val>
          <c:smooth val="0"/>
          <c:extLst>
            <c:ext xmlns:c16="http://schemas.microsoft.com/office/drawing/2014/chart" uri="{C3380CC4-5D6E-409C-BE32-E72D297353CC}">
              <c16:uniqueId val="{00000001-C86E-41FE-B7CA-277BA017A0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2.79</c:v>
                </c:pt>
                <c:pt idx="1">
                  <c:v>3</c:v>
                </c:pt>
                <c:pt idx="2">
                  <c:v>3.18</c:v>
                </c:pt>
                <c:pt idx="3">
                  <c:v>4.26</c:v>
                </c:pt>
                <c:pt idx="4">
                  <c:v>3.43</c:v>
                </c:pt>
              </c:numCache>
            </c:numRef>
          </c:val>
          <c:extLst>
            <c:ext xmlns:c16="http://schemas.microsoft.com/office/drawing/2014/chart" uri="{C3380CC4-5D6E-409C-BE32-E72D297353CC}">
              <c16:uniqueId val="{00000000-4270-475E-8BB4-54AB571C3D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5.42</c:v>
                </c:pt>
                <c:pt idx="1">
                  <c:v>4.9800000000000004</c:v>
                </c:pt>
                <c:pt idx="2">
                  <c:v>6.36</c:v>
                </c:pt>
                <c:pt idx="3">
                  <c:v>6.31</c:v>
                </c:pt>
                <c:pt idx="4">
                  <c:v>6.51</c:v>
                </c:pt>
              </c:numCache>
            </c:numRef>
          </c:val>
          <c:extLst>
            <c:ext xmlns:c16="http://schemas.microsoft.com/office/drawing/2014/chart" uri="{C3380CC4-5D6E-409C-BE32-E72D297353CC}">
              <c16:uniqueId val="{00000001-4270-475E-8BB4-54AB571C3D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-1.76</c:v>
                </c:pt>
                <c:pt idx="1">
                  <c:v>-0.11</c:v>
                </c:pt>
                <c:pt idx="2">
                  <c:v>1.96</c:v>
                </c:pt>
                <c:pt idx="3">
                  <c:v>0.64</c:v>
                </c:pt>
                <c:pt idx="4">
                  <c:v>-0.43</c:v>
                </c:pt>
              </c:numCache>
            </c:numRef>
          </c:val>
          <c:smooth val="0"/>
          <c:extLst>
            <c:ext xmlns:c16="http://schemas.microsoft.com/office/drawing/2014/chart" uri="{C3380CC4-5D6E-409C-BE32-E72D297353CC}">
              <c16:uniqueId val="{00000002-4270-475E-8BB4-54AB571C3D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0-270F-419D-800E-4F7231A6CA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0F-419D-800E-4F7231A6CAEB}"/>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2-270F-419D-800E-4F7231A6CAEB}"/>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0.32</c:v>
                </c:pt>
                <c:pt idx="4">
                  <c:v>#N/A</c:v>
                </c:pt>
                <c:pt idx="5">
                  <c:v>0.31</c:v>
                </c:pt>
                <c:pt idx="6">
                  <c:v>#N/A</c:v>
                </c:pt>
                <c:pt idx="7">
                  <c:v>0.33</c:v>
                </c:pt>
                <c:pt idx="8">
                  <c:v>#N/A</c:v>
                </c:pt>
                <c:pt idx="9">
                  <c:v>0.33</c:v>
                </c:pt>
              </c:numCache>
            </c:numRef>
          </c:val>
          <c:extLst>
            <c:ext xmlns:c16="http://schemas.microsoft.com/office/drawing/2014/chart" uri="{C3380CC4-5D6E-409C-BE32-E72D297353CC}">
              <c16:uniqueId val="{00000003-270F-419D-800E-4F7231A6CAEB}"/>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0.38</c:v>
                </c:pt>
                <c:pt idx="4">
                  <c:v>#N/A</c:v>
                </c:pt>
                <c:pt idx="5">
                  <c:v>0.75</c:v>
                </c:pt>
                <c:pt idx="6">
                  <c:v>#N/A</c:v>
                </c:pt>
                <c:pt idx="7">
                  <c:v>0.86</c:v>
                </c:pt>
                <c:pt idx="8">
                  <c:v>#N/A</c:v>
                </c:pt>
                <c:pt idx="9">
                  <c:v>0.46</c:v>
                </c:pt>
              </c:numCache>
            </c:numRef>
          </c:val>
          <c:extLst>
            <c:ext xmlns:c16="http://schemas.microsoft.com/office/drawing/2014/chart" uri="{C3380CC4-5D6E-409C-BE32-E72D297353CC}">
              <c16:uniqueId val="{00000004-270F-419D-800E-4F7231A6CAEB}"/>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0.87</c:v>
                </c:pt>
                <c:pt idx="2">
                  <c:v>#N/A</c:v>
                </c:pt>
                <c:pt idx="3">
                  <c:v>1.37</c:v>
                </c:pt>
                <c:pt idx="4">
                  <c:v>#N/A</c:v>
                </c:pt>
                <c:pt idx="5">
                  <c:v>1.57</c:v>
                </c:pt>
                <c:pt idx="6">
                  <c:v>#N/A</c:v>
                </c:pt>
                <c:pt idx="7">
                  <c:v>1.37</c:v>
                </c:pt>
                <c:pt idx="8">
                  <c:v>#N/A</c:v>
                </c:pt>
                <c:pt idx="9">
                  <c:v>0.99</c:v>
                </c:pt>
              </c:numCache>
            </c:numRef>
          </c:val>
          <c:extLst>
            <c:ext xmlns:c16="http://schemas.microsoft.com/office/drawing/2014/chart" uri="{C3380CC4-5D6E-409C-BE32-E72D297353CC}">
              <c16:uniqueId val="{00000005-270F-419D-800E-4F7231A6CAEB}"/>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1.95</c:v>
                </c:pt>
                <c:pt idx="2">
                  <c:v>#N/A</c:v>
                </c:pt>
                <c:pt idx="3">
                  <c:v>2.34</c:v>
                </c:pt>
                <c:pt idx="4">
                  <c:v>#N/A</c:v>
                </c:pt>
                <c:pt idx="5">
                  <c:v>2.35</c:v>
                </c:pt>
                <c:pt idx="6">
                  <c:v>#N/A</c:v>
                </c:pt>
                <c:pt idx="7">
                  <c:v>2.5</c:v>
                </c:pt>
                <c:pt idx="8">
                  <c:v>#N/A</c:v>
                </c:pt>
                <c:pt idx="9">
                  <c:v>2.46</c:v>
                </c:pt>
              </c:numCache>
            </c:numRef>
          </c:val>
          <c:extLst>
            <c:ext xmlns:c16="http://schemas.microsoft.com/office/drawing/2014/chart" uri="{C3380CC4-5D6E-409C-BE32-E72D297353CC}">
              <c16:uniqueId val="{00000006-270F-419D-800E-4F7231A6CAEB}"/>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1.45</c:v>
                </c:pt>
                <c:pt idx="2">
                  <c:v>#N/A</c:v>
                </c:pt>
                <c:pt idx="3">
                  <c:v>1.34</c:v>
                </c:pt>
                <c:pt idx="4">
                  <c:v>#N/A</c:v>
                </c:pt>
                <c:pt idx="5">
                  <c:v>1.82</c:v>
                </c:pt>
                <c:pt idx="6">
                  <c:v>#N/A</c:v>
                </c:pt>
                <c:pt idx="7">
                  <c:v>2.21</c:v>
                </c:pt>
                <c:pt idx="8">
                  <c:v>#N/A</c:v>
                </c:pt>
                <c:pt idx="9">
                  <c:v>2.48</c:v>
                </c:pt>
              </c:numCache>
            </c:numRef>
          </c:val>
          <c:extLst>
            <c:ext xmlns:c16="http://schemas.microsoft.com/office/drawing/2014/chart" uri="{C3380CC4-5D6E-409C-BE32-E72D297353CC}">
              <c16:uniqueId val="{00000007-270F-419D-800E-4F7231A6CAEB}"/>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5.31</c:v>
                </c:pt>
                <c:pt idx="2">
                  <c:v>#N/A</c:v>
                </c:pt>
                <c:pt idx="3">
                  <c:v>4.74</c:v>
                </c:pt>
                <c:pt idx="4">
                  <c:v>#N/A</c:v>
                </c:pt>
                <c:pt idx="5">
                  <c:v>4.2300000000000004</c:v>
                </c:pt>
                <c:pt idx="6">
                  <c:v>#N/A</c:v>
                </c:pt>
                <c:pt idx="7">
                  <c:v>3.64</c:v>
                </c:pt>
                <c:pt idx="8">
                  <c:v>#N/A</c:v>
                </c:pt>
                <c:pt idx="9">
                  <c:v>2.74</c:v>
                </c:pt>
              </c:numCache>
            </c:numRef>
          </c:val>
          <c:extLst>
            <c:ext xmlns:c16="http://schemas.microsoft.com/office/drawing/2014/chart" uri="{C3380CC4-5D6E-409C-BE32-E72D297353CC}">
              <c16:uniqueId val="{00000008-270F-419D-800E-4F7231A6CA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2.76</c:v>
                </c:pt>
                <c:pt idx="2">
                  <c:v>#N/A</c:v>
                </c:pt>
                <c:pt idx="3">
                  <c:v>2.96</c:v>
                </c:pt>
                <c:pt idx="4">
                  <c:v>#N/A</c:v>
                </c:pt>
                <c:pt idx="5">
                  <c:v>3.13</c:v>
                </c:pt>
                <c:pt idx="6">
                  <c:v>#N/A</c:v>
                </c:pt>
                <c:pt idx="7">
                  <c:v>4.21</c:v>
                </c:pt>
                <c:pt idx="8">
                  <c:v>#N/A</c:v>
                </c:pt>
                <c:pt idx="9">
                  <c:v>3.38</c:v>
                </c:pt>
              </c:numCache>
            </c:numRef>
          </c:val>
          <c:extLst>
            <c:ext xmlns:c16="http://schemas.microsoft.com/office/drawing/2014/chart" uri="{C3380CC4-5D6E-409C-BE32-E72D297353CC}">
              <c16:uniqueId val="{00000009-270F-419D-800E-4F7231A6CA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31398</c:v>
                </c:pt>
                <c:pt idx="5">
                  <c:v>30841</c:v>
                </c:pt>
                <c:pt idx="8">
                  <c:v>31005</c:v>
                </c:pt>
                <c:pt idx="11">
                  <c:v>29870</c:v>
                </c:pt>
                <c:pt idx="14">
                  <c:v>29800</c:v>
                </c:pt>
              </c:numCache>
            </c:numRef>
          </c:val>
          <c:extLst>
            <c:ext xmlns:c16="http://schemas.microsoft.com/office/drawing/2014/chart" uri="{C3380CC4-5D6E-409C-BE32-E72D297353CC}">
              <c16:uniqueId val="{00000000-3033-4A7F-A503-6CBF2D9A76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33-4A7F-A503-6CBF2D9A76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982</c:v>
                </c:pt>
                <c:pt idx="3">
                  <c:v>1347</c:v>
                </c:pt>
                <c:pt idx="6">
                  <c:v>1410</c:v>
                </c:pt>
                <c:pt idx="9">
                  <c:v>2157</c:v>
                </c:pt>
                <c:pt idx="12">
                  <c:v>1574</c:v>
                </c:pt>
              </c:numCache>
            </c:numRef>
          </c:val>
          <c:extLst>
            <c:ext xmlns:c16="http://schemas.microsoft.com/office/drawing/2014/chart" uri="{C3380CC4-5D6E-409C-BE32-E72D297353CC}">
              <c16:uniqueId val="{00000002-3033-4A7F-A503-6CBF2D9A76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3-3033-4A7F-A503-6CBF2D9A76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5497</c:v>
                </c:pt>
                <c:pt idx="3">
                  <c:v>5227</c:v>
                </c:pt>
                <c:pt idx="6">
                  <c:v>5019</c:v>
                </c:pt>
                <c:pt idx="9">
                  <c:v>4931</c:v>
                </c:pt>
                <c:pt idx="12">
                  <c:v>4797</c:v>
                </c:pt>
              </c:numCache>
            </c:numRef>
          </c:val>
          <c:extLst>
            <c:ext xmlns:c16="http://schemas.microsoft.com/office/drawing/2014/chart" uri="{C3380CC4-5D6E-409C-BE32-E72D297353CC}">
              <c16:uniqueId val="{00000004-3033-4A7F-A503-6CBF2D9A76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4000</c:v>
                </c:pt>
                <c:pt idx="3">
                  <c:v>4167</c:v>
                </c:pt>
                <c:pt idx="6">
                  <c:v>4500</c:v>
                </c:pt>
                <c:pt idx="9">
                  <c:v>4833</c:v>
                </c:pt>
                <c:pt idx="12">
                  <c:v>5167</c:v>
                </c:pt>
              </c:numCache>
            </c:numRef>
          </c:val>
          <c:extLst>
            <c:ext xmlns:c16="http://schemas.microsoft.com/office/drawing/2014/chart" uri="{C3380CC4-5D6E-409C-BE32-E72D297353CC}">
              <c16:uniqueId val="{00000005-3033-4A7F-A503-6CBF2D9A76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33-4A7F-A503-6CBF2D9A76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30558</c:v>
                </c:pt>
                <c:pt idx="3">
                  <c:v>29596</c:v>
                </c:pt>
                <c:pt idx="6">
                  <c:v>28964</c:v>
                </c:pt>
                <c:pt idx="9">
                  <c:v>25816</c:v>
                </c:pt>
                <c:pt idx="12">
                  <c:v>24490</c:v>
                </c:pt>
              </c:numCache>
            </c:numRef>
          </c:val>
          <c:extLst>
            <c:ext xmlns:c16="http://schemas.microsoft.com/office/drawing/2014/chart" uri="{C3380CC4-5D6E-409C-BE32-E72D297353CC}">
              <c16:uniqueId val="{00000007-3033-4A7F-A503-6CBF2D9A76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9640</c:v>
                </c:pt>
                <c:pt idx="2">
                  <c:v>#N/A</c:v>
                </c:pt>
                <c:pt idx="3">
                  <c:v>#N/A</c:v>
                </c:pt>
                <c:pt idx="4">
                  <c:v>9497</c:v>
                </c:pt>
                <c:pt idx="5">
                  <c:v>#N/A</c:v>
                </c:pt>
                <c:pt idx="6">
                  <c:v>#N/A</c:v>
                </c:pt>
                <c:pt idx="7">
                  <c:v>8889</c:v>
                </c:pt>
                <c:pt idx="8">
                  <c:v>#N/A</c:v>
                </c:pt>
                <c:pt idx="9">
                  <c:v>#N/A</c:v>
                </c:pt>
                <c:pt idx="10">
                  <c:v>7868</c:v>
                </c:pt>
                <c:pt idx="11">
                  <c:v>#N/A</c:v>
                </c:pt>
                <c:pt idx="12">
                  <c:v>#N/A</c:v>
                </c:pt>
                <c:pt idx="13">
                  <c:v>6228</c:v>
                </c:pt>
                <c:pt idx="14">
                  <c:v>#N/A</c:v>
                </c:pt>
              </c:numCache>
            </c:numRef>
          </c:val>
          <c:smooth val="0"/>
          <c:extLst>
            <c:ext xmlns:c16="http://schemas.microsoft.com/office/drawing/2014/chart" uri="{C3380CC4-5D6E-409C-BE32-E72D297353CC}">
              <c16:uniqueId val="{00000008-3033-4A7F-A503-6CBF2D9A76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351547</c:v>
                </c:pt>
                <c:pt idx="5">
                  <c:v>362112</c:v>
                </c:pt>
                <c:pt idx="8">
                  <c:v>365009</c:v>
                </c:pt>
                <c:pt idx="11">
                  <c:v>365602</c:v>
                </c:pt>
                <c:pt idx="14">
                  <c:v>364847</c:v>
                </c:pt>
              </c:numCache>
            </c:numRef>
          </c:val>
          <c:extLst>
            <c:ext xmlns:c16="http://schemas.microsoft.com/office/drawing/2014/chart" uri="{C3380CC4-5D6E-409C-BE32-E72D297353CC}">
              <c16:uniqueId val="{00000000-2DCC-4F9B-8853-19B5DD1E84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42834</c:v>
                </c:pt>
                <c:pt idx="5">
                  <c:v>43049</c:v>
                </c:pt>
                <c:pt idx="8">
                  <c:v>41901</c:v>
                </c:pt>
                <c:pt idx="11">
                  <c:v>39027</c:v>
                </c:pt>
                <c:pt idx="14">
                  <c:v>35585</c:v>
                </c:pt>
              </c:numCache>
            </c:numRef>
          </c:val>
          <c:extLst>
            <c:ext xmlns:c16="http://schemas.microsoft.com/office/drawing/2014/chart" uri="{C3380CC4-5D6E-409C-BE32-E72D297353CC}">
              <c16:uniqueId val="{00000001-2DCC-4F9B-8853-19B5DD1E84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78539</c:v>
                </c:pt>
                <c:pt idx="5">
                  <c:v>75899</c:v>
                </c:pt>
                <c:pt idx="8">
                  <c:v>90642</c:v>
                </c:pt>
                <c:pt idx="11">
                  <c:v>93961</c:v>
                </c:pt>
                <c:pt idx="14">
                  <c:v>87440</c:v>
                </c:pt>
              </c:numCache>
            </c:numRef>
          </c:val>
          <c:extLst>
            <c:ext xmlns:c16="http://schemas.microsoft.com/office/drawing/2014/chart" uri="{C3380CC4-5D6E-409C-BE32-E72D297353CC}">
              <c16:uniqueId val="{00000002-2DCC-4F9B-8853-19B5DD1E84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C-4F9B-8853-19B5DD1E84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C-4F9B-8853-19B5DD1E84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C-4F9B-8853-19B5DD1E84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64692</c:v>
                </c:pt>
                <c:pt idx="3">
                  <c:v>62937</c:v>
                </c:pt>
                <c:pt idx="6">
                  <c:v>62046</c:v>
                </c:pt>
                <c:pt idx="9">
                  <c:v>61162</c:v>
                </c:pt>
                <c:pt idx="12">
                  <c:v>62683</c:v>
                </c:pt>
              </c:numCache>
            </c:numRef>
          </c:val>
          <c:extLst>
            <c:ext xmlns:c16="http://schemas.microsoft.com/office/drawing/2014/chart" uri="{C3380CC4-5D6E-409C-BE32-E72D297353CC}">
              <c16:uniqueId val="{00000006-2DCC-4F9B-8853-19B5DD1E84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c:v>
                </c:pt>
                <c:pt idx="3">
                  <c:v>18</c:v>
                </c:pt>
                <c:pt idx="6">
                  <c:v>6</c:v>
                </c:pt>
                <c:pt idx="9">
                  <c:v>0</c:v>
                </c:pt>
                <c:pt idx="12">
                  <c:v>0</c:v>
                </c:pt>
              </c:numCache>
            </c:numRef>
          </c:val>
          <c:extLst>
            <c:ext xmlns:c16="http://schemas.microsoft.com/office/drawing/2014/chart" uri="{C3380CC4-5D6E-409C-BE32-E72D297353CC}">
              <c16:uniqueId val="{00000007-2DCC-4F9B-8853-19B5DD1E84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65344</c:v>
                </c:pt>
                <c:pt idx="3">
                  <c:v>60782</c:v>
                </c:pt>
                <c:pt idx="6">
                  <c:v>58256</c:v>
                </c:pt>
                <c:pt idx="9">
                  <c:v>58951</c:v>
                </c:pt>
                <c:pt idx="12">
                  <c:v>63968</c:v>
                </c:pt>
              </c:numCache>
            </c:numRef>
          </c:val>
          <c:extLst>
            <c:ext xmlns:c16="http://schemas.microsoft.com/office/drawing/2014/chart" uri="{C3380CC4-5D6E-409C-BE32-E72D297353CC}">
              <c16:uniqueId val="{00000008-2DCC-4F9B-8853-19B5DD1E84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10378</c:v>
                </c:pt>
                <c:pt idx="3">
                  <c:v>9673</c:v>
                </c:pt>
                <c:pt idx="6">
                  <c:v>8851</c:v>
                </c:pt>
                <c:pt idx="9">
                  <c:v>7971</c:v>
                </c:pt>
                <c:pt idx="12">
                  <c:v>9550</c:v>
                </c:pt>
              </c:numCache>
            </c:numRef>
          </c:val>
          <c:extLst>
            <c:ext xmlns:c16="http://schemas.microsoft.com/office/drawing/2014/chart" uri="{C3380CC4-5D6E-409C-BE32-E72D297353CC}">
              <c16:uniqueId val="{00000009-2DCC-4F9B-8853-19B5DD1E84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281621</c:v>
                </c:pt>
                <c:pt idx="3">
                  <c:v>286535</c:v>
                </c:pt>
                <c:pt idx="6">
                  <c:v>282919</c:v>
                </c:pt>
                <c:pt idx="9">
                  <c:v>286232</c:v>
                </c:pt>
                <c:pt idx="12">
                  <c:v>286892</c:v>
                </c:pt>
              </c:numCache>
            </c:numRef>
          </c:val>
          <c:extLst>
            <c:ext xmlns:c16="http://schemas.microsoft.com/office/drawing/2014/chart" uri="{C3380CC4-5D6E-409C-BE32-E72D297353CC}">
              <c16:uniqueId val="{0000000A-2DCC-4F9B-8853-19B5DD1E84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CC-4F9B-8853-19B5DD1E84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14482</c:v>
                </c:pt>
                <c:pt idx="1">
                  <c:v>13798</c:v>
                </c:pt>
                <c:pt idx="2">
                  <c:v>14511</c:v>
                </c:pt>
              </c:numCache>
            </c:numRef>
          </c:val>
          <c:extLst>
            <c:ext xmlns:c16="http://schemas.microsoft.com/office/drawing/2014/chart" uri="{C3380CC4-5D6E-409C-BE32-E72D297353CC}">
              <c16:uniqueId val="{00000000-E7A7-4D1E-865D-4FA7D40FFE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678</c:v>
                </c:pt>
                <c:pt idx="1">
                  <c:v>774</c:v>
                </c:pt>
                <c:pt idx="2">
                  <c:v>1758</c:v>
                </c:pt>
              </c:numCache>
            </c:numRef>
          </c:val>
          <c:extLst>
            <c:ext xmlns:c16="http://schemas.microsoft.com/office/drawing/2014/chart" uri="{C3380CC4-5D6E-409C-BE32-E72D297353CC}">
              <c16:uniqueId val="{00000001-E7A7-4D1E-865D-4FA7D40FFE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37955</c:v>
                </c:pt>
                <c:pt idx="1">
                  <c:v>36506</c:v>
                </c:pt>
                <c:pt idx="2">
                  <c:v>20881</c:v>
                </c:pt>
              </c:numCache>
            </c:numRef>
          </c:val>
          <c:extLst>
            <c:ext xmlns:c16="http://schemas.microsoft.com/office/drawing/2014/chart" uri="{C3380CC4-5D6E-409C-BE32-E72D297353CC}">
              <c16:uniqueId val="{00000002-E7A7-4D1E-865D-4FA7D40FFE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788,985
760,204
1,558.11
424,171,006
410,056,352
7,641,633
223,069,265
244,418,676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類似団体内では中位に位置。景気低迷に伴う市税の減等により平成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年度をピークに悪化していたが、平成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年度にかけて法人市民税の税収の増などにより基準財政収入額が増加し、改善傾向となる。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年度については、固定資産税及び地方消費税交付金の増などによる基準財政収入額の増を、臨時財政対策債発行可能額の減及び高齢者保健福祉費などの増による基準財政需要額の増が上回り</a:t>
          </a:r>
          <a:r>
            <a:rPr kumimoji="1" lang="en-US" altLang="ja-JP" sz="1200">
              <a:latin typeface="ＭＳ Ｐゴシック" panose="020B0600070205080204" pitchFamily="50" charset="-128"/>
              <a:ea typeface="ＭＳ Ｐゴシック" panose="020B0600070205080204" pitchFamily="50" charset="-128"/>
            </a:rPr>
            <a:t>0.02 </a:t>
          </a:r>
          <a:r>
            <a:rPr kumimoji="1" lang="ja-JP" altLang="en-US" sz="1200">
              <a:latin typeface="ＭＳ Ｐゴシック" panose="020B0600070205080204" pitchFamily="50" charset="-128"/>
              <a:ea typeface="ＭＳ Ｐゴシック" panose="020B0600070205080204" pitchFamily="50" charset="-128"/>
            </a:rPr>
            <a:t>ポイント低下。</a:t>
          </a:r>
        </a:p>
        <a:p>
          <a:r>
            <a:rPr kumimoji="1" lang="ja-JP" altLang="en-US" sz="1200">
              <a:latin typeface="ＭＳ Ｐゴシック" panose="020B0600070205080204" pitchFamily="50" charset="-128"/>
              <a:ea typeface="ＭＳ Ｐゴシック" panose="020B0600070205080204" pitchFamily="50" charset="-128"/>
            </a:rPr>
            <a:t>今後も行財政改革により歳出の削減に努めるとともに歳入の確保に努め、財政基盤を強化していく。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年度以降、市税などの増に伴う経常一般財源の増加により、改善傾向となっている。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年度は、扶助費や物件費などの経常的な歳出の増に加え、臨時財政対策債などの経常一般財源が減少し、経常収支比率は前年度より</a:t>
          </a:r>
          <a:r>
            <a:rPr kumimoji="1" lang="en-US" altLang="ja-JP" sz="1300">
              <a:latin typeface="ＭＳ Ｐゴシック" panose="020B0600070205080204" pitchFamily="50" charset="-128"/>
              <a:ea typeface="ＭＳ Ｐゴシック" panose="020B0600070205080204" pitchFamily="50" charset="-128"/>
            </a:rPr>
            <a:t>1.1 </a:t>
          </a:r>
          <a:r>
            <a:rPr kumimoji="1" lang="ja-JP" altLang="en-US" sz="13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162378</xdr:rowOff>
    </xdr:from>
    <xdr:to>
      <xdr:col>23</xdr:col>
      <xdr:colOff>133350</xdr:colOff>
      <xdr:row>67</xdr:row>
      <xdr:rowOff>43241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277928"/>
          <a:ext cx="0" cy="1252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15318</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43241</xdr:rowOff>
    </xdr:from>
    <xdr:to>
      <xdr:col>24</xdr:col>
      <xdr:colOff>12700</xdr:colOff>
      <xdr:row>67</xdr:row>
      <xdr:rowOff>43241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77305</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162378</xdr:rowOff>
    </xdr:from>
    <xdr:to>
      <xdr:col>24</xdr:col>
      <xdr:colOff>12700</xdr:colOff>
      <xdr:row>59</xdr:row>
      <xdr:rowOff>162378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27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2419</xdr:rowOff>
    </xdr:from>
    <xdr:to>
      <xdr:col>23</xdr:col>
      <xdr:colOff>133350</xdr:colOff>
      <xdr:row>60</xdr:row>
      <xdr:rowOff>128815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28941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110265</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91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138188</xdr:rowOff>
    </xdr:from>
    <xdr:to>
      <xdr:col>23</xdr:col>
      <xdr:colOff>184150</xdr:colOff>
      <xdr:row>64</xdr:row>
      <xdr:rowOff>68338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115509</xdr:rowOff>
    </xdr:from>
    <xdr:to>
      <xdr:col>19</xdr:col>
      <xdr:colOff>133350</xdr:colOff>
      <xdr:row>60</xdr:row>
      <xdr:rowOff>2419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0596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115509</xdr:rowOff>
    </xdr:from>
    <xdr:to>
      <xdr:col>15</xdr:col>
      <xdr:colOff>82550</xdr:colOff>
      <xdr:row>61</xdr:row>
      <xdr:rowOff>106741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059609"/>
          <a:ext cx="889000" cy="50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165299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106741</xdr:rowOff>
    </xdr:from>
    <xdr:to>
      <xdr:col>11</xdr:col>
      <xdr:colOff>31750</xdr:colOff>
      <xdr:row>61</xdr:row>
      <xdr:rowOff>129722</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5651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94542</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123069</xdr:rowOff>
    </xdr:from>
    <xdr:to>
      <xdr:col>19</xdr:col>
      <xdr:colOff>184150</xdr:colOff>
      <xdr:row>60</xdr:row>
      <xdr:rowOff>53219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63396</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0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64709</xdr:rowOff>
    </xdr:from>
    <xdr:to>
      <xdr:col>15</xdr:col>
      <xdr:colOff>133350</xdr:colOff>
      <xdr:row>58</xdr:row>
      <xdr:rowOff>166309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55941</xdr:rowOff>
    </xdr:from>
    <xdr:to>
      <xdr:col>11</xdr:col>
      <xdr:colOff>82550</xdr:colOff>
      <xdr:row>61</xdr:row>
      <xdr:rowOff>157541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167718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月に策定した定員適正化計画に基づき、令和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年間で職員定数</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人の削減を進めることとし、引き続き人件費及び物件費の削減に努める。</a:t>
          </a:r>
        </a:p>
        <a:p>
          <a:r>
            <a:rPr kumimoji="1" lang="ja-JP" altLang="en-US" sz="1300">
              <a:latin typeface="ＭＳ Ｐゴシック" panose="020B0600070205080204" pitchFamily="50" charset="-128"/>
              <a:ea typeface="ＭＳ Ｐゴシック" panose="020B0600070205080204" pitchFamily="50" charset="-128"/>
            </a:rPr>
            <a:t>定員適正化計画の前期からの着実な実施及び行政の効率化の推進により、継続して類似団体平均を下回っている。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年度は、定年の段階的な引き上げにより退職金が前年度比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億円の減となっている。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18996</xdr:rowOff>
    </xdr:from>
    <xdr:to>
      <xdr:col>23</xdr:col>
      <xdr:colOff>133350</xdr:colOff>
      <xdr:row>86</xdr:row>
      <xdr:rowOff>83824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763696"/>
          <a:ext cx="838200" cy="6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118303</xdr:rowOff>
    </xdr:from>
    <xdr:to>
      <xdr:col>19</xdr:col>
      <xdr:colOff>133350</xdr:colOff>
      <xdr:row>86</xdr:row>
      <xdr:rowOff>83824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520103"/>
          <a:ext cx="889000" cy="30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2893</xdr:rowOff>
    </xdr:from>
    <xdr:to>
      <xdr:col>15</xdr:col>
      <xdr:colOff>82550</xdr:colOff>
      <xdr:row>84</xdr:row>
      <xdr:rowOff>118303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61793"/>
          <a:ext cx="889000" cy="45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96248</xdr:rowOff>
    </xdr:from>
    <xdr:to>
      <xdr:col>11</xdr:col>
      <xdr:colOff>31750</xdr:colOff>
      <xdr:row>82</xdr:row>
      <xdr:rowOff>2893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12248"/>
          <a:ext cx="889000" cy="24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139646</xdr:rowOff>
    </xdr:from>
    <xdr:to>
      <xdr:col>23</xdr:col>
      <xdr:colOff>184150</xdr:colOff>
      <xdr:row>86</xdr:row>
      <xdr:rowOff>69796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7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111723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68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33024</xdr:rowOff>
    </xdr:from>
    <xdr:to>
      <xdr:col>19</xdr:col>
      <xdr:colOff>184150</xdr:colOff>
      <xdr:row>86</xdr:row>
      <xdr:rowOff>134624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144801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4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67503</xdr:rowOff>
    </xdr:from>
    <xdr:to>
      <xdr:col>15</xdr:col>
      <xdr:colOff>133350</xdr:colOff>
      <xdr:row>84</xdr:row>
      <xdr:rowOff>169103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4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23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123543</xdr:rowOff>
    </xdr:from>
    <xdr:to>
      <xdr:col>11</xdr:col>
      <xdr:colOff>82550</xdr:colOff>
      <xdr:row>82</xdr:row>
      <xdr:rowOff>53693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63870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45448</xdr:rowOff>
    </xdr:from>
    <xdr:to>
      <xdr:col>7</xdr:col>
      <xdr:colOff>31750</xdr:colOff>
      <xdr:row>80</xdr:row>
      <xdr:rowOff>147048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157225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類似団体の中では低水準である。</a:t>
          </a:r>
        </a:p>
        <a:p>
          <a:r>
            <a:rPr kumimoji="1" lang="ja-JP" altLang="en-US" sz="1300">
              <a:latin typeface="ＭＳ Ｐゴシック" panose="020B0600070205080204" pitchFamily="50" charset="-128"/>
              <a:ea typeface="ＭＳ Ｐゴシック" panose="020B0600070205080204" pitchFamily="50" charset="-128"/>
            </a:rPr>
            <a:t>職員給与については、人事委員会勧告に基づき給与改定を行うことで、地域民間給与との均衡を図り、常に適正化に努めている。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99786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latin typeface="ＭＳ Ｐゴシック" panose="020B0600070205080204" pitchFamily="50" charset="-128"/>
              <a:ea typeface="ＭＳ Ｐゴシック" panose="020B0600070205080204" pitchFamily="50" charset="-128"/>
            </a:rPr>
            <a:t>3,426</a:t>
          </a:r>
          <a:r>
            <a:rPr kumimoji="1" lang="ja-JP" altLang="en-US" sz="1300">
              <a:latin typeface="ＭＳ Ｐゴシック" panose="020B0600070205080204" pitchFamily="50" charset="-128"/>
              <a:ea typeface="ＭＳ Ｐゴシック" panose="020B0600070205080204" pitchFamily="50" charset="-128"/>
            </a:rPr>
            <a:t>人の増となった。令和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10.97</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月に策定した定員適正化計画に基づき、適切な人員管理に努める。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80772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295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71120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006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42164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716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138938</xdr:rowOff>
    </xdr:from>
    <xdr:to>
      <xdr:col>68</xdr:col>
      <xdr:colOff>152400</xdr:colOff>
      <xdr:row>61</xdr:row>
      <xdr:rowOff>13208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5448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29972</xdr:rowOff>
    </xdr:from>
    <xdr:to>
      <xdr:col>81</xdr:col>
      <xdr:colOff>95250</xdr:colOff>
      <xdr:row>61</xdr:row>
      <xdr:rowOff>131572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46499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162814</xdr:rowOff>
    </xdr:from>
    <xdr:to>
      <xdr:col>73</xdr:col>
      <xdr:colOff>44450</xdr:colOff>
      <xdr:row>61</xdr:row>
      <xdr:rowOff>92964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133858</xdr:rowOff>
    </xdr:from>
    <xdr:to>
      <xdr:col>68</xdr:col>
      <xdr:colOff>203200</xdr:colOff>
      <xdr:row>61</xdr:row>
      <xdr:rowOff>64008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74185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88138</xdr:rowOff>
    </xdr:from>
    <xdr:to>
      <xdr:col>64</xdr:col>
      <xdr:colOff>152400</xdr:colOff>
      <xdr:row>60</xdr:row>
      <xdr:rowOff>18288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28465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類似団体内では上位に位置する。</a:t>
          </a:r>
        </a:p>
        <a:p>
          <a:r>
            <a:rPr kumimoji="1" lang="ja-JP" altLang="en-US" sz="1300">
              <a:latin typeface="ＭＳ Ｐゴシック" panose="020B0600070205080204" pitchFamily="50" charset="-128"/>
              <a:ea typeface="ＭＳ Ｐゴシック" panose="020B0600070205080204" pitchFamily="50" charset="-128"/>
            </a:rPr>
            <a:t>実質公債費比率は、主に元利償還金の減により、前年度比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単年度数値（</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3528</xdr:rowOff>
    </xdr:from>
    <xdr:to>
      <xdr:col>81</xdr:col>
      <xdr:colOff>44450</xdr:colOff>
      <xdr:row>39</xdr:row>
      <xdr:rowOff>83961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6900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6350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59972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124178</xdr:rowOff>
    </xdr:from>
    <xdr:to>
      <xdr:col>81</xdr:col>
      <xdr:colOff>95250</xdr:colOff>
      <xdr:row>39</xdr:row>
      <xdr:rowOff>54328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140705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120949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」となる。</a:t>
          </a:r>
        </a:p>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年度の将来負担額は、市債残高の増などにより前年度比</a:t>
          </a:r>
          <a:r>
            <a:rPr kumimoji="1" lang="en-US" altLang="ja-JP" sz="1150">
              <a:latin typeface="ＭＳ Ｐゴシック" panose="020B0600070205080204" pitchFamily="50" charset="-128"/>
              <a:ea typeface="ＭＳ Ｐゴシック" panose="020B0600070205080204" pitchFamily="50" charset="-128"/>
            </a:rPr>
            <a:t>88</a:t>
          </a:r>
          <a:r>
            <a:rPr kumimoji="1" lang="ja-JP" altLang="en-US" sz="1150">
              <a:latin typeface="ＭＳ Ｐゴシック" panose="020B0600070205080204" pitchFamily="50" charset="-128"/>
              <a:ea typeface="ＭＳ Ｐゴシック" panose="020B0600070205080204" pitchFamily="50" charset="-128"/>
            </a:rPr>
            <a:t>億円増。</a:t>
          </a:r>
        </a:p>
        <a:p>
          <a:r>
            <a:rPr kumimoji="1" lang="ja-JP" altLang="en-US" sz="1150">
              <a:latin typeface="ＭＳ Ｐゴシック" panose="020B0600070205080204" pitchFamily="50" charset="-128"/>
              <a:ea typeface="ＭＳ Ｐゴシック" panose="020B0600070205080204" pitchFamily="50" charset="-128"/>
            </a:rPr>
            <a:t>充当可能財源等は、一般廃棄物処理施設整備基金の減少などにより前年度比</a:t>
          </a:r>
          <a:r>
            <a:rPr kumimoji="1" lang="en-US" altLang="ja-JP" sz="1150">
              <a:latin typeface="ＭＳ Ｐゴシック" panose="020B0600070205080204" pitchFamily="50" charset="-128"/>
              <a:ea typeface="ＭＳ Ｐゴシック" panose="020B0600070205080204" pitchFamily="50" charset="-128"/>
            </a:rPr>
            <a:t>66</a:t>
          </a:r>
          <a:r>
            <a:rPr kumimoji="1" lang="ja-JP" altLang="en-US" sz="1150">
              <a:latin typeface="ＭＳ Ｐゴシック" panose="020B0600070205080204" pitchFamily="50" charset="-128"/>
              <a:ea typeface="ＭＳ Ｐゴシック" panose="020B0600070205080204" pitchFamily="50" charset="-128"/>
            </a:rPr>
            <a:t>億円の減、充当可能特定歳入の</a:t>
          </a:r>
          <a:r>
            <a:rPr kumimoji="1" lang="en-US" altLang="ja-JP" sz="1150">
              <a:latin typeface="ＭＳ Ｐゴシック" panose="020B0600070205080204" pitchFamily="50" charset="-128"/>
              <a:ea typeface="ＭＳ Ｐゴシック" panose="020B0600070205080204" pitchFamily="50" charset="-128"/>
            </a:rPr>
            <a:t>34</a:t>
          </a:r>
          <a:r>
            <a:rPr kumimoji="1" lang="ja-JP" altLang="en-US" sz="1150">
              <a:latin typeface="ＭＳ Ｐゴシック" panose="020B0600070205080204" pitchFamily="50" charset="-128"/>
              <a:ea typeface="ＭＳ Ｐゴシック" panose="020B0600070205080204" pitchFamily="50" charset="-128"/>
            </a:rPr>
            <a:t>億円の減などにより、前年度比</a:t>
          </a:r>
          <a:r>
            <a:rPr kumimoji="1" lang="en-US" altLang="ja-JP" sz="1150">
              <a:latin typeface="ＭＳ Ｐゴシック" panose="020B0600070205080204" pitchFamily="50" charset="-128"/>
              <a:ea typeface="ＭＳ Ｐゴシック" panose="020B0600070205080204" pitchFamily="50" charset="-128"/>
            </a:rPr>
            <a:t>107</a:t>
          </a:r>
          <a:r>
            <a:rPr kumimoji="1" lang="ja-JP" altLang="en-US" sz="1150">
              <a:latin typeface="ＭＳ Ｐゴシック" panose="020B0600070205080204" pitchFamily="50" charset="-128"/>
              <a:ea typeface="ＭＳ Ｐゴシック" panose="020B0600070205080204" pitchFamily="50" charset="-128"/>
            </a:rPr>
            <a:t>億円減となった。</a:t>
          </a:r>
        </a:p>
        <a:p>
          <a:r>
            <a:rPr kumimoji="1" lang="ja-JP" altLang="en-US" sz="1150">
              <a:latin typeface="ＭＳ Ｐゴシック" panose="020B0600070205080204" pitchFamily="50" charset="-128"/>
              <a:ea typeface="ＭＳ Ｐゴシック" panose="020B0600070205080204" pitchFamily="50" charset="-128"/>
            </a:rPr>
            <a:t>中期財政計画（平成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年度から令和</a:t>
          </a:r>
          <a:r>
            <a:rPr kumimoji="1" lang="en-US" altLang="ja-JP" sz="1150">
              <a:latin typeface="ＭＳ Ｐゴシック" panose="020B0600070205080204" pitchFamily="50" charset="-128"/>
              <a:ea typeface="ＭＳ Ｐゴシック" panose="020B0600070205080204" pitchFamily="50" charset="-128"/>
            </a:rPr>
            <a:t>6</a:t>
          </a:r>
          <a:r>
            <a:rPr kumimoji="1" lang="ja-JP" altLang="en-US" sz="1150">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150">
              <a:latin typeface="ＭＳ Ｐゴシック" panose="020B0600070205080204" pitchFamily="50" charset="-128"/>
              <a:ea typeface="ＭＳ Ｐゴシック" panose="020B0600070205080204" pitchFamily="50" charset="-128"/>
            </a:rPr>
            <a:t>0%</a:t>
          </a:r>
          <a:r>
            <a:rPr kumimoji="1" lang="ja-JP" altLang="en-US" sz="1150">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788,985
760,204
1,558.11
424,171,006
410,056,352
7,641,633
223,069,265
244,418,676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経常経費充当一般財源（分子）は</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億円の増（</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2,036</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2,060</a:t>
          </a:r>
          <a:r>
            <a:rPr kumimoji="1" lang="ja-JP" altLang="en-US" sz="1200">
              <a:latin typeface="ＭＳ Ｐゴシック" panose="020B0600070205080204" pitchFamily="50" charset="-128"/>
              <a:ea typeface="ＭＳ Ｐゴシック" panose="020B0600070205080204" pitchFamily="50" charset="-128"/>
            </a:rPr>
            <a:t>億円）となるとともに、経常一般財源（分母）は地方税や普通交付税が増加した一方、臨時財政対策債等が減少したことにより</a:t>
          </a:r>
          <a:r>
            <a:rPr kumimoji="1" lang="en-US" altLang="ja-JP" sz="1200">
              <a:latin typeface="ＭＳ Ｐゴシック" panose="020B0600070205080204" pitchFamily="50" charset="-128"/>
              <a:ea typeface="ＭＳ Ｐゴシック" panose="020B0600070205080204" pitchFamily="50" charset="-128"/>
            </a:rPr>
            <a:t>2 </a:t>
          </a:r>
          <a:r>
            <a:rPr kumimoji="1" lang="ja-JP" altLang="en-US" sz="1200">
              <a:latin typeface="ＭＳ Ｐゴシック" panose="020B0600070205080204" pitchFamily="50" charset="-128"/>
              <a:ea typeface="ＭＳ Ｐゴシック" panose="020B0600070205080204" pitchFamily="50" charset="-128"/>
            </a:rPr>
            <a:t>億円の減（</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2,260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2,258</a:t>
          </a:r>
          <a:r>
            <a:rPr kumimoji="1" lang="ja-JP" altLang="en-US" sz="1200">
              <a:latin typeface="ＭＳ Ｐゴシック" panose="020B0600070205080204" pitchFamily="50" charset="-128"/>
              <a:ea typeface="ＭＳ Ｐゴシック" panose="020B0600070205080204" pitchFamily="50" charset="-128"/>
            </a:rPr>
            <a:t>億円）となった。これにより、人件費の経常収支比率は前年度比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今後は、令和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月に策定した定員適正化計画に基づき、令和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年間で職員定数</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人の削減を目指す。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38</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951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278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27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32855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市町村の合併を行い類似団体で最も広い市域を有する。そのため管理する施設も多く、物件費に係る経常収支比率は類似団体の平均を例年上回っている。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年度の経常経費充当一般財源（分子）は前年度比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億円増の</a:t>
          </a:r>
          <a:r>
            <a:rPr kumimoji="1" lang="en-US" altLang="ja-JP" sz="1200">
              <a:latin typeface="ＭＳ Ｐゴシック" panose="020B0600070205080204" pitchFamily="50" charset="-128"/>
              <a:ea typeface="ＭＳ Ｐゴシック" panose="020B0600070205080204" pitchFamily="50" charset="-128"/>
            </a:rPr>
            <a:t>355</a:t>
          </a:r>
          <a:r>
            <a:rPr kumimoji="1" lang="ja-JP" altLang="en-US" sz="1200">
              <a:latin typeface="ＭＳ Ｐゴシック" panose="020B0600070205080204" pitchFamily="50" charset="-128"/>
              <a:ea typeface="ＭＳ Ｐゴシック" panose="020B0600070205080204" pitchFamily="50" charset="-128"/>
            </a:rPr>
            <a:t>億円となるとともに、経常一般財源（分母）が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億円の減となったことにより、前年度比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84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21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110671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保育児童数、障害者自立支援給付件数及び子ども医療費助成件数の増に伴い、経常経費充当一般財源（分子）は前年度比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億円増の</a:t>
          </a:r>
          <a:r>
            <a:rPr kumimoji="1" lang="en-US" altLang="ja-JP" sz="1200">
              <a:latin typeface="ＭＳ Ｐゴシック" panose="020B0600070205080204" pitchFamily="50" charset="-128"/>
              <a:ea typeface="ＭＳ Ｐゴシック" panose="020B0600070205080204" pitchFamily="50" charset="-128"/>
            </a:rPr>
            <a:t>277</a:t>
          </a:r>
          <a:r>
            <a:rPr kumimoji="1" lang="ja-JP" altLang="en-US" sz="1200">
              <a:latin typeface="ＭＳ Ｐゴシック" panose="020B0600070205080204" pitchFamily="50" charset="-128"/>
              <a:ea typeface="ＭＳ Ｐゴシック" panose="020B0600070205080204" pitchFamily="50" charset="-128"/>
            </a:rPr>
            <a:t>億円となるとともに、経常一般財源（分母）が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億円の減となったため、扶助費の経常収支比率は前年度比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143328</xdr:rowOff>
    </xdr:from>
    <xdr:to>
      <xdr:col>24</xdr:col>
      <xdr:colOff>25400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4016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143328</xdr:rowOff>
    </xdr:from>
    <xdr:to>
      <xdr:col>24</xdr:col>
      <xdr:colOff>114300</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40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2383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10139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156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135165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xdr:rowOff>
    </xdr:from>
    <xdr:to>
      <xdr:col>11</xdr:col>
      <xdr:colOff>60325</xdr:colOff>
      <xdr:row>58</xdr:row>
      <xdr:rowOff>112485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25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年度は、その他の経常収支比率は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今後、保有資産の老朽化に伴う維持管理経費が大きな財政負担となることが見込まれており、資産の見直しや活用、運営管理等に関し長期的かつ着実に推進するため、平成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月策定（令和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月改訂）の公共施設等総合管理計画により、維持管理コストの適正化を図る。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159657</xdr:rowOff>
    </xdr:from>
    <xdr:to>
      <xdr:col>82</xdr:col>
      <xdr:colOff>107950</xdr:colOff>
      <xdr:row>57</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60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56</xdr:row>
      <xdr:rowOff>159657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56</xdr:row>
      <xdr:rowOff>143328</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143328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146249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108857</xdr:rowOff>
    </xdr:from>
    <xdr:to>
      <xdr:col>78</xdr:col>
      <xdr:colOff>120650</xdr:colOff>
      <xdr:row>57</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23784</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xdr:rowOff>
    </xdr:from>
    <xdr:to>
      <xdr:col>74</xdr:col>
      <xdr:colOff>31750</xdr:colOff>
      <xdr:row>56</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年度は、経常経費充当一般財源（分子）は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億円増の</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億円、経常一般財源（分母）が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億円の減となったことにより、補助費等の経常収支比率は前年度比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補助金及び負担金については、ガイドラインに基づく</a:t>
          </a:r>
          <a:r>
            <a:rPr kumimoji="1" lang="en-US" altLang="ja-JP" sz="1200">
              <a:latin typeface="ＭＳ Ｐゴシック" panose="020B0600070205080204" pitchFamily="50" charset="-128"/>
              <a:ea typeface="ＭＳ Ｐゴシック" panose="020B0600070205080204" pitchFamily="50" charset="-128"/>
            </a:rPr>
            <a:t>PDCA</a:t>
          </a:r>
          <a:r>
            <a:rPr kumimoji="1" lang="ja-JP" altLang="en-US" sz="1200">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類似団体では上位に位置する。経常経費充当一般財源（分子）は、前年度比</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億円減の</a:t>
          </a:r>
          <a:r>
            <a:rPr kumimoji="1" lang="en-US" altLang="ja-JP" sz="1200">
              <a:latin typeface="ＭＳ Ｐゴシック" panose="020B0600070205080204" pitchFamily="50" charset="-128"/>
              <a:ea typeface="ＭＳ Ｐゴシック" panose="020B0600070205080204" pitchFamily="50" charset="-128"/>
            </a:rPr>
            <a:t>346</a:t>
          </a:r>
          <a:r>
            <a:rPr kumimoji="1" lang="ja-JP" altLang="en-US" sz="1200">
              <a:latin typeface="ＭＳ Ｐゴシック" panose="020B0600070205080204" pitchFamily="50" charset="-128"/>
              <a:ea typeface="ＭＳ Ｐゴシック" panose="020B0600070205080204" pitchFamily="50" charset="-128"/>
            </a:rPr>
            <a:t>億円となったものの、経常一般財源（分母）が普通交付税や臨時財政対策債等の減少により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ポイント低下。一人あたり市債残高は、令和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年度末は</a:t>
          </a:r>
          <a:r>
            <a:rPr kumimoji="1" lang="en-US" altLang="ja-JP" sz="1200">
              <a:latin typeface="ＭＳ Ｐゴシック" panose="020B0600070205080204" pitchFamily="50" charset="-128"/>
              <a:ea typeface="ＭＳ Ｐゴシック" panose="020B0600070205080204" pitchFamily="50" charset="-128"/>
            </a:rPr>
            <a:t>553</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人で、中期財政計画（平成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年度まで）における計画値</a:t>
          </a:r>
          <a:r>
            <a:rPr kumimoji="1" lang="en-US" altLang="ja-JP" sz="1200">
              <a:latin typeface="ＭＳ Ｐゴシック" panose="020B0600070205080204" pitchFamily="50" charset="-128"/>
              <a:ea typeface="ＭＳ Ｐゴシック" panose="020B0600070205080204" pitchFamily="50" charset="-128"/>
            </a:rPr>
            <a:t>560</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人以下を達成している。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757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75</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76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76</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985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類似団体の中では上位に位置する。令和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200">
              <a:latin typeface="ＭＳ Ｐゴシック" panose="020B0600070205080204" pitchFamily="50" charset="-128"/>
              <a:ea typeface="ＭＳ Ｐゴシック" panose="020B0600070205080204" pitchFamily="50" charset="-128"/>
            </a:rPr>
            <a:t>75.9</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主な要因は、保育児童数、障害者自立支援給付件数及び子ども医療費助成件数の増に伴う扶助費等の増のほか、西部清掃工場運営・維持管理費の増などによる経常一般財源（分母）の増に加え、経常経費充当一般財源（分子）が減したことによるもの。</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20865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748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67128</xdr:rowOff>
    </xdr:from>
    <xdr:to>
      <xdr:col>78</xdr:col>
      <xdr:colOff>69850</xdr:colOff>
      <xdr:row>74</xdr:row>
      <xdr:rowOff>61685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4115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67128</xdr:rowOff>
    </xdr:from>
    <xdr:to>
      <xdr:col>73</xdr:col>
      <xdr:colOff>180975</xdr:colOff>
      <xdr:row>74</xdr:row>
      <xdr:rowOff>137885</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4115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137885</xdr:rowOff>
    </xdr:from>
    <xdr:to>
      <xdr:col>69</xdr:col>
      <xdr:colOff>92075</xdr:colOff>
      <xdr:row>74</xdr:row>
      <xdr:rowOff>148772</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825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141515</xdr:rowOff>
    </xdr:from>
    <xdr:to>
      <xdr:col>82</xdr:col>
      <xdr:colOff>158750</xdr:colOff>
      <xdr:row>75</xdr:row>
      <xdr:rowOff>71665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158042</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xdr:rowOff>
    </xdr:from>
    <xdr:to>
      <xdr:col>78</xdr:col>
      <xdr:colOff>120650</xdr:colOff>
      <xdr:row>74</xdr:row>
      <xdr:rowOff>112485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122662</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16328</xdr:rowOff>
    </xdr:from>
    <xdr:to>
      <xdr:col>74</xdr:col>
      <xdr:colOff>31750</xdr:colOff>
      <xdr:row>72</xdr:row>
      <xdr:rowOff>117928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128105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87085</xdr:rowOff>
    </xdr:from>
    <xdr:to>
      <xdr:col>69</xdr:col>
      <xdr:colOff>142875</xdr:colOff>
      <xdr:row>75</xdr:row>
      <xdr:rowOff>17235</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27412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64516</xdr:rowOff>
    </xdr:from>
    <xdr:to>
      <xdr:col>29</xdr:col>
      <xdr:colOff>127000</xdr:colOff>
      <xdr:row>16</xdr:row>
      <xdr:rowOff>111951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5341"/>
          <a:ext cx="6477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111951</xdr:rowOff>
    </xdr:from>
    <xdr:to>
      <xdr:col>26</xdr:col>
      <xdr:colOff>50800</xdr:colOff>
      <xdr:row>16</xdr:row>
      <xdr:rowOff>159042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2776"/>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159042</xdr:rowOff>
    </xdr:from>
    <xdr:to>
      <xdr:col>22</xdr:col>
      <xdr:colOff>114300</xdr:colOff>
      <xdr:row>17</xdr:row>
      <xdr:rowOff>5766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986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5766</xdr:rowOff>
    </xdr:from>
    <xdr:to>
      <xdr:col>18</xdr:col>
      <xdr:colOff>177800</xdr:colOff>
      <xdr:row>17</xdr:row>
      <xdr:rowOff>37198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804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13716</xdr:rowOff>
    </xdr:from>
    <xdr:to>
      <xdr:col>29</xdr:col>
      <xdr:colOff>177800</xdr:colOff>
      <xdr:row>16</xdr:row>
      <xdr:rowOff>115316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157243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61151</xdr:rowOff>
    </xdr:from>
    <xdr:to>
      <xdr:col>26</xdr:col>
      <xdr:colOff>101600</xdr:colOff>
      <xdr:row>16</xdr:row>
      <xdr:rowOff>162751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147528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108242</xdr:rowOff>
    </xdr:from>
    <xdr:to>
      <xdr:col>22</xdr:col>
      <xdr:colOff>165100</xdr:colOff>
      <xdr:row>17</xdr:row>
      <xdr:rowOff>38392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23169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8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126416</xdr:rowOff>
    </xdr:from>
    <xdr:to>
      <xdr:col>19</xdr:col>
      <xdr:colOff>38100</xdr:colOff>
      <xdr:row>17</xdr:row>
      <xdr:rowOff>56566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157848</xdr:rowOff>
    </xdr:from>
    <xdr:to>
      <xdr:col>15</xdr:col>
      <xdr:colOff>101600</xdr:colOff>
      <xdr:row>17</xdr:row>
      <xdr:rowOff>87998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72775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53619</xdr:rowOff>
    </xdr:from>
    <xdr:to>
      <xdr:col>29</xdr:col>
      <xdr:colOff>127000</xdr:colOff>
      <xdr:row>37</xdr:row>
      <xdr:rowOff>131039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78319"/>
          <a:ext cx="647700" cy="7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6185</xdr:rowOff>
    </xdr:from>
    <xdr:to>
      <xdr:col>26</xdr:col>
      <xdr:colOff>50800</xdr:colOff>
      <xdr:row>37</xdr:row>
      <xdr:rowOff>53619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30885"/>
          <a:ext cx="698500" cy="4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150965</xdr:rowOff>
    </xdr:from>
    <xdr:to>
      <xdr:col>22</xdr:col>
      <xdr:colOff>114300</xdr:colOff>
      <xdr:row>37</xdr:row>
      <xdr:rowOff>6185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04215"/>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145593</xdr:rowOff>
    </xdr:from>
    <xdr:to>
      <xdr:col>18</xdr:col>
      <xdr:colOff>177800</xdr:colOff>
      <xdr:row>36</xdr:row>
      <xdr:rowOff>150965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98843"/>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80239</xdr:rowOff>
    </xdr:from>
    <xdr:to>
      <xdr:col>29</xdr:col>
      <xdr:colOff>177800</xdr:colOff>
      <xdr:row>37</xdr:row>
      <xdr:rowOff>181839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52316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2819</xdr:rowOff>
    </xdr:from>
    <xdr:to>
      <xdr:col>26</xdr:col>
      <xdr:colOff>101600</xdr:colOff>
      <xdr:row>37</xdr:row>
      <xdr:rowOff>104419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89196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126835</xdr:rowOff>
    </xdr:from>
    <xdr:to>
      <xdr:col>22</xdr:col>
      <xdr:colOff>165100</xdr:colOff>
      <xdr:row>37</xdr:row>
      <xdr:rowOff>56985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41762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100165</xdr:rowOff>
    </xdr:from>
    <xdr:to>
      <xdr:col>19</xdr:col>
      <xdr:colOff>38100</xdr:colOff>
      <xdr:row>37</xdr:row>
      <xdr:rowOff>30315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94793</xdr:rowOff>
    </xdr:from>
    <xdr:to>
      <xdr:col>15</xdr:col>
      <xdr:colOff>101600</xdr:colOff>
      <xdr:row>37</xdr:row>
      <xdr:rowOff>24943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788,985
760,204
1,558.11
424,171,006
410,056,352
7,641,633
223,069,265
244,418,676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109068</xdr:rowOff>
    </xdr:from>
    <xdr:to>
      <xdr:col>24</xdr:col>
      <xdr:colOff>63500</xdr:colOff>
      <xdr:row>35</xdr:row>
      <xdr:rowOff>20333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38368"/>
          <a:ext cx="8382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109068</xdr:rowOff>
    </xdr:from>
    <xdr:to>
      <xdr:col>19</xdr:col>
      <xdr:colOff>177800</xdr:colOff>
      <xdr:row>34</xdr:row>
      <xdr:rowOff>156578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8368"/>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134519</xdr:rowOff>
    </xdr:from>
    <xdr:to>
      <xdr:col>15</xdr:col>
      <xdr:colOff>50800</xdr:colOff>
      <xdr:row>34</xdr:row>
      <xdr:rowOff>156578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6381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134519</xdr:rowOff>
    </xdr:from>
    <xdr:to>
      <xdr:col>10</xdr:col>
      <xdr:colOff>114300</xdr:colOff>
      <xdr:row>35</xdr:row>
      <xdr:rowOff>54280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3819"/>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140983</xdr:rowOff>
    </xdr:from>
    <xdr:to>
      <xdr:col>24</xdr:col>
      <xdr:colOff>114300</xdr:colOff>
      <xdr:row>35</xdr:row>
      <xdr:rowOff>71133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119410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58268</xdr:rowOff>
    </xdr:from>
    <xdr:to>
      <xdr:col>20</xdr:col>
      <xdr:colOff>38100</xdr:colOff>
      <xdr:row>34</xdr:row>
      <xdr:rowOff>159868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150995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8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105778</xdr:rowOff>
    </xdr:from>
    <xdr:to>
      <xdr:col>15</xdr:col>
      <xdr:colOff>101600</xdr:colOff>
      <xdr:row>35</xdr:row>
      <xdr:rowOff>35928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27055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83719</xdr:rowOff>
    </xdr:from>
    <xdr:to>
      <xdr:col>10</xdr:col>
      <xdr:colOff>165100</xdr:colOff>
      <xdr:row>35</xdr:row>
      <xdr:rowOff>13869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3480</xdr:rowOff>
    </xdr:from>
    <xdr:to>
      <xdr:col>6</xdr:col>
      <xdr:colOff>38100</xdr:colOff>
      <xdr:row>35</xdr:row>
      <xdr:rowOff>105080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96207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50500</xdr:rowOff>
    </xdr:from>
    <xdr:to>
      <xdr:col>24</xdr:col>
      <xdr:colOff>63500</xdr:colOff>
      <xdr:row>54</xdr:row>
      <xdr:rowOff>43962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37350"/>
          <a:ext cx="838200" cy="16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50500</xdr:rowOff>
    </xdr:from>
    <xdr:to>
      <xdr:col>19</xdr:col>
      <xdr:colOff>177800</xdr:colOff>
      <xdr:row>54</xdr:row>
      <xdr:rowOff>122920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37350"/>
          <a:ext cx="889000" cy="2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122920</xdr:rowOff>
    </xdr:from>
    <xdr:to>
      <xdr:col>15</xdr:col>
      <xdr:colOff>50800</xdr:colOff>
      <xdr:row>57</xdr:row>
      <xdr:rowOff>102529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81220"/>
          <a:ext cx="889000" cy="49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102529</xdr:rowOff>
    </xdr:from>
    <xdr:to>
      <xdr:col>10</xdr:col>
      <xdr:colOff>114300</xdr:colOff>
      <xdr:row>58</xdr:row>
      <xdr:rowOff>109388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5179"/>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164612</xdr:rowOff>
    </xdr:from>
    <xdr:to>
      <xdr:col>24</xdr:col>
      <xdr:colOff>114300</xdr:colOff>
      <xdr:row>54</xdr:row>
      <xdr:rowOff>94762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5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16039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171150</xdr:rowOff>
    </xdr:from>
    <xdr:to>
      <xdr:col>20</xdr:col>
      <xdr:colOff>38100</xdr:colOff>
      <xdr:row>53</xdr:row>
      <xdr:rowOff>101300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117827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72120</xdr:rowOff>
    </xdr:from>
    <xdr:to>
      <xdr:col>15</xdr:col>
      <xdr:colOff>101600</xdr:colOff>
      <xdr:row>55</xdr:row>
      <xdr:rowOff>2270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164847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2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51729</xdr:rowOff>
    </xdr:from>
    <xdr:to>
      <xdr:col>10</xdr:col>
      <xdr:colOff>165100</xdr:colOff>
      <xdr:row>57</xdr:row>
      <xdr:rowOff>153329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169856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58588</xdr:rowOff>
    </xdr:from>
    <xdr:to>
      <xdr:col>6</xdr:col>
      <xdr:colOff>38100</xdr:colOff>
      <xdr:row>58</xdr:row>
      <xdr:rowOff>160188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7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125113</xdr:rowOff>
    </xdr:from>
    <xdr:to>
      <xdr:col>24</xdr:col>
      <xdr:colOff>63500</xdr:colOff>
      <xdr:row>75</xdr:row>
      <xdr:rowOff>44994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812413"/>
          <a:ext cx="838200" cy="9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44994</xdr:rowOff>
    </xdr:from>
    <xdr:to>
      <xdr:col>19</xdr:col>
      <xdr:colOff>177800</xdr:colOff>
      <xdr:row>75</xdr:row>
      <xdr:rowOff>166261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903744"/>
          <a:ext cx="8890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166261</xdr:rowOff>
    </xdr:from>
    <xdr:to>
      <xdr:col>15</xdr:col>
      <xdr:colOff>50800</xdr:colOff>
      <xdr:row>76</xdr:row>
      <xdr:rowOff>363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2501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159294</xdr:rowOff>
    </xdr:from>
    <xdr:to>
      <xdr:col>10</xdr:col>
      <xdr:colOff>114300</xdr:colOff>
      <xdr:row>76</xdr:row>
      <xdr:rowOff>363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018044"/>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74313</xdr:rowOff>
    </xdr:from>
    <xdr:to>
      <xdr:col>24</xdr:col>
      <xdr:colOff>114300</xdr:colOff>
      <xdr:row>75</xdr:row>
      <xdr:rowOff>4463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97190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165644</xdr:rowOff>
    </xdr:from>
    <xdr:to>
      <xdr:col>20</xdr:col>
      <xdr:colOff>38100</xdr:colOff>
      <xdr:row>75</xdr:row>
      <xdr:rowOff>95794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112321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62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115461</xdr:rowOff>
    </xdr:from>
    <xdr:to>
      <xdr:col>15</xdr:col>
      <xdr:colOff>101600</xdr:colOff>
      <xdr:row>76</xdr:row>
      <xdr:rowOff>45611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62138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7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121013</xdr:rowOff>
    </xdr:from>
    <xdr:to>
      <xdr:col>10</xdr:col>
      <xdr:colOff>165100</xdr:colOff>
      <xdr:row>76</xdr:row>
      <xdr:rowOff>51163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67690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275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108494</xdr:rowOff>
    </xdr:from>
    <xdr:to>
      <xdr:col>6</xdr:col>
      <xdr:colOff>38100</xdr:colOff>
      <xdr:row>76</xdr:row>
      <xdr:rowOff>38644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55171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7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104980</xdr:rowOff>
    </xdr:from>
    <xdr:to>
      <xdr:col>24</xdr:col>
      <xdr:colOff>62865</xdr:colOff>
      <xdr:row>97</xdr:row>
      <xdr:rowOff>163666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35480"/>
          <a:ext cx="1270" cy="125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167493</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163666</xdr:rowOff>
    </xdr:from>
    <xdr:to>
      <xdr:col>24</xdr:col>
      <xdr:colOff>152400</xdr:colOff>
      <xdr:row>97</xdr:row>
      <xdr:rowOff>163666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51657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1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104980</xdr:rowOff>
    </xdr:from>
    <xdr:to>
      <xdr:col>24</xdr:col>
      <xdr:colOff>152400</xdr:colOff>
      <xdr:row>90</xdr:row>
      <xdr:rowOff>104980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163666</xdr:rowOff>
    </xdr:from>
    <xdr:to>
      <xdr:col>24</xdr:col>
      <xdr:colOff>63500</xdr:colOff>
      <xdr:row>98</xdr:row>
      <xdr:rowOff>57432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94316"/>
          <a:ext cx="8382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132717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7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117132</xdr:rowOff>
    </xdr:from>
    <xdr:to>
      <xdr:col>19</xdr:col>
      <xdr:colOff>177800</xdr:colOff>
      <xdr:row>98</xdr:row>
      <xdr:rowOff>57432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47782"/>
          <a:ext cx="889000" cy="1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20979</xdr:rowOff>
    </xdr:from>
    <xdr:to>
      <xdr:col>20</xdr:col>
      <xdr:colOff>38100</xdr:colOff>
      <xdr:row>95</xdr:row>
      <xdr:rowOff>122579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0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139106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08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117132</xdr:rowOff>
    </xdr:from>
    <xdr:to>
      <xdr:col>15</xdr:col>
      <xdr:colOff>50800</xdr:colOff>
      <xdr:row>99</xdr:row>
      <xdr:rowOff>6015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7782"/>
          <a:ext cx="889000" cy="23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127606</xdr:rowOff>
    </xdr:from>
    <xdr:to>
      <xdr:col>15</xdr:col>
      <xdr:colOff>101600</xdr:colOff>
      <xdr:row>95</xdr:row>
      <xdr:rowOff>57756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4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74283</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6015</xdr:rowOff>
    </xdr:from>
    <xdr:to>
      <xdr:col>10</xdr:col>
      <xdr:colOff>114300</xdr:colOff>
      <xdr:row>99</xdr:row>
      <xdr:rowOff>69447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79565"/>
          <a:ext cx="889000" cy="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30031</xdr:rowOff>
    </xdr:from>
    <xdr:to>
      <xdr:col>10</xdr:col>
      <xdr:colOff>165100</xdr:colOff>
      <xdr:row>96</xdr:row>
      <xdr:rowOff>131631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148158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77744</xdr:rowOff>
    </xdr:from>
    <xdr:to>
      <xdr:col>6</xdr:col>
      <xdr:colOff>38100</xdr:colOff>
      <xdr:row>97</xdr:row>
      <xdr:rowOff>7894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24421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112866</xdr:rowOff>
    </xdr:from>
    <xdr:to>
      <xdr:col>24</xdr:col>
      <xdr:colOff>114300</xdr:colOff>
      <xdr:row>98</xdr:row>
      <xdr:rowOff>43016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27793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5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6632</xdr:rowOff>
    </xdr:from>
    <xdr:to>
      <xdr:col>20</xdr:col>
      <xdr:colOff>38100</xdr:colOff>
      <xdr:row>98</xdr:row>
      <xdr:rowOff>108232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99359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90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66332</xdr:rowOff>
    </xdr:from>
    <xdr:to>
      <xdr:col>15</xdr:col>
      <xdr:colOff>101600</xdr:colOff>
      <xdr:row>97</xdr:row>
      <xdr:rowOff>167932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159059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78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126665</xdr:rowOff>
    </xdr:from>
    <xdr:to>
      <xdr:col>10</xdr:col>
      <xdr:colOff>165100</xdr:colOff>
      <xdr:row>99</xdr:row>
      <xdr:rowOff>56815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47942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18647</xdr:rowOff>
    </xdr:from>
    <xdr:to>
      <xdr:col>6</xdr:col>
      <xdr:colOff>38100</xdr:colOff>
      <xdr:row>99</xdr:row>
      <xdr:rowOff>120247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111374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8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4788</xdr:rowOff>
    </xdr:from>
    <xdr:to>
      <xdr:col>55</xdr:col>
      <xdr:colOff>0</xdr:colOff>
      <xdr:row>39</xdr:row>
      <xdr:rowOff>23126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91338"/>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4788</xdr:rowOff>
    </xdr:from>
    <xdr:to>
      <xdr:col>50</xdr:col>
      <xdr:colOff>114300</xdr:colOff>
      <xdr:row>39</xdr:row>
      <xdr:rowOff>76353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91338"/>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158902</xdr:rowOff>
    </xdr:from>
    <xdr:to>
      <xdr:col>45</xdr:col>
      <xdr:colOff>177800</xdr:colOff>
      <xdr:row>39</xdr:row>
      <xdr:rowOff>76353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73852"/>
          <a:ext cx="889000" cy="12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158902</xdr:rowOff>
    </xdr:from>
    <xdr:to>
      <xdr:col>41</xdr:col>
      <xdr:colOff>50800</xdr:colOff>
      <xdr:row>39</xdr:row>
      <xdr:rowOff>111023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73852"/>
          <a:ext cx="889000" cy="13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143776</xdr:rowOff>
    </xdr:from>
    <xdr:to>
      <xdr:col>55</xdr:col>
      <xdr:colOff>50800</xdr:colOff>
      <xdr:row>39</xdr:row>
      <xdr:rowOff>73926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58703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125438</xdr:rowOff>
    </xdr:from>
    <xdr:to>
      <xdr:col>50</xdr:col>
      <xdr:colOff>165100</xdr:colOff>
      <xdr:row>39</xdr:row>
      <xdr:rowOff>55588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46715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25553</xdr:rowOff>
    </xdr:from>
    <xdr:to>
      <xdr:col>46</xdr:col>
      <xdr:colOff>38100</xdr:colOff>
      <xdr:row>39</xdr:row>
      <xdr:rowOff>127153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118280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108102</xdr:rowOff>
    </xdr:from>
    <xdr:to>
      <xdr:col>41</xdr:col>
      <xdr:colOff>101600</xdr:colOff>
      <xdr:row>32</xdr:row>
      <xdr:rowOff>38252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29379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1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60223</xdr:rowOff>
    </xdr:from>
    <xdr:to>
      <xdr:col>36</xdr:col>
      <xdr:colOff>165100</xdr:colOff>
      <xdr:row>39</xdr:row>
      <xdr:rowOff>161823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152950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120764</xdr:rowOff>
    </xdr:from>
    <xdr:to>
      <xdr:col>55</xdr:col>
      <xdr:colOff>0</xdr:colOff>
      <xdr:row>54</xdr:row>
      <xdr:rowOff>22161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693264"/>
          <a:ext cx="838200" cy="58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22161</xdr:rowOff>
    </xdr:from>
    <xdr:to>
      <xdr:col>50</xdr:col>
      <xdr:colOff>114300</xdr:colOff>
      <xdr:row>55</xdr:row>
      <xdr:rowOff>13836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80461"/>
          <a:ext cx="889000" cy="1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109715</xdr:rowOff>
    </xdr:from>
    <xdr:to>
      <xdr:col>45</xdr:col>
      <xdr:colOff>177800</xdr:colOff>
      <xdr:row>55</xdr:row>
      <xdr:rowOff>13836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196565"/>
          <a:ext cx="889000" cy="24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108248</xdr:rowOff>
    </xdr:from>
    <xdr:to>
      <xdr:col>41</xdr:col>
      <xdr:colOff>50800</xdr:colOff>
      <xdr:row>53</xdr:row>
      <xdr:rowOff>109715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95098"/>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69964</xdr:rowOff>
    </xdr:from>
    <xdr:to>
      <xdr:col>55</xdr:col>
      <xdr:colOff>50800</xdr:colOff>
      <xdr:row>51</xdr:row>
      <xdr:rowOff>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22991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5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142811</xdr:rowOff>
    </xdr:from>
    <xdr:to>
      <xdr:col>50</xdr:col>
      <xdr:colOff>165100</xdr:colOff>
      <xdr:row>54</xdr:row>
      <xdr:rowOff>72961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89488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0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134486</xdr:rowOff>
    </xdr:from>
    <xdr:to>
      <xdr:col>46</xdr:col>
      <xdr:colOff>38100</xdr:colOff>
      <xdr:row>55</xdr:row>
      <xdr:rowOff>64636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55763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58915</xdr:rowOff>
    </xdr:from>
    <xdr:to>
      <xdr:col>41</xdr:col>
      <xdr:colOff>101600</xdr:colOff>
      <xdr:row>53</xdr:row>
      <xdr:rowOff>160515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5592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89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57448</xdr:rowOff>
    </xdr:from>
    <xdr:to>
      <xdr:col>36</xdr:col>
      <xdr:colOff>165100</xdr:colOff>
      <xdr:row>53</xdr:row>
      <xdr:rowOff>159048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1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4125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9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31000</xdr:rowOff>
    </xdr:from>
    <xdr:to>
      <xdr:col>55</xdr:col>
      <xdr:colOff>0</xdr:colOff>
      <xdr:row>76</xdr:row>
      <xdr:rowOff>122289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032500"/>
          <a:ext cx="838200" cy="11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122289</xdr:rowOff>
    </xdr:from>
    <xdr:to>
      <xdr:col>50</xdr:col>
      <xdr:colOff>114300</xdr:colOff>
      <xdr:row>77</xdr:row>
      <xdr:rowOff>93218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52489"/>
          <a:ext cx="889000" cy="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133871</xdr:rowOff>
    </xdr:from>
    <xdr:to>
      <xdr:col>45</xdr:col>
      <xdr:colOff>177800</xdr:colOff>
      <xdr:row>77</xdr:row>
      <xdr:rowOff>93218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92621"/>
          <a:ext cx="889000" cy="30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133871</xdr:rowOff>
    </xdr:from>
    <xdr:to>
      <xdr:col>41</xdr:col>
      <xdr:colOff>50800</xdr:colOff>
      <xdr:row>76</xdr:row>
      <xdr:rowOff>121831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92621"/>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151650</xdr:rowOff>
    </xdr:from>
    <xdr:to>
      <xdr:col>55</xdr:col>
      <xdr:colOff>50800</xdr:colOff>
      <xdr:row>70</xdr:row>
      <xdr:rowOff>81800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1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104677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1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71489</xdr:rowOff>
    </xdr:from>
    <xdr:to>
      <xdr:col>50</xdr:col>
      <xdr:colOff>165100</xdr:colOff>
      <xdr:row>77</xdr:row>
      <xdr:rowOff>1639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164216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42418</xdr:rowOff>
    </xdr:from>
    <xdr:to>
      <xdr:col>46</xdr:col>
      <xdr:colOff>38100</xdr:colOff>
      <xdr:row>77</xdr:row>
      <xdr:rowOff>144018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135145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83071</xdr:rowOff>
    </xdr:from>
    <xdr:to>
      <xdr:col>41</xdr:col>
      <xdr:colOff>101600</xdr:colOff>
      <xdr:row>76</xdr:row>
      <xdr:rowOff>13221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71031</xdr:rowOff>
    </xdr:from>
    <xdr:to>
      <xdr:col>36</xdr:col>
      <xdr:colOff>165100</xdr:colOff>
      <xdr:row>77</xdr:row>
      <xdr:rowOff>1181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163758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1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51558</xdr:rowOff>
    </xdr:from>
    <xdr:to>
      <xdr:col>55</xdr:col>
      <xdr:colOff>0</xdr:colOff>
      <xdr:row>93</xdr:row>
      <xdr:rowOff>55118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996408"/>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55118</xdr:rowOff>
    </xdr:from>
    <xdr:to>
      <xdr:col>50</xdr:col>
      <xdr:colOff>114300</xdr:colOff>
      <xdr:row>94</xdr:row>
      <xdr:rowOff>78043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999968"/>
          <a:ext cx="889000" cy="19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113902</xdr:rowOff>
    </xdr:from>
    <xdr:to>
      <xdr:col>45</xdr:col>
      <xdr:colOff>177800</xdr:colOff>
      <xdr:row>94</xdr:row>
      <xdr:rowOff>78043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058752"/>
          <a:ext cx="889000" cy="1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113902</xdr:rowOff>
    </xdr:from>
    <xdr:to>
      <xdr:col>41</xdr:col>
      <xdr:colOff>50800</xdr:colOff>
      <xdr:row>94</xdr:row>
      <xdr:rowOff>78076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058752"/>
          <a:ext cx="889000" cy="1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758</xdr:rowOff>
    </xdr:from>
    <xdr:to>
      <xdr:col>55</xdr:col>
      <xdr:colOff>50800</xdr:colOff>
      <xdr:row>93</xdr:row>
      <xdr:rowOff>102358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9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23635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7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4318</xdr:rowOff>
    </xdr:from>
    <xdr:to>
      <xdr:col>50</xdr:col>
      <xdr:colOff>165100</xdr:colOff>
      <xdr:row>93</xdr:row>
      <xdr:rowOff>105918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122445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7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27243</xdr:rowOff>
    </xdr:from>
    <xdr:to>
      <xdr:col>46</xdr:col>
      <xdr:colOff>38100</xdr:colOff>
      <xdr:row>94</xdr:row>
      <xdr:rowOff>128843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1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145370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63102</xdr:rowOff>
    </xdr:from>
    <xdr:to>
      <xdr:col>41</xdr:col>
      <xdr:colOff>101600</xdr:colOff>
      <xdr:row>93</xdr:row>
      <xdr:rowOff>164702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9779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27276</xdr:rowOff>
    </xdr:from>
    <xdr:to>
      <xdr:col>36</xdr:col>
      <xdr:colOff>165100</xdr:colOff>
      <xdr:row>94</xdr:row>
      <xdr:rowOff>128876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145403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129794</xdr:rowOff>
    </xdr:from>
    <xdr:to>
      <xdr:col>85</xdr:col>
      <xdr:colOff>127000</xdr:colOff>
      <xdr:row>36</xdr:row>
      <xdr:rowOff>98334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5787644"/>
          <a:ext cx="838200" cy="48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98334</xdr:rowOff>
    </xdr:from>
    <xdr:to>
      <xdr:col>81</xdr:col>
      <xdr:colOff>50800</xdr:colOff>
      <xdr:row>37</xdr:row>
      <xdr:rowOff>103995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270534"/>
          <a:ext cx="889000" cy="17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103995</xdr:rowOff>
    </xdr:from>
    <xdr:to>
      <xdr:col>76</xdr:col>
      <xdr:colOff>114300</xdr:colOff>
      <xdr:row>37</xdr:row>
      <xdr:rowOff>152763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44764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152763</xdr:rowOff>
    </xdr:from>
    <xdr:to>
      <xdr:col>71</xdr:col>
      <xdr:colOff>177800</xdr:colOff>
      <xdr:row>38</xdr:row>
      <xdr:rowOff>35959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96413"/>
          <a:ext cx="8890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78994</xdr:rowOff>
    </xdr:from>
    <xdr:to>
      <xdr:col>85</xdr:col>
      <xdr:colOff>177800</xdr:colOff>
      <xdr:row>34</xdr:row>
      <xdr:rowOff>9144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101871</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47534</xdr:rowOff>
    </xdr:from>
    <xdr:to>
      <xdr:col>81</xdr:col>
      <xdr:colOff>101600</xdr:colOff>
      <xdr:row>36</xdr:row>
      <xdr:rowOff>149134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165661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599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53195</xdr:rowOff>
    </xdr:from>
    <xdr:to>
      <xdr:col>76</xdr:col>
      <xdr:colOff>165100</xdr:colOff>
      <xdr:row>37</xdr:row>
      <xdr:rowOff>154795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3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171322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17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101963</xdr:rowOff>
    </xdr:from>
    <xdr:to>
      <xdr:col>72</xdr:col>
      <xdr:colOff>38100</xdr:colOff>
      <xdr:row>38</xdr:row>
      <xdr:rowOff>32113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48640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22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156609</xdr:rowOff>
    </xdr:from>
    <xdr:to>
      <xdr:col>67</xdr:col>
      <xdr:colOff>101600</xdr:colOff>
      <xdr:row>38</xdr:row>
      <xdr:rowOff>86759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103286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2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42507</xdr:rowOff>
    </xdr:from>
    <xdr:to>
      <xdr:col>85</xdr:col>
      <xdr:colOff>127000</xdr:colOff>
      <xdr:row>78</xdr:row>
      <xdr:rowOff>50242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15607"/>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69748</xdr:rowOff>
    </xdr:from>
    <xdr:to>
      <xdr:col>81</xdr:col>
      <xdr:colOff>50800</xdr:colOff>
      <xdr:row>78</xdr:row>
      <xdr:rowOff>42507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71398"/>
          <a:ext cx="889000" cy="1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69748</xdr:rowOff>
    </xdr:from>
    <xdr:to>
      <xdr:col>76</xdr:col>
      <xdr:colOff>114300</xdr:colOff>
      <xdr:row>77</xdr:row>
      <xdr:rowOff>120765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71398"/>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120765</xdr:rowOff>
    </xdr:from>
    <xdr:to>
      <xdr:col>71</xdr:col>
      <xdr:colOff>177800</xdr:colOff>
      <xdr:row>77</xdr:row>
      <xdr:rowOff>127318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224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170892</xdr:rowOff>
    </xdr:from>
    <xdr:to>
      <xdr:col>85</xdr:col>
      <xdr:colOff>177800</xdr:colOff>
      <xdr:row>78</xdr:row>
      <xdr:rowOff>101042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149319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163157</xdr:rowOff>
    </xdr:from>
    <xdr:to>
      <xdr:col>81</xdr:col>
      <xdr:colOff>101600</xdr:colOff>
      <xdr:row>78</xdr:row>
      <xdr:rowOff>93307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84434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18948</xdr:rowOff>
    </xdr:from>
    <xdr:to>
      <xdr:col>76</xdr:col>
      <xdr:colOff>165100</xdr:colOff>
      <xdr:row>77</xdr:row>
      <xdr:rowOff>120548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111675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69965</xdr:rowOff>
    </xdr:from>
    <xdr:to>
      <xdr:col>72</xdr:col>
      <xdr:colOff>38100</xdr:colOff>
      <xdr:row>78</xdr:row>
      <xdr:rowOff>115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162692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76518</xdr:rowOff>
    </xdr:from>
    <xdr:to>
      <xdr:col>67</xdr:col>
      <xdr:colOff>101600</xdr:colOff>
      <xdr:row>78</xdr:row>
      <xdr:rowOff>6668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169245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115315</xdr:rowOff>
    </xdr:from>
    <xdr:to>
      <xdr:col>85</xdr:col>
      <xdr:colOff>127000</xdr:colOff>
      <xdr:row>95</xdr:row>
      <xdr:rowOff>98933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31615"/>
          <a:ext cx="8382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103887</xdr:rowOff>
    </xdr:from>
    <xdr:to>
      <xdr:col>81</xdr:col>
      <xdr:colOff>50800</xdr:colOff>
      <xdr:row>95</xdr:row>
      <xdr:rowOff>98933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705837"/>
          <a:ext cx="889000" cy="68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103887</xdr:rowOff>
    </xdr:from>
    <xdr:to>
      <xdr:col>76</xdr:col>
      <xdr:colOff>114300</xdr:colOff>
      <xdr:row>95</xdr:row>
      <xdr:rowOff>1321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705837"/>
          <a:ext cx="889000" cy="5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68453</xdr:rowOff>
    </xdr:from>
    <xdr:to>
      <xdr:col>71</xdr:col>
      <xdr:colOff>177800</xdr:colOff>
      <xdr:row>95</xdr:row>
      <xdr:rowOff>1321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013303"/>
          <a:ext cx="889000" cy="2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64515</xdr:rowOff>
    </xdr:from>
    <xdr:to>
      <xdr:col>85</xdr:col>
      <xdr:colOff>177800</xdr:colOff>
      <xdr:row>94</xdr:row>
      <xdr:rowOff>166115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1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87392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48133</xdr:rowOff>
    </xdr:from>
    <xdr:to>
      <xdr:col>81</xdr:col>
      <xdr:colOff>101600</xdr:colOff>
      <xdr:row>95</xdr:row>
      <xdr:rowOff>149733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140860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4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53087</xdr:rowOff>
    </xdr:from>
    <xdr:to>
      <xdr:col>76</xdr:col>
      <xdr:colOff>165100</xdr:colOff>
      <xdr:row>91</xdr:row>
      <xdr:rowOff>154687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171214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4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121971</xdr:rowOff>
    </xdr:from>
    <xdr:to>
      <xdr:col>72</xdr:col>
      <xdr:colOff>38100</xdr:colOff>
      <xdr:row>95</xdr:row>
      <xdr:rowOff>52121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2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68648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01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17653</xdr:rowOff>
    </xdr:from>
    <xdr:to>
      <xdr:col>67</xdr:col>
      <xdr:colOff>101600</xdr:colOff>
      <xdr:row>93</xdr:row>
      <xdr:rowOff>119253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5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135780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57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59363</xdr:rowOff>
    </xdr:from>
    <xdr:to>
      <xdr:col>116</xdr:col>
      <xdr:colOff>63500</xdr:colOff>
      <xdr:row>37</xdr:row>
      <xdr:rowOff>65895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40301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53485</xdr:rowOff>
    </xdr:from>
    <xdr:to>
      <xdr:col>111</xdr:col>
      <xdr:colOff>177800</xdr:colOff>
      <xdr:row>37</xdr:row>
      <xdr:rowOff>65895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39713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43035</xdr:rowOff>
    </xdr:from>
    <xdr:to>
      <xdr:col>107</xdr:col>
      <xdr:colOff>50800</xdr:colOff>
      <xdr:row>37</xdr:row>
      <xdr:rowOff>53485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38668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38789</xdr:rowOff>
    </xdr:from>
    <xdr:to>
      <xdr:col>102</xdr:col>
      <xdr:colOff>114300</xdr:colOff>
      <xdr:row>37</xdr:row>
      <xdr:rowOff>43035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38243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8563</xdr:rowOff>
    </xdr:from>
    <xdr:to>
      <xdr:col>116</xdr:col>
      <xdr:colOff>114300</xdr:colOff>
      <xdr:row>37</xdr:row>
      <xdr:rowOff>110163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3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158440</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3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15095</xdr:rowOff>
    </xdr:from>
    <xdr:to>
      <xdr:col>112</xdr:col>
      <xdr:colOff>38100</xdr:colOff>
      <xdr:row>37</xdr:row>
      <xdr:rowOff>116695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107822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45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2685</xdr:rowOff>
    </xdr:from>
    <xdr:to>
      <xdr:col>107</xdr:col>
      <xdr:colOff>101600</xdr:colOff>
      <xdr:row>37</xdr:row>
      <xdr:rowOff>104285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95412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4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163685</xdr:rowOff>
    </xdr:from>
    <xdr:to>
      <xdr:col>102</xdr:col>
      <xdr:colOff>165100</xdr:colOff>
      <xdr:row>37</xdr:row>
      <xdr:rowOff>93835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84962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42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159439</xdr:rowOff>
    </xdr:from>
    <xdr:to>
      <xdr:col>98</xdr:col>
      <xdr:colOff>38100</xdr:colOff>
      <xdr:row>37</xdr:row>
      <xdr:rowOff>89589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80716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4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40386</xdr:rowOff>
    </xdr:from>
    <xdr:to>
      <xdr:col>116</xdr:col>
      <xdr:colOff>63500</xdr:colOff>
      <xdr:row>59</xdr:row>
      <xdr:rowOff>40462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5593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40462</xdr:rowOff>
    </xdr:from>
    <xdr:to>
      <xdr:col>111</xdr:col>
      <xdr:colOff>177800</xdr:colOff>
      <xdr:row>59</xdr:row>
      <xdr:rowOff>40627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56012"/>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40234</xdr:rowOff>
    </xdr:from>
    <xdr:to>
      <xdr:col>107</xdr:col>
      <xdr:colOff>50800</xdr:colOff>
      <xdr:row>59</xdr:row>
      <xdr:rowOff>40627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5578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39827</xdr:rowOff>
    </xdr:from>
    <xdr:to>
      <xdr:col>102</xdr:col>
      <xdr:colOff>114300</xdr:colOff>
      <xdr:row>59</xdr:row>
      <xdr:rowOff>40234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55377"/>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161036</xdr:rowOff>
    </xdr:from>
    <xdr:to>
      <xdr:col>116</xdr:col>
      <xdr:colOff>114300</xdr:colOff>
      <xdr:row>59</xdr:row>
      <xdr:rowOff>91186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75963</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161112</xdr:rowOff>
    </xdr:from>
    <xdr:to>
      <xdr:col>112</xdr:col>
      <xdr:colOff>38100</xdr:colOff>
      <xdr:row>59</xdr:row>
      <xdr:rowOff>91262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82389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9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161277</xdr:rowOff>
    </xdr:from>
    <xdr:to>
      <xdr:col>107</xdr:col>
      <xdr:colOff>101600</xdr:colOff>
      <xdr:row>59</xdr:row>
      <xdr:rowOff>91427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82554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98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160884</xdr:rowOff>
    </xdr:from>
    <xdr:to>
      <xdr:col>102</xdr:col>
      <xdr:colOff>165100</xdr:colOff>
      <xdr:row>59</xdr:row>
      <xdr:rowOff>91034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82161</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9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160477</xdr:rowOff>
    </xdr:from>
    <xdr:to>
      <xdr:col>98</xdr:col>
      <xdr:colOff>38100</xdr:colOff>
      <xdr:row>59</xdr:row>
      <xdr:rowOff>90627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81754</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9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162971</xdr:rowOff>
    </xdr:from>
    <xdr:to>
      <xdr:col>116</xdr:col>
      <xdr:colOff>63500</xdr:colOff>
      <xdr:row>78</xdr:row>
      <xdr:rowOff>35916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64621"/>
          <a:ext cx="8382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35916</xdr:rowOff>
    </xdr:from>
    <xdr:to>
      <xdr:col>111</xdr:col>
      <xdr:colOff>177800</xdr:colOff>
      <xdr:row>78</xdr:row>
      <xdr:rowOff>69109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09016"/>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69109</xdr:rowOff>
    </xdr:from>
    <xdr:to>
      <xdr:col>107</xdr:col>
      <xdr:colOff>50800</xdr:colOff>
      <xdr:row>78</xdr:row>
      <xdr:rowOff>92883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44220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92883</xdr:rowOff>
    </xdr:from>
    <xdr:to>
      <xdr:col>102</xdr:col>
      <xdr:colOff>114300</xdr:colOff>
      <xdr:row>78</xdr:row>
      <xdr:rowOff>124247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65983"/>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112171</xdr:rowOff>
    </xdr:from>
    <xdr:to>
      <xdr:col>116</xdr:col>
      <xdr:colOff>114300</xdr:colOff>
      <xdr:row>78</xdr:row>
      <xdr:rowOff>42321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90598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156566</xdr:rowOff>
    </xdr:from>
    <xdr:to>
      <xdr:col>112</xdr:col>
      <xdr:colOff>38100</xdr:colOff>
      <xdr:row>78</xdr:row>
      <xdr:rowOff>86716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77843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18309</xdr:rowOff>
    </xdr:from>
    <xdr:to>
      <xdr:col>107</xdr:col>
      <xdr:colOff>101600</xdr:colOff>
      <xdr:row>78</xdr:row>
      <xdr:rowOff>119909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111036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42083</xdr:rowOff>
    </xdr:from>
    <xdr:to>
      <xdr:col>102</xdr:col>
      <xdr:colOff>165100</xdr:colOff>
      <xdr:row>78</xdr:row>
      <xdr:rowOff>143683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134810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5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73447</xdr:rowOff>
    </xdr:from>
    <xdr:to>
      <xdr:col>98</xdr:col>
      <xdr:colOff>38100</xdr:colOff>
      <xdr:row>79</xdr:row>
      <xdr:rowOff>3597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166174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5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市町村の合併を行い類似団体で最も広い市域を有するため、普通建設事業費（うち更新整備）、維持補修費及び災害復旧事業費は類似団体と比較して一人当たりコストが高い状況となっている。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96,994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30,824</a:t>
          </a:r>
          <a:r>
            <a:rPr kumimoji="1" lang="ja-JP" altLang="en-US" sz="1300">
              <a:latin typeface="ＭＳ Ｐゴシック" panose="020B0600070205080204" pitchFamily="50" charset="-128"/>
              <a:ea typeface="ＭＳ Ｐゴシック" panose="020B0600070205080204" pitchFamily="50" charset="-128"/>
            </a:rPr>
            <a:t>円の増）となった。これは、天竜清掃工場の整備が完成年度を迎えたことなどにより前年度比</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億円の増となったことなどによるものである。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116,129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7,132</a:t>
          </a:r>
          <a:r>
            <a:rPr kumimoji="1" lang="ja-JP" altLang="en-US" sz="1300">
              <a:latin typeface="ＭＳ Ｐゴシック" panose="020B0600070205080204" pitchFamily="50" charset="-128"/>
              <a:ea typeface="ＭＳ Ｐゴシック" panose="020B0600070205080204" pitchFamily="50" charset="-128"/>
            </a:rPr>
            <a:t>円の増）となっているが、類似団体内では最もコストが低い。前年度比コスト増の要因として、電力・ガス・食料品等価格高騰重点支援給付金支給事業及び追加支給事業の増などにより、前年度比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31,679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1,444</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円の減）となっており、類似団体内では低コストである。前年度比コスト減の要因として、国庫支出金等精算返還金の減などにより、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億円の減となったことが挙げられる。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788,985
760,204
1,558.11
424,171,006
410,056,352
7,641,633
223,069,265
244,418,676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20501</xdr:rowOff>
    </xdr:from>
    <xdr:to>
      <xdr:col>24</xdr:col>
      <xdr:colOff>63500</xdr:colOff>
      <xdr:row>36</xdr:row>
      <xdr:rowOff>59690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270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59690</xdr:rowOff>
    </xdr:from>
    <xdr:to>
      <xdr:col>19</xdr:col>
      <xdr:colOff>177800</xdr:colOff>
      <xdr:row>36</xdr:row>
      <xdr:rowOff>92347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18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89081</xdr:rowOff>
    </xdr:from>
    <xdr:to>
      <xdr:col>15</xdr:col>
      <xdr:colOff>50800</xdr:colOff>
      <xdr:row>36</xdr:row>
      <xdr:rowOff>92347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612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87449</xdr:rowOff>
    </xdr:from>
    <xdr:to>
      <xdr:col>10</xdr:col>
      <xdr:colOff>114300</xdr:colOff>
      <xdr:row>36</xdr:row>
      <xdr:rowOff>89081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596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xdr:rowOff>
    </xdr:from>
    <xdr:to>
      <xdr:col>20</xdr:col>
      <xdr:colOff>38100</xdr:colOff>
      <xdr:row>36</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41547</xdr:rowOff>
    </xdr:from>
    <xdr:to>
      <xdr:col>15</xdr:col>
      <xdr:colOff>101600</xdr:colOff>
      <xdr:row>36</xdr:row>
      <xdr:rowOff>143147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38281</xdr:rowOff>
    </xdr:from>
    <xdr:to>
      <xdr:col>10</xdr:col>
      <xdr:colOff>165100</xdr:colOff>
      <xdr:row>36</xdr:row>
      <xdr:rowOff>139881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131008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36649</xdr:rowOff>
    </xdr:from>
    <xdr:to>
      <xdr:col>6</xdr:col>
      <xdr:colOff>38100</xdr:colOff>
      <xdr:row>36</xdr:row>
      <xdr:rowOff>138249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129376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92570</xdr:rowOff>
    </xdr:from>
    <xdr:to>
      <xdr:col>24</xdr:col>
      <xdr:colOff>63500</xdr:colOff>
      <xdr:row>58</xdr:row>
      <xdr:rowOff>114198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36670"/>
          <a:ext cx="8382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114198</xdr:rowOff>
    </xdr:from>
    <xdr:to>
      <xdr:col>19</xdr:col>
      <xdr:colOff>177800</xdr:colOff>
      <xdr:row>58</xdr:row>
      <xdr:rowOff>120942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5829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90640</xdr:rowOff>
    </xdr:from>
    <xdr:to>
      <xdr:col>15</xdr:col>
      <xdr:colOff>50800</xdr:colOff>
      <xdr:row>58</xdr:row>
      <xdr:rowOff>120942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34590"/>
          <a:ext cx="889000" cy="12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90640</xdr:rowOff>
    </xdr:from>
    <xdr:to>
      <xdr:col>10</xdr:col>
      <xdr:colOff>114300</xdr:colOff>
      <xdr:row>59</xdr:row>
      <xdr:rowOff>59982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34590"/>
          <a:ext cx="889000" cy="13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41770</xdr:rowOff>
    </xdr:from>
    <xdr:to>
      <xdr:col>24</xdr:col>
      <xdr:colOff>114300</xdr:colOff>
      <xdr:row>58</xdr:row>
      <xdr:rowOff>143370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64647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63398</xdr:rowOff>
    </xdr:from>
    <xdr:to>
      <xdr:col>20</xdr:col>
      <xdr:colOff>38100</xdr:colOff>
      <xdr:row>58</xdr:row>
      <xdr:rowOff>164998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156125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70142</xdr:rowOff>
    </xdr:from>
    <xdr:to>
      <xdr:col>15</xdr:col>
      <xdr:colOff>101600</xdr:colOff>
      <xdr:row>59</xdr:row>
      <xdr:rowOff>292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162869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39840</xdr:rowOff>
    </xdr:from>
    <xdr:to>
      <xdr:col>10</xdr:col>
      <xdr:colOff>165100</xdr:colOff>
      <xdr:row>51</xdr:row>
      <xdr:rowOff>141440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157967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9182</xdr:rowOff>
    </xdr:from>
    <xdr:to>
      <xdr:col>6</xdr:col>
      <xdr:colOff>38100</xdr:colOff>
      <xdr:row>59</xdr:row>
      <xdr:rowOff>110782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101909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4062</xdr:rowOff>
    </xdr:from>
    <xdr:to>
      <xdr:col>24</xdr:col>
      <xdr:colOff>62865</xdr:colOff>
      <xdr:row>77</xdr:row>
      <xdr:rowOff>37255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7012"/>
          <a:ext cx="1270" cy="10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41082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37255</xdr:rowOff>
    </xdr:from>
    <xdr:to>
      <xdr:col>24</xdr:col>
      <xdr:colOff>152400</xdr:colOff>
      <xdr:row>77</xdr:row>
      <xdr:rowOff>37255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3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122189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4062</xdr:rowOff>
    </xdr:from>
    <xdr:to>
      <xdr:col>24</xdr:col>
      <xdr:colOff>152400</xdr:colOff>
      <xdr:row>71</xdr:row>
      <xdr:rowOff>4062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37255</xdr:rowOff>
    </xdr:from>
    <xdr:to>
      <xdr:col>24</xdr:col>
      <xdr:colOff>63500</xdr:colOff>
      <xdr:row>77</xdr:row>
      <xdr:rowOff>78605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38905"/>
          <a:ext cx="838200" cy="4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57965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573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35088</xdr:rowOff>
    </xdr:from>
    <xdr:to>
      <xdr:col>24</xdr:col>
      <xdr:colOff>114300</xdr:colOff>
      <xdr:row>74</xdr:row>
      <xdr:rowOff>136688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2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17216</xdr:rowOff>
    </xdr:from>
    <xdr:to>
      <xdr:col>19</xdr:col>
      <xdr:colOff>177800</xdr:colOff>
      <xdr:row>77</xdr:row>
      <xdr:rowOff>78605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18866"/>
          <a:ext cx="889000" cy="6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101767</xdr:rowOff>
    </xdr:from>
    <xdr:to>
      <xdr:col>20</xdr:col>
      <xdr:colOff>38100</xdr:colOff>
      <xdr:row>75</xdr:row>
      <xdr:rowOff>31917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7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48444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56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17216</xdr:rowOff>
    </xdr:from>
    <xdr:to>
      <xdr:col>15</xdr:col>
      <xdr:colOff>50800</xdr:colOff>
      <xdr:row>78</xdr:row>
      <xdr:rowOff>17968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18866"/>
          <a:ext cx="889000" cy="17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83192</xdr:rowOff>
    </xdr:from>
    <xdr:to>
      <xdr:col>15</xdr:col>
      <xdr:colOff>101600</xdr:colOff>
      <xdr:row>75</xdr:row>
      <xdr:rowOff>13342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29869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4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17968</xdr:rowOff>
    </xdr:from>
    <xdr:to>
      <xdr:col>10</xdr:col>
      <xdr:colOff>114300</xdr:colOff>
      <xdr:row>78</xdr:row>
      <xdr:rowOff>69983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91068"/>
          <a:ext cx="889000" cy="5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83930</xdr:rowOff>
    </xdr:from>
    <xdr:to>
      <xdr:col>10</xdr:col>
      <xdr:colOff>165100</xdr:colOff>
      <xdr:row>76</xdr:row>
      <xdr:rowOff>14080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94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30607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71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127899</xdr:rowOff>
    </xdr:from>
    <xdr:to>
      <xdr:col>6</xdr:col>
      <xdr:colOff>38100</xdr:colOff>
      <xdr:row>76</xdr:row>
      <xdr:rowOff>58049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74576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6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157905</xdr:rowOff>
    </xdr:from>
    <xdr:to>
      <xdr:col>24</xdr:col>
      <xdr:colOff>114300</xdr:colOff>
      <xdr:row>77</xdr:row>
      <xdr:rowOff>88055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72832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0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27805</xdr:rowOff>
    </xdr:from>
    <xdr:to>
      <xdr:col>20</xdr:col>
      <xdr:colOff>38100</xdr:colOff>
      <xdr:row>77</xdr:row>
      <xdr:rowOff>129405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120532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2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137866</xdr:rowOff>
    </xdr:from>
    <xdr:to>
      <xdr:col>15</xdr:col>
      <xdr:colOff>101600</xdr:colOff>
      <xdr:row>77</xdr:row>
      <xdr:rowOff>68016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59143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6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138618</xdr:rowOff>
    </xdr:from>
    <xdr:to>
      <xdr:col>10</xdr:col>
      <xdr:colOff>165100</xdr:colOff>
      <xdr:row>78</xdr:row>
      <xdr:rowOff>68768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59895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3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19183</xdr:rowOff>
    </xdr:from>
    <xdr:to>
      <xdr:col>6</xdr:col>
      <xdr:colOff>38100</xdr:colOff>
      <xdr:row>78</xdr:row>
      <xdr:rowOff>120783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111910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8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22885</xdr:rowOff>
    </xdr:from>
    <xdr:to>
      <xdr:col>24</xdr:col>
      <xdr:colOff>63500</xdr:colOff>
      <xdr:row>95</xdr:row>
      <xdr:rowOff>147211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5624835"/>
          <a:ext cx="838200" cy="8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147211</xdr:rowOff>
    </xdr:from>
    <xdr:to>
      <xdr:col>19</xdr:col>
      <xdr:colOff>177800</xdr:colOff>
      <xdr:row>96</xdr:row>
      <xdr:rowOff>124972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34961"/>
          <a:ext cx="889000" cy="1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124972</xdr:rowOff>
    </xdr:from>
    <xdr:to>
      <xdr:col>15</xdr:col>
      <xdr:colOff>50800</xdr:colOff>
      <xdr:row>98</xdr:row>
      <xdr:rowOff>31996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84172"/>
          <a:ext cx="889000" cy="2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145741</xdr:rowOff>
    </xdr:from>
    <xdr:to>
      <xdr:col>10</xdr:col>
      <xdr:colOff>114300</xdr:colOff>
      <xdr:row>98</xdr:row>
      <xdr:rowOff>31996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776391"/>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143535</xdr:rowOff>
    </xdr:from>
    <xdr:to>
      <xdr:col>24</xdr:col>
      <xdr:colOff>114300</xdr:colOff>
      <xdr:row>91</xdr:row>
      <xdr:rowOff>73685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55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96562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5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96411</xdr:rowOff>
    </xdr:from>
    <xdr:to>
      <xdr:col>20</xdr:col>
      <xdr:colOff>38100</xdr:colOff>
      <xdr:row>96</xdr:row>
      <xdr:rowOff>26561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17688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74172</xdr:rowOff>
    </xdr:from>
    <xdr:to>
      <xdr:col>15</xdr:col>
      <xdr:colOff>101600</xdr:colOff>
      <xdr:row>97</xdr:row>
      <xdr:rowOff>4322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166899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152646</xdr:rowOff>
    </xdr:from>
    <xdr:to>
      <xdr:col>10</xdr:col>
      <xdr:colOff>165100</xdr:colOff>
      <xdr:row>98</xdr:row>
      <xdr:rowOff>82796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73923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94941</xdr:rowOff>
    </xdr:from>
    <xdr:to>
      <xdr:col>6</xdr:col>
      <xdr:colOff>38100</xdr:colOff>
      <xdr:row>98</xdr:row>
      <xdr:rowOff>25091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41618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35</xdr:row>
      <xdr:rowOff>19050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593471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105410</xdr:rowOff>
    </xdr:from>
    <xdr:to>
      <xdr:col>50</xdr:col>
      <xdr:colOff>114300</xdr:colOff>
      <xdr:row>35</xdr:row>
      <xdr:rowOff>110490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593471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8890</xdr:rowOff>
    </xdr:from>
    <xdr:to>
      <xdr:col>45</xdr:col>
      <xdr:colOff>177800</xdr:colOff>
      <xdr:row>35</xdr:row>
      <xdr:rowOff>110490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00964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8890</xdr:rowOff>
    </xdr:from>
    <xdr:to>
      <xdr:col>41</xdr:col>
      <xdr:colOff>50800</xdr:colOff>
      <xdr:row>35</xdr:row>
      <xdr:rowOff>148590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00964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162577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82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54610</xdr:rowOff>
    </xdr:from>
    <xdr:to>
      <xdr:col>50</xdr:col>
      <xdr:colOff>165100</xdr:colOff>
      <xdr:row>34</xdr:row>
      <xdr:rowOff>156210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59690</xdr:rowOff>
    </xdr:from>
    <xdr:to>
      <xdr:col>46</xdr:col>
      <xdr:colOff>38100</xdr:colOff>
      <xdr:row>35</xdr:row>
      <xdr:rowOff>161290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6367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83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129540</xdr:rowOff>
    </xdr:from>
    <xdr:to>
      <xdr:col>41</xdr:col>
      <xdr:colOff>101600</xdr:colOff>
      <xdr:row>35</xdr:row>
      <xdr:rowOff>59690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76217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73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97790</xdr:rowOff>
    </xdr:from>
    <xdr:to>
      <xdr:col>36</xdr:col>
      <xdr:colOff>165100</xdr:colOff>
      <xdr:row>36</xdr:row>
      <xdr:rowOff>27940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44467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87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29083</xdr:rowOff>
    </xdr:from>
    <xdr:to>
      <xdr:col>55</xdr:col>
      <xdr:colOff>0</xdr:colOff>
      <xdr:row>54</xdr:row>
      <xdr:rowOff>24511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115933"/>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95250</xdr:rowOff>
    </xdr:from>
    <xdr:to>
      <xdr:col>50</xdr:col>
      <xdr:colOff>114300</xdr:colOff>
      <xdr:row>54</xdr:row>
      <xdr:rowOff>24511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010650"/>
          <a:ext cx="889000" cy="2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62103</xdr:rowOff>
    </xdr:from>
    <xdr:to>
      <xdr:col>45</xdr:col>
      <xdr:colOff>177800</xdr:colOff>
      <xdr:row>52</xdr:row>
      <xdr:rowOff>95250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897750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62103</xdr:rowOff>
    </xdr:from>
    <xdr:to>
      <xdr:col>41</xdr:col>
      <xdr:colOff>50800</xdr:colOff>
      <xdr:row>53</xdr:row>
      <xdr:rowOff>50038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8977503"/>
          <a:ext cx="8890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149733</xdr:rowOff>
    </xdr:from>
    <xdr:to>
      <xdr:col>55</xdr:col>
      <xdr:colOff>50800</xdr:colOff>
      <xdr:row>53</xdr:row>
      <xdr:rowOff>79883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0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1160</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91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145161</xdr:rowOff>
    </xdr:from>
    <xdr:to>
      <xdr:col>50</xdr:col>
      <xdr:colOff>165100</xdr:colOff>
      <xdr:row>54</xdr:row>
      <xdr:rowOff>75311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91838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00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44450</xdr:rowOff>
    </xdr:from>
    <xdr:to>
      <xdr:col>46</xdr:col>
      <xdr:colOff>38100</xdr:colOff>
      <xdr:row>52</xdr:row>
      <xdr:rowOff>146050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9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162577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873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11303</xdr:rowOff>
    </xdr:from>
    <xdr:to>
      <xdr:col>41</xdr:col>
      <xdr:colOff>101600</xdr:colOff>
      <xdr:row>52</xdr:row>
      <xdr:rowOff>112903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8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129430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870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170688</xdr:rowOff>
    </xdr:from>
    <xdr:to>
      <xdr:col>36</xdr:col>
      <xdr:colOff>165100</xdr:colOff>
      <xdr:row>53</xdr:row>
      <xdr:rowOff>100838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117365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88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119061</xdr:rowOff>
    </xdr:from>
    <xdr:to>
      <xdr:col>55</xdr:col>
      <xdr:colOff>0</xdr:colOff>
      <xdr:row>78</xdr:row>
      <xdr:rowOff>122707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92161"/>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118734</xdr:rowOff>
    </xdr:from>
    <xdr:to>
      <xdr:col>50</xdr:col>
      <xdr:colOff>114300</xdr:colOff>
      <xdr:row>78</xdr:row>
      <xdr:rowOff>122707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91834"/>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114368</xdr:rowOff>
    </xdr:from>
    <xdr:to>
      <xdr:col>45</xdr:col>
      <xdr:colOff>177800</xdr:colOff>
      <xdr:row>78</xdr:row>
      <xdr:rowOff>118734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87468"/>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77575</xdr:rowOff>
    </xdr:from>
    <xdr:to>
      <xdr:col>41</xdr:col>
      <xdr:colOff>50800</xdr:colOff>
      <xdr:row>78</xdr:row>
      <xdr:rowOff>114368</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50675"/>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68261</xdr:rowOff>
    </xdr:from>
    <xdr:to>
      <xdr:col>55</xdr:col>
      <xdr:colOff>50800</xdr:colOff>
      <xdr:row>78</xdr:row>
      <xdr:rowOff>169861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154638</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71907</xdr:rowOff>
    </xdr:from>
    <xdr:to>
      <xdr:col>50</xdr:col>
      <xdr:colOff>165100</xdr:colOff>
      <xdr:row>79</xdr:row>
      <xdr:rowOff>2057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164634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67934</xdr:rowOff>
    </xdr:from>
    <xdr:to>
      <xdr:col>46</xdr:col>
      <xdr:colOff>38100</xdr:colOff>
      <xdr:row>78</xdr:row>
      <xdr:rowOff>169534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160661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5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63568</xdr:rowOff>
    </xdr:from>
    <xdr:to>
      <xdr:col>41</xdr:col>
      <xdr:colOff>101600</xdr:colOff>
      <xdr:row>78</xdr:row>
      <xdr:rowOff>165168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156295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5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26775</xdr:rowOff>
    </xdr:from>
    <xdr:to>
      <xdr:col>36</xdr:col>
      <xdr:colOff>165100</xdr:colOff>
      <xdr:row>78</xdr:row>
      <xdr:rowOff>128375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119502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77863</xdr:rowOff>
    </xdr:from>
    <xdr:to>
      <xdr:col>55</xdr:col>
      <xdr:colOff>0</xdr:colOff>
      <xdr:row>96</xdr:row>
      <xdr:rowOff>116954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37063"/>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77863</xdr:rowOff>
    </xdr:from>
    <xdr:to>
      <xdr:col>50</xdr:col>
      <xdr:colOff>114300</xdr:colOff>
      <xdr:row>97</xdr:row>
      <xdr:rowOff>11912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37063"/>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153370</xdr:rowOff>
    </xdr:from>
    <xdr:to>
      <xdr:col>45</xdr:col>
      <xdr:colOff>177800</xdr:colOff>
      <xdr:row>97</xdr:row>
      <xdr:rowOff>11912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12570"/>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106873</xdr:rowOff>
    </xdr:from>
    <xdr:to>
      <xdr:col>41</xdr:col>
      <xdr:colOff>50800</xdr:colOff>
      <xdr:row>96</xdr:row>
      <xdr:rowOff>153370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66073"/>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66154</xdr:rowOff>
    </xdr:from>
    <xdr:to>
      <xdr:col>55</xdr:col>
      <xdr:colOff>50800</xdr:colOff>
      <xdr:row>96</xdr:row>
      <xdr:rowOff>167754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44581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27063</xdr:rowOff>
    </xdr:from>
    <xdr:to>
      <xdr:col>50</xdr:col>
      <xdr:colOff>165100</xdr:colOff>
      <xdr:row>96</xdr:row>
      <xdr:rowOff>128663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119790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132562</xdr:rowOff>
    </xdr:from>
    <xdr:to>
      <xdr:col>46</xdr:col>
      <xdr:colOff>38100</xdr:colOff>
      <xdr:row>97</xdr:row>
      <xdr:rowOff>62712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53839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102570</xdr:rowOff>
    </xdr:from>
    <xdr:to>
      <xdr:col>41</xdr:col>
      <xdr:colOff>101600</xdr:colOff>
      <xdr:row>97</xdr:row>
      <xdr:rowOff>32720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23847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56073</xdr:rowOff>
    </xdr:from>
    <xdr:to>
      <xdr:col>36</xdr:col>
      <xdr:colOff>165100</xdr:colOff>
      <xdr:row>96</xdr:row>
      <xdr:rowOff>157673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148800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0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33210</xdr:rowOff>
    </xdr:from>
    <xdr:to>
      <xdr:col>85</xdr:col>
      <xdr:colOff>127000</xdr:colOff>
      <xdr:row>34</xdr:row>
      <xdr:rowOff>29782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519610"/>
          <a:ext cx="838200" cy="3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29782</xdr:rowOff>
    </xdr:from>
    <xdr:to>
      <xdr:col>81</xdr:col>
      <xdr:colOff>50800</xdr:colOff>
      <xdr:row>34</xdr:row>
      <xdr:rowOff>73406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859082"/>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73406</xdr:rowOff>
    </xdr:from>
    <xdr:to>
      <xdr:col>76</xdr:col>
      <xdr:colOff>114300</xdr:colOff>
      <xdr:row>34</xdr:row>
      <xdr:rowOff>136271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90270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127127</xdr:rowOff>
    </xdr:from>
    <xdr:to>
      <xdr:col>71</xdr:col>
      <xdr:colOff>177800</xdr:colOff>
      <xdr:row>34</xdr:row>
      <xdr:rowOff>136271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613527"/>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153860</xdr:rowOff>
    </xdr:from>
    <xdr:to>
      <xdr:col>85</xdr:col>
      <xdr:colOff>177800</xdr:colOff>
      <xdr:row>32</xdr:row>
      <xdr:rowOff>84010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4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5287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32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150432</xdr:rowOff>
    </xdr:from>
    <xdr:to>
      <xdr:col>81</xdr:col>
      <xdr:colOff>101600</xdr:colOff>
      <xdr:row>34</xdr:row>
      <xdr:rowOff>80582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97109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5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22606</xdr:rowOff>
    </xdr:from>
    <xdr:to>
      <xdr:col>76</xdr:col>
      <xdr:colOff>165100</xdr:colOff>
      <xdr:row>34</xdr:row>
      <xdr:rowOff>124206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140733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6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85471</xdr:rowOff>
    </xdr:from>
    <xdr:to>
      <xdr:col>72</xdr:col>
      <xdr:colOff>38100</xdr:colOff>
      <xdr:row>35</xdr:row>
      <xdr:rowOff>15621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32148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76327</xdr:rowOff>
    </xdr:from>
    <xdr:to>
      <xdr:col>67</xdr:col>
      <xdr:colOff>101600</xdr:colOff>
      <xdr:row>33</xdr:row>
      <xdr:rowOff>6477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23004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161036</xdr:rowOff>
    </xdr:from>
    <xdr:to>
      <xdr:col>85</xdr:col>
      <xdr:colOff>127000</xdr:colOff>
      <xdr:row>53</xdr:row>
      <xdr:rowOff>163970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247886"/>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163970</xdr:rowOff>
    </xdr:from>
    <xdr:to>
      <xdr:col>81</xdr:col>
      <xdr:colOff>50800</xdr:colOff>
      <xdr:row>54</xdr:row>
      <xdr:rowOff>115963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250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53594</xdr:rowOff>
    </xdr:from>
    <xdr:to>
      <xdr:col>76</xdr:col>
      <xdr:colOff>114300</xdr:colOff>
      <xdr:row>54</xdr:row>
      <xdr:rowOff>115963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140444"/>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53594</xdr:rowOff>
    </xdr:from>
    <xdr:to>
      <xdr:col>71</xdr:col>
      <xdr:colOff>177800</xdr:colOff>
      <xdr:row>55</xdr:row>
      <xdr:rowOff>29896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140444"/>
          <a:ext cx="889000" cy="3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110236</xdr:rowOff>
    </xdr:from>
    <xdr:to>
      <xdr:col>85</xdr:col>
      <xdr:colOff>177800</xdr:colOff>
      <xdr:row>54</xdr:row>
      <xdr:rowOff>40386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133113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113170</xdr:rowOff>
    </xdr:from>
    <xdr:to>
      <xdr:col>81</xdr:col>
      <xdr:colOff>101600</xdr:colOff>
      <xdr:row>54</xdr:row>
      <xdr:rowOff>43320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2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59847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9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65163</xdr:rowOff>
    </xdr:from>
    <xdr:to>
      <xdr:col>76</xdr:col>
      <xdr:colOff>165100</xdr:colOff>
      <xdr:row>54</xdr:row>
      <xdr:rowOff>166763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11840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0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2794</xdr:rowOff>
    </xdr:from>
    <xdr:to>
      <xdr:col>72</xdr:col>
      <xdr:colOff>38100</xdr:colOff>
      <xdr:row>53</xdr:row>
      <xdr:rowOff>104394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0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120921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8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150546</xdr:rowOff>
    </xdr:from>
    <xdr:to>
      <xdr:col>67</xdr:col>
      <xdr:colOff>101600</xdr:colOff>
      <xdr:row>55</xdr:row>
      <xdr:rowOff>80696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4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97223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129794</xdr:rowOff>
    </xdr:from>
    <xdr:to>
      <xdr:col>85</xdr:col>
      <xdr:colOff>127000</xdr:colOff>
      <xdr:row>76</xdr:row>
      <xdr:rowOff>98334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2645644"/>
          <a:ext cx="838200" cy="48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98334</xdr:rowOff>
    </xdr:from>
    <xdr:to>
      <xdr:col>81</xdr:col>
      <xdr:colOff>50800</xdr:colOff>
      <xdr:row>77</xdr:row>
      <xdr:rowOff>103995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128534"/>
          <a:ext cx="889000" cy="17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103995</xdr:rowOff>
    </xdr:from>
    <xdr:to>
      <xdr:col>76</xdr:col>
      <xdr:colOff>114300</xdr:colOff>
      <xdr:row>77</xdr:row>
      <xdr:rowOff>152763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30564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152763</xdr:rowOff>
    </xdr:from>
    <xdr:to>
      <xdr:col>71</xdr:col>
      <xdr:colOff>177800</xdr:colOff>
      <xdr:row>78</xdr:row>
      <xdr:rowOff>35959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54413"/>
          <a:ext cx="8890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78994</xdr:rowOff>
    </xdr:from>
    <xdr:to>
      <xdr:col>85</xdr:col>
      <xdr:colOff>177800</xdr:colOff>
      <xdr:row>74</xdr:row>
      <xdr:rowOff>9144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25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101871</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4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47534</xdr:rowOff>
    </xdr:from>
    <xdr:to>
      <xdr:col>81</xdr:col>
      <xdr:colOff>101600</xdr:colOff>
      <xdr:row>76</xdr:row>
      <xdr:rowOff>149134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0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165661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85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53195</xdr:rowOff>
    </xdr:from>
    <xdr:to>
      <xdr:col>76</xdr:col>
      <xdr:colOff>165100</xdr:colOff>
      <xdr:row>77</xdr:row>
      <xdr:rowOff>154795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2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171322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03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101963</xdr:rowOff>
    </xdr:from>
    <xdr:to>
      <xdr:col>72</xdr:col>
      <xdr:colOff>38100</xdr:colOff>
      <xdr:row>78</xdr:row>
      <xdr:rowOff>32113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48640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0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156609</xdr:rowOff>
    </xdr:from>
    <xdr:to>
      <xdr:col>67</xdr:col>
      <xdr:colOff>101600</xdr:colOff>
      <xdr:row>78</xdr:row>
      <xdr:rowOff>86759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103286</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13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38697</xdr:rowOff>
    </xdr:from>
    <xdr:to>
      <xdr:col>85</xdr:col>
      <xdr:colOff>127000</xdr:colOff>
      <xdr:row>98</xdr:row>
      <xdr:rowOff>46202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840797"/>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66015</xdr:rowOff>
    </xdr:from>
    <xdr:to>
      <xdr:col>81</xdr:col>
      <xdr:colOff>50800</xdr:colOff>
      <xdr:row>98</xdr:row>
      <xdr:rowOff>38697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696665"/>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66015</xdr:rowOff>
    </xdr:from>
    <xdr:to>
      <xdr:col>76</xdr:col>
      <xdr:colOff>114300</xdr:colOff>
      <xdr:row>97</xdr:row>
      <xdr:rowOff>116993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69666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116993</xdr:rowOff>
    </xdr:from>
    <xdr:to>
      <xdr:col>71</xdr:col>
      <xdr:colOff>177800</xdr:colOff>
      <xdr:row>97</xdr:row>
      <xdr:rowOff>124537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74764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166852</xdr:rowOff>
    </xdr:from>
    <xdr:to>
      <xdr:col>85</xdr:col>
      <xdr:colOff>177800</xdr:colOff>
      <xdr:row>98</xdr:row>
      <xdr:rowOff>97002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145279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159347</xdr:rowOff>
    </xdr:from>
    <xdr:to>
      <xdr:col>81</xdr:col>
      <xdr:colOff>101600</xdr:colOff>
      <xdr:row>98</xdr:row>
      <xdr:rowOff>89497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7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80624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8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15215</xdr:rowOff>
    </xdr:from>
    <xdr:to>
      <xdr:col>76</xdr:col>
      <xdr:colOff>165100</xdr:colOff>
      <xdr:row>97</xdr:row>
      <xdr:rowOff>116815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107942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66193</xdr:rowOff>
    </xdr:from>
    <xdr:to>
      <xdr:col>72</xdr:col>
      <xdr:colOff>38100</xdr:colOff>
      <xdr:row>97</xdr:row>
      <xdr:rowOff>167793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158920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73737</xdr:rowOff>
    </xdr:from>
    <xdr:to>
      <xdr:col>67</xdr:col>
      <xdr:colOff>101600</xdr:colOff>
      <xdr:row>98</xdr:row>
      <xdr:rowOff>3887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166464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39,711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1,703</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円の増）となっており、類似団体内では中位である。</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161,935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6,331</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円の増）となっており、類似団体内では最もコストが低い。前年度比コスト減の要因としては電力・ガス・食料品等価格高騰緊急支援給付金支給事業の前年度比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億円の皆減などが挙げられる。</a:t>
          </a:r>
        </a:p>
        <a:p>
          <a:r>
            <a:rPr kumimoji="1" lang="ja-JP" altLang="en-US" sz="1300">
              <a:latin typeface="ＭＳ Ｐゴシック" panose="020B0600070205080204" pitchFamily="50" charset="-128"/>
              <a:ea typeface="ＭＳ Ｐゴシック" panose="020B0600070205080204" pitchFamily="50" charset="-128"/>
            </a:rPr>
            <a:t>衛生費は、住民一人あたり</a:t>
          </a:r>
          <a:r>
            <a:rPr kumimoji="1" lang="en-US" altLang="ja-JP" sz="1300">
              <a:latin typeface="ＭＳ Ｐゴシック" panose="020B0600070205080204" pitchFamily="50" charset="-128"/>
              <a:ea typeface="ＭＳ Ｐゴシック" panose="020B0600070205080204" pitchFamily="50" charset="-128"/>
            </a:rPr>
            <a:t>74,327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24,807</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円の増）となっており、類似団体内では高コストである。前年度比コスト増の要因としては、天竜清掃工場の整備が完成年度を迎えたことによる前年度比</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億円の増などが挙げられる。</a:t>
          </a:r>
        </a:p>
        <a:p>
          <a:r>
            <a:rPr kumimoji="1" lang="ja-JP" altLang="en-US" sz="1300">
              <a:latin typeface="ＭＳ Ｐゴシック" panose="020B0600070205080204" pitchFamily="50" charset="-128"/>
              <a:ea typeface="ＭＳ Ｐゴシック" panose="020B0600070205080204" pitchFamily="50" charset="-128"/>
            </a:rPr>
            <a:t>消防費は、住民一人あたり</a:t>
          </a:r>
          <a:r>
            <a:rPr kumimoji="1" lang="en-US" altLang="ja-JP" sz="1300">
              <a:latin typeface="ＭＳ Ｐゴシック" panose="020B0600070205080204" pitchFamily="50" charset="-128"/>
              <a:ea typeface="ＭＳ Ｐゴシック" panose="020B0600070205080204" pitchFamily="50" charset="-128"/>
            </a:rPr>
            <a:t>16,359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1,782</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円の増）となっており、類似団体内では高コストである。前年度比コスト増の要因としては、消防指令センター再整備事業の前年度比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億円増などが挙げられる。</a:t>
          </a:r>
        </a:p>
        <a:p>
          <a:r>
            <a:rPr kumimoji="1" lang="ja-JP" altLang="en-US" sz="1300">
              <a:latin typeface="ＭＳ Ｐゴシック" panose="020B0600070205080204" pitchFamily="50" charset="-128"/>
              <a:ea typeface="ＭＳ Ｐゴシック" panose="020B0600070205080204" pitchFamily="50" charset="-128"/>
            </a:rPr>
            <a:t>災害復旧費は、住民一人あたり</a:t>
          </a:r>
          <a:r>
            <a:rPr kumimoji="1" lang="en-US" altLang="ja-JP" sz="1300">
              <a:latin typeface="ＭＳ Ｐゴシック" panose="020B0600070205080204" pitchFamily="50" charset="-128"/>
              <a:ea typeface="ＭＳ Ｐゴシック" panose="020B0600070205080204" pitchFamily="50" charset="-128"/>
            </a:rPr>
            <a:t>9,166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4,436</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円の増）となっており、類似団体内では高コストである。前年度比コスト増の要因としては、土木施設災害復旧事業の増による前年度比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億円増などが挙げられる。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財政調整基金残高は、取崩しにより、前年比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億円であり、標準財政規模比においては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実質収支は一般廃棄物処理施設整備事業基金繰入金や国庫支出金が増加した一方、天竜清掃工場整備事業や扶助費が増加したことで形式収支が減少したほか、災害復旧費などにかかる翌年度繰越財源の増加などにより、</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実質単年度収支は赤字となり、比率は</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ポイント低下した。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全ての会計において実質赤字額又は資金不足額がないため黒字である。標準財政規模に対する黒字の割合は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12.93%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と概ね良好な状態である。今後も、一般会計からの繰入金及び受益者負担の適正化を図るなかで事業ごとに健全な財政運営を行っていく。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年度の実質公債費比率の分子は、公債費元利償還金の</a:t>
          </a:r>
          <a:r>
            <a:rPr kumimoji="1" lang="en-US" altLang="ja-JP" sz="1400">
              <a:latin typeface="ＭＳ ゴシック" pitchFamily="49" charset="-128"/>
              <a:ea typeface="ＭＳ ゴシック" pitchFamily="49" charset="-128"/>
            </a:rPr>
            <a:t>51.1</a:t>
          </a:r>
          <a:r>
            <a:rPr kumimoji="1" lang="ja-JP" altLang="en-US" sz="1400">
              <a:latin typeface="ＭＳ ゴシック" pitchFamily="49" charset="-128"/>
              <a:ea typeface="ＭＳ ゴシック" pitchFamily="49" charset="-128"/>
            </a:rPr>
            <a:t>億円の減及び都市計画税、住宅使用料などの充当可能額の減少による特定財源の</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億円の減などにより、前年より</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億円の減となった。本市では、中期財政計画（平成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年度まで）において、実質公債費比率を「類似政令指定都市（平成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年度以降に合併を行い政令指定都市に移行した</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都市）平均を下回る」ことを補足目標としており、本市</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に対して、類似政令指定都市平均</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と目標を達している。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市場公募債（</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年満期一括償還）を平成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年度より発行。発行額から借換債</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億円を除いた額の</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を毎年減債基金へ積み立てている。令和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年度は減債基金へ</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億円を積み立て、</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億円の取崩償還を行うことにより</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年度は、将来負担比率の分子は新病院建設に伴う病院事業会計市債残高の増による公営企業債等繰入見込額の増が挙げられる。</a:t>
          </a:r>
        </a:p>
        <a:p>
          <a:r>
            <a:rPr kumimoji="1" lang="ja-JP" altLang="en-US" sz="1400">
              <a:latin typeface="ＭＳ ゴシック" pitchFamily="49" charset="-128"/>
              <a:ea typeface="ＭＳ ゴシック" pitchFamily="49" charset="-128"/>
            </a:rPr>
            <a:t>また、充当可能特定歳入における都市計画事業費に係る市債残高の減及び天竜清掃工場整備に伴う充当可能基金の減及び減債基金の増により、将来負担比率悪化の原因となっている。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億円の減となった。その主な要因として、前年度剰余金の積立による財政調整基金の増及び天竜清掃工場整備事業への活用による一般廃棄物処理施設整備事業基金の減。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基金について、抜粋して記載。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・文化振興基金：文化の振興を図るための事業に要する経費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（文化施設の大規模改修を予定しており、その財源とする）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・一般廃棄物処理施設整備事業基金について、天竜清掃工場整備事業への活用により、前年度比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・資産管理基金について、公有財産の適正な管理に資するため、今後の財源確保を目的とした積立により、前年度比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・基金残高についてコロナ禍前の水準を確保。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百万円の利子積立を実施したほか、普通交付税再算定による臨時財政対策債償還基金費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百万円の元金積立を実施した。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02&#27770;&#31639;/04&#27770;&#31639;&#23529;&#26619;&#36039;&#26009;/R5&#27770;&#31639;&#23529;&#26619;&#36039;&#26009;/02&#36001;&#25919;&#35506;&#25163;&#25345;&#12385;&#36039;&#26009;/019&#32207;&#24066;&#20661;&#27531;&#39640;&#65288;&#30707;&#37326;&#65289;/19%20&#32207;&#24066;&#20661;&#27531;&#39640;&#65288;5-4&#27604;&#36611;&#65289;_&#30707;&#373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5;02&#27770;&#31639;/04&#27770;&#31639;&#23529;&#26619;&#36039;&#26009;/R5&#27770;&#31639;&#23529;&#26619;&#36039;&#26009;/02&#36001;&#25919;&#35506;&#25163;&#25345;&#12385;&#36039;&#26009;/043-045%20&#32368;&#20986;&#37329;&#65288;&#20869;&#23665;&#65289;/&#9675;043-045&#32368;&#20986;&#373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H0052\Desktop\R7&#27507;&#2098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75;02&#27770;&#31639;/03&#20581;&#20840;&#21270;/R5&#27770;&#31639;/02_&#27604;&#29575;&#35336;&#31639;&#12395;&#24517;&#35201;&#12394;&#29031;&#20250;R05&#27770;/&#9678;4&#9315;&#12289;4&#9318;&#65288;&#19968;&#37096;&#20107;&#21209;&#32068;&#21512;&#65289;/02&#21508;&#35506;&#22238;&#31572;/02&#21508;&#35506;&#12487;&#12540;&#12479;/&#9678;&#38556;&#23475;&#20445;&#20581;&#31119;&#31049;&#35506;&#65288;&#27996;&#21517;&#23398;&#22290;&#32068;&#21512;&#65289;/&#19968;&#33324;&#20250;&#35336;&#27770;&#31639;&#26360;_R05_14206_sanitiz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75;02&#27770;&#31639;/03&#20581;&#20840;&#21270;/R5&#27770;&#31639;/02_&#27604;&#29575;&#35336;&#31639;&#12395;&#24517;&#35201;&#12394;&#29031;&#20250;R05&#27770;/&#9678;4&#9315;&#12289;4&#9318;&#65288;&#19968;&#37096;&#20107;&#21209;&#32068;&#21512;&#65289;/02&#21508;&#35506;&#22238;&#31572;/02&#21508;&#35506;&#12487;&#12540;&#12479;/&#9678;&#21454;&#32013;&#23550;&#31574;&#35506;&#65288;&#38745;&#23713;&#22320;&#26041;&#31246;&#28382;&#32013;&#25972;&#29702;&#27231;&#27083;&#65289;/&#12304;&#28382;&#32013;&#25972;&#29702;&#27231;&#27083;&#12305;&#27770;&#31639;&#32113;&#35336;&#65288;&#22320;&#26041;&#36001;&#25919;&#29366;&#27841;&#35519;&#26619;&#65289;&#36039;&#26009;&#12398;&#25552;&#20379;&#12395;&#12388;&#12356;&#12390;/R5229571_01-20(&#27231;&#27083;&#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5決算後（円単）"/>
      <sheetName val="◎R4決算後（円単）"/>
      <sheetName val="◎R3決算後（円単）"/>
      <sheetName val="◎R2決算後（円単） "/>
      <sheetName val="◎R1決算後（円単）"/>
      <sheetName val="◎30決算後（円単）"/>
      <sheetName val="◎　29決算後（円単）"/>
      <sheetName val="◎　28決算後（円単）"/>
      <sheetName val="◎　27決算後（円単）"/>
    </sheetNames>
    <sheetDataSet>
      <sheetData sheetId="0">
        <row r="8">
          <cell r="I8">
            <v>285918675893</v>
          </cell>
        </row>
        <row r="11">
          <cell r="I11">
            <v>973739661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5決】①対前年増減"/>
      <sheetName val="【R5決】②繰出基準別"/>
      <sheetName val="【R5決】③一般と普通の違い"/>
      <sheetName val="【R4決】①対前年増減"/>
      <sheetName val="【R4決】②繰出基準別"/>
      <sheetName val="【R4決】③一般と普通の違い"/>
      <sheetName val="【R3決】①対前年増減"/>
      <sheetName val="【R3決】②繰出基準別"/>
      <sheetName val="【R3決】③一般と普通の違い"/>
      <sheetName val="【R2決】①対前年増減"/>
      <sheetName val="【R2決】②繰出基準別"/>
      <sheetName val="【R2決】③一般と普通の違い"/>
      <sheetName val="【R1決】①対前年増減"/>
      <sheetName val="【R1決】②繰出基準別"/>
      <sheetName val="【R1決】③一般と普通の違い"/>
    </sheetNames>
    <sheetDataSet>
      <sheetData sheetId="0">
        <row r="6">
          <cell r="E6">
            <v>4625301</v>
          </cell>
        </row>
        <row r="7">
          <cell r="E7">
            <v>3114</v>
          </cell>
        </row>
        <row r="13">
          <cell r="E13">
            <v>2719</v>
          </cell>
        </row>
        <row r="15">
          <cell r="E15">
            <v>35073561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歳出"/>
    </sheetNames>
    <sheetDataSet>
      <sheetData sheetId="0"/>
      <sheetData sheetId="1">
        <row r="4">
          <cell r="D4">
            <v>8168.0680000000002</v>
          </cell>
          <cell r="F4">
            <v>18093.705000000002</v>
          </cell>
          <cell r="J4">
            <v>13564.88</v>
          </cell>
        </row>
        <row r="5">
          <cell r="D5">
            <v>8196.9009999999998</v>
          </cell>
          <cell r="F5">
            <v>15653.406999999999</v>
          </cell>
          <cell r="J5">
            <v>13963.825999999999</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歳入決算書編集データ"/>
      <sheetName val="歳出決算書編集データ"/>
      <sheetName val="表紙"/>
      <sheetName val="歳入決算書"/>
      <sheetName val="歳入事項別編集データ"/>
      <sheetName val="歳出決算書"/>
      <sheetName val="歳出事項別編集データ"/>
      <sheetName val="歳入事項別決算書"/>
      <sheetName val="歳出事項別決算書"/>
      <sheetName val="実質収支調書編集データ"/>
      <sheetName val="実質収支調書"/>
      <sheetName val="(空白ページ)"/>
      <sheetName val="財産調書_土地"/>
      <sheetName val="財産調書_備品(30万以上で湖西様式)・基金"/>
    </sheetNames>
    <sheetDataSet>
      <sheetData sheetId="0" refreshError="1"/>
      <sheetData sheetId="1" refreshError="1"/>
      <sheetData sheetId="2" refreshError="1"/>
      <sheetData sheetId="3">
        <row r="20">
          <cell r="E20" t="str">
            <v>443,938,909</v>
          </cell>
        </row>
      </sheetData>
      <sheetData sheetId="4" refreshError="1"/>
      <sheetData sheetId="5">
        <row r="16">
          <cell r="D16" t="str">
            <v>386,028,869</v>
          </cell>
        </row>
      </sheetData>
      <sheetData sheetId="6" refreshError="1"/>
      <sheetData sheetId="7" refreshError="1"/>
      <sheetData sheetId="8" refreshError="1"/>
      <sheetData sheetId="9" refreshError="1"/>
      <sheetData sheetId="10">
        <row r="11">
          <cell r="E11" t="str">
            <v>57,910</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01"/>
      <sheetName val="02"/>
      <sheetName val="03"/>
      <sheetName val="04"/>
      <sheetName val="05"/>
      <sheetName val="07"/>
      <sheetName val="08"/>
      <sheetName val="09"/>
      <sheetName val="10"/>
      <sheetName val="11"/>
      <sheetName val="12_1"/>
      <sheetName val="12_2"/>
      <sheetName val="13"/>
      <sheetName val="14"/>
      <sheetName val="15"/>
      <sheetName val="16"/>
      <sheetName val="19"/>
      <sheetName val="20"/>
    </sheetNames>
    <sheetDataSet>
      <sheetData sheetId="0" refreshError="1"/>
      <sheetData sheetId="1" refreshError="1"/>
      <sheetData sheetId="2">
        <row r="14">
          <cell r="N14">
            <v>307646</v>
          </cell>
          <cell r="O14">
            <v>297007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8" customWidth="1"/>
    <col min="12" max="12" width="2.26953125" style="178" customWidth="1"/>
    <col min="13" max="17" width="2.36328125" style="178" customWidth="1"/>
    <col min="18" max="119" width="2.08984375" style="178" customWidth="1"/>
    <col min="120" max="16384" width="0" style="178" hidden="1"/>
  </cols>
  <sheetData>
    <row r="1" spans="1:119" ht="33" customHeight="1" x14ac:dyDescent="0.2">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 thickBot="1" x14ac:dyDescent="0.25">
      <c r="B2" s="180" t="s">
        <v>77</v>
      </c>
      <c r="C2" s="180"/>
      <c r="D2" s="181"/>
    </row>
    <row r="3" spans="1:119" ht="18.75" customHeight="1" thickBot="1" x14ac:dyDescent="0.25">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2">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424171006</v>
      </c>
      <c r="BO4" s="447"/>
      <c r="BP4" s="447"/>
      <c r="BQ4" s="447"/>
      <c r="BR4" s="447"/>
      <c r="BS4" s="447"/>
      <c r="BT4" s="447"/>
      <c r="BU4" s="448"/>
      <c r="BV4" s="446">
        <v>396006285</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3.4</v>
      </c>
      <c r="CU4" s="587"/>
      <c r="CV4" s="587"/>
      <c r="CW4" s="587"/>
      <c r="CX4" s="587"/>
      <c r="CY4" s="587"/>
      <c r="CZ4" s="587"/>
      <c r="DA4" s="588"/>
      <c r="DB4" s="586">
        <v>4.3</v>
      </c>
      <c r="DC4" s="587"/>
      <c r="DD4" s="587"/>
      <c r="DE4" s="587"/>
      <c r="DF4" s="587"/>
      <c r="DG4" s="587"/>
      <c r="DH4" s="587"/>
      <c r="DI4" s="588"/>
    </row>
    <row r="5" spans="1:119" ht="18.75" customHeight="1" x14ac:dyDescent="0.2">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410056352</v>
      </c>
      <c r="BO5" s="418"/>
      <c r="BP5" s="418"/>
      <c r="BQ5" s="418"/>
      <c r="BR5" s="418"/>
      <c r="BS5" s="418"/>
      <c r="BT5" s="418"/>
      <c r="BU5" s="419"/>
      <c r="BV5" s="417">
        <v>381204906</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91.2</v>
      </c>
      <c r="CU5" s="415"/>
      <c r="CV5" s="415"/>
      <c r="CW5" s="415"/>
      <c r="CX5" s="415"/>
      <c r="CY5" s="415"/>
      <c r="CZ5" s="415"/>
      <c r="DA5" s="416"/>
      <c r="DB5" s="414">
        <v>90.1</v>
      </c>
      <c r="DC5" s="415"/>
      <c r="DD5" s="415"/>
      <c r="DE5" s="415"/>
      <c r="DF5" s="415"/>
      <c r="DG5" s="415"/>
      <c r="DH5" s="415"/>
      <c r="DI5" s="416"/>
    </row>
    <row r="6" spans="1:119" ht="18.75" customHeight="1" x14ac:dyDescent="0.2">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14114654</v>
      </c>
      <c r="BO6" s="418"/>
      <c r="BP6" s="418"/>
      <c r="BQ6" s="418"/>
      <c r="BR6" s="418"/>
      <c r="BS6" s="418"/>
      <c r="BT6" s="418"/>
      <c r="BU6" s="419"/>
      <c r="BV6" s="417">
        <v>14801379</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95.1</v>
      </c>
      <c r="CU6" s="561"/>
      <c r="CV6" s="561"/>
      <c r="CW6" s="561"/>
      <c r="CX6" s="561"/>
      <c r="CY6" s="561"/>
      <c r="CZ6" s="561"/>
      <c r="DA6" s="562"/>
      <c r="DB6" s="560">
        <v>96.3</v>
      </c>
      <c r="DC6" s="561"/>
      <c r="DD6" s="561"/>
      <c r="DE6" s="561"/>
      <c r="DF6" s="561"/>
      <c r="DG6" s="561"/>
      <c r="DH6" s="561"/>
      <c r="DI6" s="562"/>
    </row>
    <row r="7" spans="1:119" ht="18.75" customHeight="1" x14ac:dyDescent="0.2">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6473021</v>
      </c>
      <c r="BO7" s="418"/>
      <c r="BP7" s="418"/>
      <c r="BQ7" s="418"/>
      <c r="BR7" s="418"/>
      <c r="BS7" s="418"/>
      <c r="BT7" s="418"/>
      <c r="BU7" s="419"/>
      <c r="BV7" s="417">
        <v>5482924</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223069265</v>
      </c>
      <c r="CU7" s="418"/>
      <c r="CV7" s="418"/>
      <c r="CW7" s="418"/>
      <c r="CX7" s="418"/>
      <c r="CY7" s="418"/>
      <c r="CZ7" s="418"/>
      <c r="DA7" s="419"/>
      <c r="DB7" s="417">
        <v>218550571</v>
      </c>
      <c r="DC7" s="418"/>
      <c r="DD7" s="418"/>
      <c r="DE7" s="418"/>
      <c r="DF7" s="418"/>
      <c r="DG7" s="418"/>
      <c r="DH7" s="418"/>
      <c r="DI7" s="419"/>
    </row>
    <row r="8" spans="1:119" ht="18.75" customHeight="1" thickBot="1" x14ac:dyDescent="0.25">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90</v>
      </c>
      <c r="AV8" s="476"/>
      <c r="AW8" s="476"/>
      <c r="AX8" s="476"/>
      <c r="AY8" s="431" t="s">
        <v>104</v>
      </c>
      <c r="AZ8" s="432"/>
      <c r="BA8" s="432"/>
      <c r="BB8" s="432"/>
      <c r="BC8" s="432"/>
      <c r="BD8" s="432"/>
      <c r="BE8" s="432"/>
      <c r="BF8" s="432"/>
      <c r="BG8" s="432"/>
      <c r="BH8" s="432"/>
      <c r="BI8" s="432"/>
      <c r="BJ8" s="432"/>
      <c r="BK8" s="432"/>
      <c r="BL8" s="432"/>
      <c r="BM8" s="433"/>
      <c r="BN8" s="417">
        <v>7641633</v>
      </c>
      <c r="BO8" s="418"/>
      <c r="BP8" s="418"/>
      <c r="BQ8" s="418"/>
      <c r="BR8" s="418"/>
      <c r="BS8" s="418"/>
      <c r="BT8" s="418"/>
      <c r="BU8" s="419"/>
      <c r="BV8" s="417">
        <v>9318455</v>
      </c>
      <c r="BW8" s="418"/>
      <c r="BX8" s="418"/>
      <c r="BY8" s="418"/>
      <c r="BZ8" s="418"/>
      <c r="CA8" s="418"/>
      <c r="CB8" s="418"/>
      <c r="CC8" s="419"/>
      <c r="CD8" s="457" t="s">
        <v>105</v>
      </c>
      <c r="CE8" s="377"/>
      <c r="CF8" s="377"/>
      <c r="CG8" s="377"/>
      <c r="CH8" s="377"/>
      <c r="CI8" s="377"/>
      <c r="CJ8" s="377"/>
      <c r="CK8" s="377"/>
      <c r="CL8" s="377"/>
      <c r="CM8" s="377"/>
      <c r="CN8" s="377"/>
      <c r="CO8" s="377"/>
      <c r="CP8" s="377"/>
      <c r="CQ8" s="377"/>
      <c r="CR8" s="377"/>
      <c r="CS8" s="458"/>
      <c r="CT8" s="520">
        <v>0.81</v>
      </c>
      <c r="CU8" s="521"/>
      <c r="CV8" s="521"/>
      <c r="CW8" s="521"/>
      <c r="CX8" s="521"/>
      <c r="CY8" s="521"/>
      <c r="CZ8" s="521"/>
      <c r="DA8" s="522"/>
      <c r="DB8" s="520">
        <v>0.83</v>
      </c>
      <c r="DC8" s="521"/>
      <c r="DD8" s="521"/>
      <c r="DE8" s="521"/>
      <c r="DF8" s="521"/>
      <c r="DG8" s="521"/>
      <c r="DH8" s="521"/>
      <c r="DI8" s="522"/>
    </row>
    <row r="9" spans="1:119" ht="18.75" customHeight="1" thickBot="1" x14ac:dyDescent="0.25">
      <c r="A9" s="179"/>
      <c r="B9" s="549" t="s">
        <v>106</v>
      </c>
      <c r="C9" s="550"/>
      <c r="D9" s="550"/>
      <c r="E9" s="550"/>
      <c r="F9" s="550"/>
      <c r="G9" s="550"/>
      <c r="H9" s="550"/>
      <c r="I9" s="550"/>
      <c r="J9" s="550"/>
      <c r="K9" s="468"/>
      <c r="L9" s="551" t="s">
        <v>107</v>
      </c>
      <c r="M9" s="552"/>
      <c r="N9" s="552"/>
      <c r="O9" s="552"/>
      <c r="P9" s="552"/>
      <c r="Q9" s="553"/>
      <c r="R9" s="554">
        <v>790718</v>
      </c>
      <c r="S9" s="555"/>
      <c r="T9" s="555"/>
      <c r="U9" s="555"/>
      <c r="V9" s="556"/>
      <c r="W9" s="486" t="s">
        <v>108</v>
      </c>
      <c r="X9" s="487"/>
      <c r="Y9" s="487"/>
      <c r="Z9" s="487"/>
      <c r="AA9" s="487"/>
      <c r="AB9" s="487"/>
      <c r="AC9" s="487"/>
      <c r="AD9" s="487"/>
      <c r="AE9" s="487"/>
      <c r="AF9" s="487"/>
      <c r="AG9" s="487"/>
      <c r="AH9" s="487"/>
      <c r="AI9" s="487"/>
      <c r="AJ9" s="487"/>
      <c r="AK9" s="487"/>
      <c r="AL9" s="557"/>
      <c r="AM9" s="474" t="s">
        <v>109</v>
      </c>
      <c r="AN9" s="374"/>
      <c r="AO9" s="374"/>
      <c r="AP9" s="374"/>
      <c r="AQ9" s="374"/>
      <c r="AR9" s="374"/>
      <c r="AS9" s="374"/>
      <c r="AT9" s="375"/>
      <c r="AU9" s="475" t="s">
        <v>110</v>
      </c>
      <c r="AV9" s="476"/>
      <c r="AW9" s="476"/>
      <c r="AX9" s="476"/>
      <c r="AY9" s="431" t="s">
        <v>111</v>
      </c>
      <c r="AZ9" s="432"/>
      <c r="BA9" s="432"/>
      <c r="BB9" s="432"/>
      <c r="BC9" s="432"/>
      <c r="BD9" s="432"/>
      <c r="BE9" s="432"/>
      <c r="BF9" s="432"/>
      <c r="BG9" s="432"/>
      <c r="BH9" s="432"/>
      <c r="BI9" s="432"/>
      <c r="BJ9" s="432"/>
      <c r="BK9" s="432"/>
      <c r="BL9" s="432"/>
      <c r="BM9" s="433"/>
      <c r="BN9" s="417">
        <v>-1676822</v>
      </c>
      <c r="BO9" s="418"/>
      <c r="BP9" s="418"/>
      <c r="BQ9" s="418"/>
      <c r="BR9" s="418"/>
      <c r="BS9" s="418"/>
      <c r="BT9" s="418"/>
      <c r="BU9" s="419"/>
      <c r="BV9" s="417">
        <v>2085088</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12.6</v>
      </c>
      <c r="CU9" s="415"/>
      <c r="CV9" s="415"/>
      <c r="CW9" s="415"/>
      <c r="CX9" s="415"/>
      <c r="CY9" s="415"/>
      <c r="CZ9" s="415"/>
      <c r="DA9" s="416"/>
      <c r="DB9" s="414">
        <v>13.2</v>
      </c>
      <c r="DC9" s="415"/>
      <c r="DD9" s="415"/>
      <c r="DE9" s="415"/>
      <c r="DF9" s="415"/>
      <c r="DG9" s="415"/>
      <c r="DH9" s="415"/>
      <c r="DI9" s="416"/>
    </row>
    <row r="10" spans="1:119" ht="18.75" customHeight="1" thickBot="1" x14ac:dyDescent="0.25">
      <c r="A10" s="179"/>
      <c r="B10" s="549"/>
      <c r="C10" s="550"/>
      <c r="D10" s="550"/>
      <c r="E10" s="550"/>
      <c r="F10" s="550"/>
      <c r="G10" s="550"/>
      <c r="H10" s="550"/>
      <c r="I10" s="550"/>
      <c r="J10" s="550"/>
      <c r="K10" s="468"/>
      <c r="L10" s="373" t="s">
        <v>113</v>
      </c>
      <c r="M10" s="374"/>
      <c r="N10" s="374"/>
      <c r="O10" s="374"/>
      <c r="P10" s="374"/>
      <c r="Q10" s="375"/>
      <c r="R10" s="370">
        <v>797980</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5513279</v>
      </c>
      <c r="BO10" s="418"/>
      <c r="BP10" s="418"/>
      <c r="BQ10" s="418"/>
      <c r="BR10" s="418"/>
      <c r="BS10" s="418"/>
      <c r="BT10" s="418"/>
      <c r="BU10" s="419"/>
      <c r="BV10" s="417">
        <v>4316371</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110</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2">
      <c r="A12" s="179"/>
      <c r="B12" s="523" t="s">
        <v>123</v>
      </c>
      <c r="C12" s="524"/>
      <c r="D12" s="524"/>
      <c r="E12" s="524"/>
      <c r="F12" s="524"/>
      <c r="G12" s="524"/>
      <c r="H12" s="524"/>
      <c r="I12" s="524"/>
      <c r="J12" s="524"/>
      <c r="K12" s="525"/>
      <c r="L12" s="532" t="s">
        <v>124</v>
      </c>
      <c r="M12" s="533"/>
      <c r="N12" s="533"/>
      <c r="O12" s="533"/>
      <c r="P12" s="533"/>
      <c r="Q12" s="534"/>
      <c r="R12" s="535">
        <v>788985</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4800000</v>
      </c>
      <c r="BO12" s="418"/>
      <c r="BP12" s="418"/>
      <c r="BQ12" s="418"/>
      <c r="BR12" s="418"/>
      <c r="BS12" s="418"/>
      <c r="BT12" s="418"/>
      <c r="BU12" s="419"/>
      <c r="BV12" s="417">
        <v>5000000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2">
      <c r="A13" s="179"/>
      <c r="B13" s="526"/>
      <c r="C13" s="527"/>
      <c r="D13" s="527"/>
      <c r="E13" s="527"/>
      <c r="F13" s="527"/>
      <c r="G13" s="527"/>
      <c r="H13" s="527"/>
      <c r="I13" s="527"/>
      <c r="J13" s="527"/>
      <c r="K13" s="528"/>
      <c r="L13" s="188"/>
      <c r="M13" s="501" t="s">
        <v>130</v>
      </c>
      <c r="N13" s="502"/>
      <c r="O13" s="502"/>
      <c r="P13" s="502"/>
      <c r="Q13" s="503"/>
      <c r="R13" s="504">
        <v>760204</v>
      </c>
      <c r="S13" s="505"/>
      <c r="T13" s="505"/>
      <c r="U13" s="505"/>
      <c r="V13" s="506"/>
      <c r="W13" s="507" t="s">
        <v>131</v>
      </c>
      <c r="X13" s="403"/>
      <c r="Y13" s="403"/>
      <c r="Z13" s="403"/>
      <c r="AA13" s="403"/>
      <c r="AB13" s="404"/>
      <c r="AC13" s="370">
        <v>14216</v>
      </c>
      <c r="AD13" s="371"/>
      <c r="AE13" s="371"/>
      <c r="AF13" s="371"/>
      <c r="AG13" s="372"/>
      <c r="AH13" s="370">
        <v>15563</v>
      </c>
      <c r="AI13" s="371"/>
      <c r="AJ13" s="371"/>
      <c r="AK13" s="371"/>
      <c r="AL13" s="430"/>
      <c r="AM13" s="474" t="s">
        <v>132</v>
      </c>
      <c r="AN13" s="374"/>
      <c r="AO13" s="374"/>
      <c r="AP13" s="374"/>
      <c r="AQ13" s="374"/>
      <c r="AR13" s="374"/>
      <c r="AS13" s="374"/>
      <c r="AT13" s="375"/>
      <c r="AU13" s="475" t="s">
        <v>110</v>
      </c>
      <c r="AV13" s="476"/>
      <c r="AW13" s="476"/>
      <c r="AX13" s="476"/>
      <c r="AY13" s="431" t="s">
        <v>133</v>
      </c>
      <c r="AZ13" s="432"/>
      <c r="BA13" s="432"/>
      <c r="BB13" s="432"/>
      <c r="BC13" s="432"/>
      <c r="BD13" s="432"/>
      <c r="BE13" s="432"/>
      <c r="BF13" s="432"/>
      <c r="BG13" s="432"/>
      <c r="BH13" s="432"/>
      <c r="BI13" s="432"/>
      <c r="BJ13" s="432"/>
      <c r="BK13" s="432"/>
      <c r="BL13" s="432"/>
      <c r="BM13" s="433"/>
      <c r="BN13" s="417">
        <v>-963543</v>
      </c>
      <c r="BO13" s="418"/>
      <c r="BP13" s="418"/>
      <c r="BQ13" s="418"/>
      <c r="BR13" s="418"/>
      <c r="BS13" s="418"/>
      <c r="BT13" s="418"/>
      <c r="BU13" s="419"/>
      <c r="BV13" s="417">
        <v>1401459</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3.8</v>
      </c>
      <c r="CU13" s="415"/>
      <c r="CV13" s="415"/>
      <c r="CW13" s="415"/>
      <c r="CX13" s="415"/>
      <c r="CY13" s="415"/>
      <c r="CZ13" s="415"/>
      <c r="DA13" s="416"/>
      <c r="DB13" s="414">
        <v>4.4000000000000004</v>
      </c>
      <c r="DC13" s="415"/>
      <c r="DD13" s="415"/>
      <c r="DE13" s="415"/>
      <c r="DF13" s="415"/>
      <c r="DG13" s="415"/>
      <c r="DH13" s="415"/>
      <c r="DI13" s="416"/>
    </row>
    <row r="14" spans="1:119" ht="18.75" customHeight="1" thickBot="1" x14ac:dyDescent="0.25">
      <c r="A14" s="179"/>
      <c r="B14" s="526"/>
      <c r="C14" s="527"/>
      <c r="D14" s="527"/>
      <c r="E14" s="527"/>
      <c r="F14" s="527"/>
      <c r="G14" s="527"/>
      <c r="H14" s="527"/>
      <c r="I14" s="527"/>
      <c r="J14" s="527"/>
      <c r="K14" s="528"/>
      <c r="L14" s="491" t="s">
        <v>135</v>
      </c>
      <c r="M14" s="544"/>
      <c r="N14" s="544"/>
      <c r="O14" s="544"/>
      <c r="P14" s="544"/>
      <c r="Q14" s="545"/>
      <c r="R14" s="504">
        <v>792704</v>
      </c>
      <c r="S14" s="505"/>
      <c r="T14" s="505"/>
      <c r="U14" s="505"/>
      <c r="V14" s="506"/>
      <c r="W14" s="508"/>
      <c r="X14" s="406"/>
      <c r="Y14" s="406"/>
      <c r="Z14" s="406"/>
      <c r="AA14" s="406"/>
      <c r="AB14" s="407"/>
      <c r="AC14" s="497">
        <v>3.6</v>
      </c>
      <c r="AD14" s="498"/>
      <c r="AE14" s="498"/>
      <c r="AF14" s="498"/>
      <c r="AG14" s="499"/>
      <c r="AH14" s="497">
        <v>4</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t="s">
        <v>122</v>
      </c>
      <c r="CU14" s="515"/>
      <c r="CV14" s="515"/>
      <c r="CW14" s="515"/>
      <c r="CX14" s="515"/>
      <c r="CY14" s="515"/>
      <c r="CZ14" s="515"/>
      <c r="DA14" s="516"/>
      <c r="DB14" s="514" t="s">
        <v>122</v>
      </c>
      <c r="DC14" s="515"/>
      <c r="DD14" s="515"/>
      <c r="DE14" s="515"/>
      <c r="DF14" s="515"/>
      <c r="DG14" s="515"/>
      <c r="DH14" s="515"/>
      <c r="DI14" s="516"/>
    </row>
    <row r="15" spans="1:119" ht="18.75" customHeight="1" x14ac:dyDescent="0.2">
      <c r="A15" s="179"/>
      <c r="B15" s="526"/>
      <c r="C15" s="527"/>
      <c r="D15" s="527"/>
      <c r="E15" s="527"/>
      <c r="F15" s="527"/>
      <c r="G15" s="527"/>
      <c r="H15" s="527"/>
      <c r="I15" s="527"/>
      <c r="J15" s="527"/>
      <c r="K15" s="528"/>
      <c r="L15" s="188"/>
      <c r="M15" s="501" t="s">
        <v>130</v>
      </c>
      <c r="N15" s="502"/>
      <c r="O15" s="502"/>
      <c r="P15" s="502"/>
      <c r="Q15" s="503"/>
      <c r="R15" s="504">
        <v>765956</v>
      </c>
      <c r="S15" s="505"/>
      <c r="T15" s="505"/>
      <c r="U15" s="505"/>
      <c r="V15" s="506"/>
      <c r="W15" s="507" t="s">
        <v>137</v>
      </c>
      <c r="X15" s="403"/>
      <c r="Y15" s="403"/>
      <c r="Z15" s="403"/>
      <c r="AA15" s="403"/>
      <c r="AB15" s="404"/>
      <c r="AC15" s="370">
        <v>134995</v>
      </c>
      <c r="AD15" s="371"/>
      <c r="AE15" s="371"/>
      <c r="AF15" s="371"/>
      <c r="AG15" s="372"/>
      <c r="AH15" s="370">
        <v>134582</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145204775</v>
      </c>
      <c r="BO15" s="447"/>
      <c r="BP15" s="447"/>
      <c r="BQ15" s="447"/>
      <c r="BR15" s="447"/>
      <c r="BS15" s="447"/>
      <c r="BT15" s="447"/>
      <c r="BU15" s="448"/>
      <c r="BV15" s="446">
        <v>139447030</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33.9</v>
      </c>
      <c r="AD16" s="498"/>
      <c r="AE16" s="498"/>
      <c r="AF16" s="498"/>
      <c r="AG16" s="499"/>
      <c r="AH16" s="497">
        <v>34.4</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178229507</v>
      </c>
      <c r="BO16" s="418"/>
      <c r="BP16" s="418"/>
      <c r="BQ16" s="418"/>
      <c r="BR16" s="418"/>
      <c r="BS16" s="418"/>
      <c r="BT16" s="418"/>
      <c r="BU16" s="419"/>
      <c r="BV16" s="417">
        <v>170055622</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249229</v>
      </c>
      <c r="AD17" s="371"/>
      <c r="AE17" s="371"/>
      <c r="AF17" s="371"/>
      <c r="AG17" s="372"/>
      <c r="AH17" s="370">
        <v>240799</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180864524</v>
      </c>
      <c r="BO17" s="418"/>
      <c r="BP17" s="418"/>
      <c r="BQ17" s="418"/>
      <c r="BR17" s="418"/>
      <c r="BS17" s="418"/>
      <c r="BT17" s="418"/>
      <c r="BU17" s="419"/>
      <c r="BV17" s="417">
        <v>173334872</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9"/>
      <c r="B18" s="467" t="s">
        <v>147</v>
      </c>
      <c r="C18" s="468"/>
      <c r="D18" s="468"/>
      <c r="E18" s="469"/>
      <c r="F18" s="469"/>
      <c r="G18" s="469"/>
      <c r="H18" s="469"/>
      <c r="I18" s="469"/>
      <c r="J18" s="469"/>
      <c r="K18" s="469"/>
      <c r="L18" s="470">
        <v>1558.11</v>
      </c>
      <c r="M18" s="470"/>
      <c r="N18" s="470"/>
      <c r="O18" s="470"/>
      <c r="P18" s="470"/>
      <c r="Q18" s="470"/>
      <c r="R18" s="471"/>
      <c r="S18" s="471"/>
      <c r="T18" s="471"/>
      <c r="U18" s="471"/>
      <c r="V18" s="472"/>
      <c r="W18" s="488"/>
      <c r="X18" s="489"/>
      <c r="Y18" s="489"/>
      <c r="Z18" s="489"/>
      <c r="AA18" s="489"/>
      <c r="AB18" s="513"/>
      <c r="AC18" s="387">
        <v>62.6</v>
      </c>
      <c r="AD18" s="388"/>
      <c r="AE18" s="388"/>
      <c r="AF18" s="388"/>
      <c r="AG18" s="473"/>
      <c r="AH18" s="387">
        <v>61.6</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205971323</v>
      </c>
      <c r="BO18" s="418"/>
      <c r="BP18" s="418"/>
      <c r="BQ18" s="418"/>
      <c r="BR18" s="418"/>
      <c r="BS18" s="418"/>
      <c r="BT18" s="418"/>
      <c r="BU18" s="419"/>
      <c r="BV18" s="417">
        <v>203576549</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9"/>
      <c r="B19" s="467" t="s">
        <v>149</v>
      </c>
      <c r="C19" s="468"/>
      <c r="D19" s="468"/>
      <c r="E19" s="469"/>
      <c r="F19" s="469"/>
      <c r="G19" s="469"/>
      <c r="H19" s="469"/>
      <c r="I19" s="469"/>
      <c r="J19" s="469"/>
      <c r="K19" s="469"/>
      <c r="L19" s="477">
        <v>507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274058783</v>
      </c>
      <c r="BO19" s="418"/>
      <c r="BP19" s="418"/>
      <c r="BQ19" s="418"/>
      <c r="BR19" s="418"/>
      <c r="BS19" s="418"/>
      <c r="BT19" s="418"/>
      <c r="BU19" s="419"/>
      <c r="BV19" s="417">
        <v>263091487</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9"/>
      <c r="B20" s="467" t="s">
        <v>151</v>
      </c>
      <c r="C20" s="468"/>
      <c r="D20" s="468"/>
      <c r="E20" s="469"/>
      <c r="F20" s="469"/>
      <c r="G20" s="469"/>
      <c r="H20" s="469"/>
      <c r="I20" s="469"/>
      <c r="J20" s="469"/>
      <c r="K20" s="469"/>
      <c r="L20" s="477">
        <v>320749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244418676</v>
      </c>
      <c r="BO22" s="447"/>
      <c r="BP22" s="447"/>
      <c r="BQ22" s="447"/>
      <c r="BR22" s="447"/>
      <c r="BS22" s="447"/>
      <c r="BT22" s="447"/>
      <c r="BU22" s="448"/>
      <c r="BV22" s="446">
        <v>249257808</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43748440</v>
      </c>
      <c r="BO23" s="418"/>
      <c r="BP23" s="418"/>
      <c r="BQ23" s="418"/>
      <c r="BR23" s="418"/>
      <c r="BS23" s="418"/>
      <c r="BT23" s="418"/>
      <c r="BU23" s="419"/>
      <c r="BV23" s="417">
        <v>46568597</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9"/>
      <c r="B24" s="396"/>
      <c r="C24" s="397"/>
      <c r="D24" s="398"/>
      <c r="E24" s="373" t="s">
        <v>161</v>
      </c>
      <c r="F24" s="374"/>
      <c r="G24" s="374"/>
      <c r="H24" s="374"/>
      <c r="I24" s="374"/>
      <c r="J24" s="374"/>
      <c r="K24" s="375"/>
      <c r="L24" s="370">
        <v>1</v>
      </c>
      <c r="M24" s="371"/>
      <c r="N24" s="371"/>
      <c r="O24" s="371"/>
      <c r="P24" s="372"/>
      <c r="Q24" s="370">
        <v>12770</v>
      </c>
      <c r="R24" s="371"/>
      <c r="S24" s="371"/>
      <c r="T24" s="371"/>
      <c r="U24" s="371"/>
      <c r="V24" s="372"/>
      <c r="W24" s="460"/>
      <c r="X24" s="397"/>
      <c r="Y24" s="398"/>
      <c r="Z24" s="373" t="s">
        <v>162</v>
      </c>
      <c r="AA24" s="374"/>
      <c r="AB24" s="374"/>
      <c r="AC24" s="374"/>
      <c r="AD24" s="374"/>
      <c r="AE24" s="374"/>
      <c r="AF24" s="374"/>
      <c r="AG24" s="375"/>
      <c r="AH24" s="370">
        <v>4424</v>
      </c>
      <c r="AI24" s="371"/>
      <c r="AJ24" s="371"/>
      <c r="AK24" s="371"/>
      <c r="AL24" s="372"/>
      <c r="AM24" s="370">
        <v>14378000</v>
      </c>
      <c r="AN24" s="371"/>
      <c r="AO24" s="371"/>
      <c r="AP24" s="371"/>
      <c r="AQ24" s="371"/>
      <c r="AR24" s="372"/>
      <c r="AS24" s="370">
        <v>3250</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117017623</v>
      </c>
      <c r="BO24" s="418"/>
      <c r="BP24" s="418"/>
      <c r="BQ24" s="418"/>
      <c r="BR24" s="418"/>
      <c r="BS24" s="418"/>
      <c r="BT24" s="418"/>
      <c r="BU24" s="419"/>
      <c r="BV24" s="417">
        <v>113807769</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9"/>
      <c r="B25" s="396"/>
      <c r="C25" s="397"/>
      <c r="D25" s="398"/>
      <c r="E25" s="373" t="s">
        <v>164</v>
      </c>
      <c r="F25" s="374"/>
      <c r="G25" s="374"/>
      <c r="H25" s="374"/>
      <c r="I25" s="374"/>
      <c r="J25" s="374"/>
      <c r="K25" s="375"/>
      <c r="L25" s="370">
        <v>3</v>
      </c>
      <c r="M25" s="371"/>
      <c r="N25" s="371"/>
      <c r="O25" s="371"/>
      <c r="P25" s="372"/>
      <c r="Q25" s="370">
        <v>9280</v>
      </c>
      <c r="R25" s="371"/>
      <c r="S25" s="371"/>
      <c r="T25" s="371"/>
      <c r="U25" s="371"/>
      <c r="V25" s="372"/>
      <c r="W25" s="460"/>
      <c r="X25" s="397"/>
      <c r="Y25" s="398"/>
      <c r="Z25" s="373" t="s">
        <v>165</v>
      </c>
      <c r="AA25" s="374"/>
      <c r="AB25" s="374"/>
      <c r="AC25" s="374"/>
      <c r="AD25" s="374"/>
      <c r="AE25" s="374"/>
      <c r="AF25" s="374"/>
      <c r="AG25" s="375"/>
      <c r="AH25" s="370">
        <v>891</v>
      </c>
      <c r="AI25" s="371"/>
      <c r="AJ25" s="371"/>
      <c r="AK25" s="371"/>
      <c r="AL25" s="372"/>
      <c r="AM25" s="370">
        <v>2817342</v>
      </c>
      <c r="AN25" s="371"/>
      <c r="AO25" s="371"/>
      <c r="AP25" s="371"/>
      <c r="AQ25" s="371"/>
      <c r="AR25" s="372"/>
      <c r="AS25" s="370">
        <v>3162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155181724</v>
      </c>
      <c r="BO25" s="447"/>
      <c r="BP25" s="447"/>
      <c r="BQ25" s="447"/>
      <c r="BR25" s="447"/>
      <c r="BS25" s="447"/>
      <c r="BT25" s="447"/>
      <c r="BU25" s="448"/>
      <c r="BV25" s="446">
        <v>122787056</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9"/>
      <c r="B26" s="396"/>
      <c r="C26" s="397"/>
      <c r="D26" s="398"/>
      <c r="E26" s="373" t="s">
        <v>167</v>
      </c>
      <c r="F26" s="374"/>
      <c r="G26" s="374"/>
      <c r="H26" s="374"/>
      <c r="I26" s="374"/>
      <c r="J26" s="374"/>
      <c r="K26" s="375"/>
      <c r="L26" s="370">
        <v>1</v>
      </c>
      <c r="M26" s="371"/>
      <c r="N26" s="371"/>
      <c r="O26" s="371"/>
      <c r="P26" s="372"/>
      <c r="Q26" s="370">
        <v>7660</v>
      </c>
      <c r="R26" s="371"/>
      <c r="S26" s="371"/>
      <c r="T26" s="371"/>
      <c r="U26" s="371"/>
      <c r="V26" s="372"/>
      <c r="W26" s="460"/>
      <c r="X26" s="397"/>
      <c r="Y26" s="398"/>
      <c r="Z26" s="373" t="s">
        <v>168</v>
      </c>
      <c r="AA26" s="428"/>
      <c r="AB26" s="428"/>
      <c r="AC26" s="428"/>
      <c r="AD26" s="428"/>
      <c r="AE26" s="428"/>
      <c r="AF26" s="428"/>
      <c r="AG26" s="429"/>
      <c r="AH26" s="370">
        <v>166</v>
      </c>
      <c r="AI26" s="371"/>
      <c r="AJ26" s="371"/>
      <c r="AK26" s="371"/>
      <c r="AL26" s="372"/>
      <c r="AM26" s="370">
        <v>589964</v>
      </c>
      <c r="AN26" s="371"/>
      <c r="AO26" s="371"/>
      <c r="AP26" s="371"/>
      <c r="AQ26" s="371"/>
      <c r="AR26" s="372"/>
      <c r="AS26" s="370">
        <v>3554</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v>3133461</v>
      </c>
      <c r="BO26" s="418"/>
      <c r="BP26" s="418"/>
      <c r="BQ26" s="418"/>
      <c r="BR26" s="418"/>
      <c r="BS26" s="418"/>
      <c r="BT26" s="418"/>
      <c r="BU26" s="419"/>
      <c r="BV26" s="417">
        <v>3266260</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9"/>
      <c r="B27" s="396"/>
      <c r="C27" s="397"/>
      <c r="D27" s="398"/>
      <c r="E27" s="373" t="s">
        <v>170</v>
      </c>
      <c r="F27" s="374"/>
      <c r="G27" s="374"/>
      <c r="H27" s="374"/>
      <c r="I27" s="374"/>
      <c r="J27" s="374"/>
      <c r="K27" s="375"/>
      <c r="L27" s="370">
        <v>1</v>
      </c>
      <c r="M27" s="371"/>
      <c r="N27" s="371"/>
      <c r="O27" s="371"/>
      <c r="P27" s="372"/>
      <c r="Q27" s="370">
        <v>8030</v>
      </c>
      <c r="R27" s="371"/>
      <c r="S27" s="371"/>
      <c r="T27" s="371"/>
      <c r="U27" s="371"/>
      <c r="V27" s="372"/>
      <c r="W27" s="460"/>
      <c r="X27" s="397"/>
      <c r="Y27" s="398"/>
      <c r="Z27" s="373" t="s">
        <v>171</v>
      </c>
      <c r="AA27" s="374"/>
      <c r="AB27" s="374"/>
      <c r="AC27" s="374"/>
      <c r="AD27" s="374"/>
      <c r="AE27" s="374"/>
      <c r="AF27" s="374"/>
      <c r="AG27" s="375"/>
      <c r="AH27" s="370">
        <v>3916</v>
      </c>
      <c r="AI27" s="371"/>
      <c r="AJ27" s="371"/>
      <c r="AK27" s="371"/>
      <c r="AL27" s="372"/>
      <c r="AM27" s="370">
        <v>13960821</v>
      </c>
      <c r="AN27" s="371"/>
      <c r="AO27" s="371"/>
      <c r="AP27" s="371"/>
      <c r="AQ27" s="371"/>
      <c r="AR27" s="372"/>
      <c r="AS27" s="370">
        <v>3565</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v>1009336</v>
      </c>
      <c r="BO27" s="452"/>
      <c r="BP27" s="452"/>
      <c r="BQ27" s="452"/>
      <c r="BR27" s="452"/>
      <c r="BS27" s="452"/>
      <c r="BT27" s="452"/>
      <c r="BU27" s="453"/>
      <c r="BV27" s="451">
        <v>1008960</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9"/>
      <c r="B28" s="396"/>
      <c r="C28" s="397"/>
      <c r="D28" s="398"/>
      <c r="E28" s="373" t="s">
        <v>173</v>
      </c>
      <c r="F28" s="374"/>
      <c r="G28" s="374"/>
      <c r="H28" s="374"/>
      <c r="I28" s="374"/>
      <c r="J28" s="374"/>
      <c r="K28" s="375"/>
      <c r="L28" s="370">
        <v>1</v>
      </c>
      <c r="M28" s="371"/>
      <c r="N28" s="371"/>
      <c r="O28" s="371"/>
      <c r="P28" s="372"/>
      <c r="Q28" s="370">
        <v>7170</v>
      </c>
      <c r="R28" s="371"/>
      <c r="S28" s="371"/>
      <c r="T28" s="371"/>
      <c r="U28" s="371"/>
      <c r="V28" s="372"/>
      <c r="W28" s="460"/>
      <c r="X28" s="397"/>
      <c r="Y28" s="398"/>
      <c r="Z28" s="373" t="s">
        <v>174</v>
      </c>
      <c r="AA28" s="374"/>
      <c r="AB28" s="374"/>
      <c r="AC28" s="374"/>
      <c r="AD28" s="374"/>
      <c r="AE28" s="374"/>
      <c r="AF28" s="374"/>
      <c r="AG28" s="375"/>
      <c r="AH28" s="370">
        <v>317</v>
      </c>
      <c r="AI28" s="371"/>
      <c r="AJ28" s="371"/>
      <c r="AK28" s="371"/>
      <c r="AL28" s="372"/>
      <c r="AM28" s="370">
        <v>949098</v>
      </c>
      <c r="AN28" s="371"/>
      <c r="AO28" s="371"/>
      <c r="AP28" s="371"/>
      <c r="AQ28" s="371"/>
      <c r="AR28" s="372"/>
      <c r="AS28" s="370">
        <v>2994</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14511349</v>
      </c>
      <c r="BO28" s="447"/>
      <c r="BP28" s="447"/>
      <c r="BQ28" s="447"/>
      <c r="BR28" s="447"/>
      <c r="BS28" s="447"/>
      <c r="BT28" s="447"/>
      <c r="BU28" s="448"/>
      <c r="BV28" s="446">
        <v>13798070</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9"/>
      <c r="B29" s="396"/>
      <c r="C29" s="397"/>
      <c r="D29" s="398"/>
      <c r="E29" s="373" t="s">
        <v>176</v>
      </c>
      <c r="F29" s="374"/>
      <c r="G29" s="374"/>
      <c r="H29" s="374"/>
      <c r="I29" s="374"/>
      <c r="J29" s="374"/>
      <c r="K29" s="375"/>
      <c r="L29" s="370">
        <v>44</v>
      </c>
      <c r="M29" s="371"/>
      <c r="N29" s="371"/>
      <c r="O29" s="371"/>
      <c r="P29" s="372"/>
      <c r="Q29" s="370">
        <v>6480</v>
      </c>
      <c r="R29" s="371"/>
      <c r="S29" s="371"/>
      <c r="T29" s="371"/>
      <c r="U29" s="371"/>
      <c r="V29" s="372"/>
      <c r="W29" s="461"/>
      <c r="X29" s="462"/>
      <c r="Y29" s="463"/>
      <c r="Z29" s="373" t="s">
        <v>177</v>
      </c>
      <c r="AA29" s="374"/>
      <c r="AB29" s="374"/>
      <c r="AC29" s="374"/>
      <c r="AD29" s="374"/>
      <c r="AE29" s="374"/>
      <c r="AF29" s="374"/>
      <c r="AG29" s="375"/>
      <c r="AH29" s="370">
        <v>8657</v>
      </c>
      <c r="AI29" s="371"/>
      <c r="AJ29" s="371"/>
      <c r="AK29" s="371"/>
      <c r="AL29" s="372"/>
      <c r="AM29" s="370">
        <v>29287919</v>
      </c>
      <c r="AN29" s="371"/>
      <c r="AO29" s="371"/>
      <c r="AP29" s="371"/>
      <c r="AQ29" s="371"/>
      <c r="AR29" s="372"/>
      <c r="AS29" s="370">
        <v>3383</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1757785</v>
      </c>
      <c r="BO29" s="418"/>
      <c r="BP29" s="418"/>
      <c r="BQ29" s="418"/>
      <c r="BR29" s="418"/>
      <c r="BS29" s="418"/>
      <c r="BT29" s="418"/>
      <c r="BU29" s="419"/>
      <c r="BV29" s="417">
        <v>773553</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100.1</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20880568</v>
      </c>
      <c r="BO30" s="452"/>
      <c r="BP30" s="452"/>
      <c r="BQ30" s="452"/>
      <c r="BR30" s="452"/>
      <c r="BS30" s="452"/>
      <c r="BT30" s="452"/>
      <c r="BU30" s="453"/>
      <c r="BV30" s="451">
        <v>36506254</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2">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x14ac:dyDescent="0.2">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6</v>
      </c>
      <c r="V34" s="365"/>
      <c r="W34" s="366" t="str">
        <f>IF('各会計、関係団体の財政状況及び健全化判断比率'!B28="","",'各会計、関係団体の財政状況及び健全化判断比率'!B28)</f>
        <v>国民健康保険事業</v>
      </c>
      <c r="X34" s="366"/>
      <c r="Y34" s="366"/>
      <c r="Z34" s="366"/>
      <c r="AA34" s="366"/>
      <c r="AB34" s="366"/>
      <c r="AC34" s="366"/>
      <c r="AD34" s="366"/>
      <c r="AE34" s="366"/>
      <c r="AF34" s="366"/>
      <c r="AG34" s="366"/>
      <c r="AH34" s="366"/>
      <c r="AI34" s="366"/>
      <c r="AJ34" s="366"/>
      <c r="AK34" s="366"/>
      <c r="AL34" s="179"/>
      <c r="AM34" s="365">
        <f>IF(AO34="","",MAX(C34:D43,U34:V43)+1)</f>
        <v>11</v>
      </c>
      <c r="AN34" s="365"/>
      <c r="AO34" s="366" t="str">
        <f>IF('各会計、関係団体の財政状況及び健全化判断比率'!B33="","",'各会計、関係団体の財政状況及び健全化判断比率'!B33)</f>
        <v>病院事業</v>
      </c>
      <c r="AP34" s="366"/>
      <c r="AQ34" s="366"/>
      <c r="AR34" s="366"/>
      <c r="AS34" s="366"/>
      <c r="AT34" s="366"/>
      <c r="AU34" s="366"/>
      <c r="AV34" s="366"/>
      <c r="AW34" s="366"/>
      <c r="AX34" s="366"/>
      <c r="AY34" s="366"/>
      <c r="AZ34" s="366"/>
      <c r="BA34" s="366"/>
      <c r="BB34" s="366"/>
      <c r="BC34" s="366"/>
      <c r="BD34" s="179"/>
      <c r="BE34" s="365">
        <f>IF(BG34="","",MAX(C34:D43,U34:V43,AM34:AN43)+1)</f>
        <v>14</v>
      </c>
      <c r="BF34" s="365"/>
      <c r="BG34" s="366" t="str">
        <f>IF('各会計、関係団体の財政状況及び健全化判断比率'!B36="","",'各会計、関係団体の財政状況及び健全化判断比率'!B36)</f>
        <v>と畜場・市場事業</v>
      </c>
      <c r="BH34" s="366"/>
      <c r="BI34" s="366"/>
      <c r="BJ34" s="366"/>
      <c r="BK34" s="366"/>
      <c r="BL34" s="366"/>
      <c r="BM34" s="366"/>
      <c r="BN34" s="366"/>
      <c r="BO34" s="366"/>
      <c r="BP34" s="366"/>
      <c r="BQ34" s="366"/>
      <c r="BR34" s="366"/>
      <c r="BS34" s="366"/>
      <c r="BT34" s="366"/>
      <c r="BU34" s="366"/>
      <c r="BV34" s="179"/>
      <c r="BW34" s="365">
        <f>IF(BY34="","",MAX(C34:D43,U34:V43,AM34:AN43,BE34:BF43)+1)</f>
        <v>17</v>
      </c>
      <c r="BX34" s="365"/>
      <c r="BY34" s="366" t="str">
        <f>IF('各会計、関係団体の財政状況及び健全化判断比率'!B68="","",'各会計、関係団体の財政状況及び健全化判断比率'!B68)</f>
        <v>浜名湖競艇企業団</v>
      </c>
      <c r="BZ34" s="366"/>
      <c r="CA34" s="366"/>
      <c r="CB34" s="366"/>
      <c r="CC34" s="366"/>
      <c r="CD34" s="366"/>
      <c r="CE34" s="366"/>
      <c r="CF34" s="366"/>
      <c r="CG34" s="366"/>
      <c r="CH34" s="366"/>
      <c r="CI34" s="366"/>
      <c r="CJ34" s="366"/>
      <c r="CK34" s="366"/>
      <c r="CL34" s="366"/>
      <c r="CM34" s="366"/>
      <c r="CN34" s="179"/>
      <c r="CO34" s="365">
        <f>IF(CQ34="","",MAX(C34:D43,U34:V43,AM34:AN43,BE34:BF43,BW34:BX43)+1)</f>
        <v>22</v>
      </c>
      <c r="CP34" s="365"/>
      <c r="CQ34" s="366" t="str">
        <f>IF('各会計、関係団体の財政状況及び健全化判断比率'!BS7="","",'各会計、関係団体の財政状況及び健全化判断比率'!BS7)</f>
        <v>（公益財団法人）浜松国際交流協会</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2">
      <c r="A35" s="179"/>
      <c r="B35" s="203"/>
      <c r="C35" s="365">
        <f>IF(E35="","",C34+1)</f>
        <v>2</v>
      </c>
      <c r="D35" s="365"/>
      <c r="E35" s="366" t="str">
        <f>IF('各会計、関係団体の財政状況及び健全化判断比率'!B8="","",'各会計、関係団体の財政状況及び健全化判断比率'!B8)</f>
        <v>母子父子寡婦福祉資金貸付事業</v>
      </c>
      <c r="F35" s="366"/>
      <c r="G35" s="366"/>
      <c r="H35" s="366"/>
      <c r="I35" s="366"/>
      <c r="J35" s="366"/>
      <c r="K35" s="366"/>
      <c r="L35" s="366"/>
      <c r="M35" s="366"/>
      <c r="N35" s="366"/>
      <c r="O35" s="366"/>
      <c r="P35" s="366"/>
      <c r="Q35" s="366"/>
      <c r="R35" s="366"/>
      <c r="S35" s="366"/>
      <c r="T35" s="179"/>
      <c r="U35" s="365">
        <f>IF(W35="","",U34+1)</f>
        <v>7</v>
      </c>
      <c r="V35" s="365"/>
      <c r="W35" s="366" t="str">
        <f>IF('各会計、関係団体の財政状況及び健全化判断比率'!B29="","",'各会計、関係団体の財政状況及び健全化判断比率'!B29)</f>
        <v>介護保険事業</v>
      </c>
      <c r="X35" s="366"/>
      <c r="Y35" s="366"/>
      <c r="Z35" s="366"/>
      <c r="AA35" s="366"/>
      <c r="AB35" s="366"/>
      <c r="AC35" s="366"/>
      <c r="AD35" s="366"/>
      <c r="AE35" s="366"/>
      <c r="AF35" s="366"/>
      <c r="AG35" s="366"/>
      <c r="AH35" s="366"/>
      <c r="AI35" s="366"/>
      <c r="AJ35" s="366"/>
      <c r="AK35" s="366"/>
      <c r="AL35" s="179"/>
      <c r="AM35" s="365">
        <f t="shared" ref="AM35:AM43" si="0">IF(AO35="","",AM34+1)</f>
        <v>12</v>
      </c>
      <c r="AN35" s="365"/>
      <c r="AO35" s="366" t="str">
        <f>IF('各会計、関係団体の財政状況及び健全化判断比率'!B34="","",'各会計、関係団体の財政状況及び健全化判断比率'!B34)</f>
        <v>水道事業</v>
      </c>
      <c r="AP35" s="366"/>
      <c r="AQ35" s="366"/>
      <c r="AR35" s="366"/>
      <c r="AS35" s="366"/>
      <c r="AT35" s="366"/>
      <c r="AU35" s="366"/>
      <c r="AV35" s="366"/>
      <c r="AW35" s="366"/>
      <c r="AX35" s="366"/>
      <c r="AY35" s="366"/>
      <c r="AZ35" s="366"/>
      <c r="BA35" s="366"/>
      <c r="BB35" s="366"/>
      <c r="BC35" s="366"/>
      <c r="BD35" s="179"/>
      <c r="BE35" s="365">
        <f t="shared" ref="BE35:BE43" si="1">IF(BG35="","",BE34+1)</f>
        <v>15</v>
      </c>
      <c r="BF35" s="365"/>
      <c r="BG35" s="366" t="str">
        <f>IF('各会計、関係団体の財政状況及び健全化判断比率'!B37="","",'各会計、関係団体の財政状況及び健全化判断比率'!B37)</f>
        <v>農業集落排水事業</v>
      </c>
      <c r="BH35" s="366"/>
      <c r="BI35" s="366"/>
      <c r="BJ35" s="366"/>
      <c r="BK35" s="366"/>
      <c r="BL35" s="366"/>
      <c r="BM35" s="366"/>
      <c r="BN35" s="366"/>
      <c r="BO35" s="366"/>
      <c r="BP35" s="366"/>
      <c r="BQ35" s="366"/>
      <c r="BR35" s="366"/>
      <c r="BS35" s="366"/>
      <c r="BT35" s="366"/>
      <c r="BU35" s="366"/>
      <c r="BV35" s="179"/>
      <c r="BW35" s="365">
        <f t="shared" ref="BW35:BW43" si="2">IF(BY35="","",BW34+1)</f>
        <v>18</v>
      </c>
      <c r="BX35" s="365"/>
      <c r="BY35" s="366" t="str">
        <f>IF('各会計、関係団体の財政状況及び健全化判断比率'!B69="","",'各会計、関係団体の財政状況及び健全化判断比率'!B69)</f>
        <v>浜名学園組合</v>
      </c>
      <c r="BZ35" s="366"/>
      <c r="CA35" s="366"/>
      <c r="CB35" s="366"/>
      <c r="CC35" s="366"/>
      <c r="CD35" s="366"/>
      <c r="CE35" s="366"/>
      <c r="CF35" s="366"/>
      <c r="CG35" s="366"/>
      <c r="CH35" s="366"/>
      <c r="CI35" s="366"/>
      <c r="CJ35" s="366"/>
      <c r="CK35" s="366"/>
      <c r="CL35" s="366"/>
      <c r="CM35" s="366"/>
      <c r="CN35" s="179"/>
      <c r="CO35" s="365">
        <f t="shared" ref="CO35:CO43" si="3">IF(CQ35="","",CO34+1)</f>
        <v>23</v>
      </c>
      <c r="CP35" s="365"/>
      <c r="CQ35" s="366" t="str">
        <f>IF('各会計、関係団体の財政状況及び健全化判断比率'!BS8="","",'各会計、関係団体の財政状況及び健全化判断比率'!BS8)</f>
        <v>（公益財団法人）浜松市文化振興財団</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2">
      <c r="A36" s="179"/>
      <c r="B36" s="203"/>
      <c r="C36" s="365">
        <f>IF(E36="","",C35+1)</f>
        <v>3</v>
      </c>
      <c r="D36" s="365"/>
      <c r="E36" s="366" t="str">
        <f>IF('各会計、関係団体の財政状況及び健全化判断比率'!B9="","",'各会計、関係団体の財政状況及び健全化判断比率'!B9)</f>
        <v>育英事業</v>
      </c>
      <c r="F36" s="366"/>
      <c r="G36" s="366"/>
      <c r="H36" s="366"/>
      <c r="I36" s="366"/>
      <c r="J36" s="366"/>
      <c r="K36" s="366"/>
      <c r="L36" s="366"/>
      <c r="M36" s="366"/>
      <c r="N36" s="366"/>
      <c r="O36" s="366"/>
      <c r="P36" s="366"/>
      <c r="Q36" s="366"/>
      <c r="R36" s="366"/>
      <c r="S36" s="366"/>
      <c r="T36" s="179"/>
      <c r="U36" s="365">
        <f t="shared" ref="U36:U43" si="4">IF(W36="","",U35+1)</f>
        <v>8</v>
      </c>
      <c r="V36" s="365"/>
      <c r="W36" s="366" t="str">
        <f>IF('各会計、関係団体の財政状況及び健全化判断比率'!B30="","",'各会計、関係団体の財政状況及び健全化判断比率'!B30)</f>
        <v>後期高齢者医療事業</v>
      </c>
      <c r="X36" s="366"/>
      <c r="Y36" s="366"/>
      <c r="Z36" s="366"/>
      <c r="AA36" s="366"/>
      <c r="AB36" s="366"/>
      <c r="AC36" s="366"/>
      <c r="AD36" s="366"/>
      <c r="AE36" s="366"/>
      <c r="AF36" s="366"/>
      <c r="AG36" s="366"/>
      <c r="AH36" s="366"/>
      <c r="AI36" s="366"/>
      <c r="AJ36" s="366"/>
      <c r="AK36" s="366"/>
      <c r="AL36" s="179"/>
      <c r="AM36" s="365">
        <f t="shared" si="0"/>
        <v>13</v>
      </c>
      <c r="AN36" s="365"/>
      <c r="AO36" s="366" t="str">
        <f>IF('各会計、関係団体の財政状況及び健全化判断比率'!B35="","",'各会計、関係団体の財政状況及び健全化判断比率'!B35)</f>
        <v>下水道事業</v>
      </c>
      <c r="AP36" s="366"/>
      <c r="AQ36" s="366"/>
      <c r="AR36" s="366"/>
      <c r="AS36" s="366"/>
      <c r="AT36" s="366"/>
      <c r="AU36" s="366"/>
      <c r="AV36" s="366"/>
      <c r="AW36" s="366"/>
      <c r="AX36" s="366"/>
      <c r="AY36" s="366"/>
      <c r="AZ36" s="366"/>
      <c r="BA36" s="366"/>
      <c r="BB36" s="366"/>
      <c r="BC36" s="366"/>
      <c r="BD36" s="179"/>
      <c r="BE36" s="365">
        <f t="shared" si="1"/>
        <v>16</v>
      </c>
      <c r="BF36" s="365"/>
      <c r="BG36" s="366" t="str">
        <f>IF('各会計、関係団体の財政状況及び健全化判断比率'!B38="","",'各会計、関係団体の財政状況及び健全化判断比率'!B38)</f>
        <v>中央卸売市場事業</v>
      </c>
      <c r="BH36" s="366"/>
      <c r="BI36" s="366"/>
      <c r="BJ36" s="366"/>
      <c r="BK36" s="366"/>
      <c r="BL36" s="366"/>
      <c r="BM36" s="366"/>
      <c r="BN36" s="366"/>
      <c r="BO36" s="366"/>
      <c r="BP36" s="366"/>
      <c r="BQ36" s="366"/>
      <c r="BR36" s="366"/>
      <c r="BS36" s="366"/>
      <c r="BT36" s="366"/>
      <c r="BU36" s="366"/>
      <c r="BV36" s="179"/>
      <c r="BW36" s="365">
        <f t="shared" si="2"/>
        <v>19</v>
      </c>
      <c r="BX36" s="365"/>
      <c r="BY36" s="366" t="str">
        <f>IF('各会計、関係団体の財政状況及び健全化判断比率'!B70="","",'各会計、関係団体の財政状況及び健全化判断比率'!B70)</f>
        <v>静岡県後期高齢者医療広域連合（一般会計）</v>
      </c>
      <c r="BZ36" s="366"/>
      <c r="CA36" s="366"/>
      <c r="CB36" s="366"/>
      <c r="CC36" s="366"/>
      <c r="CD36" s="366"/>
      <c r="CE36" s="366"/>
      <c r="CF36" s="366"/>
      <c r="CG36" s="366"/>
      <c r="CH36" s="366"/>
      <c r="CI36" s="366"/>
      <c r="CJ36" s="366"/>
      <c r="CK36" s="366"/>
      <c r="CL36" s="366"/>
      <c r="CM36" s="366"/>
      <c r="CN36" s="179"/>
      <c r="CO36" s="365">
        <f t="shared" si="3"/>
        <v>24</v>
      </c>
      <c r="CP36" s="365"/>
      <c r="CQ36" s="366" t="str">
        <f>IF('各会計、関係団体の財政状況及び健全化判断比率'!BS9="","",'各会計、関係団体の財政状況及び健全化判断比率'!BS9)</f>
        <v>（公益財団法人）浜松市社会福祉協議会</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2">
      <c r="A37" s="179"/>
      <c r="B37" s="203"/>
      <c r="C37" s="365">
        <f>IF(E37="","",C36+1)</f>
        <v>4</v>
      </c>
      <c r="D37" s="365"/>
      <c r="E37" s="366" t="str">
        <f>IF('各会計、関係団体の財政状況及び健全化判断比率'!B10="","",'各会計、関係団体の財政状況及び健全化判断比率'!B10)</f>
        <v>学童等災害共済事業</v>
      </c>
      <c r="F37" s="366"/>
      <c r="G37" s="366"/>
      <c r="H37" s="366"/>
      <c r="I37" s="366"/>
      <c r="J37" s="366"/>
      <c r="K37" s="366"/>
      <c r="L37" s="366"/>
      <c r="M37" s="366"/>
      <c r="N37" s="366"/>
      <c r="O37" s="366"/>
      <c r="P37" s="366"/>
      <c r="Q37" s="366"/>
      <c r="R37" s="366"/>
      <c r="S37" s="366"/>
      <c r="T37" s="179"/>
      <c r="U37" s="365">
        <f t="shared" si="4"/>
        <v>9</v>
      </c>
      <c r="V37" s="365"/>
      <c r="W37" s="366" t="str">
        <f>IF('各会計、関係団体の財政状況及び健全化判断比率'!B31="","",'各会計、関係団体の財政状況及び健全化判断比率'!B31)</f>
        <v>小型自動車競走事業</v>
      </c>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20</v>
      </c>
      <c r="BX37" s="365"/>
      <c r="BY37" s="366" t="str">
        <f>IF('各会計、関係団体の財政状況及び健全化判断比率'!B71="","",'各会計、関係団体の財政状況及び健全化判断比率'!B71)</f>
        <v>静岡県後期高齢者医療広域連合（特別会計）</v>
      </c>
      <c r="BZ37" s="366"/>
      <c r="CA37" s="366"/>
      <c r="CB37" s="366"/>
      <c r="CC37" s="366"/>
      <c r="CD37" s="366"/>
      <c r="CE37" s="366"/>
      <c r="CF37" s="366"/>
      <c r="CG37" s="366"/>
      <c r="CH37" s="366"/>
      <c r="CI37" s="366"/>
      <c r="CJ37" s="366"/>
      <c r="CK37" s="366"/>
      <c r="CL37" s="366"/>
      <c r="CM37" s="366"/>
      <c r="CN37" s="179"/>
      <c r="CO37" s="365">
        <f t="shared" si="3"/>
        <v>25</v>
      </c>
      <c r="CP37" s="365"/>
      <c r="CQ37" s="366" t="str">
        <f>IF('各会計、関係団体の財政状況及び健全化判断比率'!BS10="","",'各会計、関係団体の財政状況及び健全化判断比率'!BS10)</f>
        <v>（公益財団法人）浜松市シルバー人材センター</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2">
      <c r="A38" s="179"/>
      <c r="B38" s="203"/>
      <c r="C38" s="365">
        <f t="shared" ref="C38:C43" si="5">IF(E38="","",C37+1)</f>
        <v>5</v>
      </c>
      <c r="D38" s="365"/>
      <c r="E38" s="366" t="str">
        <f>IF('各会計、関係団体の財政状況及び健全化判断比率'!B11="","",'各会計、関係団体の財政状況及び健全化判断比率'!B11)</f>
        <v>公債管理</v>
      </c>
      <c r="F38" s="366"/>
      <c r="G38" s="366"/>
      <c r="H38" s="366"/>
      <c r="I38" s="366"/>
      <c r="J38" s="366"/>
      <c r="K38" s="366"/>
      <c r="L38" s="366"/>
      <c r="M38" s="366"/>
      <c r="N38" s="366"/>
      <c r="O38" s="366"/>
      <c r="P38" s="366"/>
      <c r="Q38" s="366"/>
      <c r="R38" s="366"/>
      <c r="S38" s="366"/>
      <c r="T38" s="179"/>
      <c r="U38" s="365">
        <f t="shared" si="4"/>
        <v>10</v>
      </c>
      <c r="V38" s="365"/>
      <c r="W38" s="366" t="str">
        <f>IF('各会計、関係団体の財政状況及び健全化判断比率'!B32="","",'各会計、関係団体の財政状況及び健全化判断比率'!B32)</f>
        <v>駐車場事業</v>
      </c>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21</v>
      </c>
      <c r="BX38" s="365"/>
      <c r="BY38" s="366" t="str">
        <f>IF('各会計、関係団体の財政状況及び健全化判断比率'!B72="","",'各会計、関係団体の財政状況及び健全化判断比率'!B72)</f>
        <v>静岡地方税滞納整理機構</v>
      </c>
      <c r="BZ38" s="366"/>
      <c r="CA38" s="366"/>
      <c r="CB38" s="366"/>
      <c r="CC38" s="366"/>
      <c r="CD38" s="366"/>
      <c r="CE38" s="366"/>
      <c r="CF38" s="366"/>
      <c r="CG38" s="366"/>
      <c r="CH38" s="366"/>
      <c r="CI38" s="366"/>
      <c r="CJ38" s="366"/>
      <c r="CK38" s="366"/>
      <c r="CL38" s="366"/>
      <c r="CM38" s="366"/>
      <c r="CN38" s="179"/>
      <c r="CO38" s="365">
        <f t="shared" si="3"/>
        <v>26</v>
      </c>
      <c r="CP38" s="365"/>
      <c r="CQ38" s="366" t="str">
        <f>IF('各会計、関係団体の財政状況及び健全化判断比率'!BS11="","",'各会計、関係団体の財政状況及び健全化判断比率'!BS11)</f>
        <v>（社会福祉法人）浜松市社会福祉事業団</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2">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9"/>
      <c r="CO39" s="365">
        <f t="shared" si="3"/>
        <v>27</v>
      </c>
      <c r="CP39" s="365"/>
      <c r="CQ39" s="366" t="str">
        <f>IF('各会計、関係団体の財政状況及び健全化判断比率'!BS12="","",'各会計、関係団体の財政状況及び健全化判断比率'!BS12)</f>
        <v>（公益財団法人）浜松市医療公社</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2">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9"/>
      <c r="CO40" s="365">
        <f t="shared" si="3"/>
        <v>28</v>
      </c>
      <c r="CP40" s="365"/>
      <c r="CQ40" s="366" t="str">
        <f>IF('各会計、関係団体の財政状況及び健全化判断比率'!BS13="","",'各会計、関係団体の財政状況及び健全化判断比率'!BS13)</f>
        <v>（一般財団法人）浜松市清掃公社</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2">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9"/>
      <c r="CO41" s="365">
        <f t="shared" si="3"/>
        <v>29</v>
      </c>
      <c r="CP41" s="365"/>
      <c r="CQ41" s="366" t="str">
        <f>IF('各会計、関係団体の財政状況及び健全化判断比率'!BS14="","",'各会計、関係団体の財政状況及び健全化判断比率'!BS14)</f>
        <v>（公益財団法人）浜松地域イノベーション推進機構</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2">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9"/>
      <c r="CO42" s="365">
        <f t="shared" si="3"/>
        <v>30</v>
      </c>
      <c r="CP42" s="365"/>
      <c r="CQ42" s="366" t="str">
        <f>IF('各会計、関係団体の財政状況及び健全化判断比率'!BS15="","",'各会計、関係団体の財政状況及び健全化判断比率'!BS15)</f>
        <v>（公益財団法人）浜松市勤労福祉協会</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2">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f t="shared" si="3"/>
        <v>31</v>
      </c>
      <c r="CP43" s="365"/>
      <c r="CQ43" s="366" t="str">
        <f>IF('各会計、関係団体の財政状況及び健全化判断比率'!BS16="","",'各会計、関係団体の財政状況及び健全化判断比率'!BS16)</f>
        <v>（公益財団法人）浜松市花みどり振興財団</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2"/>
    <row r="55" spans="5:113" x14ac:dyDescent="0.2"/>
    <row r="56" spans="5:113" x14ac:dyDescent="0.2"/>
  </sheetData>
  <sheetProtection algorithmName="SHA-512" hashValue="SX/Un8af5kgRd8KJlhtl1E++iLp/S41UUgYWgSdEya+dTxOlLXb3zC9Ad2vsQEYlDk4EpyW2W9vc513eM5BLfQ==" saltValue="6SLSCmI0BZfVqPZORQAJ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4" customWidth="1"/>
    <col min="134" max="143" width="1.63281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2">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2">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2">
      <c r="B5" s="677" t="s">
        <v>215</v>
      </c>
      <c r="C5" s="678"/>
      <c r="D5" s="678"/>
      <c r="E5" s="678"/>
      <c r="F5" s="678"/>
      <c r="G5" s="678"/>
      <c r="H5" s="678"/>
      <c r="I5" s="678"/>
      <c r="J5" s="678"/>
      <c r="K5" s="678"/>
      <c r="L5" s="678"/>
      <c r="M5" s="678"/>
      <c r="N5" s="678"/>
      <c r="O5" s="678"/>
      <c r="P5" s="678"/>
      <c r="Q5" s="679"/>
      <c r="R5" s="674">
        <v>152373340</v>
      </c>
      <c r="S5" s="675"/>
      <c r="T5" s="675"/>
      <c r="U5" s="675"/>
      <c r="V5" s="675"/>
      <c r="W5" s="675"/>
      <c r="X5" s="675"/>
      <c r="Y5" s="700"/>
      <c r="Z5" s="713">
        <v>35.9</v>
      </c>
      <c r="AA5" s="713"/>
      <c r="AB5" s="713"/>
      <c r="AC5" s="713"/>
      <c r="AD5" s="714">
        <v>144740973</v>
      </c>
      <c r="AE5" s="714"/>
      <c r="AF5" s="714"/>
      <c r="AG5" s="714"/>
      <c r="AH5" s="714"/>
      <c r="AI5" s="714"/>
      <c r="AJ5" s="714"/>
      <c r="AK5" s="714"/>
      <c r="AL5" s="701">
        <v>66.8</v>
      </c>
      <c r="AM5" s="683"/>
      <c r="AN5" s="683"/>
      <c r="AO5" s="702"/>
      <c r="AP5" s="677" t="s">
        <v>216</v>
      </c>
      <c r="AQ5" s="678"/>
      <c r="AR5" s="678"/>
      <c r="AS5" s="678"/>
      <c r="AT5" s="678"/>
      <c r="AU5" s="678"/>
      <c r="AV5" s="678"/>
      <c r="AW5" s="678"/>
      <c r="AX5" s="678"/>
      <c r="AY5" s="678"/>
      <c r="AZ5" s="678"/>
      <c r="BA5" s="678"/>
      <c r="BB5" s="678"/>
      <c r="BC5" s="678"/>
      <c r="BD5" s="678"/>
      <c r="BE5" s="678"/>
      <c r="BF5" s="679"/>
      <c r="BG5" s="619">
        <v>139108953</v>
      </c>
      <c r="BH5" s="620"/>
      <c r="BI5" s="620"/>
      <c r="BJ5" s="620"/>
      <c r="BK5" s="620"/>
      <c r="BL5" s="620"/>
      <c r="BM5" s="620"/>
      <c r="BN5" s="621"/>
      <c r="BO5" s="657">
        <v>91.3</v>
      </c>
      <c r="BP5" s="657"/>
      <c r="BQ5" s="657"/>
      <c r="BR5" s="657"/>
      <c r="BS5" s="658" t="s">
        <v>122</v>
      </c>
      <c r="BT5" s="658"/>
      <c r="BU5" s="658"/>
      <c r="BV5" s="658"/>
      <c r="BW5" s="658"/>
      <c r="BX5" s="658"/>
      <c r="BY5" s="658"/>
      <c r="BZ5" s="658"/>
      <c r="CA5" s="658"/>
      <c r="CB5" s="698"/>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x14ac:dyDescent="0.2">
      <c r="B6" s="616" t="s">
        <v>220</v>
      </c>
      <c r="C6" s="617"/>
      <c r="D6" s="617"/>
      <c r="E6" s="617"/>
      <c r="F6" s="617"/>
      <c r="G6" s="617"/>
      <c r="H6" s="617"/>
      <c r="I6" s="617"/>
      <c r="J6" s="617"/>
      <c r="K6" s="617"/>
      <c r="L6" s="617"/>
      <c r="M6" s="617"/>
      <c r="N6" s="617"/>
      <c r="O6" s="617"/>
      <c r="P6" s="617"/>
      <c r="Q6" s="618"/>
      <c r="R6" s="619">
        <v>3708089</v>
      </c>
      <c r="S6" s="620"/>
      <c r="T6" s="620"/>
      <c r="U6" s="620"/>
      <c r="V6" s="620"/>
      <c r="W6" s="620"/>
      <c r="X6" s="620"/>
      <c r="Y6" s="621"/>
      <c r="Z6" s="657">
        <v>0.9</v>
      </c>
      <c r="AA6" s="657"/>
      <c r="AB6" s="657"/>
      <c r="AC6" s="657"/>
      <c r="AD6" s="658">
        <v>3708089</v>
      </c>
      <c r="AE6" s="658"/>
      <c r="AF6" s="658"/>
      <c r="AG6" s="658"/>
      <c r="AH6" s="658"/>
      <c r="AI6" s="658"/>
      <c r="AJ6" s="658"/>
      <c r="AK6" s="658"/>
      <c r="AL6" s="622">
        <v>1.7</v>
      </c>
      <c r="AM6" s="623"/>
      <c r="AN6" s="623"/>
      <c r="AO6" s="659"/>
      <c r="AP6" s="616" t="s">
        <v>221</v>
      </c>
      <c r="AQ6" s="617"/>
      <c r="AR6" s="617"/>
      <c r="AS6" s="617"/>
      <c r="AT6" s="617"/>
      <c r="AU6" s="617"/>
      <c r="AV6" s="617"/>
      <c r="AW6" s="617"/>
      <c r="AX6" s="617"/>
      <c r="AY6" s="617"/>
      <c r="AZ6" s="617"/>
      <c r="BA6" s="617"/>
      <c r="BB6" s="617"/>
      <c r="BC6" s="617"/>
      <c r="BD6" s="617"/>
      <c r="BE6" s="617"/>
      <c r="BF6" s="618"/>
      <c r="BG6" s="619">
        <v>139108953</v>
      </c>
      <c r="BH6" s="620"/>
      <c r="BI6" s="620"/>
      <c r="BJ6" s="620"/>
      <c r="BK6" s="620"/>
      <c r="BL6" s="620"/>
      <c r="BM6" s="620"/>
      <c r="BN6" s="621"/>
      <c r="BO6" s="657">
        <v>91.3</v>
      </c>
      <c r="BP6" s="657"/>
      <c r="BQ6" s="657"/>
      <c r="BR6" s="657"/>
      <c r="BS6" s="658" t="s">
        <v>122</v>
      </c>
      <c r="BT6" s="658"/>
      <c r="BU6" s="658"/>
      <c r="BV6" s="658"/>
      <c r="BW6" s="658"/>
      <c r="BX6" s="658"/>
      <c r="BY6" s="658"/>
      <c r="BZ6" s="658"/>
      <c r="CA6" s="658"/>
      <c r="CB6" s="698"/>
      <c r="CD6" s="677" t="s">
        <v>222</v>
      </c>
      <c r="CE6" s="678"/>
      <c r="CF6" s="678"/>
      <c r="CG6" s="678"/>
      <c r="CH6" s="678"/>
      <c r="CI6" s="678"/>
      <c r="CJ6" s="678"/>
      <c r="CK6" s="678"/>
      <c r="CL6" s="678"/>
      <c r="CM6" s="678"/>
      <c r="CN6" s="678"/>
      <c r="CO6" s="678"/>
      <c r="CP6" s="678"/>
      <c r="CQ6" s="679"/>
      <c r="CR6" s="619">
        <v>917306</v>
      </c>
      <c r="CS6" s="620"/>
      <c r="CT6" s="620"/>
      <c r="CU6" s="620"/>
      <c r="CV6" s="620"/>
      <c r="CW6" s="620"/>
      <c r="CX6" s="620"/>
      <c r="CY6" s="621"/>
      <c r="CZ6" s="701">
        <v>0.2</v>
      </c>
      <c r="DA6" s="683"/>
      <c r="DB6" s="683"/>
      <c r="DC6" s="703"/>
      <c r="DD6" s="625" t="s">
        <v>122</v>
      </c>
      <c r="DE6" s="620"/>
      <c r="DF6" s="620"/>
      <c r="DG6" s="620"/>
      <c r="DH6" s="620"/>
      <c r="DI6" s="620"/>
      <c r="DJ6" s="620"/>
      <c r="DK6" s="620"/>
      <c r="DL6" s="620"/>
      <c r="DM6" s="620"/>
      <c r="DN6" s="620"/>
      <c r="DO6" s="620"/>
      <c r="DP6" s="621"/>
      <c r="DQ6" s="625">
        <v>917306</v>
      </c>
      <c r="DR6" s="620"/>
      <c r="DS6" s="620"/>
      <c r="DT6" s="620"/>
      <c r="DU6" s="620"/>
      <c r="DV6" s="620"/>
      <c r="DW6" s="620"/>
      <c r="DX6" s="620"/>
      <c r="DY6" s="620"/>
      <c r="DZ6" s="620"/>
      <c r="EA6" s="620"/>
      <c r="EB6" s="620"/>
      <c r="EC6" s="656"/>
    </row>
    <row r="7" spans="2:143" ht="11.25" customHeight="1" x14ac:dyDescent="0.2">
      <c r="B7" s="616" t="s">
        <v>223</v>
      </c>
      <c r="C7" s="617"/>
      <c r="D7" s="617"/>
      <c r="E7" s="617"/>
      <c r="F7" s="617"/>
      <c r="G7" s="617"/>
      <c r="H7" s="617"/>
      <c r="I7" s="617"/>
      <c r="J7" s="617"/>
      <c r="K7" s="617"/>
      <c r="L7" s="617"/>
      <c r="M7" s="617"/>
      <c r="N7" s="617"/>
      <c r="O7" s="617"/>
      <c r="P7" s="617"/>
      <c r="Q7" s="618"/>
      <c r="R7" s="619">
        <v>53209</v>
      </c>
      <c r="S7" s="620"/>
      <c r="T7" s="620"/>
      <c r="U7" s="620"/>
      <c r="V7" s="620"/>
      <c r="W7" s="620"/>
      <c r="X7" s="620"/>
      <c r="Y7" s="621"/>
      <c r="Z7" s="657">
        <v>0</v>
      </c>
      <c r="AA7" s="657"/>
      <c r="AB7" s="657"/>
      <c r="AC7" s="657"/>
      <c r="AD7" s="658">
        <v>53209</v>
      </c>
      <c r="AE7" s="658"/>
      <c r="AF7" s="658"/>
      <c r="AG7" s="658"/>
      <c r="AH7" s="658"/>
      <c r="AI7" s="658"/>
      <c r="AJ7" s="658"/>
      <c r="AK7" s="658"/>
      <c r="AL7" s="622">
        <v>0</v>
      </c>
      <c r="AM7" s="623"/>
      <c r="AN7" s="623"/>
      <c r="AO7" s="659"/>
      <c r="AP7" s="616" t="s">
        <v>224</v>
      </c>
      <c r="AQ7" s="617"/>
      <c r="AR7" s="617"/>
      <c r="AS7" s="617"/>
      <c r="AT7" s="617"/>
      <c r="AU7" s="617"/>
      <c r="AV7" s="617"/>
      <c r="AW7" s="617"/>
      <c r="AX7" s="617"/>
      <c r="AY7" s="617"/>
      <c r="AZ7" s="617"/>
      <c r="BA7" s="617"/>
      <c r="BB7" s="617"/>
      <c r="BC7" s="617"/>
      <c r="BD7" s="617"/>
      <c r="BE7" s="617"/>
      <c r="BF7" s="618"/>
      <c r="BG7" s="619">
        <v>75337658</v>
      </c>
      <c r="BH7" s="620"/>
      <c r="BI7" s="620"/>
      <c r="BJ7" s="620"/>
      <c r="BK7" s="620"/>
      <c r="BL7" s="620"/>
      <c r="BM7" s="620"/>
      <c r="BN7" s="621"/>
      <c r="BO7" s="657">
        <v>49.4</v>
      </c>
      <c r="BP7" s="657"/>
      <c r="BQ7" s="657"/>
      <c r="BR7" s="657"/>
      <c r="BS7" s="658" t="s">
        <v>122</v>
      </c>
      <c r="BT7" s="658"/>
      <c r="BU7" s="658"/>
      <c r="BV7" s="658"/>
      <c r="BW7" s="658"/>
      <c r="BX7" s="658"/>
      <c r="BY7" s="658"/>
      <c r="BZ7" s="658"/>
      <c r="CA7" s="658"/>
      <c r="CB7" s="698"/>
      <c r="CD7" s="616" t="s">
        <v>225</v>
      </c>
      <c r="CE7" s="617"/>
      <c r="CF7" s="617"/>
      <c r="CG7" s="617"/>
      <c r="CH7" s="617"/>
      <c r="CI7" s="617"/>
      <c r="CJ7" s="617"/>
      <c r="CK7" s="617"/>
      <c r="CL7" s="617"/>
      <c r="CM7" s="617"/>
      <c r="CN7" s="617"/>
      <c r="CO7" s="617"/>
      <c r="CP7" s="617"/>
      <c r="CQ7" s="618"/>
      <c r="CR7" s="619">
        <v>31331679</v>
      </c>
      <c r="CS7" s="620"/>
      <c r="CT7" s="620"/>
      <c r="CU7" s="620"/>
      <c r="CV7" s="620"/>
      <c r="CW7" s="620"/>
      <c r="CX7" s="620"/>
      <c r="CY7" s="621"/>
      <c r="CZ7" s="657">
        <v>7.6</v>
      </c>
      <c r="DA7" s="657"/>
      <c r="DB7" s="657"/>
      <c r="DC7" s="657"/>
      <c r="DD7" s="625">
        <v>1664944</v>
      </c>
      <c r="DE7" s="620"/>
      <c r="DF7" s="620"/>
      <c r="DG7" s="620"/>
      <c r="DH7" s="620"/>
      <c r="DI7" s="620"/>
      <c r="DJ7" s="620"/>
      <c r="DK7" s="620"/>
      <c r="DL7" s="620"/>
      <c r="DM7" s="620"/>
      <c r="DN7" s="620"/>
      <c r="DO7" s="620"/>
      <c r="DP7" s="621"/>
      <c r="DQ7" s="625">
        <v>28260770</v>
      </c>
      <c r="DR7" s="620"/>
      <c r="DS7" s="620"/>
      <c r="DT7" s="620"/>
      <c r="DU7" s="620"/>
      <c r="DV7" s="620"/>
      <c r="DW7" s="620"/>
      <c r="DX7" s="620"/>
      <c r="DY7" s="620"/>
      <c r="DZ7" s="620"/>
      <c r="EA7" s="620"/>
      <c r="EB7" s="620"/>
      <c r="EC7" s="656"/>
    </row>
    <row r="8" spans="2:143" ht="11.25" customHeight="1" x14ac:dyDescent="0.2">
      <c r="B8" s="616" t="s">
        <v>226</v>
      </c>
      <c r="C8" s="617"/>
      <c r="D8" s="617"/>
      <c r="E8" s="617"/>
      <c r="F8" s="617"/>
      <c r="G8" s="617"/>
      <c r="H8" s="617"/>
      <c r="I8" s="617"/>
      <c r="J8" s="617"/>
      <c r="K8" s="617"/>
      <c r="L8" s="617"/>
      <c r="M8" s="617"/>
      <c r="N8" s="617"/>
      <c r="O8" s="617"/>
      <c r="P8" s="617"/>
      <c r="Q8" s="618"/>
      <c r="R8" s="619">
        <v>823650</v>
      </c>
      <c r="S8" s="620"/>
      <c r="T8" s="620"/>
      <c r="U8" s="620"/>
      <c r="V8" s="620"/>
      <c r="W8" s="620"/>
      <c r="X8" s="620"/>
      <c r="Y8" s="621"/>
      <c r="Z8" s="657">
        <v>0.2</v>
      </c>
      <c r="AA8" s="657"/>
      <c r="AB8" s="657"/>
      <c r="AC8" s="657"/>
      <c r="AD8" s="658">
        <v>823650</v>
      </c>
      <c r="AE8" s="658"/>
      <c r="AF8" s="658"/>
      <c r="AG8" s="658"/>
      <c r="AH8" s="658"/>
      <c r="AI8" s="658"/>
      <c r="AJ8" s="658"/>
      <c r="AK8" s="658"/>
      <c r="AL8" s="622">
        <v>0.4</v>
      </c>
      <c r="AM8" s="623"/>
      <c r="AN8" s="623"/>
      <c r="AO8" s="659"/>
      <c r="AP8" s="616" t="s">
        <v>227</v>
      </c>
      <c r="AQ8" s="617"/>
      <c r="AR8" s="617"/>
      <c r="AS8" s="617"/>
      <c r="AT8" s="617"/>
      <c r="AU8" s="617"/>
      <c r="AV8" s="617"/>
      <c r="AW8" s="617"/>
      <c r="AX8" s="617"/>
      <c r="AY8" s="617"/>
      <c r="AZ8" s="617"/>
      <c r="BA8" s="617"/>
      <c r="BB8" s="617"/>
      <c r="BC8" s="617"/>
      <c r="BD8" s="617"/>
      <c r="BE8" s="617"/>
      <c r="BF8" s="618"/>
      <c r="BG8" s="619">
        <v>1488286</v>
      </c>
      <c r="BH8" s="620"/>
      <c r="BI8" s="620"/>
      <c r="BJ8" s="620"/>
      <c r="BK8" s="620"/>
      <c r="BL8" s="620"/>
      <c r="BM8" s="620"/>
      <c r="BN8" s="621"/>
      <c r="BO8" s="657">
        <v>1</v>
      </c>
      <c r="BP8" s="657"/>
      <c r="BQ8" s="657"/>
      <c r="BR8" s="657"/>
      <c r="BS8" s="658" t="s">
        <v>122</v>
      </c>
      <c r="BT8" s="658"/>
      <c r="BU8" s="658"/>
      <c r="BV8" s="658"/>
      <c r="BW8" s="658"/>
      <c r="BX8" s="658"/>
      <c r="BY8" s="658"/>
      <c r="BZ8" s="658"/>
      <c r="CA8" s="658"/>
      <c r="CB8" s="698"/>
      <c r="CD8" s="616" t="s">
        <v>228</v>
      </c>
      <c r="CE8" s="617"/>
      <c r="CF8" s="617"/>
      <c r="CG8" s="617"/>
      <c r="CH8" s="617"/>
      <c r="CI8" s="617"/>
      <c r="CJ8" s="617"/>
      <c r="CK8" s="617"/>
      <c r="CL8" s="617"/>
      <c r="CM8" s="617"/>
      <c r="CN8" s="617"/>
      <c r="CO8" s="617"/>
      <c r="CP8" s="617"/>
      <c r="CQ8" s="618"/>
      <c r="CR8" s="619">
        <v>127764124</v>
      </c>
      <c r="CS8" s="620"/>
      <c r="CT8" s="620"/>
      <c r="CU8" s="620"/>
      <c r="CV8" s="620"/>
      <c r="CW8" s="620"/>
      <c r="CX8" s="620"/>
      <c r="CY8" s="621"/>
      <c r="CZ8" s="657">
        <v>31.2</v>
      </c>
      <c r="DA8" s="657"/>
      <c r="DB8" s="657"/>
      <c r="DC8" s="657"/>
      <c r="DD8" s="625">
        <v>1706493</v>
      </c>
      <c r="DE8" s="620"/>
      <c r="DF8" s="620"/>
      <c r="DG8" s="620"/>
      <c r="DH8" s="620"/>
      <c r="DI8" s="620"/>
      <c r="DJ8" s="620"/>
      <c r="DK8" s="620"/>
      <c r="DL8" s="620"/>
      <c r="DM8" s="620"/>
      <c r="DN8" s="620"/>
      <c r="DO8" s="620"/>
      <c r="DP8" s="621"/>
      <c r="DQ8" s="625">
        <v>69013617</v>
      </c>
      <c r="DR8" s="620"/>
      <c r="DS8" s="620"/>
      <c r="DT8" s="620"/>
      <c r="DU8" s="620"/>
      <c r="DV8" s="620"/>
      <c r="DW8" s="620"/>
      <c r="DX8" s="620"/>
      <c r="DY8" s="620"/>
      <c r="DZ8" s="620"/>
      <c r="EA8" s="620"/>
      <c r="EB8" s="620"/>
      <c r="EC8" s="656"/>
    </row>
    <row r="9" spans="2:143" ht="11.25" customHeight="1" x14ac:dyDescent="0.2">
      <c r="B9" s="616" t="s">
        <v>229</v>
      </c>
      <c r="C9" s="617"/>
      <c r="D9" s="617"/>
      <c r="E9" s="617"/>
      <c r="F9" s="617"/>
      <c r="G9" s="617"/>
      <c r="H9" s="617"/>
      <c r="I9" s="617"/>
      <c r="J9" s="617"/>
      <c r="K9" s="617"/>
      <c r="L9" s="617"/>
      <c r="M9" s="617"/>
      <c r="N9" s="617"/>
      <c r="O9" s="617"/>
      <c r="P9" s="617"/>
      <c r="Q9" s="618"/>
      <c r="R9" s="619">
        <v>1332331</v>
      </c>
      <c r="S9" s="620"/>
      <c r="T9" s="620"/>
      <c r="U9" s="620"/>
      <c r="V9" s="620"/>
      <c r="W9" s="620"/>
      <c r="X9" s="620"/>
      <c r="Y9" s="621"/>
      <c r="Z9" s="657">
        <v>0.3</v>
      </c>
      <c r="AA9" s="657"/>
      <c r="AB9" s="657"/>
      <c r="AC9" s="657"/>
      <c r="AD9" s="658">
        <v>1332331</v>
      </c>
      <c r="AE9" s="658"/>
      <c r="AF9" s="658"/>
      <c r="AG9" s="658"/>
      <c r="AH9" s="658"/>
      <c r="AI9" s="658"/>
      <c r="AJ9" s="658"/>
      <c r="AK9" s="658"/>
      <c r="AL9" s="622">
        <v>0.6</v>
      </c>
      <c r="AM9" s="623"/>
      <c r="AN9" s="623"/>
      <c r="AO9" s="659"/>
      <c r="AP9" s="616" t="s">
        <v>230</v>
      </c>
      <c r="AQ9" s="617"/>
      <c r="AR9" s="617"/>
      <c r="AS9" s="617"/>
      <c r="AT9" s="617"/>
      <c r="AU9" s="617"/>
      <c r="AV9" s="617"/>
      <c r="AW9" s="617"/>
      <c r="AX9" s="617"/>
      <c r="AY9" s="617"/>
      <c r="AZ9" s="617"/>
      <c r="BA9" s="617"/>
      <c r="BB9" s="617"/>
      <c r="BC9" s="617"/>
      <c r="BD9" s="617"/>
      <c r="BE9" s="617"/>
      <c r="BF9" s="618"/>
      <c r="BG9" s="619">
        <v>64826394</v>
      </c>
      <c r="BH9" s="620"/>
      <c r="BI9" s="620"/>
      <c r="BJ9" s="620"/>
      <c r="BK9" s="620"/>
      <c r="BL9" s="620"/>
      <c r="BM9" s="620"/>
      <c r="BN9" s="621"/>
      <c r="BO9" s="657">
        <v>42.5</v>
      </c>
      <c r="BP9" s="657"/>
      <c r="BQ9" s="657"/>
      <c r="BR9" s="657"/>
      <c r="BS9" s="658" t="s">
        <v>122</v>
      </c>
      <c r="BT9" s="658"/>
      <c r="BU9" s="658"/>
      <c r="BV9" s="658"/>
      <c r="BW9" s="658"/>
      <c r="BX9" s="658"/>
      <c r="BY9" s="658"/>
      <c r="BZ9" s="658"/>
      <c r="CA9" s="658"/>
      <c r="CB9" s="698"/>
      <c r="CD9" s="616" t="s">
        <v>231</v>
      </c>
      <c r="CE9" s="617"/>
      <c r="CF9" s="617"/>
      <c r="CG9" s="617"/>
      <c r="CH9" s="617"/>
      <c r="CI9" s="617"/>
      <c r="CJ9" s="617"/>
      <c r="CK9" s="617"/>
      <c r="CL9" s="617"/>
      <c r="CM9" s="617"/>
      <c r="CN9" s="617"/>
      <c r="CO9" s="617"/>
      <c r="CP9" s="617"/>
      <c r="CQ9" s="618"/>
      <c r="CR9" s="619">
        <v>58643255</v>
      </c>
      <c r="CS9" s="620"/>
      <c r="CT9" s="620"/>
      <c r="CU9" s="620"/>
      <c r="CV9" s="620"/>
      <c r="CW9" s="620"/>
      <c r="CX9" s="620"/>
      <c r="CY9" s="621"/>
      <c r="CZ9" s="657">
        <v>14.3</v>
      </c>
      <c r="DA9" s="657"/>
      <c r="DB9" s="657"/>
      <c r="DC9" s="657"/>
      <c r="DD9" s="625">
        <v>32437384</v>
      </c>
      <c r="DE9" s="620"/>
      <c r="DF9" s="620"/>
      <c r="DG9" s="620"/>
      <c r="DH9" s="620"/>
      <c r="DI9" s="620"/>
      <c r="DJ9" s="620"/>
      <c r="DK9" s="620"/>
      <c r="DL9" s="620"/>
      <c r="DM9" s="620"/>
      <c r="DN9" s="620"/>
      <c r="DO9" s="620"/>
      <c r="DP9" s="621"/>
      <c r="DQ9" s="625">
        <v>22663728</v>
      </c>
      <c r="DR9" s="620"/>
      <c r="DS9" s="620"/>
      <c r="DT9" s="620"/>
      <c r="DU9" s="620"/>
      <c r="DV9" s="620"/>
      <c r="DW9" s="620"/>
      <c r="DX9" s="620"/>
      <c r="DY9" s="620"/>
      <c r="DZ9" s="620"/>
      <c r="EA9" s="620"/>
      <c r="EB9" s="620"/>
      <c r="EC9" s="656"/>
    </row>
    <row r="10" spans="2:143" ht="11.25" customHeight="1" x14ac:dyDescent="0.2">
      <c r="B10" s="616" t="s">
        <v>232</v>
      </c>
      <c r="C10" s="617"/>
      <c r="D10" s="617"/>
      <c r="E10" s="617"/>
      <c r="F10" s="617"/>
      <c r="G10" s="617"/>
      <c r="H10" s="617"/>
      <c r="I10" s="617"/>
      <c r="J10" s="617"/>
      <c r="K10" s="617"/>
      <c r="L10" s="617"/>
      <c r="M10" s="617"/>
      <c r="N10" s="617"/>
      <c r="O10" s="617"/>
      <c r="P10" s="617"/>
      <c r="Q10" s="618"/>
      <c r="R10" s="619">
        <v>144175</v>
      </c>
      <c r="S10" s="620"/>
      <c r="T10" s="620"/>
      <c r="U10" s="620"/>
      <c r="V10" s="620"/>
      <c r="W10" s="620"/>
      <c r="X10" s="620"/>
      <c r="Y10" s="621"/>
      <c r="Z10" s="657">
        <v>0</v>
      </c>
      <c r="AA10" s="657"/>
      <c r="AB10" s="657"/>
      <c r="AC10" s="657"/>
      <c r="AD10" s="658">
        <v>144175</v>
      </c>
      <c r="AE10" s="658"/>
      <c r="AF10" s="658"/>
      <c r="AG10" s="658"/>
      <c r="AH10" s="658"/>
      <c r="AI10" s="658"/>
      <c r="AJ10" s="658"/>
      <c r="AK10" s="658"/>
      <c r="AL10" s="622">
        <v>0.1</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2660667</v>
      </c>
      <c r="BH10" s="620"/>
      <c r="BI10" s="620"/>
      <c r="BJ10" s="620"/>
      <c r="BK10" s="620"/>
      <c r="BL10" s="620"/>
      <c r="BM10" s="620"/>
      <c r="BN10" s="621"/>
      <c r="BO10" s="657">
        <v>1.7</v>
      </c>
      <c r="BP10" s="657"/>
      <c r="BQ10" s="657"/>
      <c r="BR10" s="657"/>
      <c r="BS10" s="658" t="s">
        <v>122</v>
      </c>
      <c r="BT10" s="658"/>
      <c r="BU10" s="658"/>
      <c r="BV10" s="658"/>
      <c r="BW10" s="658"/>
      <c r="BX10" s="658"/>
      <c r="BY10" s="658"/>
      <c r="BZ10" s="658"/>
      <c r="CA10" s="658"/>
      <c r="CB10" s="698"/>
      <c r="CD10" s="616" t="s">
        <v>234</v>
      </c>
      <c r="CE10" s="617"/>
      <c r="CF10" s="617"/>
      <c r="CG10" s="617"/>
      <c r="CH10" s="617"/>
      <c r="CI10" s="617"/>
      <c r="CJ10" s="617"/>
      <c r="CK10" s="617"/>
      <c r="CL10" s="617"/>
      <c r="CM10" s="617"/>
      <c r="CN10" s="617"/>
      <c r="CO10" s="617"/>
      <c r="CP10" s="617"/>
      <c r="CQ10" s="618"/>
      <c r="CR10" s="619">
        <v>441456</v>
      </c>
      <c r="CS10" s="620"/>
      <c r="CT10" s="620"/>
      <c r="CU10" s="620"/>
      <c r="CV10" s="620"/>
      <c r="CW10" s="620"/>
      <c r="CX10" s="620"/>
      <c r="CY10" s="621"/>
      <c r="CZ10" s="657">
        <v>0.1</v>
      </c>
      <c r="DA10" s="657"/>
      <c r="DB10" s="657"/>
      <c r="DC10" s="657"/>
      <c r="DD10" s="625">
        <v>31192</v>
      </c>
      <c r="DE10" s="620"/>
      <c r="DF10" s="620"/>
      <c r="DG10" s="620"/>
      <c r="DH10" s="620"/>
      <c r="DI10" s="620"/>
      <c r="DJ10" s="620"/>
      <c r="DK10" s="620"/>
      <c r="DL10" s="620"/>
      <c r="DM10" s="620"/>
      <c r="DN10" s="620"/>
      <c r="DO10" s="620"/>
      <c r="DP10" s="621"/>
      <c r="DQ10" s="625">
        <v>399872</v>
      </c>
      <c r="DR10" s="620"/>
      <c r="DS10" s="620"/>
      <c r="DT10" s="620"/>
      <c r="DU10" s="620"/>
      <c r="DV10" s="620"/>
      <c r="DW10" s="620"/>
      <c r="DX10" s="620"/>
      <c r="DY10" s="620"/>
      <c r="DZ10" s="620"/>
      <c r="EA10" s="620"/>
      <c r="EB10" s="620"/>
      <c r="EC10" s="656"/>
    </row>
    <row r="11" spans="2:143" ht="11.25" customHeight="1" x14ac:dyDescent="0.2">
      <c r="B11" s="616" t="s">
        <v>235</v>
      </c>
      <c r="C11" s="617"/>
      <c r="D11" s="617"/>
      <c r="E11" s="617"/>
      <c r="F11" s="617"/>
      <c r="G11" s="617"/>
      <c r="H11" s="617"/>
      <c r="I11" s="617"/>
      <c r="J11" s="617"/>
      <c r="K11" s="617"/>
      <c r="L11" s="617"/>
      <c r="M11" s="617"/>
      <c r="N11" s="617"/>
      <c r="O11" s="617"/>
      <c r="P11" s="617"/>
      <c r="Q11" s="618"/>
      <c r="R11" s="619">
        <v>20278520</v>
      </c>
      <c r="S11" s="620"/>
      <c r="T11" s="620"/>
      <c r="U11" s="620"/>
      <c r="V11" s="620"/>
      <c r="W11" s="620"/>
      <c r="X11" s="620"/>
      <c r="Y11" s="621"/>
      <c r="Z11" s="622">
        <v>4.8</v>
      </c>
      <c r="AA11" s="623"/>
      <c r="AB11" s="623"/>
      <c r="AC11" s="624"/>
      <c r="AD11" s="625">
        <v>20278520</v>
      </c>
      <c r="AE11" s="620"/>
      <c r="AF11" s="620"/>
      <c r="AG11" s="620"/>
      <c r="AH11" s="620"/>
      <c r="AI11" s="620"/>
      <c r="AJ11" s="620"/>
      <c r="AK11" s="621"/>
      <c r="AL11" s="622">
        <v>9.4</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6362311</v>
      </c>
      <c r="BH11" s="620"/>
      <c r="BI11" s="620"/>
      <c r="BJ11" s="620"/>
      <c r="BK11" s="620"/>
      <c r="BL11" s="620"/>
      <c r="BM11" s="620"/>
      <c r="BN11" s="621"/>
      <c r="BO11" s="657">
        <v>4.2</v>
      </c>
      <c r="BP11" s="657"/>
      <c r="BQ11" s="657"/>
      <c r="BR11" s="657"/>
      <c r="BS11" s="658" t="s">
        <v>122</v>
      </c>
      <c r="BT11" s="658"/>
      <c r="BU11" s="658"/>
      <c r="BV11" s="658"/>
      <c r="BW11" s="658"/>
      <c r="BX11" s="658"/>
      <c r="BY11" s="658"/>
      <c r="BZ11" s="658"/>
      <c r="CA11" s="658"/>
      <c r="CB11" s="698"/>
      <c r="CD11" s="616" t="s">
        <v>237</v>
      </c>
      <c r="CE11" s="617"/>
      <c r="CF11" s="617"/>
      <c r="CG11" s="617"/>
      <c r="CH11" s="617"/>
      <c r="CI11" s="617"/>
      <c r="CJ11" s="617"/>
      <c r="CK11" s="617"/>
      <c r="CL11" s="617"/>
      <c r="CM11" s="617"/>
      <c r="CN11" s="617"/>
      <c r="CO11" s="617"/>
      <c r="CP11" s="617"/>
      <c r="CQ11" s="618"/>
      <c r="CR11" s="619">
        <v>6485926</v>
      </c>
      <c r="CS11" s="620"/>
      <c r="CT11" s="620"/>
      <c r="CU11" s="620"/>
      <c r="CV11" s="620"/>
      <c r="CW11" s="620"/>
      <c r="CX11" s="620"/>
      <c r="CY11" s="621"/>
      <c r="CZ11" s="657">
        <v>1.6</v>
      </c>
      <c r="DA11" s="657"/>
      <c r="DB11" s="657"/>
      <c r="DC11" s="657"/>
      <c r="DD11" s="625">
        <v>2840492</v>
      </c>
      <c r="DE11" s="620"/>
      <c r="DF11" s="620"/>
      <c r="DG11" s="620"/>
      <c r="DH11" s="620"/>
      <c r="DI11" s="620"/>
      <c r="DJ11" s="620"/>
      <c r="DK11" s="620"/>
      <c r="DL11" s="620"/>
      <c r="DM11" s="620"/>
      <c r="DN11" s="620"/>
      <c r="DO11" s="620"/>
      <c r="DP11" s="621"/>
      <c r="DQ11" s="625">
        <v>4281668</v>
      </c>
      <c r="DR11" s="620"/>
      <c r="DS11" s="620"/>
      <c r="DT11" s="620"/>
      <c r="DU11" s="620"/>
      <c r="DV11" s="620"/>
      <c r="DW11" s="620"/>
      <c r="DX11" s="620"/>
      <c r="DY11" s="620"/>
      <c r="DZ11" s="620"/>
      <c r="EA11" s="620"/>
      <c r="EB11" s="620"/>
      <c r="EC11" s="656"/>
    </row>
    <row r="12" spans="2:143" ht="11.25" customHeight="1" x14ac:dyDescent="0.2">
      <c r="B12" s="616" t="s">
        <v>238</v>
      </c>
      <c r="C12" s="617"/>
      <c r="D12" s="617"/>
      <c r="E12" s="617"/>
      <c r="F12" s="617"/>
      <c r="G12" s="617"/>
      <c r="H12" s="617"/>
      <c r="I12" s="617"/>
      <c r="J12" s="617"/>
      <c r="K12" s="617"/>
      <c r="L12" s="617"/>
      <c r="M12" s="617"/>
      <c r="N12" s="617"/>
      <c r="O12" s="617"/>
      <c r="P12" s="617"/>
      <c r="Q12" s="618"/>
      <c r="R12" s="619">
        <v>85406</v>
      </c>
      <c r="S12" s="620"/>
      <c r="T12" s="620"/>
      <c r="U12" s="620"/>
      <c r="V12" s="620"/>
      <c r="W12" s="620"/>
      <c r="X12" s="620"/>
      <c r="Y12" s="621"/>
      <c r="Z12" s="657">
        <v>0</v>
      </c>
      <c r="AA12" s="657"/>
      <c r="AB12" s="657"/>
      <c r="AC12" s="657"/>
      <c r="AD12" s="658">
        <v>85406</v>
      </c>
      <c r="AE12" s="658"/>
      <c r="AF12" s="658"/>
      <c r="AG12" s="658"/>
      <c r="AH12" s="658"/>
      <c r="AI12" s="658"/>
      <c r="AJ12" s="658"/>
      <c r="AK12" s="658"/>
      <c r="AL12" s="622">
        <v>0</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56125448</v>
      </c>
      <c r="BH12" s="620"/>
      <c r="BI12" s="620"/>
      <c r="BJ12" s="620"/>
      <c r="BK12" s="620"/>
      <c r="BL12" s="620"/>
      <c r="BM12" s="620"/>
      <c r="BN12" s="621"/>
      <c r="BO12" s="657">
        <v>36.799999999999997</v>
      </c>
      <c r="BP12" s="657"/>
      <c r="BQ12" s="657"/>
      <c r="BR12" s="657"/>
      <c r="BS12" s="658" t="s">
        <v>122</v>
      </c>
      <c r="BT12" s="658"/>
      <c r="BU12" s="658"/>
      <c r="BV12" s="658"/>
      <c r="BW12" s="658"/>
      <c r="BX12" s="658"/>
      <c r="BY12" s="658"/>
      <c r="BZ12" s="658"/>
      <c r="CA12" s="658"/>
      <c r="CB12" s="698"/>
      <c r="CD12" s="616" t="s">
        <v>240</v>
      </c>
      <c r="CE12" s="617"/>
      <c r="CF12" s="617"/>
      <c r="CG12" s="617"/>
      <c r="CH12" s="617"/>
      <c r="CI12" s="617"/>
      <c r="CJ12" s="617"/>
      <c r="CK12" s="617"/>
      <c r="CL12" s="617"/>
      <c r="CM12" s="617"/>
      <c r="CN12" s="617"/>
      <c r="CO12" s="617"/>
      <c r="CP12" s="617"/>
      <c r="CQ12" s="618"/>
      <c r="CR12" s="619">
        <v>10963945</v>
      </c>
      <c r="CS12" s="620"/>
      <c r="CT12" s="620"/>
      <c r="CU12" s="620"/>
      <c r="CV12" s="620"/>
      <c r="CW12" s="620"/>
      <c r="CX12" s="620"/>
      <c r="CY12" s="621"/>
      <c r="CZ12" s="657">
        <v>2.7</v>
      </c>
      <c r="DA12" s="657"/>
      <c r="DB12" s="657"/>
      <c r="DC12" s="657"/>
      <c r="DD12" s="625">
        <v>4394802</v>
      </c>
      <c r="DE12" s="620"/>
      <c r="DF12" s="620"/>
      <c r="DG12" s="620"/>
      <c r="DH12" s="620"/>
      <c r="DI12" s="620"/>
      <c r="DJ12" s="620"/>
      <c r="DK12" s="620"/>
      <c r="DL12" s="620"/>
      <c r="DM12" s="620"/>
      <c r="DN12" s="620"/>
      <c r="DO12" s="620"/>
      <c r="DP12" s="621"/>
      <c r="DQ12" s="625">
        <v>8327021</v>
      </c>
      <c r="DR12" s="620"/>
      <c r="DS12" s="620"/>
      <c r="DT12" s="620"/>
      <c r="DU12" s="620"/>
      <c r="DV12" s="620"/>
      <c r="DW12" s="620"/>
      <c r="DX12" s="620"/>
      <c r="DY12" s="620"/>
      <c r="DZ12" s="620"/>
      <c r="EA12" s="620"/>
      <c r="EB12" s="620"/>
      <c r="EC12" s="656"/>
    </row>
    <row r="13" spans="2:143" ht="11.25" customHeight="1" x14ac:dyDescent="0.2">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55993633</v>
      </c>
      <c r="BH13" s="620"/>
      <c r="BI13" s="620"/>
      <c r="BJ13" s="620"/>
      <c r="BK13" s="620"/>
      <c r="BL13" s="620"/>
      <c r="BM13" s="620"/>
      <c r="BN13" s="621"/>
      <c r="BO13" s="657">
        <v>36.700000000000003</v>
      </c>
      <c r="BP13" s="657"/>
      <c r="BQ13" s="657"/>
      <c r="BR13" s="657"/>
      <c r="BS13" s="658" t="s">
        <v>122</v>
      </c>
      <c r="BT13" s="658"/>
      <c r="BU13" s="658"/>
      <c r="BV13" s="658"/>
      <c r="BW13" s="658"/>
      <c r="BX13" s="658"/>
      <c r="BY13" s="658"/>
      <c r="BZ13" s="658"/>
      <c r="CA13" s="658"/>
      <c r="CB13" s="698"/>
      <c r="CD13" s="616" t="s">
        <v>243</v>
      </c>
      <c r="CE13" s="617"/>
      <c r="CF13" s="617"/>
      <c r="CG13" s="617"/>
      <c r="CH13" s="617"/>
      <c r="CI13" s="617"/>
      <c r="CJ13" s="617"/>
      <c r="CK13" s="617"/>
      <c r="CL13" s="617"/>
      <c r="CM13" s="617"/>
      <c r="CN13" s="617"/>
      <c r="CO13" s="617"/>
      <c r="CP13" s="617"/>
      <c r="CQ13" s="618"/>
      <c r="CR13" s="619">
        <v>44179224</v>
      </c>
      <c r="CS13" s="620"/>
      <c r="CT13" s="620"/>
      <c r="CU13" s="620"/>
      <c r="CV13" s="620"/>
      <c r="CW13" s="620"/>
      <c r="CX13" s="620"/>
      <c r="CY13" s="621"/>
      <c r="CZ13" s="657">
        <v>10.8</v>
      </c>
      <c r="DA13" s="657"/>
      <c r="DB13" s="657"/>
      <c r="DC13" s="657"/>
      <c r="DD13" s="625">
        <v>23734017</v>
      </c>
      <c r="DE13" s="620"/>
      <c r="DF13" s="620"/>
      <c r="DG13" s="620"/>
      <c r="DH13" s="620"/>
      <c r="DI13" s="620"/>
      <c r="DJ13" s="620"/>
      <c r="DK13" s="620"/>
      <c r="DL13" s="620"/>
      <c r="DM13" s="620"/>
      <c r="DN13" s="620"/>
      <c r="DO13" s="620"/>
      <c r="DP13" s="621"/>
      <c r="DQ13" s="625">
        <v>25426274</v>
      </c>
      <c r="DR13" s="620"/>
      <c r="DS13" s="620"/>
      <c r="DT13" s="620"/>
      <c r="DU13" s="620"/>
      <c r="DV13" s="620"/>
      <c r="DW13" s="620"/>
      <c r="DX13" s="620"/>
      <c r="DY13" s="620"/>
      <c r="DZ13" s="620"/>
      <c r="EA13" s="620"/>
      <c r="EB13" s="620"/>
      <c r="EC13" s="656"/>
    </row>
    <row r="14" spans="2:143" ht="11.25" customHeight="1" x14ac:dyDescent="0.2">
      <c r="B14" s="616" t="s">
        <v>244</v>
      </c>
      <c r="C14" s="617"/>
      <c r="D14" s="617"/>
      <c r="E14" s="617"/>
      <c r="F14" s="617"/>
      <c r="G14" s="617"/>
      <c r="H14" s="617"/>
      <c r="I14" s="617"/>
      <c r="J14" s="617"/>
      <c r="K14" s="617"/>
      <c r="L14" s="617"/>
      <c r="M14" s="617"/>
      <c r="N14" s="617"/>
      <c r="O14" s="617"/>
      <c r="P14" s="617"/>
      <c r="Q14" s="618"/>
      <c r="R14" s="619">
        <v>49563</v>
      </c>
      <c r="S14" s="620"/>
      <c r="T14" s="620"/>
      <c r="U14" s="620"/>
      <c r="V14" s="620"/>
      <c r="W14" s="620"/>
      <c r="X14" s="620"/>
      <c r="Y14" s="621"/>
      <c r="Z14" s="657">
        <v>0</v>
      </c>
      <c r="AA14" s="657"/>
      <c r="AB14" s="657"/>
      <c r="AC14" s="657"/>
      <c r="AD14" s="658">
        <v>49563</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2702269</v>
      </c>
      <c r="BH14" s="620"/>
      <c r="BI14" s="620"/>
      <c r="BJ14" s="620"/>
      <c r="BK14" s="620"/>
      <c r="BL14" s="620"/>
      <c r="BM14" s="620"/>
      <c r="BN14" s="621"/>
      <c r="BO14" s="657">
        <v>1.8</v>
      </c>
      <c r="BP14" s="657"/>
      <c r="BQ14" s="657"/>
      <c r="BR14" s="657"/>
      <c r="BS14" s="658" t="s">
        <v>122</v>
      </c>
      <c r="BT14" s="658"/>
      <c r="BU14" s="658"/>
      <c r="BV14" s="658"/>
      <c r="BW14" s="658"/>
      <c r="BX14" s="658"/>
      <c r="BY14" s="658"/>
      <c r="BZ14" s="658"/>
      <c r="CA14" s="658"/>
      <c r="CB14" s="698"/>
      <c r="CD14" s="616" t="s">
        <v>246</v>
      </c>
      <c r="CE14" s="617"/>
      <c r="CF14" s="617"/>
      <c r="CG14" s="617"/>
      <c r="CH14" s="617"/>
      <c r="CI14" s="617"/>
      <c r="CJ14" s="617"/>
      <c r="CK14" s="617"/>
      <c r="CL14" s="617"/>
      <c r="CM14" s="617"/>
      <c r="CN14" s="617"/>
      <c r="CO14" s="617"/>
      <c r="CP14" s="617"/>
      <c r="CQ14" s="618"/>
      <c r="CR14" s="619">
        <v>12907317</v>
      </c>
      <c r="CS14" s="620"/>
      <c r="CT14" s="620"/>
      <c r="CU14" s="620"/>
      <c r="CV14" s="620"/>
      <c r="CW14" s="620"/>
      <c r="CX14" s="620"/>
      <c r="CY14" s="621"/>
      <c r="CZ14" s="657">
        <v>3.1</v>
      </c>
      <c r="DA14" s="657"/>
      <c r="DB14" s="657"/>
      <c r="DC14" s="657"/>
      <c r="DD14" s="625">
        <v>2534795</v>
      </c>
      <c r="DE14" s="620"/>
      <c r="DF14" s="620"/>
      <c r="DG14" s="620"/>
      <c r="DH14" s="620"/>
      <c r="DI14" s="620"/>
      <c r="DJ14" s="620"/>
      <c r="DK14" s="620"/>
      <c r="DL14" s="620"/>
      <c r="DM14" s="620"/>
      <c r="DN14" s="620"/>
      <c r="DO14" s="620"/>
      <c r="DP14" s="621"/>
      <c r="DQ14" s="625">
        <v>11045404</v>
      </c>
      <c r="DR14" s="620"/>
      <c r="DS14" s="620"/>
      <c r="DT14" s="620"/>
      <c r="DU14" s="620"/>
      <c r="DV14" s="620"/>
      <c r="DW14" s="620"/>
      <c r="DX14" s="620"/>
      <c r="DY14" s="620"/>
      <c r="DZ14" s="620"/>
      <c r="EA14" s="620"/>
      <c r="EB14" s="620"/>
      <c r="EC14" s="656"/>
    </row>
    <row r="15" spans="2:143" ht="11.25" customHeight="1" x14ac:dyDescent="0.2">
      <c r="B15" s="616" t="s">
        <v>247</v>
      </c>
      <c r="C15" s="617"/>
      <c r="D15" s="617"/>
      <c r="E15" s="617"/>
      <c r="F15" s="617"/>
      <c r="G15" s="617"/>
      <c r="H15" s="617"/>
      <c r="I15" s="617"/>
      <c r="J15" s="617"/>
      <c r="K15" s="617"/>
      <c r="L15" s="617"/>
      <c r="M15" s="617"/>
      <c r="N15" s="617"/>
      <c r="O15" s="617"/>
      <c r="P15" s="617"/>
      <c r="Q15" s="618"/>
      <c r="R15" s="619">
        <v>6244781</v>
      </c>
      <c r="S15" s="620"/>
      <c r="T15" s="620"/>
      <c r="U15" s="620"/>
      <c r="V15" s="620"/>
      <c r="W15" s="620"/>
      <c r="X15" s="620"/>
      <c r="Y15" s="621"/>
      <c r="Z15" s="657">
        <v>1.5</v>
      </c>
      <c r="AA15" s="657"/>
      <c r="AB15" s="657"/>
      <c r="AC15" s="657"/>
      <c r="AD15" s="658">
        <v>6244781</v>
      </c>
      <c r="AE15" s="658"/>
      <c r="AF15" s="658"/>
      <c r="AG15" s="658"/>
      <c r="AH15" s="658"/>
      <c r="AI15" s="658"/>
      <c r="AJ15" s="658"/>
      <c r="AK15" s="658"/>
      <c r="AL15" s="622">
        <v>2.9</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4943556</v>
      </c>
      <c r="BH15" s="620"/>
      <c r="BI15" s="620"/>
      <c r="BJ15" s="620"/>
      <c r="BK15" s="620"/>
      <c r="BL15" s="620"/>
      <c r="BM15" s="620"/>
      <c r="BN15" s="621"/>
      <c r="BO15" s="657">
        <v>3.2</v>
      </c>
      <c r="BP15" s="657"/>
      <c r="BQ15" s="657"/>
      <c r="BR15" s="657"/>
      <c r="BS15" s="658" t="s">
        <v>122</v>
      </c>
      <c r="BT15" s="658"/>
      <c r="BU15" s="658"/>
      <c r="BV15" s="658"/>
      <c r="BW15" s="658"/>
      <c r="BX15" s="658"/>
      <c r="BY15" s="658"/>
      <c r="BZ15" s="658"/>
      <c r="CA15" s="658"/>
      <c r="CB15" s="698"/>
      <c r="CD15" s="616" t="s">
        <v>249</v>
      </c>
      <c r="CE15" s="617"/>
      <c r="CF15" s="617"/>
      <c r="CG15" s="617"/>
      <c r="CH15" s="617"/>
      <c r="CI15" s="617"/>
      <c r="CJ15" s="617"/>
      <c r="CK15" s="617"/>
      <c r="CL15" s="617"/>
      <c r="CM15" s="617"/>
      <c r="CN15" s="617"/>
      <c r="CO15" s="617"/>
      <c r="CP15" s="617"/>
      <c r="CQ15" s="618"/>
      <c r="CR15" s="619">
        <v>74117033</v>
      </c>
      <c r="CS15" s="620"/>
      <c r="CT15" s="620"/>
      <c r="CU15" s="620"/>
      <c r="CV15" s="620"/>
      <c r="CW15" s="620"/>
      <c r="CX15" s="620"/>
      <c r="CY15" s="621"/>
      <c r="CZ15" s="657">
        <v>18.100000000000001</v>
      </c>
      <c r="DA15" s="657"/>
      <c r="DB15" s="657"/>
      <c r="DC15" s="657"/>
      <c r="DD15" s="625">
        <v>7182356</v>
      </c>
      <c r="DE15" s="620"/>
      <c r="DF15" s="620"/>
      <c r="DG15" s="620"/>
      <c r="DH15" s="620"/>
      <c r="DI15" s="620"/>
      <c r="DJ15" s="620"/>
      <c r="DK15" s="620"/>
      <c r="DL15" s="620"/>
      <c r="DM15" s="620"/>
      <c r="DN15" s="620"/>
      <c r="DO15" s="620"/>
      <c r="DP15" s="621"/>
      <c r="DQ15" s="625">
        <v>53167968</v>
      </c>
      <c r="DR15" s="620"/>
      <c r="DS15" s="620"/>
      <c r="DT15" s="620"/>
      <c r="DU15" s="620"/>
      <c r="DV15" s="620"/>
      <c r="DW15" s="620"/>
      <c r="DX15" s="620"/>
      <c r="DY15" s="620"/>
      <c r="DZ15" s="620"/>
      <c r="EA15" s="620"/>
      <c r="EB15" s="620"/>
      <c r="EC15" s="656"/>
    </row>
    <row r="16" spans="2:143" ht="11.25" customHeight="1" x14ac:dyDescent="0.2">
      <c r="B16" s="616" t="s">
        <v>250</v>
      </c>
      <c r="C16" s="617"/>
      <c r="D16" s="617"/>
      <c r="E16" s="617"/>
      <c r="F16" s="617"/>
      <c r="G16" s="617"/>
      <c r="H16" s="617"/>
      <c r="I16" s="617"/>
      <c r="J16" s="617"/>
      <c r="K16" s="617"/>
      <c r="L16" s="617"/>
      <c r="M16" s="617"/>
      <c r="N16" s="617"/>
      <c r="O16" s="617"/>
      <c r="P16" s="617"/>
      <c r="Q16" s="618"/>
      <c r="R16" s="619">
        <v>706642</v>
      </c>
      <c r="S16" s="620"/>
      <c r="T16" s="620"/>
      <c r="U16" s="620"/>
      <c r="V16" s="620"/>
      <c r="W16" s="620"/>
      <c r="X16" s="620"/>
      <c r="Y16" s="621"/>
      <c r="Z16" s="657">
        <v>0.2</v>
      </c>
      <c r="AA16" s="657"/>
      <c r="AB16" s="657"/>
      <c r="AC16" s="657"/>
      <c r="AD16" s="658">
        <v>706642</v>
      </c>
      <c r="AE16" s="658"/>
      <c r="AF16" s="658"/>
      <c r="AG16" s="658"/>
      <c r="AH16" s="658"/>
      <c r="AI16" s="658"/>
      <c r="AJ16" s="658"/>
      <c r="AK16" s="658"/>
      <c r="AL16" s="622">
        <v>0.3</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v>22</v>
      </c>
      <c r="BH16" s="620"/>
      <c r="BI16" s="620"/>
      <c r="BJ16" s="620"/>
      <c r="BK16" s="620"/>
      <c r="BL16" s="620"/>
      <c r="BM16" s="620"/>
      <c r="BN16" s="621"/>
      <c r="BO16" s="657">
        <v>0</v>
      </c>
      <c r="BP16" s="657"/>
      <c r="BQ16" s="657"/>
      <c r="BR16" s="657"/>
      <c r="BS16" s="658" t="s">
        <v>122</v>
      </c>
      <c r="BT16" s="658"/>
      <c r="BU16" s="658"/>
      <c r="BV16" s="658"/>
      <c r="BW16" s="658"/>
      <c r="BX16" s="658"/>
      <c r="BY16" s="658"/>
      <c r="BZ16" s="658"/>
      <c r="CA16" s="658"/>
      <c r="CB16" s="698"/>
      <c r="CD16" s="616" t="s">
        <v>252</v>
      </c>
      <c r="CE16" s="617"/>
      <c r="CF16" s="617"/>
      <c r="CG16" s="617"/>
      <c r="CH16" s="617"/>
      <c r="CI16" s="617"/>
      <c r="CJ16" s="617"/>
      <c r="CK16" s="617"/>
      <c r="CL16" s="617"/>
      <c r="CM16" s="617"/>
      <c r="CN16" s="617"/>
      <c r="CO16" s="617"/>
      <c r="CP16" s="617"/>
      <c r="CQ16" s="618"/>
      <c r="CR16" s="619">
        <v>7231526</v>
      </c>
      <c r="CS16" s="620"/>
      <c r="CT16" s="620"/>
      <c r="CU16" s="620"/>
      <c r="CV16" s="620"/>
      <c r="CW16" s="620"/>
      <c r="CX16" s="620"/>
      <c r="CY16" s="621"/>
      <c r="CZ16" s="657">
        <v>1.8</v>
      </c>
      <c r="DA16" s="657"/>
      <c r="DB16" s="657"/>
      <c r="DC16" s="657"/>
      <c r="DD16" s="625" t="s">
        <v>122</v>
      </c>
      <c r="DE16" s="620"/>
      <c r="DF16" s="620"/>
      <c r="DG16" s="620"/>
      <c r="DH16" s="620"/>
      <c r="DI16" s="620"/>
      <c r="DJ16" s="620"/>
      <c r="DK16" s="620"/>
      <c r="DL16" s="620"/>
      <c r="DM16" s="620"/>
      <c r="DN16" s="620"/>
      <c r="DO16" s="620"/>
      <c r="DP16" s="621"/>
      <c r="DQ16" s="625">
        <v>1783647</v>
      </c>
      <c r="DR16" s="620"/>
      <c r="DS16" s="620"/>
      <c r="DT16" s="620"/>
      <c r="DU16" s="620"/>
      <c r="DV16" s="620"/>
      <c r="DW16" s="620"/>
      <c r="DX16" s="620"/>
      <c r="DY16" s="620"/>
      <c r="DZ16" s="620"/>
      <c r="EA16" s="620"/>
      <c r="EB16" s="620"/>
      <c r="EC16" s="656"/>
    </row>
    <row r="17" spans="2:133" ht="11.25" customHeight="1" x14ac:dyDescent="0.2">
      <c r="B17" s="616" t="s">
        <v>253</v>
      </c>
      <c r="C17" s="617"/>
      <c r="D17" s="617"/>
      <c r="E17" s="617"/>
      <c r="F17" s="617"/>
      <c r="G17" s="617"/>
      <c r="H17" s="617"/>
      <c r="I17" s="617"/>
      <c r="J17" s="617"/>
      <c r="K17" s="617"/>
      <c r="L17" s="617"/>
      <c r="M17" s="617"/>
      <c r="N17" s="617"/>
      <c r="O17" s="617"/>
      <c r="P17" s="617"/>
      <c r="Q17" s="618"/>
      <c r="R17" s="619">
        <v>2131700</v>
      </c>
      <c r="S17" s="620"/>
      <c r="T17" s="620"/>
      <c r="U17" s="620"/>
      <c r="V17" s="620"/>
      <c r="W17" s="620"/>
      <c r="X17" s="620"/>
      <c r="Y17" s="621"/>
      <c r="Z17" s="657">
        <v>0.5</v>
      </c>
      <c r="AA17" s="657"/>
      <c r="AB17" s="657"/>
      <c r="AC17" s="657"/>
      <c r="AD17" s="658">
        <v>2131700</v>
      </c>
      <c r="AE17" s="658"/>
      <c r="AF17" s="658"/>
      <c r="AG17" s="658"/>
      <c r="AH17" s="658"/>
      <c r="AI17" s="658"/>
      <c r="AJ17" s="658"/>
      <c r="AK17" s="658"/>
      <c r="AL17" s="622">
        <v>1</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8"/>
      <c r="CD17" s="616" t="s">
        <v>255</v>
      </c>
      <c r="CE17" s="617"/>
      <c r="CF17" s="617"/>
      <c r="CG17" s="617"/>
      <c r="CH17" s="617"/>
      <c r="CI17" s="617"/>
      <c r="CJ17" s="617"/>
      <c r="CK17" s="617"/>
      <c r="CL17" s="617"/>
      <c r="CM17" s="617"/>
      <c r="CN17" s="617"/>
      <c r="CO17" s="617"/>
      <c r="CP17" s="617"/>
      <c r="CQ17" s="618"/>
      <c r="CR17" s="619">
        <v>35073561</v>
      </c>
      <c r="CS17" s="620"/>
      <c r="CT17" s="620"/>
      <c r="CU17" s="620"/>
      <c r="CV17" s="620"/>
      <c r="CW17" s="620"/>
      <c r="CX17" s="620"/>
      <c r="CY17" s="621"/>
      <c r="CZ17" s="657">
        <v>8.6</v>
      </c>
      <c r="DA17" s="657"/>
      <c r="DB17" s="657"/>
      <c r="DC17" s="657"/>
      <c r="DD17" s="625" t="s">
        <v>122</v>
      </c>
      <c r="DE17" s="620"/>
      <c r="DF17" s="620"/>
      <c r="DG17" s="620"/>
      <c r="DH17" s="620"/>
      <c r="DI17" s="620"/>
      <c r="DJ17" s="620"/>
      <c r="DK17" s="620"/>
      <c r="DL17" s="620"/>
      <c r="DM17" s="620"/>
      <c r="DN17" s="620"/>
      <c r="DO17" s="620"/>
      <c r="DP17" s="621"/>
      <c r="DQ17" s="625">
        <v>34656854</v>
      </c>
      <c r="DR17" s="620"/>
      <c r="DS17" s="620"/>
      <c r="DT17" s="620"/>
      <c r="DU17" s="620"/>
      <c r="DV17" s="620"/>
      <c r="DW17" s="620"/>
      <c r="DX17" s="620"/>
      <c r="DY17" s="620"/>
      <c r="DZ17" s="620"/>
      <c r="EA17" s="620"/>
      <c r="EB17" s="620"/>
      <c r="EC17" s="656"/>
    </row>
    <row r="18" spans="2:133" ht="11.25" customHeight="1" x14ac:dyDescent="0.2">
      <c r="B18" s="616" t="s">
        <v>256</v>
      </c>
      <c r="C18" s="617"/>
      <c r="D18" s="617"/>
      <c r="E18" s="617"/>
      <c r="F18" s="617"/>
      <c r="G18" s="617"/>
      <c r="H18" s="617"/>
      <c r="I18" s="617"/>
      <c r="J18" s="617"/>
      <c r="K18" s="617"/>
      <c r="L18" s="617"/>
      <c r="M18" s="617"/>
      <c r="N18" s="617"/>
      <c r="O18" s="617"/>
      <c r="P18" s="617"/>
      <c r="Q18" s="618"/>
      <c r="R18" s="619">
        <v>1368795</v>
      </c>
      <c r="S18" s="620"/>
      <c r="T18" s="620"/>
      <c r="U18" s="620"/>
      <c r="V18" s="620"/>
      <c r="W18" s="620"/>
      <c r="X18" s="620"/>
      <c r="Y18" s="621"/>
      <c r="Z18" s="657">
        <v>0.3</v>
      </c>
      <c r="AA18" s="657"/>
      <c r="AB18" s="657"/>
      <c r="AC18" s="657"/>
      <c r="AD18" s="658">
        <v>1368795</v>
      </c>
      <c r="AE18" s="658"/>
      <c r="AF18" s="658"/>
      <c r="AG18" s="658"/>
      <c r="AH18" s="658"/>
      <c r="AI18" s="658"/>
      <c r="AJ18" s="658"/>
      <c r="AK18" s="658"/>
      <c r="AL18" s="622">
        <v>0.6</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8"/>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2">
      <c r="B19" s="616" t="s">
        <v>259</v>
      </c>
      <c r="C19" s="617"/>
      <c r="D19" s="617"/>
      <c r="E19" s="617"/>
      <c r="F19" s="617"/>
      <c r="G19" s="617"/>
      <c r="H19" s="617"/>
      <c r="I19" s="617"/>
      <c r="J19" s="617"/>
      <c r="K19" s="617"/>
      <c r="L19" s="617"/>
      <c r="M19" s="617"/>
      <c r="N19" s="617"/>
      <c r="O19" s="617"/>
      <c r="P19" s="617"/>
      <c r="Q19" s="618"/>
      <c r="R19" s="619">
        <v>1210537</v>
      </c>
      <c r="S19" s="620"/>
      <c r="T19" s="620"/>
      <c r="U19" s="620"/>
      <c r="V19" s="620"/>
      <c r="W19" s="620"/>
      <c r="X19" s="620"/>
      <c r="Y19" s="621"/>
      <c r="Z19" s="657">
        <v>0.3</v>
      </c>
      <c r="AA19" s="657"/>
      <c r="AB19" s="657"/>
      <c r="AC19" s="657"/>
      <c r="AD19" s="658">
        <v>1210537</v>
      </c>
      <c r="AE19" s="658"/>
      <c r="AF19" s="658"/>
      <c r="AG19" s="658"/>
      <c r="AH19" s="658"/>
      <c r="AI19" s="658"/>
      <c r="AJ19" s="658"/>
      <c r="AK19" s="658"/>
      <c r="AL19" s="622">
        <v>0.6</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13264387</v>
      </c>
      <c r="BH19" s="620"/>
      <c r="BI19" s="620"/>
      <c r="BJ19" s="620"/>
      <c r="BK19" s="620"/>
      <c r="BL19" s="620"/>
      <c r="BM19" s="620"/>
      <c r="BN19" s="621"/>
      <c r="BO19" s="657">
        <v>8.6999999999999993</v>
      </c>
      <c r="BP19" s="657"/>
      <c r="BQ19" s="657"/>
      <c r="BR19" s="657"/>
      <c r="BS19" s="658" t="s">
        <v>122</v>
      </c>
      <c r="BT19" s="658"/>
      <c r="BU19" s="658"/>
      <c r="BV19" s="658"/>
      <c r="BW19" s="658"/>
      <c r="BX19" s="658"/>
      <c r="BY19" s="658"/>
      <c r="BZ19" s="658"/>
      <c r="CA19" s="658"/>
      <c r="CB19" s="698"/>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2">
      <c r="B20" s="686" t="s">
        <v>262</v>
      </c>
      <c r="C20" s="687"/>
      <c r="D20" s="687"/>
      <c r="E20" s="687"/>
      <c r="F20" s="687"/>
      <c r="G20" s="687"/>
      <c r="H20" s="687"/>
      <c r="I20" s="687"/>
      <c r="J20" s="687"/>
      <c r="K20" s="687"/>
      <c r="L20" s="687"/>
      <c r="M20" s="687"/>
      <c r="N20" s="687"/>
      <c r="O20" s="687"/>
      <c r="P20" s="687"/>
      <c r="Q20" s="688"/>
      <c r="R20" s="619">
        <v>158258</v>
      </c>
      <c r="S20" s="620"/>
      <c r="T20" s="620"/>
      <c r="U20" s="620"/>
      <c r="V20" s="620"/>
      <c r="W20" s="620"/>
      <c r="X20" s="620"/>
      <c r="Y20" s="621"/>
      <c r="Z20" s="657">
        <v>0</v>
      </c>
      <c r="AA20" s="657"/>
      <c r="AB20" s="657"/>
      <c r="AC20" s="657"/>
      <c r="AD20" s="658">
        <v>158258</v>
      </c>
      <c r="AE20" s="658"/>
      <c r="AF20" s="658"/>
      <c r="AG20" s="658"/>
      <c r="AH20" s="658"/>
      <c r="AI20" s="658"/>
      <c r="AJ20" s="658"/>
      <c r="AK20" s="658"/>
      <c r="AL20" s="622">
        <v>0.1</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13264387</v>
      </c>
      <c r="BH20" s="620"/>
      <c r="BI20" s="620"/>
      <c r="BJ20" s="620"/>
      <c r="BK20" s="620"/>
      <c r="BL20" s="620"/>
      <c r="BM20" s="620"/>
      <c r="BN20" s="621"/>
      <c r="BO20" s="657">
        <v>8.6999999999999993</v>
      </c>
      <c r="BP20" s="657"/>
      <c r="BQ20" s="657"/>
      <c r="BR20" s="657"/>
      <c r="BS20" s="658" t="s">
        <v>122</v>
      </c>
      <c r="BT20" s="658"/>
      <c r="BU20" s="658"/>
      <c r="BV20" s="658"/>
      <c r="BW20" s="658"/>
      <c r="BX20" s="658"/>
      <c r="BY20" s="658"/>
      <c r="BZ20" s="658"/>
      <c r="CA20" s="658"/>
      <c r="CB20" s="698"/>
      <c r="CD20" s="616" t="s">
        <v>264</v>
      </c>
      <c r="CE20" s="617"/>
      <c r="CF20" s="617"/>
      <c r="CG20" s="617"/>
      <c r="CH20" s="617"/>
      <c r="CI20" s="617"/>
      <c r="CJ20" s="617"/>
      <c r="CK20" s="617"/>
      <c r="CL20" s="617"/>
      <c r="CM20" s="617"/>
      <c r="CN20" s="617"/>
      <c r="CO20" s="617"/>
      <c r="CP20" s="617"/>
      <c r="CQ20" s="618"/>
      <c r="CR20" s="619">
        <v>410056352</v>
      </c>
      <c r="CS20" s="620"/>
      <c r="CT20" s="620"/>
      <c r="CU20" s="620"/>
      <c r="CV20" s="620"/>
      <c r="CW20" s="620"/>
      <c r="CX20" s="620"/>
      <c r="CY20" s="621"/>
      <c r="CZ20" s="657">
        <v>100</v>
      </c>
      <c r="DA20" s="657"/>
      <c r="DB20" s="657"/>
      <c r="DC20" s="657"/>
      <c r="DD20" s="625">
        <v>76526475</v>
      </c>
      <c r="DE20" s="620"/>
      <c r="DF20" s="620"/>
      <c r="DG20" s="620"/>
      <c r="DH20" s="620"/>
      <c r="DI20" s="620"/>
      <c r="DJ20" s="620"/>
      <c r="DK20" s="620"/>
      <c r="DL20" s="620"/>
      <c r="DM20" s="620"/>
      <c r="DN20" s="620"/>
      <c r="DO20" s="620"/>
      <c r="DP20" s="621"/>
      <c r="DQ20" s="625">
        <v>259944129</v>
      </c>
      <c r="DR20" s="620"/>
      <c r="DS20" s="620"/>
      <c r="DT20" s="620"/>
      <c r="DU20" s="620"/>
      <c r="DV20" s="620"/>
      <c r="DW20" s="620"/>
      <c r="DX20" s="620"/>
      <c r="DY20" s="620"/>
      <c r="DZ20" s="620"/>
      <c r="EA20" s="620"/>
      <c r="EB20" s="620"/>
      <c r="EC20" s="656"/>
    </row>
    <row r="21" spans="2:133" ht="11.25" customHeight="1" x14ac:dyDescent="0.2">
      <c r="B21" s="616" t="s">
        <v>265</v>
      </c>
      <c r="C21" s="617"/>
      <c r="D21" s="617"/>
      <c r="E21" s="617"/>
      <c r="F21" s="617"/>
      <c r="G21" s="617"/>
      <c r="H21" s="617"/>
      <c r="I21" s="617"/>
      <c r="J21" s="617"/>
      <c r="K21" s="617"/>
      <c r="L21" s="617"/>
      <c r="M21" s="617"/>
      <c r="N21" s="617"/>
      <c r="O21" s="617"/>
      <c r="P21" s="617"/>
      <c r="Q21" s="618"/>
      <c r="R21" s="619">
        <v>36164774</v>
      </c>
      <c r="S21" s="620"/>
      <c r="T21" s="620"/>
      <c r="U21" s="620"/>
      <c r="V21" s="620"/>
      <c r="W21" s="620"/>
      <c r="X21" s="620"/>
      <c r="Y21" s="621"/>
      <c r="Z21" s="657">
        <v>8.5</v>
      </c>
      <c r="AA21" s="657"/>
      <c r="AB21" s="657"/>
      <c r="AC21" s="657"/>
      <c r="AD21" s="658">
        <v>33024732</v>
      </c>
      <c r="AE21" s="658"/>
      <c r="AF21" s="658"/>
      <c r="AG21" s="658"/>
      <c r="AH21" s="658"/>
      <c r="AI21" s="658"/>
      <c r="AJ21" s="658"/>
      <c r="AK21" s="658"/>
      <c r="AL21" s="622">
        <v>15.2</v>
      </c>
      <c r="AM21" s="623"/>
      <c r="AN21" s="623"/>
      <c r="AO21" s="659"/>
      <c r="AP21" s="616" t="s">
        <v>266</v>
      </c>
      <c r="AQ21" s="696"/>
      <c r="AR21" s="696"/>
      <c r="AS21" s="696"/>
      <c r="AT21" s="696"/>
      <c r="AU21" s="696"/>
      <c r="AV21" s="696"/>
      <c r="AW21" s="696"/>
      <c r="AX21" s="696"/>
      <c r="AY21" s="696"/>
      <c r="AZ21" s="696"/>
      <c r="BA21" s="696"/>
      <c r="BB21" s="696"/>
      <c r="BC21" s="696"/>
      <c r="BD21" s="696"/>
      <c r="BE21" s="696"/>
      <c r="BF21" s="697"/>
      <c r="BG21" s="619">
        <v>93722</v>
      </c>
      <c r="BH21" s="620"/>
      <c r="BI21" s="620"/>
      <c r="BJ21" s="620"/>
      <c r="BK21" s="620"/>
      <c r="BL21" s="620"/>
      <c r="BM21" s="620"/>
      <c r="BN21" s="621"/>
      <c r="BO21" s="657">
        <v>0.1</v>
      </c>
      <c r="BP21" s="657"/>
      <c r="BQ21" s="657"/>
      <c r="BR21" s="657"/>
      <c r="BS21" s="658" t="s">
        <v>122</v>
      </c>
      <c r="BT21" s="658"/>
      <c r="BU21" s="658"/>
      <c r="BV21" s="658"/>
      <c r="BW21" s="658"/>
      <c r="BX21" s="658"/>
      <c r="BY21" s="658"/>
      <c r="BZ21" s="658"/>
      <c r="CA21" s="658"/>
      <c r="CB21" s="698"/>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2">
      <c r="B22" s="616" t="s">
        <v>267</v>
      </c>
      <c r="C22" s="617"/>
      <c r="D22" s="617"/>
      <c r="E22" s="617"/>
      <c r="F22" s="617"/>
      <c r="G22" s="617"/>
      <c r="H22" s="617"/>
      <c r="I22" s="617"/>
      <c r="J22" s="617"/>
      <c r="K22" s="617"/>
      <c r="L22" s="617"/>
      <c r="M22" s="617"/>
      <c r="N22" s="617"/>
      <c r="O22" s="617"/>
      <c r="P22" s="617"/>
      <c r="Q22" s="618"/>
      <c r="R22" s="619">
        <v>33024732</v>
      </c>
      <c r="S22" s="620"/>
      <c r="T22" s="620"/>
      <c r="U22" s="620"/>
      <c r="V22" s="620"/>
      <c r="W22" s="620"/>
      <c r="X22" s="620"/>
      <c r="Y22" s="621"/>
      <c r="Z22" s="657">
        <v>7.8</v>
      </c>
      <c r="AA22" s="657"/>
      <c r="AB22" s="657"/>
      <c r="AC22" s="657"/>
      <c r="AD22" s="658">
        <v>33024732</v>
      </c>
      <c r="AE22" s="658"/>
      <c r="AF22" s="658"/>
      <c r="AG22" s="658"/>
      <c r="AH22" s="658"/>
      <c r="AI22" s="658"/>
      <c r="AJ22" s="658"/>
      <c r="AK22" s="658"/>
      <c r="AL22" s="622">
        <v>15.2</v>
      </c>
      <c r="AM22" s="623"/>
      <c r="AN22" s="623"/>
      <c r="AO22" s="659"/>
      <c r="AP22" s="616" t="s">
        <v>268</v>
      </c>
      <c r="AQ22" s="696"/>
      <c r="AR22" s="696"/>
      <c r="AS22" s="696"/>
      <c r="AT22" s="696"/>
      <c r="AU22" s="696"/>
      <c r="AV22" s="696"/>
      <c r="AW22" s="696"/>
      <c r="AX22" s="696"/>
      <c r="AY22" s="696"/>
      <c r="AZ22" s="696"/>
      <c r="BA22" s="696"/>
      <c r="BB22" s="696"/>
      <c r="BC22" s="696"/>
      <c r="BD22" s="696"/>
      <c r="BE22" s="696"/>
      <c r="BF22" s="697"/>
      <c r="BG22" s="619">
        <v>5538298</v>
      </c>
      <c r="BH22" s="620"/>
      <c r="BI22" s="620"/>
      <c r="BJ22" s="620"/>
      <c r="BK22" s="620"/>
      <c r="BL22" s="620"/>
      <c r="BM22" s="620"/>
      <c r="BN22" s="621"/>
      <c r="BO22" s="657">
        <v>3.6</v>
      </c>
      <c r="BP22" s="657"/>
      <c r="BQ22" s="657"/>
      <c r="BR22" s="657"/>
      <c r="BS22" s="658" t="s">
        <v>122</v>
      </c>
      <c r="BT22" s="658"/>
      <c r="BU22" s="658"/>
      <c r="BV22" s="658"/>
      <c r="BW22" s="658"/>
      <c r="BX22" s="658"/>
      <c r="BY22" s="658"/>
      <c r="BZ22" s="658"/>
      <c r="CA22" s="658"/>
      <c r="CB22" s="698"/>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2">
      <c r="B23" s="616" t="s">
        <v>270</v>
      </c>
      <c r="C23" s="617"/>
      <c r="D23" s="617"/>
      <c r="E23" s="617"/>
      <c r="F23" s="617"/>
      <c r="G23" s="617"/>
      <c r="H23" s="617"/>
      <c r="I23" s="617"/>
      <c r="J23" s="617"/>
      <c r="K23" s="617"/>
      <c r="L23" s="617"/>
      <c r="M23" s="617"/>
      <c r="N23" s="617"/>
      <c r="O23" s="617"/>
      <c r="P23" s="617"/>
      <c r="Q23" s="618"/>
      <c r="R23" s="619">
        <v>3139930</v>
      </c>
      <c r="S23" s="620"/>
      <c r="T23" s="620"/>
      <c r="U23" s="620"/>
      <c r="V23" s="620"/>
      <c r="W23" s="620"/>
      <c r="X23" s="620"/>
      <c r="Y23" s="621"/>
      <c r="Z23" s="657">
        <v>0.7</v>
      </c>
      <c r="AA23" s="657"/>
      <c r="AB23" s="657"/>
      <c r="AC23" s="657"/>
      <c r="AD23" s="658" t="s">
        <v>122</v>
      </c>
      <c r="AE23" s="658"/>
      <c r="AF23" s="658"/>
      <c r="AG23" s="658"/>
      <c r="AH23" s="658"/>
      <c r="AI23" s="658"/>
      <c r="AJ23" s="658"/>
      <c r="AK23" s="658"/>
      <c r="AL23" s="622" t="s">
        <v>122</v>
      </c>
      <c r="AM23" s="623"/>
      <c r="AN23" s="623"/>
      <c r="AO23" s="659"/>
      <c r="AP23" s="616" t="s">
        <v>271</v>
      </c>
      <c r="AQ23" s="696"/>
      <c r="AR23" s="696"/>
      <c r="AS23" s="696"/>
      <c r="AT23" s="696"/>
      <c r="AU23" s="696"/>
      <c r="AV23" s="696"/>
      <c r="AW23" s="696"/>
      <c r="AX23" s="696"/>
      <c r="AY23" s="696"/>
      <c r="AZ23" s="696"/>
      <c r="BA23" s="696"/>
      <c r="BB23" s="696"/>
      <c r="BC23" s="696"/>
      <c r="BD23" s="696"/>
      <c r="BE23" s="696"/>
      <c r="BF23" s="697"/>
      <c r="BG23" s="619">
        <v>7632367</v>
      </c>
      <c r="BH23" s="620"/>
      <c r="BI23" s="620"/>
      <c r="BJ23" s="620"/>
      <c r="BK23" s="620"/>
      <c r="BL23" s="620"/>
      <c r="BM23" s="620"/>
      <c r="BN23" s="621"/>
      <c r="BO23" s="657">
        <v>5</v>
      </c>
      <c r="BP23" s="657"/>
      <c r="BQ23" s="657"/>
      <c r="BR23" s="657"/>
      <c r="BS23" s="658" t="s">
        <v>122</v>
      </c>
      <c r="BT23" s="658"/>
      <c r="BU23" s="658"/>
      <c r="BV23" s="658"/>
      <c r="BW23" s="658"/>
      <c r="BX23" s="658"/>
      <c r="BY23" s="658"/>
      <c r="BZ23" s="658"/>
      <c r="CA23" s="658"/>
      <c r="CB23" s="698"/>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x14ac:dyDescent="0.2">
      <c r="B24" s="616" t="s">
        <v>277</v>
      </c>
      <c r="C24" s="617"/>
      <c r="D24" s="617"/>
      <c r="E24" s="617"/>
      <c r="F24" s="617"/>
      <c r="G24" s="617"/>
      <c r="H24" s="617"/>
      <c r="I24" s="617"/>
      <c r="J24" s="617"/>
      <c r="K24" s="617"/>
      <c r="L24" s="617"/>
      <c r="M24" s="617"/>
      <c r="N24" s="617"/>
      <c r="O24" s="617"/>
      <c r="P24" s="617"/>
      <c r="Q24" s="618"/>
      <c r="R24" s="619">
        <v>112</v>
      </c>
      <c r="S24" s="620"/>
      <c r="T24" s="620"/>
      <c r="U24" s="620"/>
      <c r="V24" s="620"/>
      <c r="W24" s="620"/>
      <c r="X24" s="620"/>
      <c r="Y24" s="621"/>
      <c r="Z24" s="657">
        <v>0</v>
      </c>
      <c r="AA24" s="657"/>
      <c r="AB24" s="657"/>
      <c r="AC24" s="657"/>
      <c r="AD24" s="658" t="s">
        <v>122</v>
      </c>
      <c r="AE24" s="658"/>
      <c r="AF24" s="658"/>
      <c r="AG24" s="658"/>
      <c r="AH24" s="658"/>
      <c r="AI24" s="658"/>
      <c r="AJ24" s="658"/>
      <c r="AK24" s="658"/>
      <c r="AL24" s="622" t="s">
        <v>122</v>
      </c>
      <c r="AM24" s="623"/>
      <c r="AN24" s="623"/>
      <c r="AO24" s="659"/>
      <c r="AP24" s="616" t="s">
        <v>278</v>
      </c>
      <c r="AQ24" s="696"/>
      <c r="AR24" s="696"/>
      <c r="AS24" s="696"/>
      <c r="AT24" s="696"/>
      <c r="AU24" s="696"/>
      <c r="AV24" s="696"/>
      <c r="AW24" s="696"/>
      <c r="AX24" s="696"/>
      <c r="AY24" s="696"/>
      <c r="AZ24" s="696"/>
      <c r="BA24" s="696"/>
      <c r="BB24" s="696"/>
      <c r="BC24" s="696"/>
      <c r="BD24" s="696"/>
      <c r="BE24" s="696"/>
      <c r="BF24" s="697"/>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8"/>
      <c r="CD24" s="677" t="s">
        <v>279</v>
      </c>
      <c r="CE24" s="678"/>
      <c r="CF24" s="678"/>
      <c r="CG24" s="678"/>
      <c r="CH24" s="678"/>
      <c r="CI24" s="678"/>
      <c r="CJ24" s="678"/>
      <c r="CK24" s="678"/>
      <c r="CL24" s="678"/>
      <c r="CM24" s="678"/>
      <c r="CN24" s="678"/>
      <c r="CO24" s="678"/>
      <c r="CP24" s="678"/>
      <c r="CQ24" s="679"/>
      <c r="CR24" s="674">
        <v>204433587</v>
      </c>
      <c r="CS24" s="675"/>
      <c r="CT24" s="675"/>
      <c r="CU24" s="675"/>
      <c r="CV24" s="675"/>
      <c r="CW24" s="675"/>
      <c r="CX24" s="675"/>
      <c r="CY24" s="700"/>
      <c r="CZ24" s="701">
        <v>49.9</v>
      </c>
      <c r="DA24" s="683"/>
      <c r="DB24" s="683"/>
      <c r="DC24" s="703"/>
      <c r="DD24" s="699">
        <v>138178085</v>
      </c>
      <c r="DE24" s="675"/>
      <c r="DF24" s="675"/>
      <c r="DG24" s="675"/>
      <c r="DH24" s="675"/>
      <c r="DI24" s="675"/>
      <c r="DJ24" s="675"/>
      <c r="DK24" s="700"/>
      <c r="DL24" s="699">
        <v>128867727</v>
      </c>
      <c r="DM24" s="675"/>
      <c r="DN24" s="675"/>
      <c r="DO24" s="675"/>
      <c r="DP24" s="675"/>
      <c r="DQ24" s="675"/>
      <c r="DR24" s="675"/>
      <c r="DS24" s="675"/>
      <c r="DT24" s="675"/>
      <c r="DU24" s="675"/>
      <c r="DV24" s="700"/>
      <c r="DW24" s="701">
        <v>57.1</v>
      </c>
      <c r="DX24" s="683"/>
      <c r="DY24" s="683"/>
      <c r="DZ24" s="683"/>
      <c r="EA24" s="683"/>
      <c r="EB24" s="683"/>
      <c r="EC24" s="702"/>
    </row>
    <row r="25" spans="2:133" ht="11.25" customHeight="1" x14ac:dyDescent="0.2">
      <c r="B25" s="616" t="s">
        <v>280</v>
      </c>
      <c r="C25" s="617"/>
      <c r="D25" s="617"/>
      <c r="E25" s="617"/>
      <c r="F25" s="617"/>
      <c r="G25" s="617"/>
      <c r="H25" s="617"/>
      <c r="I25" s="617"/>
      <c r="J25" s="617"/>
      <c r="K25" s="617"/>
      <c r="L25" s="617"/>
      <c r="M25" s="617"/>
      <c r="N25" s="617"/>
      <c r="O25" s="617"/>
      <c r="P25" s="617"/>
      <c r="Q25" s="618"/>
      <c r="R25" s="619">
        <v>225464975</v>
      </c>
      <c r="S25" s="620"/>
      <c r="T25" s="620"/>
      <c r="U25" s="620"/>
      <c r="V25" s="620"/>
      <c r="W25" s="620"/>
      <c r="X25" s="620"/>
      <c r="Y25" s="621"/>
      <c r="Z25" s="657">
        <v>53.2</v>
      </c>
      <c r="AA25" s="657"/>
      <c r="AB25" s="657"/>
      <c r="AC25" s="657"/>
      <c r="AD25" s="658">
        <v>214692566</v>
      </c>
      <c r="AE25" s="658"/>
      <c r="AF25" s="658"/>
      <c r="AG25" s="658"/>
      <c r="AH25" s="658"/>
      <c r="AI25" s="658"/>
      <c r="AJ25" s="658"/>
      <c r="AK25" s="658"/>
      <c r="AL25" s="622">
        <v>99.1</v>
      </c>
      <c r="AM25" s="623"/>
      <c r="AN25" s="623"/>
      <c r="AO25" s="659"/>
      <c r="AP25" s="616" t="s">
        <v>281</v>
      </c>
      <c r="AQ25" s="696"/>
      <c r="AR25" s="696"/>
      <c r="AS25" s="696"/>
      <c r="AT25" s="696"/>
      <c r="AU25" s="696"/>
      <c r="AV25" s="696"/>
      <c r="AW25" s="696"/>
      <c r="AX25" s="696"/>
      <c r="AY25" s="696"/>
      <c r="AZ25" s="696"/>
      <c r="BA25" s="696"/>
      <c r="BB25" s="696"/>
      <c r="BC25" s="696"/>
      <c r="BD25" s="696"/>
      <c r="BE25" s="696"/>
      <c r="BF25" s="697"/>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8"/>
      <c r="CD25" s="616" t="s">
        <v>282</v>
      </c>
      <c r="CE25" s="617"/>
      <c r="CF25" s="617"/>
      <c r="CG25" s="617"/>
      <c r="CH25" s="617"/>
      <c r="CI25" s="617"/>
      <c r="CJ25" s="617"/>
      <c r="CK25" s="617"/>
      <c r="CL25" s="617"/>
      <c r="CM25" s="617"/>
      <c r="CN25" s="617"/>
      <c r="CO25" s="617"/>
      <c r="CP25" s="617"/>
      <c r="CQ25" s="618"/>
      <c r="CR25" s="619">
        <v>77819857</v>
      </c>
      <c r="CS25" s="632"/>
      <c r="CT25" s="632"/>
      <c r="CU25" s="632"/>
      <c r="CV25" s="632"/>
      <c r="CW25" s="632"/>
      <c r="CX25" s="632"/>
      <c r="CY25" s="633"/>
      <c r="CZ25" s="622">
        <v>19</v>
      </c>
      <c r="DA25" s="634"/>
      <c r="DB25" s="634"/>
      <c r="DC25" s="635"/>
      <c r="DD25" s="625">
        <v>67381159</v>
      </c>
      <c r="DE25" s="632"/>
      <c r="DF25" s="632"/>
      <c r="DG25" s="632"/>
      <c r="DH25" s="632"/>
      <c r="DI25" s="632"/>
      <c r="DJ25" s="632"/>
      <c r="DK25" s="633"/>
      <c r="DL25" s="625">
        <v>66625311</v>
      </c>
      <c r="DM25" s="632"/>
      <c r="DN25" s="632"/>
      <c r="DO25" s="632"/>
      <c r="DP25" s="632"/>
      <c r="DQ25" s="632"/>
      <c r="DR25" s="632"/>
      <c r="DS25" s="632"/>
      <c r="DT25" s="632"/>
      <c r="DU25" s="632"/>
      <c r="DV25" s="633"/>
      <c r="DW25" s="622">
        <v>29.5</v>
      </c>
      <c r="DX25" s="634"/>
      <c r="DY25" s="634"/>
      <c r="DZ25" s="634"/>
      <c r="EA25" s="634"/>
      <c r="EB25" s="634"/>
      <c r="EC25" s="646"/>
    </row>
    <row r="26" spans="2:133" ht="11.25" customHeight="1" x14ac:dyDescent="0.2">
      <c r="B26" s="616" t="s">
        <v>283</v>
      </c>
      <c r="C26" s="617"/>
      <c r="D26" s="617"/>
      <c r="E26" s="617"/>
      <c r="F26" s="617"/>
      <c r="G26" s="617"/>
      <c r="H26" s="617"/>
      <c r="I26" s="617"/>
      <c r="J26" s="617"/>
      <c r="K26" s="617"/>
      <c r="L26" s="617"/>
      <c r="M26" s="617"/>
      <c r="N26" s="617"/>
      <c r="O26" s="617"/>
      <c r="P26" s="617"/>
      <c r="Q26" s="618"/>
      <c r="R26" s="619">
        <v>345877</v>
      </c>
      <c r="S26" s="620"/>
      <c r="T26" s="620"/>
      <c r="U26" s="620"/>
      <c r="V26" s="620"/>
      <c r="W26" s="620"/>
      <c r="X26" s="620"/>
      <c r="Y26" s="621"/>
      <c r="Z26" s="657">
        <v>0.1</v>
      </c>
      <c r="AA26" s="657"/>
      <c r="AB26" s="657"/>
      <c r="AC26" s="657"/>
      <c r="AD26" s="658">
        <v>345877</v>
      </c>
      <c r="AE26" s="658"/>
      <c r="AF26" s="658"/>
      <c r="AG26" s="658"/>
      <c r="AH26" s="658"/>
      <c r="AI26" s="658"/>
      <c r="AJ26" s="658"/>
      <c r="AK26" s="658"/>
      <c r="AL26" s="622">
        <v>0.2</v>
      </c>
      <c r="AM26" s="623"/>
      <c r="AN26" s="623"/>
      <c r="AO26" s="659"/>
      <c r="AP26" s="616" t="s">
        <v>284</v>
      </c>
      <c r="AQ26" s="696"/>
      <c r="AR26" s="696"/>
      <c r="AS26" s="696"/>
      <c r="AT26" s="696"/>
      <c r="AU26" s="696"/>
      <c r="AV26" s="696"/>
      <c r="AW26" s="696"/>
      <c r="AX26" s="696"/>
      <c r="AY26" s="696"/>
      <c r="AZ26" s="696"/>
      <c r="BA26" s="696"/>
      <c r="BB26" s="696"/>
      <c r="BC26" s="696"/>
      <c r="BD26" s="696"/>
      <c r="BE26" s="696"/>
      <c r="BF26" s="697"/>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8"/>
      <c r="CD26" s="616" t="s">
        <v>285</v>
      </c>
      <c r="CE26" s="617"/>
      <c r="CF26" s="617"/>
      <c r="CG26" s="617"/>
      <c r="CH26" s="617"/>
      <c r="CI26" s="617"/>
      <c r="CJ26" s="617"/>
      <c r="CK26" s="617"/>
      <c r="CL26" s="617"/>
      <c r="CM26" s="617"/>
      <c r="CN26" s="617"/>
      <c r="CO26" s="617"/>
      <c r="CP26" s="617"/>
      <c r="CQ26" s="618"/>
      <c r="CR26" s="619">
        <v>56166586</v>
      </c>
      <c r="CS26" s="620"/>
      <c r="CT26" s="620"/>
      <c r="CU26" s="620"/>
      <c r="CV26" s="620"/>
      <c r="CW26" s="620"/>
      <c r="CX26" s="620"/>
      <c r="CY26" s="621"/>
      <c r="CZ26" s="622">
        <v>13.7</v>
      </c>
      <c r="DA26" s="634"/>
      <c r="DB26" s="634"/>
      <c r="DC26" s="635"/>
      <c r="DD26" s="625">
        <v>46439029</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2">
      <c r="B27" s="616" t="s">
        <v>286</v>
      </c>
      <c r="C27" s="617"/>
      <c r="D27" s="617"/>
      <c r="E27" s="617"/>
      <c r="F27" s="617"/>
      <c r="G27" s="617"/>
      <c r="H27" s="617"/>
      <c r="I27" s="617"/>
      <c r="J27" s="617"/>
      <c r="K27" s="617"/>
      <c r="L27" s="617"/>
      <c r="M27" s="617"/>
      <c r="N27" s="617"/>
      <c r="O27" s="617"/>
      <c r="P27" s="617"/>
      <c r="Q27" s="618"/>
      <c r="R27" s="619">
        <v>1022258</v>
      </c>
      <c r="S27" s="620"/>
      <c r="T27" s="620"/>
      <c r="U27" s="620"/>
      <c r="V27" s="620"/>
      <c r="W27" s="620"/>
      <c r="X27" s="620"/>
      <c r="Y27" s="621"/>
      <c r="Z27" s="657">
        <v>0.2</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152373340</v>
      </c>
      <c r="BH27" s="620"/>
      <c r="BI27" s="620"/>
      <c r="BJ27" s="620"/>
      <c r="BK27" s="620"/>
      <c r="BL27" s="620"/>
      <c r="BM27" s="620"/>
      <c r="BN27" s="621"/>
      <c r="BO27" s="657">
        <v>100</v>
      </c>
      <c r="BP27" s="657"/>
      <c r="BQ27" s="657"/>
      <c r="BR27" s="657"/>
      <c r="BS27" s="658" t="s">
        <v>122</v>
      </c>
      <c r="BT27" s="658"/>
      <c r="BU27" s="658"/>
      <c r="BV27" s="658"/>
      <c r="BW27" s="658"/>
      <c r="BX27" s="658"/>
      <c r="BY27" s="658"/>
      <c r="BZ27" s="658"/>
      <c r="CA27" s="658"/>
      <c r="CB27" s="698"/>
      <c r="CD27" s="616" t="s">
        <v>288</v>
      </c>
      <c r="CE27" s="617"/>
      <c r="CF27" s="617"/>
      <c r="CG27" s="617"/>
      <c r="CH27" s="617"/>
      <c r="CI27" s="617"/>
      <c r="CJ27" s="617"/>
      <c r="CK27" s="617"/>
      <c r="CL27" s="617"/>
      <c r="CM27" s="617"/>
      <c r="CN27" s="617"/>
      <c r="CO27" s="617"/>
      <c r="CP27" s="617"/>
      <c r="CQ27" s="618"/>
      <c r="CR27" s="619">
        <v>91623871</v>
      </c>
      <c r="CS27" s="632"/>
      <c r="CT27" s="632"/>
      <c r="CU27" s="632"/>
      <c r="CV27" s="632"/>
      <c r="CW27" s="632"/>
      <c r="CX27" s="632"/>
      <c r="CY27" s="633"/>
      <c r="CZ27" s="622">
        <v>22.3</v>
      </c>
      <c r="DA27" s="634"/>
      <c r="DB27" s="634"/>
      <c r="DC27" s="635"/>
      <c r="DD27" s="625">
        <v>36223774</v>
      </c>
      <c r="DE27" s="632"/>
      <c r="DF27" s="632"/>
      <c r="DG27" s="632"/>
      <c r="DH27" s="632"/>
      <c r="DI27" s="632"/>
      <c r="DJ27" s="632"/>
      <c r="DK27" s="633"/>
      <c r="DL27" s="625">
        <v>27681280</v>
      </c>
      <c r="DM27" s="632"/>
      <c r="DN27" s="632"/>
      <c r="DO27" s="632"/>
      <c r="DP27" s="632"/>
      <c r="DQ27" s="632"/>
      <c r="DR27" s="632"/>
      <c r="DS27" s="632"/>
      <c r="DT27" s="632"/>
      <c r="DU27" s="632"/>
      <c r="DV27" s="633"/>
      <c r="DW27" s="622">
        <v>12.3</v>
      </c>
      <c r="DX27" s="634"/>
      <c r="DY27" s="634"/>
      <c r="DZ27" s="634"/>
      <c r="EA27" s="634"/>
      <c r="EB27" s="634"/>
      <c r="EC27" s="646"/>
    </row>
    <row r="28" spans="2:133" ht="11.25" customHeight="1" x14ac:dyDescent="0.2">
      <c r="B28" s="616" t="s">
        <v>289</v>
      </c>
      <c r="C28" s="617"/>
      <c r="D28" s="617"/>
      <c r="E28" s="617"/>
      <c r="F28" s="617"/>
      <c r="G28" s="617"/>
      <c r="H28" s="617"/>
      <c r="I28" s="617"/>
      <c r="J28" s="617"/>
      <c r="K28" s="617"/>
      <c r="L28" s="617"/>
      <c r="M28" s="617"/>
      <c r="N28" s="617"/>
      <c r="O28" s="617"/>
      <c r="P28" s="617"/>
      <c r="Q28" s="618"/>
      <c r="R28" s="619">
        <v>2476853</v>
      </c>
      <c r="S28" s="620"/>
      <c r="T28" s="620"/>
      <c r="U28" s="620"/>
      <c r="V28" s="620"/>
      <c r="W28" s="620"/>
      <c r="X28" s="620"/>
      <c r="Y28" s="621"/>
      <c r="Z28" s="657">
        <v>0.6</v>
      </c>
      <c r="AA28" s="657"/>
      <c r="AB28" s="657"/>
      <c r="AC28" s="657"/>
      <c r="AD28" s="658">
        <v>423807</v>
      </c>
      <c r="AE28" s="658"/>
      <c r="AF28" s="658"/>
      <c r="AG28" s="658"/>
      <c r="AH28" s="658"/>
      <c r="AI28" s="658"/>
      <c r="AJ28" s="658"/>
      <c r="AK28" s="658"/>
      <c r="AL28" s="622">
        <v>0.2</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34989859</v>
      </c>
      <c r="CS28" s="620"/>
      <c r="CT28" s="620"/>
      <c r="CU28" s="620"/>
      <c r="CV28" s="620"/>
      <c r="CW28" s="620"/>
      <c r="CX28" s="620"/>
      <c r="CY28" s="621"/>
      <c r="CZ28" s="622">
        <v>8.5</v>
      </c>
      <c r="DA28" s="634"/>
      <c r="DB28" s="634"/>
      <c r="DC28" s="635"/>
      <c r="DD28" s="625">
        <v>34573152</v>
      </c>
      <c r="DE28" s="620"/>
      <c r="DF28" s="620"/>
      <c r="DG28" s="620"/>
      <c r="DH28" s="620"/>
      <c r="DI28" s="620"/>
      <c r="DJ28" s="620"/>
      <c r="DK28" s="621"/>
      <c r="DL28" s="625">
        <v>34561136</v>
      </c>
      <c r="DM28" s="620"/>
      <c r="DN28" s="620"/>
      <c r="DO28" s="620"/>
      <c r="DP28" s="620"/>
      <c r="DQ28" s="620"/>
      <c r="DR28" s="620"/>
      <c r="DS28" s="620"/>
      <c r="DT28" s="620"/>
      <c r="DU28" s="620"/>
      <c r="DV28" s="621"/>
      <c r="DW28" s="622">
        <v>15.3</v>
      </c>
      <c r="DX28" s="634"/>
      <c r="DY28" s="634"/>
      <c r="DZ28" s="634"/>
      <c r="EA28" s="634"/>
      <c r="EB28" s="634"/>
      <c r="EC28" s="646"/>
    </row>
    <row r="29" spans="2:133" ht="11.25" customHeight="1" x14ac:dyDescent="0.2">
      <c r="B29" s="616" t="s">
        <v>291</v>
      </c>
      <c r="C29" s="617"/>
      <c r="D29" s="617"/>
      <c r="E29" s="617"/>
      <c r="F29" s="617"/>
      <c r="G29" s="617"/>
      <c r="H29" s="617"/>
      <c r="I29" s="617"/>
      <c r="J29" s="617"/>
      <c r="K29" s="617"/>
      <c r="L29" s="617"/>
      <c r="M29" s="617"/>
      <c r="N29" s="617"/>
      <c r="O29" s="617"/>
      <c r="P29" s="617"/>
      <c r="Q29" s="618"/>
      <c r="R29" s="619">
        <v>1567479</v>
      </c>
      <c r="S29" s="620"/>
      <c r="T29" s="620"/>
      <c r="U29" s="620"/>
      <c r="V29" s="620"/>
      <c r="W29" s="620"/>
      <c r="X29" s="620"/>
      <c r="Y29" s="621"/>
      <c r="Z29" s="657">
        <v>0.4</v>
      </c>
      <c r="AA29" s="657"/>
      <c r="AB29" s="657"/>
      <c r="AC29" s="657"/>
      <c r="AD29" s="658">
        <v>44</v>
      </c>
      <c r="AE29" s="658"/>
      <c r="AF29" s="658"/>
      <c r="AG29" s="658"/>
      <c r="AH29" s="658"/>
      <c r="AI29" s="658"/>
      <c r="AJ29" s="658"/>
      <c r="AK29" s="658"/>
      <c r="AL29" s="622">
        <v>0</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8"/>
      <c r="CD29" s="638" t="s">
        <v>292</v>
      </c>
      <c r="CE29" s="639"/>
      <c r="CF29" s="616" t="s">
        <v>66</v>
      </c>
      <c r="CG29" s="617"/>
      <c r="CH29" s="617"/>
      <c r="CI29" s="617"/>
      <c r="CJ29" s="617"/>
      <c r="CK29" s="617"/>
      <c r="CL29" s="617"/>
      <c r="CM29" s="617"/>
      <c r="CN29" s="617"/>
      <c r="CO29" s="617"/>
      <c r="CP29" s="617"/>
      <c r="CQ29" s="618"/>
      <c r="CR29" s="619">
        <v>34989859</v>
      </c>
      <c r="CS29" s="632"/>
      <c r="CT29" s="632"/>
      <c r="CU29" s="632"/>
      <c r="CV29" s="632"/>
      <c r="CW29" s="632"/>
      <c r="CX29" s="632"/>
      <c r="CY29" s="633"/>
      <c r="CZ29" s="622">
        <v>8.5</v>
      </c>
      <c r="DA29" s="634"/>
      <c r="DB29" s="634"/>
      <c r="DC29" s="635"/>
      <c r="DD29" s="625">
        <v>34573152</v>
      </c>
      <c r="DE29" s="632"/>
      <c r="DF29" s="632"/>
      <c r="DG29" s="632"/>
      <c r="DH29" s="632"/>
      <c r="DI29" s="632"/>
      <c r="DJ29" s="632"/>
      <c r="DK29" s="633"/>
      <c r="DL29" s="625">
        <v>34561136</v>
      </c>
      <c r="DM29" s="632"/>
      <c r="DN29" s="632"/>
      <c r="DO29" s="632"/>
      <c r="DP29" s="632"/>
      <c r="DQ29" s="632"/>
      <c r="DR29" s="632"/>
      <c r="DS29" s="632"/>
      <c r="DT29" s="632"/>
      <c r="DU29" s="632"/>
      <c r="DV29" s="633"/>
      <c r="DW29" s="622">
        <v>15.3</v>
      </c>
      <c r="DX29" s="634"/>
      <c r="DY29" s="634"/>
      <c r="DZ29" s="634"/>
      <c r="EA29" s="634"/>
      <c r="EB29" s="634"/>
      <c r="EC29" s="646"/>
    </row>
    <row r="30" spans="2:133" ht="11.25" customHeight="1" x14ac:dyDescent="0.2">
      <c r="B30" s="616" t="s">
        <v>293</v>
      </c>
      <c r="C30" s="617"/>
      <c r="D30" s="617"/>
      <c r="E30" s="617"/>
      <c r="F30" s="617"/>
      <c r="G30" s="617"/>
      <c r="H30" s="617"/>
      <c r="I30" s="617"/>
      <c r="J30" s="617"/>
      <c r="K30" s="617"/>
      <c r="L30" s="617"/>
      <c r="M30" s="617"/>
      <c r="N30" s="617"/>
      <c r="O30" s="617"/>
      <c r="P30" s="617"/>
      <c r="Q30" s="618"/>
      <c r="R30" s="619">
        <v>90596703</v>
      </c>
      <c r="S30" s="620"/>
      <c r="T30" s="620"/>
      <c r="U30" s="620"/>
      <c r="V30" s="620"/>
      <c r="W30" s="620"/>
      <c r="X30" s="620"/>
      <c r="Y30" s="621"/>
      <c r="Z30" s="657">
        <v>21.4</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94"/>
      <c r="BI30" s="694"/>
      <c r="BJ30" s="694"/>
      <c r="BK30" s="694"/>
      <c r="BL30" s="694"/>
      <c r="BM30" s="694"/>
      <c r="BN30" s="694"/>
      <c r="BO30" s="694"/>
      <c r="BP30" s="694"/>
      <c r="BQ30" s="695"/>
      <c r="BR30" s="671" t="s">
        <v>295</v>
      </c>
      <c r="BS30" s="694"/>
      <c r="BT30" s="694"/>
      <c r="BU30" s="694"/>
      <c r="BV30" s="694"/>
      <c r="BW30" s="694"/>
      <c r="BX30" s="694"/>
      <c r="BY30" s="694"/>
      <c r="BZ30" s="694"/>
      <c r="CA30" s="694"/>
      <c r="CB30" s="695"/>
      <c r="CD30" s="640"/>
      <c r="CE30" s="641"/>
      <c r="CF30" s="616" t="s">
        <v>296</v>
      </c>
      <c r="CG30" s="617"/>
      <c r="CH30" s="617"/>
      <c r="CI30" s="617"/>
      <c r="CJ30" s="617"/>
      <c r="CK30" s="617"/>
      <c r="CL30" s="617"/>
      <c r="CM30" s="617"/>
      <c r="CN30" s="617"/>
      <c r="CO30" s="617"/>
      <c r="CP30" s="617"/>
      <c r="CQ30" s="618"/>
      <c r="CR30" s="619">
        <v>34238531</v>
      </c>
      <c r="CS30" s="620"/>
      <c r="CT30" s="620"/>
      <c r="CU30" s="620"/>
      <c r="CV30" s="620"/>
      <c r="CW30" s="620"/>
      <c r="CX30" s="620"/>
      <c r="CY30" s="621"/>
      <c r="CZ30" s="622">
        <v>8.3000000000000007</v>
      </c>
      <c r="DA30" s="634"/>
      <c r="DB30" s="634"/>
      <c r="DC30" s="635"/>
      <c r="DD30" s="625">
        <v>33834566</v>
      </c>
      <c r="DE30" s="620"/>
      <c r="DF30" s="620"/>
      <c r="DG30" s="620"/>
      <c r="DH30" s="620"/>
      <c r="DI30" s="620"/>
      <c r="DJ30" s="620"/>
      <c r="DK30" s="621"/>
      <c r="DL30" s="625">
        <v>33822632</v>
      </c>
      <c r="DM30" s="620"/>
      <c r="DN30" s="620"/>
      <c r="DO30" s="620"/>
      <c r="DP30" s="620"/>
      <c r="DQ30" s="620"/>
      <c r="DR30" s="620"/>
      <c r="DS30" s="620"/>
      <c r="DT30" s="620"/>
      <c r="DU30" s="620"/>
      <c r="DV30" s="621"/>
      <c r="DW30" s="622">
        <v>15</v>
      </c>
      <c r="DX30" s="634"/>
      <c r="DY30" s="634"/>
      <c r="DZ30" s="634"/>
      <c r="EA30" s="634"/>
      <c r="EB30" s="634"/>
      <c r="EC30" s="646"/>
    </row>
    <row r="31" spans="2:133" ht="11.25" customHeight="1" x14ac:dyDescent="0.2">
      <c r="B31" s="686" t="s">
        <v>297</v>
      </c>
      <c r="C31" s="687"/>
      <c r="D31" s="687"/>
      <c r="E31" s="687"/>
      <c r="F31" s="687"/>
      <c r="G31" s="687"/>
      <c r="H31" s="687"/>
      <c r="I31" s="687"/>
      <c r="J31" s="687"/>
      <c r="K31" s="687"/>
      <c r="L31" s="687"/>
      <c r="M31" s="687"/>
      <c r="N31" s="687"/>
      <c r="O31" s="687"/>
      <c r="P31" s="687"/>
      <c r="Q31" s="688"/>
      <c r="R31" s="619">
        <v>334123</v>
      </c>
      <c r="S31" s="620"/>
      <c r="T31" s="620"/>
      <c r="U31" s="620"/>
      <c r="V31" s="620"/>
      <c r="W31" s="620"/>
      <c r="X31" s="620"/>
      <c r="Y31" s="621"/>
      <c r="Z31" s="657">
        <v>0.1</v>
      </c>
      <c r="AA31" s="657"/>
      <c r="AB31" s="657"/>
      <c r="AC31" s="657"/>
      <c r="AD31" s="658">
        <v>334123</v>
      </c>
      <c r="AE31" s="658"/>
      <c r="AF31" s="658"/>
      <c r="AG31" s="658"/>
      <c r="AH31" s="658"/>
      <c r="AI31" s="658"/>
      <c r="AJ31" s="658"/>
      <c r="AK31" s="658"/>
      <c r="AL31" s="622">
        <v>0.2</v>
      </c>
      <c r="AM31" s="623"/>
      <c r="AN31" s="623"/>
      <c r="AO31" s="659"/>
      <c r="AP31" s="689" t="s">
        <v>298</v>
      </c>
      <c r="AQ31" s="690"/>
      <c r="AR31" s="690"/>
      <c r="AS31" s="690"/>
      <c r="AT31" s="691" t="s">
        <v>299</v>
      </c>
      <c r="AU31" s="216"/>
      <c r="AV31" s="216"/>
      <c r="AW31" s="216"/>
      <c r="AX31" s="677" t="s">
        <v>177</v>
      </c>
      <c r="AY31" s="678"/>
      <c r="AZ31" s="678"/>
      <c r="BA31" s="678"/>
      <c r="BB31" s="678"/>
      <c r="BC31" s="678"/>
      <c r="BD31" s="678"/>
      <c r="BE31" s="678"/>
      <c r="BF31" s="679"/>
      <c r="BG31" s="681">
        <v>99.5</v>
      </c>
      <c r="BH31" s="682"/>
      <c r="BI31" s="682"/>
      <c r="BJ31" s="682"/>
      <c r="BK31" s="682"/>
      <c r="BL31" s="682"/>
      <c r="BM31" s="683">
        <v>98.8</v>
      </c>
      <c r="BN31" s="682"/>
      <c r="BO31" s="682"/>
      <c r="BP31" s="682"/>
      <c r="BQ31" s="684"/>
      <c r="BR31" s="681">
        <v>99.5</v>
      </c>
      <c r="BS31" s="682"/>
      <c r="BT31" s="682"/>
      <c r="BU31" s="682"/>
      <c r="BV31" s="682"/>
      <c r="BW31" s="682"/>
      <c r="BX31" s="683">
        <v>98.7</v>
      </c>
      <c r="BY31" s="682"/>
      <c r="BZ31" s="682"/>
      <c r="CA31" s="682"/>
      <c r="CB31" s="684"/>
      <c r="CD31" s="640"/>
      <c r="CE31" s="641"/>
      <c r="CF31" s="616" t="s">
        <v>300</v>
      </c>
      <c r="CG31" s="617"/>
      <c r="CH31" s="617"/>
      <c r="CI31" s="617"/>
      <c r="CJ31" s="617"/>
      <c r="CK31" s="617"/>
      <c r="CL31" s="617"/>
      <c r="CM31" s="617"/>
      <c r="CN31" s="617"/>
      <c r="CO31" s="617"/>
      <c r="CP31" s="617"/>
      <c r="CQ31" s="618"/>
      <c r="CR31" s="619">
        <v>751328</v>
      </c>
      <c r="CS31" s="632"/>
      <c r="CT31" s="632"/>
      <c r="CU31" s="632"/>
      <c r="CV31" s="632"/>
      <c r="CW31" s="632"/>
      <c r="CX31" s="632"/>
      <c r="CY31" s="633"/>
      <c r="CZ31" s="622">
        <v>0.2</v>
      </c>
      <c r="DA31" s="634"/>
      <c r="DB31" s="634"/>
      <c r="DC31" s="635"/>
      <c r="DD31" s="625">
        <v>738586</v>
      </c>
      <c r="DE31" s="632"/>
      <c r="DF31" s="632"/>
      <c r="DG31" s="632"/>
      <c r="DH31" s="632"/>
      <c r="DI31" s="632"/>
      <c r="DJ31" s="632"/>
      <c r="DK31" s="633"/>
      <c r="DL31" s="625">
        <v>738504</v>
      </c>
      <c r="DM31" s="632"/>
      <c r="DN31" s="632"/>
      <c r="DO31" s="632"/>
      <c r="DP31" s="632"/>
      <c r="DQ31" s="632"/>
      <c r="DR31" s="632"/>
      <c r="DS31" s="632"/>
      <c r="DT31" s="632"/>
      <c r="DU31" s="632"/>
      <c r="DV31" s="633"/>
      <c r="DW31" s="622">
        <v>0.3</v>
      </c>
      <c r="DX31" s="634"/>
      <c r="DY31" s="634"/>
      <c r="DZ31" s="634"/>
      <c r="EA31" s="634"/>
      <c r="EB31" s="634"/>
      <c r="EC31" s="646"/>
    </row>
    <row r="32" spans="2:133" ht="11.25" customHeight="1" x14ac:dyDescent="0.2">
      <c r="B32" s="616" t="s">
        <v>301</v>
      </c>
      <c r="C32" s="617"/>
      <c r="D32" s="617"/>
      <c r="E32" s="617"/>
      <c r="F32" s="617"/>
      <c r="G32" s="617"/>
      <c r="H32" s="617"/>
      <c r="I32" s="617"/>
      <c r="J32" s="617"/>
      <c r="K32" s="617"/>
      <c r="L32" s="617"/>
      <c r="M32" s="617"/>
      <c r="N32" s="617"/>
      <c r="O32" s="617"/>
      <c r="P32" s="617"/>
      <c r="Q32" s="618"/>
      <c r="R32" s="619">
        <v>21766605</v>
      </c>
      <c r="S32" s="620"/>
      <c r="T32" s="620"/>
      <c r="U32" s="620"/>
      <c r="V32" s="620"/>
      <c r="W32" s="620"/>
      <c r="X32" s="620"/>
      <c r="Y32" s="621"/>
      <c r="Z32" s="657">
        <v>5.0999999999999996</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92"/>
      <c r="AU32" s="212" t="s">
        <v>302</v>
      </c>
      <c r="AX32" s="616" t="s">
        <v>303</v>
      </c>
      <c r="AY32" s="617"/>
      <c r="AZ32" s="617"/>
      <c r="BA32" s="617"/>
      <c r="BB32" s="617"/>
      <c r="BC32" s="617"/>
      <c r="BD32" s="617"/>
      <c r="BE32" s="617"/>
      <c r="BF32" s="618"/>
      <c r="BG32" s="685">
        <v>99.4</v>
      </c>
      <c r="BH32" s="632"/>
      <c r="BI32" s="632"/>
      <c r="BJ32" s="632"/>
      <c r="BK32" s="632"/>
      <c r="BL32" s="632"/>
      <c r="BM32" s="623">
        <v>98.4</v>
      </c>
      <c r="BN32" s="632"/>
      <c r="BO32" s="632"/>
      <c r="BP32" s="632"/>
      <c r="BQ32" s="655"/>
      <c r="BR32" s="685">
        <v>99.3</v>
      </c>
      <c r="BS32" s="632"/>
      <c r="BT32" s="632"/>
      <c r="BU32" s="632"/>
      <c r="BV32" s="632"/>
      <c r="BW32" s="632"/>
      <c r="BX32" s="623">
        <v>98.2</v>
      </c>
      <c r="BY32" s="632"/>
      <c r="BZ32" s="632"/>
      <c r="CA32" s="632"/>
      <c r="CB32" s="655"/>
      <c r="CD32" s="642"/>
      <c r="CE32" s="643"/>
      <c r="CF32" s="616" t="s">
        <v>304</v>
      </c>
      <c r="CG32" s="617"/>
      <c r="CH32" s="617"/>
      <c r="CI32" s="617"/>
      <c r="CJ32" s="617"/>
      <c r="CK32" s="617"/>
      <c r="CL32" s="617"/>
      <c r="CM32" s="617"/>
      <c r="CN32" s="617"/>
      <c r="CO32" s="617"/>
      <c r="CP32" s="617"/>
      <c r="CQ32" s="618"/>
      <c r="CR32" s="619" t="s">
        <v>122</v>
      </c>
      <c r="CS32" s="620"/>
      <c r="CT32" s="620"/>
      <c r="CU32" s="620"/>
      <c r="CV32" s="620"/>
      <c r="CW32" s="620"/>
      <c r="CX32" s="620"/>
      <c r="CY32" s="621"/>
      <c r="CZ32" s="622" t="s">
        <v>122</v>
      </c>
      <c r="DA32" s="634"/>
      <c r="DB32" s="634"/>
      <c r="DC32" s="635"/>
      <c r="DD32" s="625" t="s">
        <v>122</v>
      </c>
      <c r="DE32" s="620"/>
      <c r="DF32" s="620"/>
      <c r="DG32" s="620"/>
      <c r="DH32" s="620"/>
      <c r="DI32" s="620"/>
      <c r="DJ32" s="620"/>
      <c r="DK32" s="621"/>
      <c r="DL32" s="625" t="s">
        <v>122</v>
      </c>
      <c r="DM32" s="620"/>
      <c r="DN32" s="620"/>
      <c r="DO32" s="620"/>
      <c r="DP32" s="620"/>
      <c r="DQ32" s="620"/>
      <c r="DR32" s="620"/>
      <c r="DS32" s="620"/>
      <c r="DT32" s="620"/>
      <c r="DU32" s="620"/>
      <c r="DV32" s="621"/>
      <c r="DW32" s="622" t="s">
        <v>122</v>
      </c>
      <c r="DX32" s="634"/>
      <c r="DY32" s="634"/>
      <c r="DZ32" s="634"/>
      <c r="EA32" s="634"/>
      <c r="EB32" s="634"/>
      <c r="EC32" s="646"/>
    </row>
    <row r="33" spans="2:133" ht="11.25" customHeight="1" x14ac:dyDescent="0.2">
      <c r="B33" s="616" t="s">
        <v>305</v>
      </c>
      <c r="C33" s="617"/>
      <c r="D33" s="617"/>
      <c r="E33" s="617"/>
      <c r="F33" s="617"/>
      <c r="G33" s="617"/>
      <c r="H33" s="617"/>
      <c r="I33" s="617"/>
      <c r="J33" s="617"/>
      <c r="K33" s="617"/>
      <c r="L33" s="617"/>
      <c r="M33" s="617"/>
      <c r="N33" s="617"/>
      <c r="O33" s="617"/>
      <c r="P33" s="617"/>
      <c r="Q33" s="618"/>
      <c r="R33" s="619">
        <v>791022</v>
      </c>
      <c r="S33" s="620"/>
      <c r="T33" s="620"/>
      <c r="U33" s="620"/>
      <c r="V33" s="620"/>
      <c r="W33" s="620"/>
      <c r="X33" s="620"/>
      <c r="Y33" s="621"/>
      <c r="Z33" s="657">
        <v>0.2</v>
      </c>
      <c r="AA33" s="657"/>
      <c r="AB33" s="657"/>
      <c r="AC33" s="657"/>
      <c r="AD33" s="658">
        <v>391774</v>
      </c>
      <c r="AE33" s="658"/>
      <c r="AF33" s="658"/>
      <c r="AG33" s="658"/>
      <c r="AH33" s="658"/>
      <c r="AI33" s="658"/>
      <c r="AJ33" s="658"/>
      <c r="AK33" s="658"/>
      <c r="AL33" s="622">
        <v>0.2</v>
      </c>
      <c r="AM33" s="623"/>
      <c r="AN33" s="623"/>
      <c r="AO33" s="659"/>
      <c r="AP33" s="662"/>
      <c r="AQ33" s="663"/>
      <c r="AR33" s="663"/>
      <c r="AS33" s="663"/>
      <c r="AT33" s="693"/>
      <c r="AU33" s="217"/>
      <c r="AV33" s="217"/>
      <c r="AW33" s="217"/>
      <c r="AX33" s="600" t="s">
        <v>306</v>
      </c>
      <c r="AY33" s="601"/>
      <c r="AZ33" s="601"/>
      <c r="BA33" s="601"/>
      <c r="BB33" s="601"/>
      <c r="BC33" s="601"/>
      <c r="BD33" s="601"/>
      <c r="BE33" s="601"/>
      <c r="BF33" s="602"/>
      <c r="BG33" s="680">
        <v>99.7</v>
      </c>
      <c r="BH33" s="604"/>
      <c r="BI33" s="604"/>
      <c r="BJ33" s="604"/>
      <c r="BK33" s="604"/>
      <c r="BL33" s="604"/>
      <c r="BM33" s="650">
        <v>99.1</v>
      </c>
      <c r="BN33" s="604"/>
      <c r="BO33" s="604"/>
      <c r="BP33" s="604"/>
      <c r="BQ33" s="667"/>
      <c r="BR33" s="680">
        <v>99.6</v>
      </c>
      <c r="BS33" s="604"/>
      <c r="BT33" s="604"/>
      <c r="BU33" s="604"/>
      <c r="BV33" s="604"/>
      <c r="BW33" s="604"/>
      <c r="BX33" s="650">
        <v>99.1</v>
      </c>
      <c r="BY33" s="604"/>
      <c r="BZ33" s="604"/>
      <c r="CA33" s="604"/>
      <c r="CB33" s="667"/>
      <c r="CD33" s="616" t="s">
        <v>307</v>
      </c>
      <c r="CE33" s="617"/>
      <c r="CF33" s="617"/>
      <c r="CG33" s="617"/>
      <c r="CH33" s="617"/>
      <c r="CI33" s="617"/>
      <c r="CJ33" s="617"/>
      <c r="CK33" s="617"/>
      <c r="CL33" s="617"/>
      <c r="CM33" s="617"/>
      <c r="CN33" s="617"/>
      <c r="CO33" s="617"/>
      <c r="CP33" s="617"/>
      <c r="CQ33" s="618"/>
      <c r="CR33" s="619">
        <v>121864764</v>
      </c>
      <c r="CS33" s="632"/>
      <c r="CT33" s="632"/>
      <c r="CU33" s="632"/>
      <c r="CV33" s="632"/>
      <c r="CW33" s="632"/>
      <c r="CX33" s="632"/>
      <c r="CY33" s="633"/>
      <c r="CZ33" s="622">
        <v>29.7</v>
      </c>
      <c r="DA33" s="634"/>
      <c r="DB33" s="634"/>
      <c r="DC33" s="635"/>
      <c r="DD33" s="625">
        <v>101093919</v>
      </c>
      <c r="DE33" s="632"/>
      <c r="DF33" s="632"/>
      <c r="DG33" s="632"/>
      <c r="DH33" s="632"/>
      <c r="DI33" s="632"/>
      <c r="DJ33" s="632"/>
      <c r="DK33" s="633"/>
      <c r="DL33" s="625">
        <v>77103596</v>
      </c>
      <c r="DM33" s="632"/>
      <c r="DN33" s="632"/>
      <c r="DO33" s="632"/>
      <c r="DP33" s="632"/>
      <c r="DQ33" s="632"/>
      <c r="DR33" s="632"/>
      <c r="DS33" s="632"/>
      <c r="DT33" s="632"/>
      <c r="DU33" s="632"/>
      <c r="DV33" s="633"/>
      <c r="DW33" s="622">
        <v>34.1</v>
      </c>
      <c r="DX33" s="634"/>
      <c r="DY33" s="634"/>
      <c r="DZ33" s="634"/>
      <c r="EA33" s="634"/>
      <c r="EB33" s="634"/>
      <c r="EC33" s="646"/>
    </row>
    <row r="34" spans="2:133" ht="11.25" customHeight="1" x14ac:dyDescent="0.2">
      <c r="B34" s="616" t="s">
        <v>308</v>
      </c>
      <c r="C34" s="617"/>
      <c r="D34" s="617"/>
      <c r="E34" s="617"/>
      <c r="F34" s="617"/>
      <c r="G34" s="617"/>
      <c r="H34" s="617"/>
      <c r="I34" s="617"/>
      <c r="J34" s="617"/>
      <c r="K34" s="617"/>
      <c r="L34" s="617"/>
      <c r="M34" s="617"/>
      <c r="N34" s="617"/>
      <c r="O34" s="617"/>
      <c r="P34" s="617"/>
      <c r="Q34" s="618"/>
      <c r="R34" s="619">
        <v>3672934</v>
      </c>
      <c r="S34" s="620"/>
      <c r="T34" s="620"/>
      <c r="U34" s="620"/>
      <c r="V34" s="620"/>
      <c r="W34" s="620"/>
      <c r="X34" s="620"/>
      <c r="Y34" s="621"/>
      <c r="Z34" s="657">
        <v>0.9</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52935916</v>
      </c>
      <c r="CS34" s="620"/>
      <c r="CT34" s="620"/>
      <c r="CU34" s="620"/>
      <c r="CV34" s="620"/>
      <c r="CW34" s="620"/>
      <c r="CX34" s="620"/>
      <c r="CY34" s="621"/>
      <c r="CZ34" s="622">
        <v>12.9</v>
      </c>
      <c r="DA34" s="634"/>
      <c r="DB34" s="634"/>
      <c r="DC34" s="635"/>
      <c r="DD34" s="625">
        <v>41490072</v>
      </c>
      <c r="DE34" s="620"/>
      <c r="DF34" s="620"/>
      <c r="DG34" s="620"/>
      <c r="DH34" s="620"/>
      <c r="DI34" s="620"/>
      <c r="DJ34" s="620"/>
      <c r="DK34" s="621"/>
      <c r="DL34" s="625">
        <v>35475994</v>
      </c>
      <c r="DM34" s="620"/>
      <c r="DN34" s="620"/>
      <c r="DO34" s="620"/>
      <c r="DP34" s="620"/>
      <c r="DQ34" s="620"/>
      <c r="DR34" s="620"/>
      <c r="DS34" s="620"/>
      <c r="DT34" s="620"/>
      <c r="DU34" s="620"/>
      <c r="DV34" s="621"/>
      <c r="DW34" s="622">
        <v>15.7</v>
      </c>
      <c r="DX34" s="634"/>
      <c r="DY34" s="634"/>
      <c r="DZ34" s="634"/>
      <c r="EA34" s="634"/>
      <c r="EB34" s="634"/>
      <c r="EC34" s="646"/>
    </row>
    <row r="35" spans="2:133" ht="11.25" customHeight="1" x14ac:dyDescent="0.2">
      <c r="B35" s="616" t="s">
        <v>310</v>
      </c>
      <c r="C35" s="617"/>
      <c r="D35" s="617"/>
      <c r="E35" s="617"/>
      <c r="F35" s="617"/>
      <c r="G35" s="617"/>
      <c r="H35" s="617"/>
      <c r="I35" s="617"/>
      <c r="J35" s="617"/>
      <c r="K35" s="617"/>
      <c r="L35" s="617"/>
      <c r="M35" s="617"/>
      <c r="N35" s="617"/>
      <c r="O35" s="617"/>
      <c r="P35" s="617"/>
      <c r="Q35" s="618"/>
      <c r="R35" s="619">
        <v>22147547</v>
      </c>
      <c r="S35" s="620"/>
      <c r="T35" s="620"/>
      <c r="U35" s="620"/>
      <c r="V35" s="620"/>
      <c r="W35" s="620"/>
      <c r="X35" s="620"/>
      <c r="Y35" s="621"/>
      <c r="Z35" s="657">
        <v>5.2</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8389929</v>
      </c>
      <c r="CS35" s="632"/>
      <c r="CT35" s="632"/>
      <c r="CU35" s="632"/>
      <c r="CV35" s="632"/>
      <c r="CW35" s="632"/>
      <c r="CX35" s="632"/>
      <c r="CY35" s="633"/>
      <c r="CZ35" s="622">
        <v>2</v>
      </c>
      <c r="DA35" s="634"/>
      <c r="DB35" s="634"/>
      <c r="DC35" s="635"/>
      <c r="DD35" s="625">
        <v>7909391</v>
      </c>
      <c r="DE35" s="632"/>
      <c r="DF35" s="632"/>
      <c r="DG35" s="632"/>
      <c r="DH35" s="632"/>
      <c r="DI35" s="632"/>
      <c r="DJ35" s="632"/>
      <c r="DK35" s="633"/>
      <c r="DL35" s="625">
        <v>7825654</v>
      </c>
      <c r="DM35" s="632"/>
      <c r="DN35" s="632"/>
      <c r="DO35" s="632"/>
      <c r="DP35" s="632"/>
      <c r="DQ35" s="632"/>
      <c r="DR35" s="632"/>
      <c r="DS35" s="632"/>
      <c r="DT35" s="632"/>
      <c r="DU35" s="632"/>
      <c r="DV35" s="633"/>
      <c r="DW35" s="622">
        <v>3.5</v>
      </c>
      <c r="DX35" s="634"/>
      <c r="DY35" s="634"/>
      <c r="DZ35" s="634"/>
      <c r="EA35" s="634"/>
      <c r="EB35" s="634"/>
      <c r="EC35" s="646"/>
    </row>
    <row r="36" spans="2:133" ht="11.25" customHeight="1" x14ac:dyDescent="0.2">
      <c r="B36" s="616" t="s">
        <v>314</v>
      </c>
      <c r="C36" s="617"/>
      <c r="D36" s="617"/>
      <c r="E36" s="617"/>
      <c r="F36" s="617"/>
      <c r="G36" s="617"/>
      <c r="H36" s="617"/>
      <c r="I36" s="617"/>
      <c r="J36" s="617"/>
      <c r="K36" s="617"/>
      <c r="L36" s="617"/>
      <c r="M36" s="617"/>
      <c r="N36" s="617"/>
      <c r="O36" s="617"/>
      <c r="P36" s="617"/>
      <c r="Q36" s="618"/>
      <c r="R36" s="619">
        <v>14790180</v>
      </c>
      <c r="S36" s="620"/>
      <c r="T36" s="620"/>
      <c r="U36" s="620"/>
      <c r="V36" s="620"/>
      <c r="W36" s="620"/>
      <c r="X36" s="620"/>
      <c r="Y36" s="621"/>
      <c r="Z36" s="657">
        <v>3.5</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34979516</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2220761</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24993916</v>
      </c>
      <c r="CS36" s="620"/>
      <c r="CT36" s="620"/>
      <c r="CU36" s="620"/>
      <c r="CV36" s="620"/>
      <c r="CW36" s="620"/>
      <c r="CX36" s="620"/>
      <c r="CY36" s="621"/>
      <c r="CZ36" s="622">
        <v>6.1</v>
      </c>
      <c r="DA36" s="634"/>
      <c r="DB36" s="634"/>
      <c r="DC36" s="635"/>
      <c r="DD36" s="625">
        <v>21250479</v>
      </c>
      <c r="DE36" s="620"/>
      <c r="DF36" s="620"/>
      <c r="DG36" s="620"/>
      <c r="DH36" s="620"/>
      <c r="DI36" s="620"/>
      <c r="DJ36" s="620"/>
      <c r="DK36" s="621"/>
      <c r="DL36" s="625">
        <v>12441209</v>
      </c>
      <c r="DM36" s="620"/>
      <c r="DN36" s="620"/>
      <c r="DO36" s="620"/>
      <c r="DP36" s="620"/>
      <c r="DQ36" s="620"/>
      <c r="DR36" s="620"/>
      <c r="DS36" s="620"/>
      <c r="DT36" s="620"/>
      <c r="DU36" s="620"/>
      <c r="DV36" s="621"/>
      <c r="DW36" s="622">
        <v>5.5</v>
      </c>
      <c r="DX36" s="634"/>
      <c r="DY36" s="634"/>
      <c r="DZ36" s="634"/>
      <c r="EA36" s="634"/>
      <c r="EB36" s="634"/>
      <c r="EC36" s="646"/>
    </row>
    <row r="37" spans="2:133" ht="11.25" customHeight="1" x14ac:dyDescent="0.2">
      <c r="B37" s="616" t="s">
        <v>318</v>
      </c>
      <c r="C37" s="617"/>
      <c r="D37" s="617"/>
      <c r="E37" s="617"/>
      <c r="F37" s="617"/>
      <c r="G37" s="617"/>
      <c r="H37" s="617"/>
      <c r="I37" s="617"/>
      <c r="J37" s="617"/>
      <c r="K37" s="617"/>
      <c r="L37" s="617"/>
      <c r="M37" s="617"/>
      <c r="N37" s="617"/>
      <c r="O37" s="617"/>
      <c r="P37" s="617"/>
      <c r="Q37" s="618"/>
      <c r="R37" s="619">
        <v>9795050</v>
      </c>
      <c r="S37" s="620"/>
      <c r="T37" s="620"/>
      <c r="U37" s="620"/>
      <c r="V37" s="620"/>
      <c r="W37" s="620"/>
      <c r="X37" s="620"/>
      <c r="Y37" s="621"/>
      <c r="Z37" s="657">
        <v>2.2999999999999998</v>
      </c>
      <c r="AA37" s="657"/>
      <c r="AB37" s="657"/>
      <c r="AC37" s="657"/>
      <c r="AD37" s="658">
        <v>464287</v>
      </c>
      <c r="AE37" s="658"/>
      <c r="AF37" s="658"/>
      <c r="AG37" s="658"/>
      <c r="AH37" s="658"/>
      <c r="AI37" s="658"/>
      <c r="AJ37" s="658"/>
      <c r="AK37" s="658"/>
      <c r="AL37" s="622">
        <v>0.2</v>
      </c>
      <c r="AM37" s="623"/>
      <c r="AN37" s="623"/>
      <c r="AO37" s="659"/>
      <c r="AQ37" s="652" t="s">
        <v>319</v>
      </c>
      <c r="AR37" s="653"/>
      <c r="AS37" s="653"/>
      <c r="AT37" s="653"/>
      <c r="AU37" s="653"/>
      <c r="AV37" s="653"/>
      <c r="AW37" s="653"/>
      <c r="AX37" s="653"/>
      <c r="AY37" s="654"/>
      <c r="AZ37" s="619">
        <v>5686422</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1982566</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242927</v>
      </c>
      <c r="CS37" s="632"/>
      <c r="CT37" s="632"/>
      <c r="CU37" s="632"/>
      <c r="CV37" s="632"/>
      <c r="CW37" s="632"/>
      <c r="CX37" s="632"/>
      <c r="CY37" s="633"/>
      <c r="CZ37" s="622">
        <v>0.1</v>
      </c>
      <c r="DA37" s="634"/>
      <c r="DB37" s="634"/>
      <c r="DC37" s="635"/>
      <c r="DD37" s="625">
        <v>102891</v>
      </c>
      <c r="DE37" s="632"/>
      <c r="DF37" s="632"/>
      <c r="DG37" s="632"/>
      <c r="DH37" s="632"/>
      <c r="DI37" s="632"/>
      <c r="DJ37" s="632"/>
      <c r="DK37" s="633"/>
      <c r="DL37" s="625">
        <v>102891</v>
      </c>
      <c r="DM37" s="632"/>
      <c r="DN37" s="632"/>
      <c r="DO37" s="632"/>
      <c r="DP37" s="632"/>
      <c r="DQ37" s="632"/>
      <c r="DR37" s="632"/>
      <c r="DS37" s="632"/>
      <c r="DT37" s="632"/>
      <c r="DU37" s="632"/>
      <c r="DV37" s="633"/>
      <c r="DW37" s="622">
        <v>0</v>
      </c>
      <c r="DX37" s="634"/>
      <c r="DY37" s="634"/>
      <c r="DZ37" s="634"/>
      <c r="EA37" s="634"/>
      <c r="EB37" s="634"/>
      <c r="EC37" s="646"/>
    </row>
    <row r="38" spans="2:133" ht="11.25" customHeight="1" x14ac:dyDescent="0.2">
      <c r="B38" s="616" t="s">
        <v>322</v>
      </c>
      <c r="C38" s="617"/>
      <c r="D38" s="617"/>
      <c r="E38" s="617"/>
      <c r="F38" s="617"/>
      <c r="G38" s="617"/>
      <c r="H38" s="617"/>
      <c r="I38" s="617"/>
      <c r="J38" s="617"/>
      <c r="K38" s="617"/>
      <c r="L38" s="617"/>
      <c r="M38" s="617"/>
      <c r="N38" s="617"/>
      <c r="O38" s="617"/>
      <c r="P38" s="617"/>
      <c r="Q38" s="618"/>
      <c r="R38" s="619">
        <v>29399400</v>
      </c>
      <c r="S38" s="620"/>
      <c r="T38" s="620"/>
      <c r="U38" s="620"/>
      <c r="V38" s="620"/>
      <c r="W38" s="620"/>
      <c r="X38" s="620"/>
      <c r="Y38" s="621"/>
      <c r="Z38" s="657">
        <v>6.9</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2726161</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92170</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26226462</v>
      </c>
      <c r="CS38" s="620"/>
      <c r="CT38" s="620"/>
      <c r="CU38" s="620"/>
      <c r="CV38" s="620"/>
      <c r="CW38" s="620"/>
      <c r="CX38" s="620"/>
      <c r="CY38" s="621"/>
      <c r="CZ38" s="622">
        <v>6.4</v>
      </c>
      <c r="DA38" s="634"/>
      <c r="DB38" s="634"/>
      <c r="DC38" s="635"/>
      <c r="DD38" s="625">
        <v>21481603</v>
      </c>
      <c r="DE38" s="620"/>
      <c r="DF38" s="620"/>
      <c r="DG38" s="620"/>
      <c r="DH38" s="620"/>
      <c r="DI38" s="620"/>
      <c r="DJ38" s="620"/>
      <c r="DK38" s="621"/>
      <c r="DL38" s="625">
        <v>20378151</v>
      </c>
      <c r="DM38" s="620"/>
      <c r="DN38" s="620"/>
      <c r="DO38" s="620"/>
      <c r="DP38" s="620"/>
      <c r="DQ38" s="620"/>
      <c r="DR38" s="620"/>
      <c r="DS38" s="620"/>
      <c r="DT38" s="620"/>
      <c r="DU38" s="620"/>
      <c r="DV38" s="621"/>
      <c r="DW38" s="622">
        <v>9</v>
      </c>
      <c r="DX38" s="634"/>
      <c r="DY38" s="634"/>
      <c r="DZ38" s="634"/>
      <c r="EA38" s="634"/>
      <c r="EB38" s="634"/>
      <c r="EC38" s="646"/>
    </row>
    <row r="39" spans="2:133" ht="11.25" customHeight="1" x14ac:dyDescent="0.2">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v>502069</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136289</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8142485</v>
      </c>
      <c r="CS39" s="632"/>
      <c r="CT39" s="632"/>
      <c r="CU39" s="632"/>
      <c r="CV39" s="632"/>
      <c r="CW39" s="632"/>
      <c r="CX39" s="632"/>
      <c r="CY39" s="633"/>
      <c r="CZ39" s="622">
        <v>2</v>
      </c>
      <c r="DA39" s="634"/>
      <c r="DB39" s="634"/>
      <c r="DC39" s="635"/>
      <c r="DD39" s="625">
        <v>7963860</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2">
      <c r="B40" s="616" t="s">
        <v>330</v>
      </c>
      <c r="C40" s="617"/>
      <c r="D40" s="617"/>
      <c r="E40" s="617"/>
      <c r="F40" s="617"/>
      <c r="G40" s="617"/>
      <c r="H40" s="617"/>
      <c r="I40" s="617"/>
      <c r="J40" s="617"/>
      <c r="K40" s="617"/>
      <c r="L40" s="617"/>
      <c r="M40" s="617"/>
      <c r="N40" s="617"/>
      <c r="O40" s="617"/>
      <c r="P40" s="617"/>
      <c r="Q40" s="618"/>
      <c r="R40" s="619">
        <v>9180000</v>
      </c>
      <c r="S40" s="620"/>
      <c r="T40" s="620"/>
      <c r="U40" s="620"/>
      <c r="V40" s="620"/>
      <c r="W40" s="620"/>
      <c r="X40" s="620"/>
      <c r="Y40" s="621"/>
      <c r="Z40" s="657">
        <v>2.2000000000000002</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v>142396</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110</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1176056</v>
      </c>
      <c r="CS40" s="620"/>
      <c r="CT40" s="620"/>
      <c r="CU40" s="620"/>
      <c r="CV40" s="620"/>
      <c r="CW40" s="620"/>
      <c r="CX40" s="620"/>
      <c r="CY40" s="621"/>
      <c r="CZ40" s="622">
        <v>0.3</v>
      </c>
      <c r="DA40" s="634"/>
      <c r="DB40" s="634"/>
      <c r="DC40" s="635"/>
      <c r="DD40" s="625">
        <v>998514</v>
      </c>
      <c r="DE40" s="620"/>
      <c r="DF40" s="620"/>
      <c r="DG40" s="620"/>
      <c r="DH40" s="620"/>
      <c r="DI40" s="620"/>
      <c r="DJ40" s="620"/>
      <c r="DK40" s="621"/>
      <c r="DL40" s="625">
        <v>982588</v>
      </c>
      <c r="DM40" s="620"/>
      <c r="DN40" s="620"/>
      <c r="DO40" s="620"/>
      <c r="DP40" s="620"/>
      <c r="DQ40" s="620"/>
      <c r="DR40" s="620"/>
      <c r="DS40" s="620"/>
      <c r="DT40" s="620"/>
      <c r="DU40" s="620"/>
      <c r="DV40" s="621"/>
      <c r="DW40" s="622">
        <v>0.4</v>
      </c>
      <c r="DX40" s="634"/>
      <c r="DY40" s="634"/>
      <c r="DZ40" s="634"/>
      <c r="EA40" s="634"/>
      <c r="EB40" s="634"/>
      <c r="EC40" s="646"/>
    </row>
    <row r="41" spans="2:133" ht="11.25" customHeight="1" x14ac:dyDescent="0.2">
      <c r="B41" s="600" t="s">
        <v>335</v>
      </c>
      <c r="C41" s="601"/>
      <c r="D41" s="601"/>
      <c r="E41" s="601"/>
      <c r="F41" s="601"/>
      <c r="G41" s="601"/>
      <c r="H41" s="601"/>
      <c r="I41" s="601"/>
      <c r="J41" s="601"/>
      <c r="K41" s="601"/>
      <c r="L41" s="601"/>
      <c r="M41" s="601"/>
      <c r="N41" s="601"/>
      <c r="O41" s="601"/>
      <c r="P41" s="601"/>
      <c r="Q41" s="602"/>
      <c r="R41" s="603">
        <v>424171006</v>
      </c>
      <c r="S41" s="644"/>
      <c r="T41" s="644"/>
      <c r="U41" s="644"/>
      <c r="V41" s="644"/>
      <c r="W41" s="644"/>
      <c r="X41" s="644"/>
      <c r="Y41" s="647"/>
      <c r="Z41" s="648">
        <v>100</v>
      </c>
      <c r="AA41" s="648"/>
      <c r="AB41" s="648"/>
      <c r="AC41" s="648"/>
      <c r="AD41" s="649">
        <v>216652478</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5079001</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2">
      <c r="AQ42" s="664" t="s">
        <v>339</v>
      </c>
      <c r="AR42" s="665"/>
      <c r="AS42" s="665"/>
      <c r="AT42" s="665"/>
      <c r="AU42" s="665"/>
      <c r="AV42" s="665"/>
      <c r="AW42" s="665"/>
      <c r="AX42" s="665"/>
      <c r="AY42" s="666"/>
      <c r="AZ42" s="603">
        <v>20843467</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376</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83758001</v>
      </c>
      <c r="CS42" s="632"/>
      <c r="CT42" s="632"/>
      <c r="CU42" s="632"/>
      <c r="CV42" s="632"/>
      <c r="CW42" s="632"/>
      <c r="CX42" s="632"/>
      <c r="CY42" s="633"/>
      <c r="CZ42" s="622">
        <v>20.399999999999999</v>
      </c>
      <c r="DA42" s="634"/>
      <c r="DB42" s="634"/>
      <c r="DC42" s="635"/>
      <c r="DD42" s="625">
        <v>20672125</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2">
      <c r="B43" s="212" t="s">
        <v>342</v>
      </c>
      <c r="CD43" s="616" t="s">
        <v>343</v>
      </c>
      <c r="CE43" s="617"/>
      <c r="CF43" s="617"/>
      <c r="CG43" s="617"/>
      <c r="CH43" s="617"/>
      <c r="CI43" s="617"/>
      <c r="CJ43" s="617"/>
      <c r="CK43" s="617"/>
      <c r="CL43" s="617"/>
      <c r="CM43" s="617"/>
      <c r="CN43" s="617"/>
      <c r="CO43" s="617"/>
      <c r="CP43" s="617"/>
      <c r="CQ43" s="618"/>
      <c r="CR43" s="619">
        <v>1340879</v>
      </c>
      <c r="CS43" s="632"/>
      <c r="CT43" s="632"/>
      <c r="CU43" s="632"/>
      <c r="CV43" s="632"/>
      <c r="CW43" s="632"/>
      <c r="CX43" s="632"/>
      <c r="CY43" s="633"/>
      <c r="CZ43" s="622">
        <v>0.3</v>
      </c>
      <c r="DA43" s="634"/>
      <c r="DB43" s="634"/>
      <c r="DC43" s="635"/>
      <c r="DD43" s="625">
        <v>1340780</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2">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76526475</v>
      </c>
      <c r="CS44" s="620"/>
      <c r="CT44" s="620"/>
      <c r="CU44" s="620"/>
      <c r="CV44" s="620"/>
      <c r="CW44" s="620"/>
      <c r="CX44" s="620"/>
      <c r="CY44" s="621"/>
      <c r="CZ44" s="622">
        <v>18.7</v>
      </c>
      <c r="DA44" s="623"/>
      <c r="DB44" s="623"/>
      <c r="DC44" s="624"/>
      <c r="DD44" s="625">
        <v>18888478</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2">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31636748</v>
      </c>
      <c r="CS45" s="632"/>
      <c r="CT45" s="632"/>
      <c r="CU45" s="632"/>
      <c r="CV45" s="632"/>
      <c r="CW45" s="632"/>
      <c r="CX45" s="632"/>
      <c r="CY45" s="633"/>
      <c r="CZ45" s="622">
        <v>7.7</v>
      </c>
      <c r="DA45" s="634"/>
      <c r="DB45" s="634"/>
      <c r="DC45" s="635"/>
      <c r="DD45" s="625">
        <v>4253782</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2">
      <c r="B46" s="223"/>
      <c r="CD46" s="640"/>
      <c r="CE46" s="641"/>
      <c r="CF46" s="616" t="s">
        <v>348</v>
      </c>
      <c r="CG46" s="617"/>
      <c r="CH46" s="617"/>
      <c r="CI46" s="617"/>
      <c r="CJ46" s="617"/>
      <c r="CK46" s="617"/>
      <c r="CL46" s="617"/>
      <c r="CM46" s="617"/>
      <c r="CN46" s="617"/>
      <c r="CO46" s="617"/>
      <c r="CP46" s="617"/>
      <c r="CQ46" s="618"/>
      <c r="CR46" s="619">
        <v>43498867</v>
      </c>
      <c r="CS46" s="620"/>
      <c r="CT46" s="620"/>
      <c r="CU46" s="620"/>
      <c r="CV46" s="620"/>
      <c r="CW46" s="620"/>
      <c r="CX46" s="620"/>
      <c r="CY46" s="621"/>
      <c r="CZ46" s="622">
        <v>10.6</v>
      </c>
      <c r="DA46" s="623"/>
      <c r="DB46" s="623"/>
      <c r="DC46" s="624"/>
      <c r="DD46" s="625">
        <v>14450211</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2">
      <c r="B47" s="223"/>
      <c r="CD47" s="640"/>
      <c r="CE47" s="641"/>
      <c r="CF47" s="616" t="s">
        <v>349</v>
      </c>
      <c r="CG47" s="617"/>
      <c r="CH47" s="617"/>
      <c r="CI47" s="617"/>
      <c r="CJ47" s="617"/>
      <c r="CK47" s="617"/>
      <c r="CL47" s="617"/>
      <c r="CM47" s="617"/>
      <c r="CN47" s="617"/>
      <c r="CO47" s="617"/>
      <c r="CP47" s="617"/>
      <c r="CQ47" s="618"/>
      <c r="CR47" s="619">
        <v>7231526</v>
      </c>
      <c r="CS47" s="632"/>
      <c r="CT47" s="632"/>
      <c r="CU47" s="632"/>
      <c r="CV47" s="632"/>
      <c r="CW47" s="632"/>
      <c r="CX47" s="632"/>
      <c r="CY47" s="633"/>
      <c r="CZ47" s="622">
        <v>1.8</v>
      </c>
      <c r="DA47" s="634"/>
      <c r="DB47" s="634"/>
      <c r="DC47" s="635"/>
      <c r="DD47" s="625">
        <v>1783647</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ht="11" x14ac:dyDescent="0.2">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2">
      <c r="B49" s="223"/>
      <c r="CD49" s="600" t="s">
        <v>351</v>
      </c>
      <c r="CE49" s="601"/>
      <c r="CF49" s="601"/>
      <c r="CG49" s="601"/>
      <c r="CH49" s="601"/>
      <c r="CI49" s="601"/>
      <c r="CJ49" s="601"/>
      <c r="CK49" s="601"/>
      <c r="CL49" s="601"/>
      <c r="CM49" s="601"/>
      <c r="CN49" s="601"/>
      <c r="CO49" s="601"/>
      <c r="CP49" s="601"/>
      <c r="CQ49" s="602"/>
      <c r="CR49" s="603">
        <v>410056352</v>
      </c>
      <c r="CS49" s="604"/>
      <c r="CT49" s="604"/>
      <c r="CU49" s="604"/>
      <c r="CV49" s="604"/>
      <c r="CW49" s="604"/>
      <c r="CX49" s="604"/>
      <c r="CY49" s="605"/>
      <c r="CZ49" s="606">
        <v>100</v>
      </c>
      <c r="DA49" s="607"/>
      <c r="DB49" s="607"/>
      <c r="DC49" s="608"/>
      <c r="DD49" s="609">
        <v>259944129</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oXBfDwoGtabDOZ4TJkAlTnNq8F4j94u3e6+fJrZJMutkktf8c4mCG+1qSrMuYsJI844ZXYbWjS4T/MFK5TU/A==" saltValue="K0X7B978mtEBYZLE21AU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3" zoomScaleNormal="100"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9" t="s">
        <v>353</v>
      </c>
      <c r="DK2" s="1090"/>
      <c r="DL2" s="1090"/>
      <c r="DM2" s="1090"/>
      <c r="DN2" s="1090"/>
      <c r="DO2" s="1091"/>
      <c r="DP2" s="226"/>
      <c r="DQ2" s="1089" t="s">
        <v>354</v>
      </c>
      <c r="DR2" s="1090"/>
      <c r="DS2" s="1090"/>
      <c r="DT2" s="1090"/>
      <c r="DU2" s="1090"/>
      <c r="DV2" s="1090"/>
      <c r="DW2" s="1090"/>
      <c r="DX2" s="1090"/>
      <c r="DY2" s="1090"/>
      <c r="DZ2" s="1091"/>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092"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30"/>
      <c r="BA5" s="230"/>
      <c r="BB5" s="230"/>
      <c r="BC5" s="230"/>
      <c r="BD5" s="230"/>
      <c r="BE5" s="231"/>
      <c r="BF5" s="231"/>
      <c r="BG5" s="231"/>
      <c r="BH5" s="231"/>
      <c r="BI5" s="231"/>
      <c r="BJ5" s="231"/>
      <c r="BK5" s="231"/>
      <c r="BL5" s="231"/>
      <c r="BM5" s="231"/>
      <c r="BN5" s="231"/>
      <c r="BO5" s="231"/>
      <c r="BP5" s="231"/>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82" t="s">
        <v>371</v>
      </c>
      <c r="DH5" s="1083"/>
      <c r="DI5" s="1083"/>
      <c r="DJ5" s="1083"/>
      <c r="DK5" s="1084"/>
      <c r="DL5" s="1082" t="s">
        <v>372</v>
      </c>
      <c r="DM5" s="1083"/>
      <c r="DN5" s="1083"/>
      <c r="DO5" s="1083"/>
      <c r="DP5" s="1084"/>
      <c r="DQ5" s="999" t="s">
        <v>373</v>
      </c>
      <c r="DR5" s="1000"/>
      <c r="DS5" s="1000"/>
      <c r="DT5" s="1000"/>
      <c r="DU5" s="1001"/>
      <c r="DV5" s="999" t="s">
        <v>364</v>
      </c>
      <c r="DW5" s="1000"/>
      <c r="DX5" s="1000"/>
      <c r="DY5" s="1000"/>
      <c r="DZ5" s="1013"/>
      <c r="EA5" s="232"/>
    </row>
    <row r="6" spans="1:131" s="233"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3"/>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5"/>
      <c r="DH6" s="1086"/>
      <c r="DI6" s="1086"/>
      <c r="DJ6" s="1086"/>
      <c r="DK6" s="1087"/>
      <c r="DL6" s="1085"/>
      <c r="DM6" s="1086"/>
      <c r="DN6" s="1086"/>
      <c r="DO6" s="1086"/>
      <c r="DP6" s="1087"/>
      <c r="DQ6" s="1002"/>
      <c r="DR6" s="1003"/>
      <c r="DS6" s="1003"/>
      <c r="DT6" s="1003"/>
      <c r="DU6" s="1004"/>
      <c r="DV6" s="1002"/>
      <c r="DW6" s="1003"/>
      <c r="DX6" s="1003"/>
      <c r="DY6" s="1003"/>
      <c r="DZ6" s="1014"/>
      <c r="EA6" s="232"/>
    </row>
    <row r="7" spans="1:131" s="233" customFormat="1" ht="26.25" customHeight="1" thickTop="1" x14ac:dyDescent="0.2">
      <c r="A7" s="234">
        <v>1</v>
      </c>
      <c r="B7" s="1046" t="s">
        <v>374</v>
      </c>
      <c r="C7" s="1047"/>
      <c r="D7" s="1047"/>
      <c r="E7" s="1047"/>
      <c r="F7" s="1047"/>
      <c r="G7" s="1047"/>
      <c r="H7" s="1047"/>
      <c r="I7" s="1047"/>
      <c r="J7" s="1047"/>
      <c r="K7" s="1047"/>
      <c r="L7" s="1047"/>
      <c r="M7" s="1047"/>
      <c r="N7" s="1047"/>
      <c r="O7" s="1047"/>
      <c r="P7" s="1048"/>
      <c r="Q7" s="1100">
        <v>424151.984</v>
      </c>
      <c r="R7" s="1101"/>
      <c r="S7" s="1101"/>
      <c r="T7" s="1101"/>
      <c r="U7" s="1101"/>
      <c r="V7" s="1101">
        <v>410248.02399999998</v>
      </c>
      <c r="W7" s="1101"/>
      <c r="X7" s="1101"/>
      <c r="Y7" s="1101"/>
      <c r="Z7" s="1101"/>
      <c r="AA7" s="1101">
        <f>+Q7-V7</f>
        <v>13903.960000000021</v>
      </c>
      <c r="AB7" s="1101"/>
      <c r="AC7" s="1101"/>
      <c r="AD7" s="1101"/>
      <c r="AE7" s="1102"/>
      <c r="AF7" s="1103">
        <v>7543</v>
      </c>
      <c r="AG7" s="1104"/>
      <c r="AH7" s="1104"/>
      <c r="AI7" s="1104"/>
      <c r="AJ7" s="1105"/>
      <c r="AK7" s="1106"/>
      <c r="AL7" s="1107"/>
      <c r="AM7" s="1107"/>
      <c r="AN7" s="1107"/>
      <c r="AO7" s="1107"/>
      <c r="AP7" s="1107">
        <f>+'[1]◎R5決算後（円単）'!$I$8/1000000</f>
        <v>285918.67589299998</v>
      </c>
      <c r="AQ7" s="1107"/>
      <c r="AR7" s="1107"/>
      <c r="AS7" s="1107"/>
      <c r="AT7" s="1107"/>
      <c r="AU7" s="1108"/>
      <c r="AV7" s="1108"/>
      <c r="AW7" s="1108"/>
      <c r="AX7" s="1108"/>
      <c r="AY7" s="1109"/>
      <c r="AZ7" s="230"/>
      <c r="BA7" s="230"/>
      <c r="BB7" s="230"/>
      <c r="BC7" s="230"/>
      <c r="BD7" s="230"/>
      <c r="BE7" s="231"/>
      <c r="BF7" s="231"/>
      <c r="BG7" s="231"/>
      <c r="BH7" s="231"/>
      <c r="BI7" s="231"/>
      <c r="BJ7" s="231"/>
      <c r="BK7" s="231"/>
      <c r="BL7" s="231"/>
      <c r="BM7" s="231"/>
      <c r="BN7" s="231"/>
      <c r="BO7" s="231"/>
      <c r="BP7" s="231"/>
      <c r="BQ7" s="234">
        <v>1</v>
      </c>
      <c r="BR7" s="235"/>
      <c r="BS7" s="1097" t="s">
        <v>568</v>
      </c>
      <c r="BT7" s="1098"/>
      <c r="BU7" s="1098"/>
      <c r="BV7" s="1098"/>
      <c r="BW7" s="1098"/>
      <c r="BX7" s="1098"/>
      <c r="BY7" s="1098"/>
      <c r="BZ7" s="1098"/>
      <c r="CA7" s="1098"/>
      <c r="CB7" s="1098"/>
      <c r="CC7" s="1098"/>
      <c r="CD7" s="1098"/>
      <c r="CE7" s="1098"/>
      <c r="CF7" s="1098"/>
      <c r="CG7" s="1110"/>
      <c r="CH7" s="1094">
        <v>6</v>
      </c>
      <c r="CI7" s="1095"/>
      <c r="CJ7" s="1095"/>
      <c r="CK7" s="1095"/>
      <c r="CL7" s="1096"/>
      <c r="CM7" s="1094">
        <v>426</v>
      </c>
      <c r="CN7" s="1095"/>
      <c r="CO7" s="1095"/>
      <c r="CP7" s="1095"/>
      <c r="CQ7" s="1096"/>
      <c r="CR7" s="1094">
        <v>150</v>
      </c>
      <c r="CS7" s="1095"/>
      <c r="CT7" s="1095"/>
      <c r="CU7" s="1095"/>
      <c r="CV7" s="1096"/>
      <c r="CW7" s="1094">
        <v>7</v>
      </c>
      <c r="CX7" s="1095"/>
      <c r="CY7" s="1095"/>
      <c r="CZ7" s="1095"/>
      <c r="DA7" s="1096"/>
      <c r="DB7" s="1094" t="s">
        <v>501</v>
      </c>
      <c r="DC7" s="1095"/>
      <c r="DD7" s="1095"/>
      <c r="DE7" s="1095"/>
      <c r="DF7" s="1096"/>
      <c r="DG7" s="1094" t="s">
        <v>501</v>
      </c>
      <c r="DH7" s="1095"/>
      <c r="DI7" s="1095"/>
      <c r="DJ7" s="1095"/>
      <c r="DK7" s="1096"/>
      <c r="DL7" s="1094" t="s">
        <v>501</v>
      </c>
      <c r="DM7" s="1095"/>
      <c r="DN7" s="1095"/>
      <c r="DO7" s="1095"/>
      <c r="DP7" s="1096"/>
      <c r="DQ7" s="1094" t="s">
        <v>501</v>
      </c>
      <c r="DR7" s="1095"/>
      <c r="DS7" s="1095"/>
      <c r="DT7" s="1095"/>
      <c r="DU7" s="1096"/>
      <c r="DV7" s="1097"/>
      <c r="DW7" s="1098"/>
      <c r="DX7" s="1098"/>
      <c r="DY7" s="1098"/>
      <c r="DZ7" s="1099"/>
      <c r="EA7" s="232"/>
    </row>
    <row r="8" spans="1:131" s="233" customFormat="1" ht="26.25" customHeight="1" x14ac:dyDescent="0.2">
      <c r="A8" s="236">
        <v>2</v>
      </c>
      <c r="B8" s="1028" t="s">
        <v>375</v>
      </c>
      <c r="C8" s="1029"/>
      <c r="D8" s="1029"/>
      <c r="E8" s="1029"/>
      <c r="F8" s="1029"/>
      <c r="G8" s="1029"/>
      <c r="H8" s="1029"/>
      <c r="I8" s="1029"/>
      <c r="J8" s="1029"/>
      <c r="K8" s="1029"/>
      <c r="L8" s="1029"/>
      <c r="M8" s="1029"/>
      <c r="N8" s="1029"/>
      <c r="O8" s="1029"/>
      <c r="P8" s="1030"/>
      <c r="Q8" s="1036">
        <v>324.666</v>
      </c>
      <c r="R8" s="1037"/>
      <c r="S8" s="1037"/>
      <c r="T8" s="1037"/>
      <c r="U8" s="1037"/>
      <c r="V8" s="1037">
        <v>118.655</v>
      </c>
      <c r="W8" s="1037"/>
      <c r="X8" s="1037"/>
      <c r="Y8" s="1037"/>
      <c r="Z8" s="1037"/>
      <c r="AA8" s="1037">
        <f t="shared" ref="AA8:AA11" si="0">+Q8-V8</f>
        <v>206.011</v>
      </c>
      <c r="AB8" s="1037"/>
      <c r="AC8" s="1037"/>
      <c r="AD8" s="1037"/>
      <c r="AE8" s="1038"/>
      <c r="AF8" s="1033">
        <v>94</v>
      </c>
      <c r="AG8" s="1034"/>
      <c r="AH8" s="1034"/>
      <c r="AI8" s="1034"/>
      <c r="AJ8" s="1035"/>
      <c r="AK8" s="1078">
        <f>+[2]【R5決】①対前年増減!$E$7/1000</f>
        <v>3.1139999999999999</v>
      </c>
      <c r="AL8" s="1079"/>
      <c r="AM8" s="1079"/>
      <c r="AN8" s="1079"/>
      <c r="AO8" s="1079"/>
      <c r="AP8" s="1079">
        <f>+'[1]◎R5決算後（円単）'!$I$11/1000000</f>
        <v>973.73966099999996</v>
      </c>
      <c r="AQ8" s="1079"/>
      <c r="AR8" s="1079"/>
      <c r="AS8" s="1079"/>
      <c r="AT8" s="1079"/>
      <c r="AU8" s="1080"/>
      <c r="AV8" s="1080"/>
      <c r="AW8" s="1080"/>
      <c r="AX8" s="1080"/>
      <c r="AY8" s="1081"/>
      <c r="AZ8" s="230"/>
      <c r="BA8" s="230"/>
      <c r="BB8" s="230"/>
      <c r="BC8" s="230"/>
      <c r="BD8" s="230"/>
      <c r="BE8" s="231"/>
      <c r="BF8" s="231"/>
      <c r="BG8" s="231"/>
      <c r="BH8" s="231"/>
      <c r="BI8" s="231"/>
      <c r="BJ8" s="231"/>
      <c r="BK8" s="231"/>
      <c r="BL8" s="231"/>
      <c r="BM8" s="231"/>
      <c r="BN8" s="231"/>
      <c r="BO8" s="231"/>
      <c r="BP8" s="231"/>
      <c r="BQ8" s="236">
        <v>2</v>
      </c>
      <c r="BR8" s="237"/>
      <c r="BS8" s="990" t="s">
        <v>569</v>
      </c>
      <c r="BT8" s="991"/>
      <c r="BU8" s="991"/>
      <c r="BV8" s="991"/>
      <c r="BW8" s="991"/>
      <c r="BX8" s="991"/>
      <c r="BY8" s="991"/>
      <c r="BZ8" s="991"/>
      <c r="CA8" s="991"/>
      <c r="CB8" s="991"/>
      <c r="CC8" s="991"/>
      <c r="CD8" s="991"/>
      <c r="CE8" s="991"/>
      <c r="CF8" s="991"/>
      <c r="CG8" s="1012"/>
      <c r="CH8" s="987">
        <v>46</v>
      </c>
      <c r="CI8" s="988"/>
      <c r="CJ8" s="988"/>
      <c r="CK8" s="988"/>
      <c r="CL8" s="989"/>
      <c r="CM8" s="987">
        <v>3414</v>
      </c>
      <c r="CN8" s="988"/>
      <c r="CO8" s="988"/>
      <c r="CP8" s="988"/>
      <c r="CQ8" s="989"/>
      <c r="CR8" s="987">
        <v>2000</v>
      </c>
      <c r="CS8" s="988"/>
      <c r="CT8" s="988"/>
      <c r="CU8" s="988"/>
      <c r="CV8" s="989"/>
      <c r="CW8" s="987" t="s">
        <v>501</v>
      </c>
      <c r="CX8" s="988"/>
      <c r="CY8" s="988"/>
      <c r="CZ8" s="988"/>
      <c r="DA8" s="989"/>
      <c r="DB8" s="987" t="s">
        <v>501</v>
      </c>
      <c r="DC8" s="988"/>
      <c r="DD8" s="988"/>
      <c r="DE8" s="988"/>
      <c r="DF8" s="989"/>
      <c r="DG8" s="987" t="s">
        <v>501</v>
      </c>
      <c r="DH8" s="988"/>
      <c r="DI8" s="988"/>
      <c r="DJ8" s="988"/>
      <c r="DK8" s="989"/>
      <c r="DL8" s="987" t="s">
        <v>501</v>
      </c>
      <c r="DM8" s="988"/>
      <c r="DN8" s="988"/>
      <c r="DO8" s="988"/>
      <c r="DP8" s="989"/>
      <c r="DQ8" s="987" t="s">
        <v>501</v>
      </c>
      <c r="DR8" s="988"/>
      <c r="DS8" s="988"/>
      <c r="DT8" s="988"/>
      <c r="DU8" s="989"/>
      <c r="DV8" s="990"/>
      <c r="DW8" s="991"/>
      <c r="DX8" s="991"/>
      <c r="DY8" s="991"/>
      <c r="DZ8" s="992"/>
      <c r="EA8" s="232"/>
    </row>
    <row r="9" spans="1:131" s="233" customFormat="1" ht="26.25" customHeight="1" x14ac:dyDescent="0.2">
      <c r="A9" s="236">
        <v>3</v>
      </c>
      <c r="B9" s="1028" t="s">
        <v>376</v>
      </c>
      <c r="C9" s="1029"/>
      <c r="D9" s="1029"/>
      <c r="E9" s="1029"/>
      <c r="F9" s="1029"/>
      <c r="G9" s="1029"/>
      <c r="H9" s="1029"/>
      <c r="I9" s="1029"/>
      <c r="J9" s="1029"/>
      <c r="K9" s="1029"/>
      <c r="L9" s="1029"/>
      <c r="M9" s="1029"/>
      <c r="N9" s="1029"/>
      <c r="O9" s="1029"/>
      <c r="P9" s="1030"/>
      <c r="Q9" s="1036">
        <v>68.741</v>
      </c>
      <c r="R9" s="1037"/>
      <c r="S9" s="1037"/>
      <c r="T9" s="1037"/>
      <c r="U9" s="1037"/>
      <c r="V9" s="1037">
        <v>66.004999999999995</v>
      </c>
      <c r="W9" s="1037"/>
      <c r="X9" s="1037"/>
      <c r="Y9" s="1037"/>
      <c r="Z9" s="1037"/>
      <c r="AA9" s="1037">
        <f t="shared" si="0"/>
        <v>2.7360000000000042</v>
      </c>
      <c r="AB9" s="1037"/>
      <c r="AC9" s="1037"/>
      <c r="AD9" s="1037"/>
      <c r="AE9" s="1038"/>
      <c r="AF9" s="1033">
        <v>3</v>
      </c>
      <c r="AG9" s="1034"/>
      <c r="AH9" s="1034"/>
      <c r="AI9" s="1034"/>
      <c r="AJ9" s="1035"/>
      <c r="AK9" s="1078"/>
      <c r="AL9" s="1079"/>
      <c r="AM9" s="1079"/>
      <c r="AN9" s="1079"/>
      <c r="AO9" s="1079"/>
      <c r="AP9" s="1079" t="s">
        <v>562</v>
      </c>
      <c r="AQ9" s="1079"/>
      <c r="AR9" s="1079"/>
      <c r="AS9" s="1079"/>
      <c r="AT9" s="1079"/>
      <c r="AU9" s="1080"/>
      <c r="AV9" s="1080"/>
      <c r="AW9" s="1080"/>
      <c r="AX9" s="1080"/>
      <c r="AY9" s="1081"/>
      <c r="AZ9" s="230"/>
      <c r="BA9" s="230"/>
      <c r="BB9" s="230"/>
      <c r="BC9" s="230"/>
      <c r="BD9" s="230"/>
      <c r="BE9" s="231"/>
      <c r="BF9" s="231"/>
      <c r="BG9" s="231"/>
      <c r="BH9" s="231"/>
      <c r="BI9" s="231"/>
      <c r="BJ9" s="231"/>
      <c r="BK9" s="231"/>
      <c r="BL9" s="231"/>
      <c r="BM9" s="231"/>
      <c r="BN9" s="231"/>
      <c r="BO9" s="231"/>
      <c r="BP9" s="231"/>
      <c r="BQ9" s="236">
        <v>3</v>
      </c>
      <c r="BR9" s="237"/>
      <c r="BS9" s="990" t="s">
        <v>570</v>
      </c>
      <c r="BT9" s="991"/>
      <c r="BU9" s="991"/>
      <c r="BV9" s="991"/>
      <c r="BW9" s="991"/>
      <c r="BX9" s="991"/>
      <c r="BY9" s="991"/>
      <c r="BZ9" s="991"/>
      <c r="CA9" s="991"/>
      <c r="CB9" s="991"/>
      <c r="CC9" s="991"/>
      <c r="CD9" s="991"/>
      <c r="CE9" s="991"/>
      <c r="CF9" s="991"/>
      <c r="CG9" s="1012"/>
      <c r="CH9" s="987">
        <v>-47</v>
      </c>
      <c r="CI9" s="988"/>
      <c r="CJ9" s="988"/>
      <c r="CK9" s="988"/>
      <c r="CL9" s="989"/>
      <c r="CM9" s="987">
        <v>1343</v>
      </c>
      <c r="CN9" s="988"/>
      <c r="CO9" s="988"/>
      <c r="CP9" s="988"/>
      <c r="CQ9" s="989"/>
      <c r="CR9" s="987" t="s">
        <v>501</v>
      </c>
      <c r="CS9" s="988"/>
      <c r="CT9" s="988"/>
      <c r="CU9" s="988"/>
      <c r="CV9" s="989"/>
      <c r="CW9" s="987">
        <v>222</v>
      </c>
      <c r="CX9" s="988"/>
      <c r="CY9" s="988"/>
      <c r="CZ9" s="988"/>
      <c r="DA9" s="989"/>
      <c r="DB9" s="987" t="s">
        <v>501</v>
      </c>
      <c r="DC9" s="988"/>
      <c r="DD9" s="988"/>
      <c r="DE9" s="988"/>
      <c r="DF9" s="989"/>
      <c r="DG9" s="987" t="s">
        <v>501</v>
      </c>
      <c r="DH9" s="988"/>
      <c r="DI9" s="988"/>
      <c r="DJ9" s="988"/>
      <c r="DK9" s="989"/>
      <c r="DL9" s="987" t="s">
        <v>501</v>
      </c>
      <c r="DM9" s="988"/>
      <c r="DN9" s="988"/>
      <c r="DO9" s="988"/>
      <c r="DP9" s="989"/>
      <c r="DQ9" s="987" t="s">
        <v>501</v>
      </c>
      <c r="DR9" s="988"/>
      <c r="DS9" s="988"/>
      <c r="DT9" s="988"/>
      <c r="DU9" s="989"/>
      <c r="DV9" s="990"/>
      <c r="DW9" s="991"/>
      <c r="DX9" s="991"/>
      <c r="DY9" s="991"/>
      <c r="DZ9" s="992"/>
      <c r="EA9" s="232"/>
    </row>
    <row r="10" spans="1:131" s="233" customFormat="1" ht="26.25" customHeight="1" x14ac:dyDescent="0.2">
      <c r="A10" s="236">
        <v>4</v>
      </c>
      <c r="B10" s="1028" t="s">
        <v>377</v>
      </c>
      <c r="C10" s="1029"/>
      <c r="D10" s="1029"/>
      <c r="E10" s="1029"/>
      <c r="F10" s="1029"/>
      <c r="G10" s="1029"/>
      <c r="H10" s="1029"/>
      <c r="I10" s="1029"/>
      <c r="J10" s="1029"/>
      <c r="K10" s="1029"/>
      <c r="L10" s="1029"/>
      <c r="M10" s="1029"/>
      <c r="N10" s="1029"/>
      <c r="O10" s="1029"/>
      <c r="P10" s="1030"/>
      <c r="Q10" s="1036">
        <v>5.0250000000000004</v>
      </c>
      <c r="R10" s="1037"/>
      <c r="S10" s="1037"/>
      <c r="T10" s="1037"/>
      <c r="U10" s="1037"/>
      <c r="V10" s="1037">
        <v>3.0779999999999998</v>
      </c>
      <c r="W10" s="1037"/>
      <c r="X10" s="1037"/>
      <c r="Y10" s="1037"/>
      <c r="Z10" s="1037"/>
      <c r="AA10" s="1037">
        <f t="shared" si="0"/>
        <v>1.9470000000000005</v>
      </c>
      <c r="AB10" s="1037"/>
      <c r="AC10" s="1037"/>
      <c r="AD10" s="1037"/>
      <c r="AE10" s="1038"/>
      <c r="AF10" s="1033">
        <v>2</v>
      </c>
      <c r="AG10" s="1034"/>
      <c r="AH10" s="1034"/>
      <c r="AI10" s="1034"/>
      <c r="AJ10" s="1035"/>
      <c r="AK10" s="1078">
        <f>+[2]【R5決】①対前年増減!$E$13/1000</f>
        <v>2.7189999999999999</v>
      </c>
      <c r="AL10" s="1079"/>
      <c r="AM10" s="1079"/>
      <c r="AN10" s="1079"/>
      <c r="AO10" s="1079"/>
      <c r="AP10" s="1079" t="s">
        <v>501</v>
      </c>
      <c r="AQ10" s="1079"/>
      <c r="AR10" s="1079"/>
      <c r="AS10" s="1079"/>
      <c r="AT10" s="1079"/>
      <c r="AU10" s="1080"/>
      <c r="AV10" s="1080"/>
      <c r="AW10" s="1080"/>
      <c r="AX10" s="1080"/>
      <c r="AY10" s="1081"/>
      <c r="AZ10" s="230"/>
      <c r="BA10" s="230"/>
      <c r="BB10" s="230"/>
      <c r="BC10" s="230"/>
      <c r="BD10" s="230"/>
      <c r="BE10" s="231"/>
      <c r="BF10" s="231"/>
      <c r="BG10" s="231"/>
      <c r="BH10" s="231"/>
      <c r="BI10" s="231"/>
      <c r="BJ10" s="231"/>
      <c r="BK10" s="231"/>
      <c r="BL10" s="231"/>
      <c r="BM10" s="231"/>
      <c r="BN10" s="231"/>
      <c r="BO10" s="231"/>
      <c r="BP10" s="231"/>
      <c r="BQ10" s="236">
        <v>4</v>
      </c>
      <c r="BR10" s="237"/>
      <c r="BS10" s="990" t="s">
        <v>571</v>
      </c>
      <c r="BT10" s="991"/>
      <c r="BU10" s="991"/>
      <c r="BV10" s="991"/>
      <c r="BW10" s="991"/>
      <c r="BX10" s="991"/>
      <c r="BY10" s="991"/>
      <c r="BZ10" s="991"/>
      <c r="CA10" s="991"/>
      <c r="CB10" s="991"/>
      <c r="CC10" s="991"/>
      <c r="CD10" s="991"/>
      <c r="CE10" s="991"/>
      <c r="CF10" s="991"/>
      <c r="CG10" s="1012"/>
      <c r="CH10" s="987">
        <v>12</v>
      </c>
      <c r="CI10" s="988"/>
      <c r="CJ10" s="988"/>
      <c r="CK10" s="988"/>
      <c r="CL10" s="989"/>
      <c r="CM10" s="987">
        <v>242</v>
      </c>
      <c r="CN10" s="988"/>
      <c r="CO10" s="988"/>
      <c r="CP10" s="988"/>
      <c r="CQ10" s="989"/>
      <c r="CR10" s="987" t="s">
        <v>501</v>
      </c>
      <c r="CS10" s="988"/>
      <c r="CT10" s="988"/>
      <c r="CU10" s="988"/>
      <c r="CV10" s="989"/>
      <c r="CW10" s="987">
        <v>63</v>
      </c>
      <c r="CX10" s="988"/>
      <c r="CY10" s="988"/>
      <c r="CZ10" s="988"/>
      <c r="DA10" s="989"/>
      <c r="DB10" s="987" t="s">
        <v>501</v>
      </c>
      <c r="DC10" s="988"/>
      <c r="DD10" s="988"/>
      <c r="DE10" s="988"/>
      <c r="DF10" s="989"/>
      <c r="DG10" s="987" t="s">
        <v>501</v>
      </c>
      <c r="DH10" s="988"/>
      <c r="DI10" s="988"/>
      <c r="DJ10" s="988"/>
      <c r="DK10" s="989"/>
      <c r="DL10" s="987" t="s">
        <v>501</v>
      </c>
      <c r="DM10" s="988"/>
      <c r="DN10" s="988"/>
      <c r="DO10" s="988"/>
      <c r="DP10" s="989"/>
      <c r="DQ10" s="987" t="s">
        <v>501</v>
      </c>
      <c r="DR10" s="988"/>
      <c r="DS10" s="988"/>
      <c r="DT10" s="988"/>
      <c r="DU10" s="989"/>
      <c r="DV10" s="990"/>
      <c r="DW10" s="991"/>
      <c r="DX10" s="991"/>
      <c r="DY10" s="991"/>
      <c r="DZ10" s="992"/>
      <c r="EA10" s="232"/>
    </row>
    <row r="11" spans="1:131" s="233" customFormat="1" ht="26.25" customHeight="1" x14ac:dyDescent="0.2">
      <c r="A11" s="236">
        <v>5</v>
      </c>
      <c r="B11" s="1028" t="s">
        <v>378</v>
      </c>
      <c r="C11" s="1029"/>
      <c r="D11" s="1029"/>
      <c r="E11" s="1029"/>
      <c r="F11" s="1029"/>
      <c r="G11" s="1029"/>
      <c r="H11" s="1029"/>
      <c r="I11" s="1029"/>
      <c r="J11" s="1029"/>
      <c r="K11" s="1029"/>
      <c r="L11" s="1029"/>
      <c r="M11" s="1029"/>
      <c r="N11" s="1029"/>
      <c r="O11" s="1029"/>
      <c r="P11" s="1030"/>
      <c r="Q11" s="1036">
        <v>45073.561000000002</v>
      </c>
      <c r="R11" s="1037"/>
      <c r="S11" s="1037"/>
      <c r="T11" s="1037"/>
      <c r="U11" s="1037"/>
      <c r="V11" s="1037">
        <v>45073.561000000002</v>
      </c>
      <c r="W11" s="1037"/>
      <c r="X11" s="1037"/>
      <c r="Y11" s="1037"/>
      <c r="Z11" s="1037"/>
      <c r="AA11" s="1037">
        <f t="shared" si="0"/>
        <v>0</v>
      </c>
      <c r="AB11" s="1037"/>
      <c r="AC11" s="1037"/>
      <c r="AD11" s="1037"/>
      <c r="AE11" s="1038"/>
      <c r="AF11" s="1033" t="s">
        <v>122</v>
      </c>
      <c r="AG11" s="1034"/>
      <c r="AH11" s="1034"/>
      <c r="AI11" s="1034"/>
      <c r="AJ11" s="1035"/>
      <c r="AK11" s="1078">
        <f>+[2]【R5決】①対前年増減!$E$15/1000</f>
        <v>35073.561000000002</v>
      </c>
      <c r="AL11" s="1079"/>
      <c r="AM11" s="1079"/>
      <c r="AN11" s="1079"/>
      <c r="AO11" s="1079"/>
      <c r="AP11" s="1079" t="s">
        <v>501</v>
      </c>
      <c r="AQ11" s="1079"/>
      <c r="AR11" s="1079"/>
      <c r="AS11" s="1079"/>
      <c r="AT11" s="1079"/>
      <c r="AU11" s="1080"/>
      <c r="AV11" s="1080"/>
      <c r="AW11" s="1080"/>
      <c r="AX11" s="1080"/>
      <c r="AY11" s="1081"/>
      <c r="AZ11" s="230"/>
      <c r="BA11" s="230"/>
      <c r="BB11" s="230"/>
      <c r="BC11" s="230"/>
      <c r="BD11" s="230"/>
      <c r="BE11" s="231"/>
      <c r="BF11" s="231"/>
      <c r="BG11" s="231"/>
      <c r="BH11" s="231"/>
      <c r="BI11" s="231"/>
      <c r="BJ11" s="231"/>
      <c r="BK11" s="231"/>
      <c r="BL11" s="231"/>
      <c r="BM11" s="231"/>
      <c r="BN11" s="231"/>
      <c r="BO11" s="231"/>
      <c r="BP11" s="231"/>
      <c r="BQ11" s="236">
        <v>5</v>
      </c>
      <c r="BR11" s="237"/>
      <c r="BS11" s="990" t="s">
        <v>572</v>
      </c>
      <c r="BT11" s="991"/>
      <c r="BU11" s="991"/>
      <c r="BV11" s="991"/>
      <c r="BW11" s="991"/>
      <c r="BX11" s="991"/>
      <c r="BY11" s="991"/>
      <c r="BZ11" s="991"/>
      <c r="CA11" s="991"/>
      <c r="CB11" s="991"/>
      <c r="CC11" s="991"/>
      <c r="CD11" s="991"/>
      <c r="CE11" s="991"/>
      <c r="CF11" s="991"/>
      <c r="CG11" s="1012"/>
      <c r="CH11" s="987">
        <v>6</v>
      </c>
      <c r="CI11" s="988"/>
      <c r="CJ11" s="988"/>
      <c r="CK11" s="988"/>
      <c r="CL11" s="989"/>
      <c r="CM11" s="987">
        <v>394</v>
      </c>
      <c r="CN11" s="988"/>
      <c r="CO11" s="988"/>
      <c r="CP11" s="988"/>
      <c r="CQ11" s="989"/>
      <c r="CR11" s="987">
        <v>3</v>
      </c>
      <c r="CS11" s="988"/>
      <c r="CT11" s="988"/>
      <c r="CU11" s="988"/>
      <c r="CV11" s="989"/>
      <c r="CW11" s="987">
        <v>5</v>
      </c>
      <c r="CX11" s="988"/>
      <c r="CY11" s="988"/>
      <c r="CZ11" s="988"/>
      <c r="DA11" s="989"/>
      <c r="DB11" s="987" t="s">
        <v>501</v>
      </c>
      <c r="DC11" s="988"/>
      <c r="DD11" s="988"/>
      <c r="DE11" s="988"/>
      <c r="DF11" s="989"/>
      <c r="DG11" s="987" t="s">
        <v>501</v>
      </c>
      <c r="DH11" s="988"/>
      <c r="DI11" s="988"/>
      <c r="DJ11" s="988"/>
      <c r="DK11" s="989"/>
      <c r="DL11" s="987" t="s">
        <v>501</v>
      </c>
      <c r="DM11" s="988"/>
      <c r="DN11" s="988"/>
      <c r="DO11" s="988"/>
      <c r="DP11" s="989"/>
      <c r="DQ11" s="987" t="s">
        <v>501</v>
      </c>
      <c r="DR11" s="988"/>
      <c r="DS11" s="988"/>
      <c r="DT11" s="988"/>
      <c r="DU11" s="989"/>
      <c r="DV11" s="990"/>
      <c r="DW11" s="991"/>
      <c r="DX11" s="991"/>
      <c r="DY11" s="991"/>
      <c r="DZ11" s="992"/>
      <c r="EA11" s="232"/>
    </row>
    <row r="12" spans="1:131" s="233" customFormat="1" ht="26.25" customHeight="1" x14ac:dyDescent="0.2">
      <c r="A12" s="236">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30"/>
      <c r="BA12" s="230"/>
      <c r="BB12" s="230"/>
      <c r="BC12" s="230"/>
      <c r="BD12" s="230"/>
      <c r="BE12" s="231"/>
      <c r="BF12" s="231"/>
      <c r="BG12" s="231"/>
      <c r="BH12" s="231"/>
      <c r="BI12" s="231"/>
      <c r="BJ12" s="231"/>
      <c r="BK12" s="231"/>
      <c r="BL12" s="231"/>
      <c r="BM12" s="231"/>
      <c r="BN12" s="231"/>
      <c r="BO12" s="231"/>
      <c r="BP12" s="231"/>
      <c r="BQ12" s="236">
        <v>6</v>
      </c>
      <c r="BR12" s="237"/>
      <c r="BS12" s="990" t="s">
        <v>573</v>
      </c>
      <c r="BT12" s="991"/>
      <c r="BU12" s="991"/>
      <c r="BV12" s="991"/>
      <c r="BW12" s="991"/>
      <c r="BX12" s="991"/>
      <c r="BY12" s="991"/>
      <c r="BZ12" s="991"/>
      <c r="CA12" s="991"/>
      <c r="CB12" s="991"/>
      <c r="CC12" s="991"/>
      <c r="CD12" s="991"/>
      <c r="CE12" s="991"/>
      <c r="CF12" s="991"/>
      <c r="CG12" s="1012"/>
      <c r="CH12" s="987">
        <v>-53</v>
      </c>
      <c r="CI12" s="988"/>
      <c r="CJ12" s="988"/>
      <c r="CK12" s="988"/>
      <c r="CL12" s="989"/>
      <c r="CM12" s="987">
        <v>1245</v>
      </c>
      <c r="CN12" s="988"/>
      <c r="CO12" s="988"/>
      <c r="CP12" s="988"/>
      <c r="CQ12" s="989"/>
      <c r="CR12" s="987">
        <v>530</v>
      </c>
      <c r="CS12" s="988"/>
      <c r="CT12" s="988"/>
      <c r="CU12" s="988"/>
      <c r="CV12" s="989"/>
      <c r="CW12" s="987">
        <v>7</v>
      </c>
      <c r="CX12" s="988"/>
      <c r="CY12" s="988"/>
      <c r="CZ12" s="988"/>
      <c r="DA12" s="989"/>
      <c r="DB12" s="987" t="s">
        <v>501</v>
      </c>
      <c r="DC12" s="988"/>
      <c r="DD12" s="988"/>
      <c r="DE12" s="988"/>
      <c r="DF12" s="989"/>
      <c r="DG12" s="987" t="s">
        <v>501</v>
      </c>
      <c r="DH12" s="988"/>
      <c r="DI12" s="988"/>
      <c r="DJ12" s="988"/>
      <c r="DK12" s="989"/>
      <c r="DL12" s="987" t="s">
        <v>501</v>
      </c>
      <c r="DM12" s="988"/>
      <c r="DN12" s="988"/>
      <c r="DO12" s="988"/>
      <c r="DP12" s="989"/>
      <c r="DQ12" s="987" t="s">
        <v>501</v>
      </c>
      <c r="DR12" s="988"/>
      <c r="DS12" s="988"/>
      <c r="DT12" s="988"/>
      <c r="DU12" s="989"/>
      <c r="DV12" s="990"/>
      <c r="DW12" s="991"/>
      <c r="DX12" s="991"/>
      <c r="DY12" s="991"/>
      <c r="DZ12" s="992"/>
      <c r="EA12" s="232"/>
    </row>
    <row r="13" spans="1:131" s="233" customFormat="1" ht="26.25" customHeight="1" x14ac:dyDescent="0.2">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0"/>
      <c r="BA13" s="230"/>
      <c r="BB13" s="230"/>
      <c r="BC13" s="230"/>
      <c r="BD13" s="230"/>
      <c r="BE13" s="231"/>
      <c r="BF13" s="231"/>
      <c r="BG13" s="231"/>
      <c r="BH13" s="231"/>
      <c r="BI13" s="231"/>
      <c r="BJ13" s="231"/>
      <c r="BK13" s="231"/>
      <c r="BL13" s="231"/>
      <c r="BM13" s="231"/>
      <c r="BN13" s="231"/>
      <c r="BO13" s="231"/>
      <c r="BP13" s="231"/>
      <c r="BQ13" s="236">
        <v>7</v>
      </c>
      <c r="BR13" s="237"/>
      <c r="BS13" s="990" t="s">
        <v>574</v>
      </c>
      <c r="BT13" s="991"/>
      <c r="BU13" s="991"/>
      <c r="BV13" s="991"/>
      <c r="BW13" s="991"/>
      <c r="BX13" s="991"/>
      <c r="BY13" s="991"/>
      <c r="BZ13" s="991"/>
      <c r="CA13" s="991"/>
      <c r="CB13" s="991"/>
      <c r="CC13" s="991"/>
      <c r="CD13" s="991"/>
      <c r="CE13" s="991"/>
      <c r="CF13" s="991"/>
      <c r="CG13" s="1012"/>
      <c r="CH13" s="987">
        <v>-73</v>
      </c>
      <c r="CI13" s="988"/>
      <c r="CJ13" s="988"/>
      <c r="CK13" s="988"/>
      <c r="CL13" s="989"/>
      <c r="CM13" s="987">
        <v>2375</v>
      </c>
      <c r="CN13" s="988"/>
      <c r="CO13" s="988"/>
      <c r="CP13" s="988"/>
      <c r="CQ13" s="989"/>
      <c r="CR13" s="987">
        <v>5</v>
      </c>
      <c r="CS13" s="988"/>
      <c r="CT13" s="988"/>
      <c r="CU13" s="988"/>
      <c r="CV13" s="989"/>
      <c r="CW13" s="987" t="s">
        <v>501</v>
      </c>
      <c r="CX13" s="988"/>
      <c r="CY13" s="988"/>
      <c r="CZ13" s="988"/>
      <c r="DA13" s="989"/>
      <c r="DB13" s="987" t="s">
        <v>501</v>
      </c>
      <c r="DC13" s="988"/>
      <c r="DD13" s="988"/>
      <c r="DE13" s="988"/>
      <c r="DF13" s="989"/>
      <c r="DG13" s="987" t="s">
        <v>501</v>
      </c>
      <c r="DH13" s="988"/>
      <c r="DI13" s="988"/>
      <c r="DJ13" s="988"/>
      <c r="DK13" s="989"/>
      <c r="DL13" s="987" t="s">
        <v>501</v>
      </c>
      <c r="DM13" s="988"/>
      <c r="DN13" s="988"/>
      <c r="DO13" s="988"/>
      <c r="DP13" s="989"/>
      <c r="DQ13" s="987" t="s">
        <v>501</v>
      </c>
      <c r="DR13" s="988"/>
      <c r="DS13" s="988"/>
      <c r="DT13" s="988"/>
      <c r="DU13" s="989"/>
      <c r="DV13" s="990"/>
      <c r="DW13" s="991"/>
      <c r="DX13" s="991"/>
      <c r="DY13" s="991"/>
      <c r="DZ13" s="992"/>
      <c r="EA13" s="232"/>
    </row>
    <row r="14" spans="1:131" s="233" customFormat="1" ht="26.25" customHeight="1" x14ac:dyDescent="0.2">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0"/>
      <c r="BA14" s="230"/>
      <c r="BB14" s="230"/>
      <c r="BC14" s="230"/>
      <c r="BD14" s="230"/>
      <c r="BE14" s="231"/>
      <c r="BF14" s="231"/>
      <c r="BG14" s="231"/>
      <c r="BH14" s="231"/>
      <c r="BI14" s="231"/>
      <c r="BJ14" s="231"/>
      <c r="BK14" s="231"/>
      <c r="BL14" s="231"/>
      <c r="BM14" s="231"/>
      <c r="BN14" s="231"/>
      <c r="BO14" s="231"/>
      <c r="BP14" s="231"/>
      <c r="BQ14" s="236">
        <v>8</v>
      </c>
      <c r="BR14" s="237"/>
      <c r="BS14" s="990" t="s">
        <v>575</v>
      </c>
      <c r="BT14" s="991"/>
      <c r="BU14" s="991"/>
      <c r="BV14" s="991"/>
      <c r="BW14" s="991"/>
      <c r="BX14" s="991"/>
      <c r="BY14" s="991"/>
      <c r="BZ14" s="991"/>
      <c r="CA14" s="991"/>
      <c r="CB14" s="991"/>
      <c r="CC14" s="991"/>
      <c r="CD14" s="991"/>
      <c r="CE14" s="991"/>
      <c r="CF14" s="991"/>
      <c r="CG14" s="1012"/>
      <c r="CH14" s="987">
        <v>9</v>
      </c>
      <c r="CI14" s="988"/>
      <c r="CJ14" s="988"/>
      <c r="CK14" s="988"/>
      <c r="CL14" s="989"/>
      <c r="CM14" s="987">
        <v>1689</v>
      </c>
      <c r="CN14" s="988"/>
      <c r="CO14" s="988"/>
      <c r="CP14" s="988"/>
      <c r="CQ14" s="989"/>
      <c r="CR14" s="987">
        <v>543</v>
      </c>
      <c r="CS14" s="988"/>
      <c r="CT14" s="988"/>
      <c r="CU14" s="988"/>
      <c r="CV14" s="989"/>
      <c r="CW14" s="987" t="s">
        <v>501</v>
      </c>
      <c r="CX14" s="988"/>
      <c r="CY14" s="988"/>
      <c r="CZ14" s="988"/>
      <c r="DA14" s="989"/>
      <c r="DB14" s="987" t="s">
        <v>501</v>
      </c>
      <c r="DC14" s="988"/>
      <c r="DD14" s="988"/>
      <c r="DE14" s="988"/>
      <c r="DF14" s="989"/>
      <c r="DG14" s="987" t="s">
        <v>501</v>
      </c>
      <c r="DH14" s="988"/>
      <c r="DI14" s="988"/>
      <c r="DJ14" s="988"/>
      <c r="DK14" s="989"/>
      <c r="DL14" s="987" t="s">
        <v>501</v>
      </c>
      <c r="DM14" s="988"/>
      <c r="DN14" s="988"/>
      <c r="DO14" s="988"/>
      <c r="DP14" s="989"/>
      <c r="DQ14" s="987" t="s">
        <v>501</v>
      </c>
      <c r="DR14" s="988"/>
      <c r="DS14" s="988"/>
      <c r="DT14" s="988"/>
      <c r="DU14" s="989"/>
      <c r="DV14" s="990"/>
      <c r="DW14" s="991"/>
      <c r="DX14" s="991"/>
      <c r="DY14" s="991"/>
      <c r="DZ14" s="992"/>
      <c r="EA14" s="232"/>
    </row>
    <row r="15" spans="1:131" s="233" customFormat="1" ht="26.25" customHeight="1" x14ac:dyDescent="0.2">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0"/>
      <c r="BA15" s="230"/>
      <c r="BB15" s="230"/>
      <c r="BC15" s="230"/>
      <c r="BD15" s="230"/>
      <c r="BE15" s="231"/>
      <c r="BF15" s="231"/>
      <c r="BG15" s="231"/>
      <c r="BH15" s="231"/>
      <c r="BI15" s="231"/>
      <c r="BJ15" s="231"/>
      <c r="BK15" s="231"/>
      <c r="BL15" s="231"/>
      <c r="BM15" s="231"/>
      <c r="BN15" s="231"/>
      <c r="BO15" s="231"/>
      <c r="BP15" s="231"/>
      <c r="BQ15" s="236">
        <v>9</v>
      </c>
      <c r="BR15" s="237"/>
      <c r="BS15" s="990" t="s">
        <v>576</v>
      </c>
      <c r="BT15" s="991"/>
      <c r="BU15" s="991"/>
      <c r="BV15" s="991"/>
      <c r="BW15" s="991"/>
      <c r="BX15" s="991"/>
      <c r="BY15" s="991"/>
      <c r="BZ15" s="991"/>
      <c r="CA15" s="991"/>
      <c r="CB15" s="991"/>
      <c r="CC15" s="991"/>
      <c r="CD15" s="991"/>
      <c r="CE15" s="991"/>
      <c r="CF15" s="991"/>
      <c r="CG15" s="1012"/>
      <c r="CH15" s="987">
        <v>5</v>
      </c>
      <c r="CI15" s="988"/>
      <c r="CJ15" s="988"/>
      <c r="CK15" s="988"/>
      <c r="CL15" s="989"/>
      <c r="CM15" s="987">
        <v>168</v>
      </c>
      <c r="CN15" s="988"/>
      <c r="CO15" s="988"/>
      <c r="CP15" s="988"/>
      <c r="CQ15" s="989"/>
      <c r="CR15" s="987">
        <v>50</v>
      </c>
      <c r="CS15" s="988"/>
      <c r="CT15" s="988"/>
      <c r="CU15" s="988"/>
      <c r="CV15" s="989"/>
      <c r="CW15" s="987">
        <v>7</v>
      </c>
      <c r="CX15" s="988"/>
      <c r="CY15" s="988"/>
      <c r="CZ15" s="988"/>
      <c r="DA15" s="989"/>
      <c r="DB15" s="987" t="s">
        <v>501</v>
      </c>
      <c r="DC15" s="988"/>
      <c r="DD15" s="988"/>
      <c r="DE15" s="988"/>
      <c r="DF15" s="989"/>
      <c r="DG15" s="987" t="s">
        <v>501</v>
      </c>
      <c r="DH15" s="988"/>
      <c r="DI15" s="988"/>
      <c r="DJ15" s="988"/>
      <c r="DK15" s="989"/>
      <c r="DL15" s="987" t="s">
        <v>501</v>
      </c>
      <c r="DM15" s="988"/>
      <c r="DN15" s="988"/>
      <c r="DO15" s="988"/>
      <c r="DP15" s="989"/>
      <c r="DQ15" s="987" t="s">
        <v>501</v>
      </c>
      <c r="DR15" s="988"/>
      <c r="DS15" s="988"/>
      <c r="DT15" s="988"/>
      <c r="DU15" s="989"/>
      <c r="DV15" s="990"/>
      <c r="DW15" s="991"/>
      <c r="DX15" s="991"/>
      <c r="DY15" s="991"/>
      <c r="DZ15" s="992"/>
      <c r="EA15" s="232"/>
    </row>
    <row r="16" spans="1:131" s="233" customFormat="1" ht="26.25" customHeight="1" x14ac:dyDescent="0.2">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0"/>
      <c r="BA16" s="230"/>
      <c r="BB16" s="230"/>
      <c r="BC16" s="230"/>
      <c r="BD16" s="230"/>
      <c r="BE16" s="231"/>
      <c r="BF16" s="231"/>
      <c r="BG16" s="231"/>
      <c r="BH16" s="231"/>
      <c r="BI16" s="231"/>
      <c r="BJ16" s="231"/>
      <c r="BK16" s="231"/>
      <c r="BL16" s="231"/>
      <c r="BM16" s="231"/>
      <c r="BN16" s="231"/>
      <c r="BO16" s="231"/>
      <c r="BP16" s="231"/>
      <c r="BQ16" s="236">
        <v>10</v>
      </c>
      <c r="BR16" s="237"/>
      <c r="BS16" s="990" t="s">
        <v>577</v>
      </c>
      <c r="BT16" s="991"/>
      <c r="BU16" s="991"/>
      <c r="BV16" s="991"/>
      <c r="BW16" s="991"/>
      <c r="BX16" s="991"/>
      <c r="BY16" s="991"/>
      <c r="BZ16" s="991"/>
      <c r="CA16" s="991"/>
      <c r="CB16" s="991"/>
      <c r="CC16" s="991"/>
      <c r="CD16" s="991"/>
      <c r="CE16" s="991"/>
      <c r="CF16" s="991"/>
      <c r="CG16" s="1012"/>
      <c r="CH16" s="987">
        <v>-17</v>
      </c>
      <c r="CI16" s="988"/>
      <c r="CJ16" s="988"/>
      <c r="CK16" s="988"/>
      <c r="CL16" s="989"/>
      <c r="CM16" s="987">
        <v>215</v>
      </c>
      <c r="CN16" s="988"/>
      <c r="CO16" s="988"/>
      <c r="CP16" s="988"/>
      <c r="CQ16" s="989"/>
      <c r="CR16" s="987">
        <v>55</v>
      </c>
      <c r="CS16" s="988"/>
      <c r="CT16" s="988"/>
      <c r="CU16" s="988"/>
      <c r="CV16" s="989"/>
      <c r="CW16" s="987" t="s">
        <v>501</v>
      </c>
      <c r="CX16" s="988"/>
      <c r="CY16" s="988"/>
      <c r="CZ16" s="988"/>
      <c r="DA16" s="989"/>
      <c r="DB16" s="987" t="s">
        <v>501</v>
      </c>
      <c r="DC16" s="988"/>
      <c r="DD16" s="988"/>
      <c r="DE16" s="988"/>
      <c r="DF16" s="989"/>
      <c r="DG16" s="987" t="s">
        <v>501</v>
      </c>
      <c r="DH16" s="988"/>
      <c r="DI16" s="988"/>
      <c r="DJ16" s="988"/>
      <c r="DK16" s="989"/>
      <c r="DL16" s="987" t="s">
        <v>501</v>
      </c>
      <c r="DM16" s="988"/>
      <c r="DN16" s="988"/>
      <c r="DO16" s="988"/>
      <c r="DP16" s="989"/>
      <c r="DQ16" s="987" t="s">
        <v>501</v>
      </c>
      <c r="DR16" s="988"/>
      <c r="DS16" s="988"/>
      <c r="DT16" s="988"/>
      <c r="DU16" s="989"/>
      <c r="DV16" s="990"/>
      <c r="DW16" s="991"/>
      <c r="DX16" s="991"/>
      <c r="DY16" s="991"/>
      <c r="DZ16" s="992"/>
      <c r="EA16" s="232"/>
    </row>
    <row r="17" spans="1:131" s="233" customFormat="1" ht="26.25" customHeight="1" x14ac:dyDescent="0.2">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0"/>
      <c r="BA17" s="230"/>
      <c r="BB17" s="230"/>
      <c r="BC17" s="230"/>
      <c r="BD17" s="230"/>
      <c r="BE17" s="231"/>
      <c r="BF17" s="231"/>
      <c r="BG17" s="231"/>
      <c r="BH17" s="231"/>
      <c r="BI17" s="231"/>
      <c r="BJ17" s="231"/>
      <c r="BK17" s="231"/>
      <c r="BL17" s="231"/>
      <c r="BM17" s="231"/>
      <c r="BN17" s="231"/>
      <c r="BO17" s="231"/>
      <c r="BP17" s="231"/>
      <c r="BQ17" s="236">
        <v>11</v>
      </c>
      <c r="BR17" s="237"/>
      <c r="BS17" s="990" t="s">
        <v>578</v>
      </c>
      <c r="BT17" s="991"/>
      <c r="BU17" s="991"/>
      <c r="BV17" s="991"/>
      <c r="BW17" s="991"/>
      <c r="BX17" s="991"/>
      <c r="BY17" s="991"/>
      <c r="BZ17" s="991"/>
      <c r="CA17" s="991"/>
      <c r="CB17" s="991"/>
      <c r="CC17" s="991"/>
      <c r="CD17" s="991"/>
      <c r="CE17" s="991"/>
      <c r="CF17" s="991"/>
      <c r="CG17" s="1012"/>
      <c r="CH17" s="987">
        <v>59</v>
      </c>
      <c r="CI17" s="988"/>
      <c r="CJ17" s="988"/>
      <c r="CK17" s="988"/>
      <c r="CL17" s="989"/>
      <c r="CM17" s="987">
        <v>1705</v>
      </c>
      <c r="CN17" s="988"/>
      <c r="CO17" s="988"/>
      <c r="CP17" s="988"/>
      <c r="CQ17" s="989"/>
      <c r="CR17" s="987">
        <v>110</v>
      </c>
      <c r="CS17" s="988"/>
      <c r="CT17" s="988"/>
      <c r="CU17" s="988"/>
      <c r="CV17" s="989"/>
      <c r="CW17" s="987" t="s">
        <v>501</v>
      </c>
      <c r="CX17" s="988"/>
      <c r="CY17" s="988"/>
      <c r="CZ17" s="988"/>
      <c r="DA17" s="989"/>
      <c r="DB17" s="987" t="s">
        <v>501</v>
      </c>
      <c r="DC17" s="988"/>
      <c r="DD17" s="988"/>
      <c r="DE17" s="988"/>
      <c r="DF17" s="989"/>
      <c r="DG17" s="987" t="s">
        <v>501</v>
      </c>
      <c r="DH17" s="988"/>
      <c r="DI17" s="988"/>
      <c r="DJ17" s="988"/>
      <c r="DK17" s="989"/>
      <c r="DL17" s="987" t="s">
        <v>501</v>
      </c>
      <c r="DM17" s="988"/>
      <c r="DN17" s="988"/>
      <c r="DO17" s="988"/>
      <c r="DP17" s="989"/>
      <c r="DQ17" s="987" t="s">
        <v>501</v>
      </c>
      <c r="DR17" s="988"/>
      <c r="DS17" s="988"/>
      <c r="DT17" s="988"/>
      <c r="DU17" s="989"/>
      <c r="DV17" s="990"/>
      <c r="DW17" s="991"/>
      <c r="DX17" s="991"/>
      <c r="DY17" s="991"/>
      <c r="DZ17" s="992"/>
      <c r="EA17" s="232"/>
    </row>
    <row r="18" spans="1:131" s="233" customFormat="1" ht="26.25" customHeight="1" x14ac:dyDescent="0.2">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0"/>
      <c r="BA18" s="230"/>
      <c r="BB18" s="230"/>
      <c r="BC18" s="230"/>
      <c r="BD18" s="230"/>
      <c r="BE18" s="231"/>
      <c r="BF18" s="231"/>
      <c r="BG18" s="231"/>
      <c r="BH18" s="231"/>
      <c r="BI18" s="231"/>
      <c r="BJ18" s="231"/>
      <c r="BK18" s="231"/>
      <c r="BL18" s="231"/>
      <c r="BM18" s="231"/>
      <c r="BN18" s="231"/>
      <c r="BO18" s="231"/>
      <c r="BP18" s="231"/>
      <c r="BQ18" s="236">
        <v>12</v>
      </c>
      <c r="BR18" s="237"/>
      <c r="BS18" s="990" t="s">
        <v>579</v>
      </c>
      <c r="BT18" s="991"/>
      <c r="BU18" s="991"/>
      <c r="BV18" s="991"/>
      <c r="BW18" s="991"/>
      <c r="BX18" s="991"/>
      <c r="BY18" s="991"/>
      <c r="BZ18" s="991"/>
      <c r="CA18" s="991"/>
      <c r="CB18" s="991"/>
      <c r="CC18" s="991"/>
      <c r="CD18" s="991"/>
      <c r="CE18" s="991"/>
      <c r="CF18" s="991"/>
      <c r="CG18" s="1012"/>
      <c r="CH18" s="987">
        <v>10</v>
      </c>
      <c r="CI18" s="988"/>
      <c r="CJ18" s="988"/>
      <c r="CK18" s="988"/>
      <c r="CL18" s="989"/>
      <c r="CM18" s="987">
        <v>374</v>
      </c>
      <c r="CN18" s="988"/>
      <c r="CO18" s="988"/>
      <c r="CP18" s="988"/>
      <c r="CQ18" s="989"/>
      <c r="CR18" s="987">
        <v>195</v>
      </c>
      <c r="CS18" s="988"/>
      <c r="CT18" s="988"/>
      <c r="CU18" s="988"/>
      <c r="CV18" s="989"/>
      <c r="CW18" s="987" t="s">
        <v>501</v>
      </c>
      <c r="CX18" s="988"/>
      <c r="CY18" s="988"/>
      <c r="CZ18" s="988"/>
      <c r="DA18" s="989"/>
      <c r="DB18" s="987" t="s">
        <v>501</v>
      </c>
      <c r="DC18" s="988"/>
      <c r="DD18" s="988"/>
      <c r="DE18" s="988"/>
      <c r="DF18" s="989"/>
      <c r="DG18" s="987" t="s">
        <v>501</v>
      </c>
      <c r="DH18" s="988"/>
      <c r="DI18" s="988"/>
      <c r="DJ18" s="988"/>
      <c r="DK18" s="989"/>
      <c r="DL18" s="987" t="s">
        <v>501</v>
      </c>
      <c r="DM18" s="988"/>
      <c r="DN18" s="988"/>
      <c r="DO18" s="988"/>
      <c r="DP18" s="989"/>
      <c r="DQ18" s="987" t="s">
        <v>501</v>
      </c>
      <c r="DR18" s="988"/>
      <c r="DS18" s="988"/>
      <c r="DT18" s="988"/>
      <c r="DU18" s="989"/>
      <c r="DV18" s="990"/>
      <c r="DW18" s="991"/>
      <c r="DX18" s="991"/>
      <c r="DY18" s="991"/>
      <c r="DZ18" s="992"/>
      <c r="EA18" s="232"/>
    </row>
    <row r="19" spans="1:131" s="233" customFormat="1" ht="26.25" customHeight="1" x14ac:dyDescent="0.2">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2">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5">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2">
      <c r="A22" s="236">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379</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5">
      <c r="A23" s="238" t="s">
        <v>380</v>
      </c>
      <c r="B23" s="935" t="s">
        <v>381</v>
      </c>
      <c r="C23" s="936"/>
      <c r="D23" s="936"/>
      <c r="E23" s="936"/>
      <c r="F23" s="936"/>
      <c r="G23" s="936"/>
      <c r="H23" s="936"/>
      <c r="I23" s="936"/>
      <c r="J23" s="936"/>
      <c r="K23" s="936"/>
      <c r="L23" s="936"/>
      <c r="M23" s="936"/>
      <c r="N23" s="936"/>
      <c r="O23" s="936"/>
      <c r="P23" s="946"/>
      <c r="Q23" s="1065"/>
      <c r="R23" s="1059"/>
      <c r="S23" s="1059"/>
      <c r="T23" s="1059"/>
      <c r="U23" s="1059"/>
      <c r="V23" s="1059"/>
      <c r="W23" s="1059"/>
      <c r="X23" s="1059"/>
      <c r="Y23" s="1059"/>
      <c r="Z23" s="1059"/>
      <c r="AA23" s="1059"/>
      <c r="AB23" s="1059"/>
      <c r="AC23" s="1059"/>
      <c r="AD23" s="1059"/>
      <c r="AE23" s="1066"/>
      <c r="AF23" s="1067">
        <v>7642</v>
      </c>
      <c r="AG23" s="1059"/>
      <c r="AH23" s="1059"/>
      <c r="AI23" s="1059"/>
      <c r="AJ23" s="1068"/>
      <c r="AK23" s="1069"/>
      <c r="AL23" s="1070"/>
      <c r="AM23" s="1070"/>
      <c r="AN23" s="1070"/>
      <c r="AO23" s="1070"/>
      <c r="AP23" s="1059"/>
      <c r="AQ23" s="1059"/>
      <c r="AR23" s="1059"/>
      <c r="AS23" s="1059"/>
      <c r="AT23" s="1059"/>
      <c r="AU23" s="1060"/>
      <c r="AV23" s="1060"/>
      <c r="AW23" s="1060"/>
      <c r="AX23" s="1060"/>
      <c r="AY23" s="1061"/>
      <c r="AZ23" s="1062" t="s">
        <v>122</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2">
      <c r="A24" s="1058" t="s">
        <v>382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5">
      <c r="A25" s="1057" t="s">
        <v>383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2">
      <c r="A26" s="993" t="s">
        <v>357</v>
      </c>
      <c r="B26" s="994"/>
      <c r="C26" s="994"/>
      <c r="D26" s="994"/>
      <c r="E26" s="994"/>
      <c r="F26" s="994"/>
      <c r="G26" s="994"/>
      <c r="H26" s="994"/>
      <c r="I26" s="994"/>
      <c r="J26" s="994"/>
      <c r="K26" s="994"/>
      <c r="L26" s="994"/>
      <c r="M26" s="994"/>
      <c r="N26" s="994"/>
      <c r="O26" s="994"/>
      <c r="P26" s="995"/>
      <c r="Q26" s="999" t="s">
        <v>384</v>
      </c>
      <c r="R26" s="1000"/>
      <c r="S26" s="1000"/>
      <c r="T26" s="1000"/>
      <c r="U26" s="1001"/>
      <c r="V26" s="999" t="s">
        <v>385</v>
      </c>
      <c r="W26" s="1000"/>
      <c r="X26" s="1000"/>
      <c r="Y26" s="1000"/>
      <c r="Z26" s="1001"/>
      <c r="AA26" s="999" t="s">
        <v>386</v>
      </c>
      <c r="AB26" s="1000"/>
      <c r="AC26" s="1000"/>
      <c r="AD26" s="1000"/>
      <c r="AE26" s="1000"/>
      <c r="AF26" s="1053" t="s">
        <v>387</v>
      </c>
      <c r="AG26" s="1006"/>
      <c r="AH26" s="1006"/>
      <c r="AI26" s="1006"/>
      <c r="AJ26" s="1054"/>
      <c r="AK26" s="1000" t="s">
        <v>388</v>
      </c>
      <c r="AL26" s="1000"/>
      <c r="AM26" s="1000"/>
      <c r="AN26" s="1000"/>
      <c r="AO26" s="1001"/>
      <c r="AP26" s="999" t="s">
        <v>389</v>
      </c>
      <c r="AQ26" s="1000"/>
      <c r="AR26" s="1000"/>
      <c r="AS26" s="1000"/>
      <c r="AT26" s="1001"/>
      <c r="AU26" s="999" t="s">
        <v>390</v>
      </c>
      <c r="AV26" s="1000"/>
      <c r="AW26" s="1000"/>
      <c r="AX26" s="1000"/>
      <c r="AY26" s="1001"/>
      <c r="AZ26" s="999" t="s">
        <v>391</v>
      </c>
      <c r="BA26" s="1000"/>
      <c r="BB26" s="1000"/>
      <c r="BC26" s="1000"/>
      <c r="BD26" s="1001"/>
      <c r="BE26" s="999" t="s">
        <v>364</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2">
      <c r="A28" s="240">
        <v>1</v>
      </c>
      <c r="B28" s="1046" t="s">
        <v>392</v>
      </c>
      <c r="C28" s="1047"/>
      <c r="D28" s="1047"/>
      <c r="E28" s="1047"/>
      <c r="F28" s="1047"/>
      <c r="G28" s="1047"/>
      <c r="H28" s="1047"/>
      <c r="I28" s="1047"/>
      <c r="J28" s="1047"/>
      <c r="K28" s="1047"/>
      <c r="L28" s="1047"/>
      <c r="M28" s="1047"/>
      <c r="N28" s="1047"/>
      <c r="O28" s="1047"/>
      <c r="P28" s="1048"/>
      <c r="Q28" s="1036">
        <v>74932.066000000006</v>
      </c>
      <c r="R28" s="1037"/>
      <c r="S28" s="1037"/>
      <c r="T28" s="1037"/>
      <c r="U28" s="1037"/>
      <c r="V28" s="1037">
        <v>72711.304999999993</v>
      </c>
      <c r="W28" s="1037"/>
      <c r="X28" s="1037"/>
      <c r="Y28" s="1037"/>
      <c r="Z28" s="1037"/>
      <c r="AA28" s="1049">
        <f t="shared" ref="AA28:AA38" si="1">+Q28-V28</f>
        <v>2220.7610000000132</v>
      </c>
      <c r="AB28" s="1049"/>
      <c r="AC28" s="1049"/>
      <c r="AD28" s="1049"/>
      <c r="AE28" s="1050"/>
      <c r="AF28" s="1051">
        <v>2221</v>
      </c>
      <c r="AG28" s="1049"/>
      <c r="AH28" s="1049"/>
      <c r="AI28" s="1049"/>
      <c r="AJ28" s="1052"/>
      <c r="AK28" s="1041">
        <v>4625.3010000000004</v>
      </c>
      <c r="AL28" s="1042"/>
      <c r="AM28" s="1042"/>
      <c r="AN28" s="1042"/>
      <c r="AO28" s="1042"/>
      <c r="AP28" s="1042" t="s">
        <v>501</v>
      </c>
      <c r="AQ28" s="1042"/>
      <c r="AR28" s="1042"/>
      <c r="AS28" s="1042"/>
      <c r="AT28" s="1042"/>
      <c r="AU28" s="1042"/>
      <c r="AV28" s="1042"/>
      <c r="AW28" s="1042"/>
      <c r="AX28" s="1042"/>
      <c r="AY28" s="1042"/>
      <c r="AZ28" s="1043"/>
      <c r="BA28" s="1043"/>
      <c r="BB28" s="1043"/>
      <c r="BC28" s="1043"/>
      <c r="BD28" s="1043"/>
      <c r="BE28" s="1044"/>
      <c r="BF28" s="1044"/>
      <c r="BG28" s="1044"/>
      <c r="BH28" s="1044"/>
      <c r="BI28" s="1045"/>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2">
      <c r="A29" s="240">
        <v>2</v>
      </c>
      <c r="B29" s="1028" t="s">
        <v>393</v>
      </c>
      <c r="C29" s="1029"/>
      <c r="D29" s="1029"/>
      <c r="E29" s="1029"/>
      <c r="F29" s="1029"/>
      <c r="G29" s="1029"/>
      <c r="H29" s="1029"/>
      <c r="I29" s="1029"/>
      <c r="J29" s="1029"/>
      <c r="K29" s="1029"/>
      <c r="L29" s="1029"/>
      <c r="M29" s="1029"/>
      <c r="N29" s="1029"/>
      <c r="O29" s="1029"/>
      <c r="P29" s="1030"/>
      <c r="Q29" s="1036">
        <v>72071.005000000005</v>
      </c>
      <c r="R29" s="1037"/>
      <c r="S29" s="1037"/>
      <c r="T29" s="1037"/>
      <c r="U29" s="1037"/>
      <c r="V29" s="1037">
        <v>71044.868000000002</v>
      </c>
      <c r="W29" s="1037"/>
      <c r="X29" s="1037"/>
      <c r="Y29" s="1037"/>
      <c r="Z29" s="1037"/>
      <c r="AA29" s="1037">
        <f t="shared" si="1"/>
        <v>1026.1370000000024</v>
      </c>
      <c r="AB29" s="1037"/>
      <c r="AC29" s="1037"/>
      <c r="AD29" s="1037"/>
      <c r="AE29" s="1038"/>
      <c r="AF29" s="1033">
        <v>1026</v>
      </c>
      <c r="AG29" s="1034"/>
      <c r="AH29" s="1034"/>
      <c r="AI29" s="1034"/>
      <c r="AJ29" s="1035"/>
      <c r="AK29" s="978">
        <v>10175.099</v>
      </c>
      <c r="AL29" s="969"/>
      <c r="AM29" s="969"/>
      <c r="AN29" s="969"/>
      <c r="AO29" s="969"/>
      <c r="AP29" s="969" t="s">
        <v>501</v>
      </c>
      <c r="AQ29" s="969"/>
      <c r="AR29" s="969"/>
      <c r="AS29" s="969"/>
      <c r="AT29" s="969"/>
      <c r="AU29" s="969"/>
      <c r="AV29" s="969"/>
      <c r="AW29" s="969"/>
      <c r="AX29" s="969"/>
      <c r="AY29" s="969"/>
      <c r="AZ29" s="1039"/>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2">
      <c r="A30" s="240">
        <v>3</v>
      </c>
      <c r="B30" s="1028" t="s">
        <v>394</v>
      </c>
      <c r="C30" s="1029"/>
      <c r="D30" s="1029"/>
      <c r="E30" s="1029"/>
      <c r="F30" s="1029"/>
      <c r="G30" s="1029"/>
      <c r="H30" s="1029"/>
      <c r="I30" s="1029"/>
      <c r="J30" s="1029"/>
      <c r="K30" s="1029"/>
      <c r="L30" s="1029"/>
      <c r="M30" s="1029"/>
      <c r="N30" s="1029"/>
      <c r="O30" s="1029"/>
      <c r="P30" s="1030"/>
      <c r="Q30" s="1036">
        <v>11544.636</v>
      </c>
      <c r="R30" s="1037"/>
      <c r="S30" s="1037"/>
      <c r="T30" s="1037"/>
      <c r="U30" s="1037"/>
      <c r="V30" s="1037">
        <v>11496.828</v>
      </c>
      <c r="W30" s="1037"/>
      <c r="X30" s="1037"/>
      <c r="Y30" s="1037"/>
      <c r="Z30" s="1037"/>
      <c r="AA30" s="1037">
        <f t="shared" si="1"/>
        <v>47.808000000000902</v>
      </c>
      <c r="AB30" s="1037"/>
      <c r="AC30" s="1037"/>
      <c r="AD30" s="1037"/>
      <c r="AE30" s="1038"/>
      <c r="AF30" s="1033">
        <v>48</v>
      </c>
      <c r="AG30" s="1034"/>
      <c r="AH30" s="1034"/>
      <c r="AI30" s="1034"/>
      <c r="AJ30" s="1035"/>
      <c r="AK30" s="978">
        <v>2154.346</v>
      </c>
      <c r="AL30" s="969"/>
      <c r="AM30" s="969"/>
      <c r="AN30" s="969"/>
      <c r="AO30" s="969"/>
      <c r="AP30" s="969" t="s">
        <v>501</v>
      </c>
      <c r="AQ30" s="969"/>
      <c r="AR30" s="969"/>
      <c r="AS30" s="969"/>
      <c r="AT30" s="969"/>
      <c r="AU30" s="969"/>
      <c r="AV30" s="969"/>
      <c r="AW30" s="969"/>
      <c r="AX30" s="969"/>
      <c r="AY30" s="969"/>
      <c r="AZ30" s="1039"/>
      <c r="BA30" s="1039"/>
      <c r="BB30" s="1039"/>
      <c r="BC30" s="1039"/>
      <c r="BD30" s="1039"/>
      <c r="BE30" s="970"/>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2">
      <c r="A31" s="240">
        <v>4</v>
      </c>
      <c r="B31" s="1028" t="s">
        <v>395</v>
      </c>
      <c r="C31" s="1029"/>
      <c r="D31" s="1029"/>
      <c r="E31" s="1029"/>
      <c r="F31" s="1029"/>
      <c r="G31" s="1029"/>
      <c r="H31" s="1029"/>
      <c r="I31" s="1029"/>
      <c r="J31" s="1029"/>
      <c r="K31" s="1029"/>
      <c r="L31" s="1029"/>
      <c r="M31" s="1029"/>
      <c r="N31" s="1029"/>
      <c r="O31" s="1029"/>
      <c r="P31" s="1030"/>
      <c r="Q31" s="1036">
        <v>18497.571</v>
      </c>
      <c r="R31" s="1037"/>
      <c r="S31" s="1037"/>
      <c r="T31" s="1037"/>
      <c r="U31" s="1037"/>
      <c r="V31" s="1037">
        <v>17755.406999999999</v>
      </c>
      <c r="W31" s="1037"/>
      <c r="X31" s="1037"/>
      <c r="Y31" s="1037"/>
      <c r="Z31" s="1037"/>
      <c r="AA31" s="1037">
        <f t="shared" si="1"/>
        <v>742.16400000000067</v>
      </c>
      <c r="AB31" s="1037"/>
      <c r="AC31" s="1037"/>
      <c r="AD31" s="1037"/>
      <c r="AE31" s="1038"/>
      <c r="AF31" s="1033">
        <v>740</v>
      </c>
      <c r="AG31" s="1034"/>
      <c r="AH31" s="1034"/>
      <c r="AI31" s="1034"/>
      <c r="AJ31" s="1035"/>
      <c r="AK31" s="1040" t="s">
        <v>501</v>
      </c>
      <c r="AL31" s="977"/>
      <c r="AM31" s="977"/>
      <c r="AN31" s="977"/>
      <c r="AO31" s="978"/>
      <c r="AP31" s="969" t="s">
        <v>501</v>
      </c>
      <c r="AQ31" s="969"/>
      <c r="AR31" s="969"/>
      <c r="AS31" s="969"/>
      <c r="AT31" s="969"/>
      <c r="AU31" s="969"/>
      <c r="AV31" s="969"/>
      <c r="AW31" s="969"/>
      <c r="AX31" s="969"/>
      <c r="AY31" s="969"/>
      <c r="AZ31" s="1039"/>
      <c r="BA31" s="1039"/>
      <c r="BB31" s="1039"/>
      <c r="BC31" s="1039"/>
      <c r="BD31" s="1039"/>
      <c r="BE31" s="970"/>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2">
      <c r="A32" s="240">
        <v>5</v>
      </c>
      <c r="B32" s="1028" t="s">
        <v>396</v>
      </c>
      <c r="C32" s="1029"/>
      <c r="D32" s="1029"/>
      <c r="E32" s="1029"/>
      <c r="F32" s="1029"/>
      <c r="G32" s="1029"/>
      <c r="H32" s="1029"/>
      <c r="I32" s="1029"/>
      <c r="J32" s="1029"/>
      <c r="K32" s="1029"/>
      <c r="L32" s="1029"/>
      <c r="M32" s="1029"/>
      <c r="N32" s="1029"/>
      <c r="O32" s="1029"/>
      <c r="P32" s="1030"/>
      <c r="Q32" s="1036">
        <v>394.096</v>
      </c>
      <c r="R32" s="1037"/>
      <c r="S32" s="1037"/>
      <c r="T32" s="1037"/>
      <c r="U32" s="1037"/>
      <c r="V32" s="1037">
        <v>368.73</v>
      </c>
      <c r="W32" s="1037"/>
      <c r="X32" s="1037"/>
      <c r="Y32" s="1037"/>
      <c r="Z32" s="1037"/>
      <c r="AA32" s="1037">
        <f t="shared" si="1"/>
        <v>25.365999999999985</v>
      </c>
      <c r="AB32" s="1037"/>
      <c r="AC32" s="1037"/>
      <c r="AD32" s="1037"/>
      <c r="AE32" s="1038"/>
      <c r="AF32" s="1033">
        <v>25</v>
      </c>
      <c r="AG32" s="1034"/>
      <c r="AH32" s="1034"/>
      <c r="AI32" s="1034"/>
      <c r="AJ32" s="1035"/>
      <c r="AK32" s="978">
        <v>4.6559999999999997</v>
      </c>
      <c r="AL32" s="969"/>
      <c r="AM32" s="969"/>
      <c r="AN32" s="969"/>
      <c r="AO32" s="969"/>
      <c r="AP32" s="969">
        <v>18.034317999999999</v>
      </c>
      <c r="AQ32" s="969"/>
      <c r="AR32" s="969"/>
      <c r="AS32" s="969"/>
      <c r="AT32" s="969"/>
      <c r="AU32" s="969"/>
      <c r="AV32" s="969"/>
      <c r="AW32" s="969"/>
      <c r="AX32" s="969"/>
      <c r="AY32" s="969"/>
      <c r="AZ32" s="1039"/>
      <c r="BA32" s="1039"/>
      <c r="BB32" s="1039"/>
      <c r="BC32" s="1039"/>
      <c r="BD32" s="1039"/>
      <c r="BE32" s="970"/>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2">
      <c r="A33" s="240">
        <v>6</v>
      </c>
      <c r="B33" s="1028" t="s">
        <v>397</v>
      </c>
      <c r="C33" s="1029"/>
      <c r="D33" s="1029"/>
      <c r="E33" s="1029"/>
      <c r="F33" s="1029"/>
      <c r="G33" s="1029"/>
      <c r="H33" s="1029"/>
      <c r="I33" s="1029"/>
      <c r="J33" s="1029"/>
      <c r="K33" s="1029"/>
      <c r="L33" s="1029"/>
      <c r="M33" s="1029"/>
      <c r="N33" s="1029"/>
      <c r="O33" s="1029"/>
      <c r="P33" s="1030"/>
      <c r="Q33" s="1036">
        <f>+[3]Sheet2!$D$4</f>
        <v>8168.0680000000002</v>
      </c>
      <c r="R33" s="1037"/>
      <c r="S33" s="1037"/>
      <c r="T33" s="1037"/>
      <c r="U33" s="1037"/>
      <c r="V33" s="1037">
        <f>+[3]Sheet2!$D$5</f>
        <v>8196.9009999999998</v>
      </c>
      <c r="W33" s="1037"/>
      <c r="X33" s="1037"/>
      <c r="Y33" s="1037"/>
      <c r="Z33" s="1037"/>
      <c r="AA33" s="1037">
        <f t="shared" si="1"/>
        <v>-28.832999999999629</v>
      </c>
      <c r="AB33" s="1037"/>
      <c r="AC33" s="1037"/>
      <c r="AD33" s="1037"/>
      <c r="AE33" s="1038"/>
      <c r="AF33" s="1033">
        <v>5535</v>
      </c>
      <c r="AG33" s="1034"/>
      <c r="AH33" s="1034"/>
      <c r="AI33" s="1034"/>
      <c r="AJ33" s="1035"/>
      <c r="AK33" s="978">
        <v>2726.1610000000001</v>
      </c>
      <c r="AL33" s="969"/>
      <c r="AM33" s="969"/>
      <c r="AN33" s="969"/>
      <c r="AO33" s="969"/>
      <c r="AP33" s="969">
        <v>37711.058777999999</v>
      </c>
      <c r="AQ33" s="969"/>
      <c r="AR33" s="969"/>
      <c r="AS33" s="969"/>
      <c r="AT33" s="969"/>
      <c r="AU33" s="969">
        <v>21910.125</v>
      </c>
      <c r="AV33" s="969"/>
      <c r="AW33" s="969"/>
      <c r="AX33" s="969"/>
      <c r="AY33" s="969"/>
      <c r="AZ33" s="1039"/>
      <c r="BA33" s="1039"/>
      <c r="BB33" s="1039"/>
      <c r="BC33" s="1039"/>
      <c r="BD33" s="1039"/>
      <c r="BE33" s="970" t="s">
        <v>398</v>
      </c>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2">
      <c r="A34" s="240">
        <v>7</v>
      </c>
      <c r="B34" s="1028" t="s">
        <v>399</v>
      </c>
      <c r="C34" s="1029"/>
      <c r="D34" s="1029"/>
      <c r="E34" s="1029"/>
      <c r="F34" s="1029"/>
      <c r="G34" s="1029"/>
      <c r="H34" s="1029"/>
      <c r="I34" s="1029"/>
      <c r="J34" s="1029"/>
      <c r="K34" s="1029"/>
      <c r="L34" s="1029"/>
      <c r="M34" s="1029"/>
      <c r="N34" s="1029"/>
      <c r="O34" s="1029"/>
      <c r="P34" s="1030"/>
      <c r="Q34" s="1036">
        <f>+[3]Sheet2!$J$4</f>
        <v>13564.88</v>
      </c>
      <c r="R34" s="1037"/>
      <c r="S34" s="1037"/>
      <c r="T34" s="1037"/>
      <c r="U34" s="1037"/>
      <c r="V34" s="1037">
        <f>+[3]Sheet2!$J$5</f>
        <v>13963.825999999999</v>
      </c>
      <c r="W34" s="1037"/>
      <c r="X34" s="1037"/>
      <c r="Y34" s="1037"/>
      <c r="Z34" s="1037"/>
      <c r="AA34" s="1037">
        <f t="shared" si="1"/>
        <v>-398.94599999999991</v>
      </c>
      <c r="AB34" s="1037"/>
      <c r="AC34" s="1037"/>
      <c r="AD34" s="1037"/>
      <c r="AE34" s="1038"/>
      <c r="AF34" s="1033">
        <v>6114</v>
      </c>
      <c r="AG34" s="1034"/>
      <c r="AH34" s="1034"/>
      <c r="AI34" s="1034"/>
      <c r="AJ34" s="1035"/>
      <c r="AK34" s="978">
        <v>502.06900000000002</v>
      </c>
      <c r="AL34" s="969"/>
      <c r="AM34" s="969"/>
      <c r="AN34" s="969"/>
      <c r="AO34" s="969"/>
      <c r="AP34" s="969">
        <v>23929.163141000001</v>
      </c>
      <c r="AQ34" s="969"/>
      <c r="AR34" s="969"/>
      <c r="AS34" s="969"/>
      <c r="AT34" s="969"/>
      <c r="AU34" s="969">
        <v>3804.7370000000001</v>
      </c>
      <c r="AV34" s="969"/>
      <c r="AW34" s="969"/>
      <c r="AX34" s="969"/>
      <c r="AY34" s="969"/>
      <c r="AZ34" s="1039"/>
      <c r="BA34" s="1039"/>
      <c r="BB34" s="1039"/>
      <c r="BC34" s="1039"/>
      <c r="BD34" s="1039"/>
      <c r="BE34" s="970" t="s">
        <v>398</v>
      </c>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2">
      <c r="A35" s="240">
        <v>8</v>
      </c>
      <c r="B35" s="1028" t="s">
        <v>400</v>
      </c>
      <c r="C35" s="1029"/>
      <c r="D35" s="1029"/>
      <c r="E35" s="1029"/>
      <c r="F35" s="1029"/>
      <c r="G35" s="1029"/>
      <c r="H35" s="1029"/>
      <c r="I35" s="1029"/>
      <c r="J35" s="1029"/>
      <c r="K35" s="1029"/>
      <c r="L35" s="1029"/>
      <c r="M35" s="1029"/>
      <c r="N35" s="1029"/>
      <c r="O35" s="1029"/>
      <c r="P35" s="1030"/>
      <c r="Q35" s="1036">
        <f>+[3]Sheet2!$F$4</f>
        <v>18093.705000000002</v>
      </c>
      <c r="R35" s="1037"/>
      <c r="S35" s="1037"/>
      <c r="T35" s="1037"/>
      <c r="U35" s="1037"/>
      <c r="V35" s="1037">
        <f>+[3]Sheet2!$F$5</f>
        <v>15653.406999999999</v>
      </c>
      <c r="W35" s="1037"/>
      <c r="X35" s="1037"/>
      <c r="Y35" s="1037"/>
      <c r="Z35" s="1037"/>
      <c r="AA35" s="1037">
        <f t="shared" si="1"/>
        <v>2440.2980000000025</v>
      </c>
      <c r="AB35" s="1037"/>
      <c r="AC35" s="1037"/>
      <c r="AD35" s="1037"/>
      <c r="AE35" s="1038"/>
      <c r="AF35" s="1033">
        <v>5488</v>
      </c>
      <c r="AG35" s="1034"/>
      <c r="AH35" s="1034"/>
      <c r="AI35" s="1034"/>
      <c r="AJ35" s="1035"/>
      <c r="AK35" s="978">
        <v>5524.8239999999996</v>
      </c>
      <c r="AL35" s="969"/>
      <c r="AM35" s="969"/>
      <c r="AN35" s="969"/>
      <c r="AO35" s="969"/>
      <c r="AP35" s="969">
        <v>127439.725607</v>
      </c>
      <c r="AQ35" s="969"/>
      <c r="AR35" s="969"/>
      <c r="AS35" s="969"/>
      <c r="AT35" s="969"/>
      <c r="AU35" s="969">
        <v>37849.597999999998</v>
      </c>
      <c r="AV35" s="969"/>
      <c r="AW35" s="969"/>
      <c r="AX35" s="969"/>
      <c r="AY35" s="969"/>
      <c r="AZ35" s="1039"/>
      <c r="BA35" s="1039"/>
      <c r="BB35" s="1039"/>
      <c r="BC35" s="1039"/>
      <c r="BD35" s="1039"/>
      <c r="BE35" s="970" t="s">
        <v>398</v>
      </c>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2">
      <c r="A36" s="240">
        <v>9</v>
      </c>
      <c r="B36" s="1028" t="s">
        <v>401</v>
      </c>
      <c r="C36" s="1029"/>
      <c r="D36" s="1029"/>
      <c r="E36" s="1029"/>
      <c r="F36" s="1029"/>
      <c r="G36" s="1029"/>
      <c r="H36" s="1029"/>
      <c r="I36" s="1029"/>
      <c r="J36" s="1029"/>
      <c r="K36" s="1029"/>
      <c r="L36" s="1029"/>
      <c r="M36" s="1029"/>
      <c r="N36" s="1029"/>
      <c r="O36" s="1029"/>
      <c r="P36" s="1030"/>
      <c r="Q36" s="1036">
        <v>317.25</v>
      </c>
      <c r="R36" s="1037"/>
      <c r="S36" s="1037"/>
      <c r="T36" s="1037"/>
      <c r="U36" s="1037"/>
      <c r="V36" s="1037">
        <v>317.25</v>
      </c>
      <c r="W36" s="1037"/>
      <c r="X36" s="1037"/>
      <c r="Y36" s="1037"/>
      <c r="Z36" s="1037"/>
      <c r="AA36" s="1037">
        <f t="shared" si="1"/>
        <v>0</v>
      </c>
      <c r="AB36" s="1037"/>
      <c r="AC36" s="1037"/>
      <c r="AD36" s="1037"/>
      <c r="AE36" s="1038"/>
      <c r="AF36" s="1033" t="s">
        <v>122</v>
      </c>
      <c r="AG36" s="1034"/>
      <c r="AH36" s="1034"/>
      <c r="AI36" s="1034"/>
      <c r="AJ36" s="1035"/>
      <c r="AK36" s="978">
        <v>175.75899999999999</v>
      </c>
      <c r="AL36" s="969"/>
      <c r="AM36" s="969"/>
      <c r="AN36" s="969"/>
      <c r="AO36" s="969"/>
      <c r="AP36" s="969">
        <v>89.057471000000007</v>
      </c>
      <c r="AQ36" s="969"/>
      <c r="AR36" s="969"/>
      <c r="AS36" s="969"/>
      <c r="AT36" s="969"/>
      <c r="AU36" s="969">
        <v>55.838000000000001</v>
      </c>
      <c r="AV36" s="969"/>
      <c r="AW36" s="969"/>
      <c r="AX36" s="969"/>
      <c r="AY36" s="969"/>
      <c r="AZ36" s="1039"/>
      <c r="BA36" s="1039"/>
      <c r="BB36" s="1039"/>
      <c r="BC36" s="1039"/>
      <c r="BD36" s="1039"/>
      <c r="BE36" s="970" t="s">
        <v>402</v>
      </c>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2">
      <c r="A37" s="240">
        <v>10</v>
      </c>
      <c r="B37" s="1028" t="s">
        <v>403</v>
      </c>
      <c r="C37" s="1029"/>
      <c r="D37" s="1029"/>
      <c r="E37" s="1029"/>
      <c r="F37" s="1029"/>
      <c r="G37" s="1029"/>
      <c r="H37" s="1029"/>
      <c r="I37" s="1029"/>
      <c r="J37" s="1029"/>
      <c r="K37" s="1029"/>
      <c r="L37" s="1029"/>
      <c r="M37" s="1029"/>
      <c r="N37" s="1029"/>
      <c r="O37" s="1029"/>
      <c r="P37" s="1030"/>
      <c r="Q37" s="1036">
        <v>188.14400000000001</v>
      </c>
      <c r="R37" s="1037"/>
      <c r="S37" s="1037"/>
      <c r="T37" s="1037"/>
      <c r="U37" s="1037"/>
      <c r="V37" s="1037">
        <v>186.529</v>
      </c>
      <c r="W37" s="1037"/>
      <c r="X37" s="1037"/>
      <c r="Y37" s="1037"/>
      <c r="Z37" s="1037"/>
      <c r="AA37" s="1037">
        <f t="shared" si="1"/>
        <v>1.6150000000000091</v>
      </c>
      <c r="AB37" s="1037"/>
      <c r="AC37" s="1037"/>
      <c r="AD37" s="1037"/>
      <c r="AE37" s="1038"/>
      <c r="AF37" s="1033">
        <v>2</v>
      </c>
      <c r="AG37" s="1034"/>
      <c r="AH37" s="1034"/>
      <c r="AI37" s="1034"/>
      <c r="AJ37" s="1035"/>
      <c r="AK37" s="978">
        <v>161.59800000000001</v>
      </c>
      <c r="AL37" s="969"/>
      <c r="AM37" s="969"/>
      <c r="AN37" s="969"/>
      <c r="AO37" s="969"/>
      <c r="AP37" s="969">
        <v>321.21963699999998</v>
      </c>
      <c r="AQ37" s="969"/>
      <c r="AR37" s="969"/>
      <c r="AS37" s="969"/>
      <c r="AT37" s="969"/>
      <c r="AU37" s="969">
        <v>345.84699999999998</v>
      </c>
      <c r="AV37" s="969"/>
      <c r="AW37" s="969"/>
      <c r="AX37" s="969"/>
      <c r="AY37" s="969"/>
      <c r="AZ37" s="1039"/>
      <c r="BA37" s="1039"/>
      <c r="BB37" s="1039"/>
      <c r="BC37" s="1039"/>
      <c r="BD37" s="1039"/>
      <c r="BE37" s="970" t="s">
        <v>402</v>
      </c>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2">
      <c r="A38" s="240">
        <v>11</v>
      </c>
      <c r="B38" s="1028" t="s">
        <v>404</v>
      </c>
      <c r="C38" s="1029"/>
      <c r="D38" s="1029"/>
      <c r="E38" s="1029"/>
      <c r="F38" s="1029"/>
      <c r="G38" s="1029"/>
      <c r="H38" s="1029"/>
      <c r="I38" s="1029"/>
      <c r="J38" s="1029"/>
      <c r="K38" s="1029"/>
      <c r="L38" s="1029"/>
      <c r="M38" s="1029"/>
      <c r="N38" s="1029"/>
      <c r="O38" s="1029"/>
      <c r="P38" s="1030"/>
      <c r="Q38" s="1036">
        <v>665.39200000000005</v>
      </c>
      <c r="R38" s="1037"/>
      <c r="S38" s="1037"/>
      <c r="T38" s="1037"/>
      <c r="U38" s="1037"/>
      <c r="V38" s="1037">
        <v>642.58000000000004</v>
      </c>
      <c r="W38" s="1037"/>
      <c r="X38" s="1037"/>
      <c r="Y38" s="1037"/>
      <c r="Z38" s="1037"/>
      <c r="AA38" s="1037">
        <f t="shared" si="1"/>
        <v>22.812000000000012</v>
      </c>
      <c r="AB38" s="1037"/>
      <c r="AC38" s="1037"/>
      <c r="AD38" s="1037"/>
      <c r="AE38" s="1038"/>
      <c r="AF38" s="1033">
        <v>23</v>
      </c>
      <c r="AG38" s="1034"/>
      <c r="AH38" s="1034"/>
      <c r="AI38" s="1034"/>
      <c r="AJ38" s="1035"/>
      <c r="AK38" s="978" t="s">
        <v>501</v>
      </c>
      <c r="AL38" s="969"/>
      <c r="AM38" s="969"/>
      <c r="AN38" s="969"/>
      <c r="AO38" s="969"/>
      <c r="AP38" s="969">
        <v>42.038013999999997</v>
      </c>
      <c r="AQ38" s="969"/>
      <c r="AR38" s="969"/>
      <c r="AS38" s="969"/>
      <c r="AT38" s="969"/>
      <c r="AU38" s="969">
        <v>0</v>
      </c>
      <c r="AV38" s="969"/>
      <c r="AW38" s="969"/>
      <c r="AX38" s="969"/>
      <c r="AY38" s="969"/>
      <c r="AZ38" s="1039"/>
      <c r="BA38" s="1039"/>
      <c r="BB38" s="1039"/>
      <c r="BC38" s="1039"/>
      <c r="BD38" s="1039"/>
      <c r="BE38" s="970" t="s">
        <v>402</v>
      </c>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2">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2">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2">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2">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2">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2">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2">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2">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2">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2">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2">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2">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2">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2">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2">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2">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2">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2">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2">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2">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2">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2">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5">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2">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405</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5">
      <c r="A63" s="238" t="s">
        <v>380</v>
      </c>
      <c r="B63" s="935" t="s">
        <v>406</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21221</v>
      </c>
      <c r="AG63" s="957"/>
      <c r="AH63" s="957"/>
      <c r="AI63" s="957"/>
      <c r="AJ63" s="1020"/>
      <c r="AK63" s="1021"/>
      <c r="AL63" s="961"/>
      <c r="AM63" s="961"/>
      <c r="AN63" s="961"/>
      <c r="AO63" s="961"/>
      <c r="AP63" s="957"/>
      <c r="AQ63" s="957"/>
      <c r="AR63" s="957"/>
      <c r="AS63" s="957"/>
      <c r="AT63" s="957"/>
      <c r="AU63" s="957"/>
      <c r="AV63" s="957"/>
      <c r="AW63" s="957"/>
      <c r="AX63" s="957"/>
      <c r="AY63" s="957"/>
      <c r="AZ63" s="1015"/>
      <c r="BA63" s="1015"/>
      <c r="BB63" s="1015"/>
      <c r="BC63" s="1015"/>
      <c r="BD63" s="1015"/>
      <c r="BE63" s="958"/>
      <c r="BF63" s="958"/>
      <c r="BG63" s="958"/>
      <c r="BH63" s="958"/>
      <c r="BI63" s="959"/>
      <c r="BJ63" s="1016" t="s">
        <v>122</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5">
      <c r="A65" s="230" t="s">
        <v>407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2">
      <c r="A66" s="993" t="s">
        <v>408</v>
      </c>
      <c r="B66" s="994"/>
      <c r="C66" s="994"/>
      <c r="D66" s="994"/>
      <c r="E66" s="994"/>
      <c r="F66" s="994"/>
      <c r="G66" s="994"/>
      <c r="H66" s="994"/>
      <c r="I66" s="994"/>
      <c r="J66" s="994"/>
      <c r="K66" s="994"/>
      <c r="L66" s="994"/>
      <c r="M66" s="994"/>
      <c r="N66" s="994"/>
      <c r="O66" s="994"/>
      <c r="P66" s="995"/>
      <c r="Q66" s="999" t="s">
        <v>384</v>
      </c>
      <c r="R66" s="1000"/>
      <c r="S66" s="1000"/>
      <c r="T66" s="1000"/>
      <c r="U66" s="1001"/>
      <c r="V66" s="999" t="s">
        <v>385</v>
      </c>
      <c r="W66" s="1000"/>
      <c r="X66" s="1000"/>
      <c r="Y66" s="1000"/>
      <c r="Z66" s="1001"/>
      <c r="AA66" s="999" t="s">
        <v>386</v>
      </c>
      <c r="AB66" s="1000"/>
      <c r="AC66" s="1000"/>
      <c r="AD66" s="1000"/>
      <c r="AE66" s="1001"/>
      <c r="AF66" s="1005" t="s">
        <v>387</v>
      </c>
      <c r="AG66" s="1006"/>
      <c r="AH66" s="1006"/>
      <c r="AI66" s="1006"/>
      <c r="AJ66" s="1007"/>
      <c r="AK66" s="999" t="s">
        <v>388</v>
      </c>
      <c r="AL66" s="994"/>
      <c r="AM66" s="994"/>
      <c r="AN66" s="994"/>
      <c r="AO66" s="995"/>
      <c r="AP66" s="999" t="s">
        <v>389</v>
      </c>
      <c r="AQ66" s="1000"/>
      <c r="AR66" s="1000"/>
      <c r="AS66" s="1000"/>
      <c r="AT66" s="1001"/>
      <c r="AU66" s="999" t="s">
        <v>409</v>
      </c>
      <c r="AV66" s="1000"/>
      <c r="AW66" s="1000"/>
      <c r="AX66" s="1000"/>
      <c r="AY66" s="1001"/>
      <c r="AZ66" s="999" t="s">
        <v>364</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2">
      <c r="A68" s="234">
        <v>1</v>
      </c>
      <c r="B68" s="983" t="s">
        <v>563</v>
      </c>
      <c r="C68" s="984"/>
      <c r="D68" s="984"/>
      <c r="E68" s="984"/>
      <c r="F68" s="984"/>
      <c r="G68" s="984"/>
      <c r="H68" s="984"/>
      <c r="I68" s="984"/>
      <c r="J68" s="984"/>
      <c r="K68" s="984"/>
      <c r="L68" s="984"/>
      <c r="M68" s="984"/>
      <c r="N68" s="984"/>
      <c r="O68" s="984"/>
      <c r="P68" s="985"/>
      <c r="Q68" s="986">
        <v>105735</v>
      </c>
      <c r="R68" s="980"/>
      <c r="S68" s="980"/>
      <c r="T68" s="980"/>
      <c r="U68" s="980"/>
      <c r="V68" s="980">
        <v>102548</v>
      </c>
      <c r="W68" s="980"/>
      <c r="X68" s="980"/>
      <c r="Y68" s="980"/>
      <c r="Z68" s="980"/>
      <c r="AA68" s="980">
        <f t="shared" ref="AA68:AA72" si="2">+Q68-V68</f>
        <v>3187</v>
      </c>
      <c r="AB68" s="980"/>
      <c r="AC68" s="980"/>
      <c r="AD68" s="980"/>
      <c r="AE68" s="980"/>
      <c r="AF68" s="980">
        <v>19463</v>
      </c>
      <c r="AG68" s="980"/>
      <c r="AH68" s="980"/>
      <c r="AI68" s="980"/>
      <c r="AJ68" s="980"/>
      <c r="AK68" s="980" t="s">
        <v>501</v>
      </c>
      <c r="AL68" s="980"/>
      <c r="AM68" s="980"/>
      <c r="AN68" s="980"/>
      <c r="AO68" s="980"/>
      <c r="AP68" s="980" t="s">
        <v>501</v>
      </c>
      <c r="AQ68" s="980"/>
      <c r="AR68" s="980"/>
      <c r="AS68" s="980"/>
      <c r="AT68" s="980"/>
      <c r="AU68" s="980" t="s">
        <v>501</v>
      </c>
      <c r="AV68" s="980"/>
      <c r="AW68" s="980"/>
      <c r="AX68" s="980"/>
      <c r="AY68" s="980"/>
      <c r="AZ68" s="981"/>
      <c r="BA68" s="981"/>
      <c r="BB68" s="981"/>
      <c r="BC68" s="981"/>
      <c r="BD68" s="982"/>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2">
      <c r="A69" s="236">
        <v>2</v>
      </c>
      <c r="B69" s="972" t="s">
        <v>564</v>
      </c>
      <c r="C69" s="973"/>
      <c r="D69" s="973"/>
      <c r="E69" s="973"/>
      <c r="F69" s="973"/>
      <c r="G69" s="973"/>
      <c r="H69" s="973"/>
      <c r="I69" s="973"/>
      <c r="J69" s="973"/>
      <c r="K69" s="973"/>
      <c r="L69" s="973"/>
      <c r="M69" s="973"/>
      <c r="N69" s="973"/>
      <c r="O69" s="973"/>
      <c r="P69" s="974"/>
      <c r="Q69" s="975">
        <f>+[4]歳入決算書!$E$20/1000000</f>
        <v>443.93890900000002</v>
      </c>
      <c r="R69" s="969"/>
      <c r="S69" s="969"/>
      <c r="T69" s="969"/>
      <c r="U69" s="969"/>
      <c r="V69" s="969">
        <f>+[4]歳出決算書!$D$16/1000000</f>
        <v>386.02886899999999</v>
      </c>
      <c r="W69" s="969"/>
      <c r="X69" s="969"/>
      <c r="Y69" s="969"/>
      <c r="Z69" s="969"/>
      <c r="AA69" s="979">
        <f t="shared" si="2"/>
        <v>57.910040000000038</v>
      </c>
      <c r="AB69" s="977"/>
      <c r="AC69" s="977"/>
      <c r="AD69" s="977"/>
      <c r="AE69" s="978"/>
      <c r="AF69" s="969">
        <f>+[4]実質収支調書!$E$11/1000</f>
        <v>57.91</v>
      </c>
      <c r="AG69" s="969"/>
      <c r="AH69" s="969"/>
      <c r="AI69" s="969"/>
      <c r="AJ69" s="969"/>
      <c r="AK69" s="969">
        <v>1</v>
      </c>
      <c r="AL69" s="969"/>
      <c r="AM69" s="969"/>
      <c r="AN69" s="969"/>
      <c r="AO69" s="969"/>
      <c r="AP69" s="969" t="s">
        <v>562</v>
      </c>
      <c r="AQ69" s="969"/>
      <c r="AR69" s="969"/>
      <c r="AS69" s="969"/>
      <c r="AT69" s="969"/>
      <c r="AU69" s="969" t="s">
        <v>562</v>
      </c>
      <c r="AV69" s="969"/>
      <c r="AW69" s="969"/>
      <c r="AX69" s="969"/>
      <c r="AY69" s="969"/>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2">
      <c r="A70" s="236">
        <v>3</v>
      </c>
      <c r="B70" s="972" t="s">
        <v>565</v>
      </c>
      <c r="C70" s="973"/>
      <c r="D70" s="973"/>
      <c r="E70" s="973"/>
      <c r="F70" s="973"/>
      <c r="G70" s="973"/>
      <c r="H70" s="973"/>
      <c r="I70" s="973"/>
      <c r="J70" s="973"/>
      <c r="K70" s="973"/>
      <c r="L70" s="973"/>
      <c r="M70" s="973"/>
      <c r="N70" s="973"/>
      <c r="O70" s="973"/>
      <c r="P70" s="974"/>
      <c r="Q70" s="975">
        <v>150</v>
      </c>
      <c r="R70" s="969"/>
      <c r="S70" s="969"/>
      <c r="T70" s="969"/>
      <c r="U70" s="969"/>
      <c r="V70" s="969">
        <v>143</v>
      </c>
      <c r="W70" s="969"/>
      <c r="X70" s="969"/>
      <c r="Y70" s="969"/>
      <c r="Z70" s="969"/>
      <c r="AA70" s="979">
        <f t="shared" si="2"/>
        <v>7</v>
      </c>
      <c r="AB70" s="977"/>
      <c r="AC70" s="977"/>
      <c r="AD70" s="977"/>
      <c r="AE70" s="978"/>
      <c r="AF70" s="969">
        <v>7</v>
      </c>
      <c r="AG70" s="969"/>
      <c r="AH70" s="969"/>
      <c r="AI70" s="969"/>
      <c r="AJ70" s="969"/>
      <c r="AK70" s="969" t="s">
        <v>562</v>
      </c>
      <c r="AL70" s="969"/>
      <c r="AM70" s="969"/>
      <c r="AN70" s="969"/>
      <c r="AO70" s="969"/>
      <c r="AP70" s="969" t="s">
        <v>562</v>
      </c>
      <c r="AQ70" s="969"/>
      <c r="AR70" s="969"/>
      <c r="AS70" s="969"/>
      <c r="AT70" s="969"/>
      <c r="AU70" s="969" t="s">
        <v>562</v>
      </c>
      <c r="AV70" s="969"/>
      <c r="AW70" s="969"/>
      <c r="AX70" s="969"/>
      <c r="AY70" s="969"/>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2">
      <c r="A71" s="236">
        <v>4</v>
      </c>
      <c r="B71" s="972" t="s">
        <v>566</v>
      </c>
      <c r="C71" s="973"/>
      <c r="D71" s="973"/>
      <c r="E71" s="973"/>
      <c r="F71" s="973"/>
      <c r="G71" s="973"/>
      <c r="H71" s="973"/>
      <c r="I71" s="973"/>
      <c r="J71" s="973"/>
      <c r="K71" s="973"/>
      <c r="L71" s="973"/>
      <c r="M71" s="973"/>
      <c r="N71" s="973"/>
      <c r="O71" s="973"/>
      <c r="P71" s="974"/>
      <c r="Q71" s="975">
        <v>487502</v>
      </c>
      <c r="R71" s="969"/>
      <c r="S71" s="969"/>
      <c r="T71" s="969"/>
      <c r="U71" s="969"/>
      <c r="V71" s="969">
        <v>478943</v>
      </c>
      <c r="W71" s="969"/>
      <c r="X71" s="969"/>
      <c r="Y71" s="969"/>
      <c r="Z71" s="969"/>
      <c r="AA71" s="979">
        <f t="shared" si="2"/>
        <v>8559</v>
      </c>
      <c r="AB71" s="977"/>
      <c r="AC71" s="977"/>
      <c r="AD71" s="977"/>
      <c r="AE71" s="978"/>
      <c r="AF71" s="969">
        <v>8559</v>
      </c>
      <c r="AG71" s="969"/>
      <c r="AH71" s="969"/>
      <c r="AI71" s="969"/>
      <c r="AJ71" s="969"/>
      <c r="AK71" s="969" t="s">
        <v>562</v>
      </c>
      <c r="AL71" s="969"/>
      <c r="AM71" s="969"/>
      <c r="AN71" s="969"/>
      <c r="AO71" s="969"/>
      <c r="AP71" s="969" t="s">
        <v>562</v>
      </c>
      <c r="AQ71" s="969"/>
      <c r="AR71" s="969"/>
      <c r="AS71" s="969"/>
      <c r="AT71" s="969"/>
      <c r="AU71" s="969" t="s">
        <v>562</v>
      </c>
      <c r="AV71" s="969"/>
      <c r="AW71" s="969"/>
      <c r="AX71" s="969"/>
      <c r="AY71" s="969"/>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2">
      <c r="A72" s="236">
        <v>5</v>
      </c>
      <c r="B72" s="972" t="s">
        <v>567</v>
      </c>
      <c r="C72" s="973"/>
      <c r="D72" s="973"/>
      <c r="E72" s="973"/>
      <c r="F72" s="973"/>
      <c r="G72" s="973"/>
      <c r="H72" s="973"/>
      <c r="I72" s="973"/>
      <c r="J72" s="973"/>
      <c r="K72" s="973"/>
      <c r="L72" s="973"/>
      <c r="M72" s="973"/>
      <c r="N72" s="973"/>
      <c r="O72" s="973"/>
      <c r="P72" s="974"/>
      <c r="Q72" s="975">
        <f>+'[5]02'!$N$14/1000</f>
        <v>307.64600000000002</v>
      </c>
      <c r="R72" s="969"/>
      <c r="S72" s="969"/>
      <c r="T72" s="969"/>
      <c r="U72" s="969"/>
      <c r="V72" s="969">
        <f>+'[5]02'!$O$14/1000</f>
        <v>297.00700000000001</v>
      </c>
      <c r="W72" s="969"/>
      <c r="X72" s="969"/>
      <c r="Y72" s="969"/>
      <c r="Z72" s="969"/>
      <c r="AA72" s="979">
        <f t="shared" si="2"/>
        <v>10.63900000000001</v>
      </c>
      <c r="AB72" s="977"/>
      <c r="AC72" s="977"/>
      <c r="AD72" s="977"/>
      <c r="AE72" s="978"/>
      <c r="AF72" s="969">
        <f>+AA72</f>
        <v>10.63900000000001</v>
      </c>
      <c r="AG72" s="969"/>
      <c r="AH72" s="969"/>
      <c r="AI72" s="969"/>
      <c r="AJ72" s="969"/>
      <c r="AK72" s="969" t="s">
        <v>562</v>
      </c>
      <c r="AL72" s="969"/>
      <c r="AM72" s="969"/>
      <c r="AN72" s="969"/>
      <c r="AO72" s="969"/>
      <c r="AP72" s="969" t="s">
        <v>562</v>
      </c>
      <c r="AQ72" s="969"/>
      <c r="AR72" s="969"/>
      <c r="AS72" s="969"/>
      <c r="AT72" s="969"/>
      <c r="AU72" s="969" t="s">
        <v>562</v>
      </c>
      <c r="AV72" s="969"/>
      <c r="AW72" s="969"/>
      <c r="AX72" s="969"/>
      <c r="AY72" s="969"/>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2">
      <c r="A73" s="236">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79"/>
      <c r="AB73" s="977"/>
      <c r="AC73" s="977"/>
      <c r="AD73" s="977"/>
      <c r="AE73" s="978"/>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2">
      <c r="A74" s="236">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2">
      <c r="A75" s="236">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2">
      <c r="A76" s="236">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2">
      <c r="A77" s="236">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2">
      <c r="A78" s="236">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2">
      <c r="A79" s="236">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2">
      <c r="A80" s="236">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2">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2">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2">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2">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2">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2">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2">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5">
      <c r="A88" s="238" t="s">
        <v>380</v>
      </c>
      <c r="B88" s="935" t="s">
        <v>410</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380</v>
      </c>
      <c r="BR102" s="935" t="s">
        <v>411</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c r="CS102" s="951"/>
      <c r="CT102" s="951"/>
      <c r="CU102" s="951"/>
      <c r="CV102" s="952"/>
      <c r="CW102" s="950"/>
      <c r="CX102" s="951"/>
      <c r="CY102" s="951"/>
      <c r="CZ102" s="951"/>
      <c r="DA102" s="952"/>
      <c r="DB102" s="950"/>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412</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413</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0" t="s">
        <v>416</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417</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2">
      <c r="A109" s="893" t="s">
        <v>418</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419</v>
      </c>
      <c r="AB109" s="894"/>
      <c r="AC109" s="894"/>
      <c r="AD109" s="894"/>
      <c r="AE109" s="895"/>
      <c r="AF109" s="896" t="s">
        <v>420</v>
      </c>
      <c r="AG109" s="894"/>
      <c r="AH109" s="894"/>
      <c r="AI109" s="894"/>
      <c r="AJ109" s="895"/>
      <c r="AK109" s="896" t="s">
        <v>294</v>
      </c>
      <c r="AL109" s="894"/>
      <c r="AM109" s="894"/>
      <c r="AN109" s="894"/>
      <c r="AO109" s="895"/>
      <c r="AP109" s="896" t="s">
        <v>421</v>
      </c>
      <c r="AQ109" s="894"/>
      <c r="AR109" s="894"/>
      <c r="AS109" s="894"/>
      <c r="AT109" s="927"/>
      <c r="AU109" s="893" t="s">
        <v>418</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419</v>
      </c>
      <c r="BR109" s="894"/>
      <c r="BS109" s="894"/>
      <c r="BT109" s="894"/>
      <c r="BU109" s="895"/>
      <c r="BV109" s="896" t="s">
        <v>420</v>
      </c>
      <c r="BW109" s="894"/>
      <c r="BX109" s="894"/>
      <c r="BY109" s="894"/>
      <c r="BZ109" s="895"/>
      <c r="CA109" s="896" t="s">
        <v>294</v>
      </c>
      <c r="CB109" s="894"/>
      <c r="CC109" s="894"/>
      <c r="CD109" s="894"/>
      <c r="CE109" s="895"/>
      <c r="CF109" s="934" t="s">
        <v>421</v>
      </c>
      <c r="CG109" s="934"/>
      <c r="CH109" s="934"/>
      <c r="CI109" s="934"/>
      <c r="CJ109" s="934"/>
      <c r="CK109" s="896" t="s">
        <v>422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419</v>
      </c>
      <c r="DH109" s="894"/>
      <c r="DI109" s="894"/>
      <c r="DJ109" s="894"/>
      <c r="DK109" s="895"/>
      <c r="DL109" s="896" t="s">
        <v>420</v>
      </c>
      <c r="DM109" s="894"/>
      <c r="DN109" s="894"/>
      <c r="DO109" s="894"/>
      <c r="DP109" s="895"/>
      <c r="DQ109" s="896" t="s">
        <v>294</v>
      </c>
      <c r="DR109" s="894"/>
      <c r="DS109" s="894"/>
      <c r="DT109" s="894"/>
      <c r="DU109" s="895"/>
      <c r="DV109" s="896" t="s">
        <v>421</v>
      </c>
      <c r="DW109" s="894"/>
      <c r="DX109" s="894"/>
      <c r="DY109" s="894"/>
      <c r="DZ109" s="927"/>
    </row>
    <row r="110" spans="1:131" s="228" customFormat="1" ht="26.25" customHeight="1" x14ac:dyDescent="0.2">
      <c r="A110" s="805" t="s">
        <v>423</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28964026</v>
      </c>
      <c r="AB110" s="887"/>
      <c r="AC110" s="887"/>
      <c r="AD110" s="887"/>
      <c r="AE110" s="888"/>
      <c r="AF110" s="889">
        <v>25816017</v>
      </c>
      <c r="AG110" s="887"/>
      <c r="AH110" s="887"/>
      <c r="AI110" s="887"/>
      <c r="AJ110" s="888"/>
      <c r="AK110" s="889">
        <v>24489860</v>
      </c>
      <c r="AL110" s="887"/>
      <c r="AM110" s="887"/>
      <c r="AN110" s="887"/>
      <c r="AO110" s="888"/>
      <c r="AP110" s="890">
        <v>12.4</v>
      </c>
      <c r="AQ110" s="891"/>
      <c r="AR110" s="891"/>
      <c r="AS110" s="891"/>
      <c r="AT110" s="892"/>
      <c r="AU110" s="928" t="s">
        <v>69</v>
      </c>
      <c r="AV110" s="929"/>
      <c r="AW110" s="929"/>
      <c r="AX110" s="929"/>
      <c r="AY110" s="929"/>
      <c r="AZ110" s="858" t="s">
        <v>424</v>
      </c>
      <c r="BA110" s="806"/>
      <c r="BB110" s="806"/>
      <c r="BC110" s="806"/>
      <c r="BD110" s="806"/>
      <c r="BE110" s="806"/>
      <c r="BF110" s="806"/>
      <c r="BG110" s="806"/>
      <c r="BH110" s="806"/>
      <c r="BI110" s="806"/>
      <c r="BJ110" s="806"/>
      <c r="BK110" s="806"/>
      <c r="BL110" s="806"/>
      <c r="BM110" s="806"/>
      <c r="BN110" s="806"/>
      <c r="BO110" s="806"/>
      <c r="BP110" s="807"/>
      <c r="BQ110" s="859">
        <v>282919369</v>
      </c>
      <c r="BR110" s="840"/>
      <c r="BS110" s="840"/>
      <c r="BT110" s="840"/>
      <c r="BU110" s="840"/>
      <c r="BV110" s="840">
        <v>286231547</v>
      </c>
      <c r="BW110" s="840"/>
      <c r="BX110" s="840"/>
      <c r="BY110" s="840"/>
      <c r="BZ110" s="840"/>
      <c r="CA110" s="840">
        <v>286892416</v>
      </c>
      <c r="CB110" s="840"/>
      <c r="CC110" s="840"/>
      <c r="CD110" s="840"/>
      <c r="CE110" s="840"/>
      <c r="CF110" s="864">
        <v>144.69999999999999</v>
      </c>
      <c r="CG110" s="865"/>
      <c r="CH110" s="865"/>
      <c r="CI110" s="865"/>
      <c r="CJ110" s="865"/>
      <c r="CK110" s="924" t="s">
        <v>425</v>
      </c>
      <c r="CL110" s="817"/>
      <c r="CM110" s="858" t="s">
        <v>426</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v>260611</v>
      </c>
      <c r="DH110" s="840"/>
      <c r="DI110" s="840"/>
      <c r="DJ110" s="840"/>
      <c r="DK110" s="840"/>
      <c r="DL110" s="840">
        <v>792334</v>
      </c>
      <c r="DM110" s="840"/>
      <c r="DN110" s="840"/>
      <c r="DO110" s="840"/>
      <c r="DP110" s="840"/>
      <c r="DQ110" s="840">
        <v>3252554</v>
      </c>
      <c r="DR110" s="840"/>
      <c r="DS110" s="840"/>
      <c r="DT110" s="840"/>
      <c r="DU110" s="840"/>
      <c r="DV110" s="841">
        <v>1.6</v>
      </c>
      <c r="DW110" s="841"/>
      <c r="DX110" s="841"/>
      <c r="DY110" s="841"/>
      <c r="DZ110" s="842"/>
    </row>
    <row r="111" spans="1:131" s="228" customFormat="1" ht="26.25" customHeight="1" x14ac:dyDescent="0.2">
      <c r="A111" s="772" t="s">
        <v>427</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930"/>
      <c r="AV111" s="931"/>
      <c r="AW111" s="931"/>
      <c r="AX111" s="931"/>
      <c r="AY111" s="931"/>
      <c r="AZ111" s="813" t="s">
        <v>428</v>
      </c>
      <c r="BA111" s="750"/>
      <c r="BB111" s="750"/>
      <c r="BC111" s="750"/>
      <c r="BD111" s="750"/>
      <c r="BE111" s="750"/>
      <c r="BF111" s="750"/>
      <c r="BG111" s="750"/>
      <c r="BH111" s="750"/>
      <c r="BI111" s="750"/>
      <c r="BJ111" s="750"/>
      <c r="BK111" s="750"/>
      <c r="BL111" s="750"/>
      <c r="BM111" s="750"/>
      <c r="BN111" s="750"/>
      <c r="BO111" s="750"/>
      <c r="BP111" s="751"/>
      <c r="BQ111" s="814">
        <v>8850716</v>
      </c>
      <c r="BR111" s="815"/>
      <c r="BS111" s="815"/>
      <c r="BT111" s="815"/>
      <c r="BU111" s="815"/>
      <c r="BV111" s="815">
        <v>7970569</v>
      </c>
      <c r="BW111" s="815"/>
      <c r="BX111" s="815"/>
      <c r="BY111" s="815"/>
      <c r="BZ111" s="815"/>
      <c r="CA111" s="815">
        <v>9549521</v>
      </c>
      <c r="CB111" s="815"/>
      <c r="CC111" s="815"/>
      <c r="CD111" s="815"/>
      <c r="CE111" s="815"/>
      <c r="CF111" s="873">
        <v>4.8</v>
      </c>
      <c r="CG111" s="874"/>
      <c r="CH111" s="874"/>
      <c r="CI111" s="874"/>
      <c r="CJ111" s="874"/>
      <c r="CK111" s="925"/>
      <c r="CL111" s="819"/>
      <c r="CM111" s="813" t="s">
        <v>429</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122</v>
      </c>
      <c r="DH111" s="815"/>
      <c r="DI111" s="815"/>
      <c r="DJ111" s="815"/>
      <c r="DK111" s="815"/>
      <c r="DL111" s="815" t="s">
        <v>122</v>
      </c>
      <c r="DM111" s="815"/>
      <c r="DN111" s="815"/>
      <c r="DO111" s="815"/>
      <c r="DP111" s="815"/>
      <c r="DQ111" s="815" t="s">
        <v>122</v>
      </c>
      <c r="DR111" s="815"/>
      <c r="DS111" s="815"/>
      <c r="DT111" s="815"/>
      <c r="DU111" s="815"/>
      <c r="DV111" s="792" t="s">
        <v>122</v>
      </c>
      <c r="DW111" s="792"/>
      <c r="DX111" s="792"/>
      <c r="DY111" s="792"/>
      <c r="DZ111" s="793"/>
    </row>
    <row r="112" spans="1:131" s="228" customFormat="1" ht="26.25" customHeight="1" x14ac:dyDescent="0.2">
      <c r="A112" s="910" t="s">
        <v>430</v>
      </c>
      <c r="B112" s="911"/>
      <c r="C112" s="750" t="s">
        <v>431</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v>4500000</v>
      </c>
      <c r="AB112" s="778"/>
      <c r="AC112" s="778"/>
      <c r="AD112" s="778"/>
      <c r="AE112" s="779"/>
      <c r="AF112" s="780">
        <v>4833333</v>
      </c>
      <c r="AG112" s="778"/>
      <c r="AH112" s="778"/>
      <c r="AI112" s="778"/>
      <c r="AJ112" s="779"/>
      <c r="AK112" s="780">
        <v>5166667</v>
      </c>
      <c r="AL112" s="778"/>
      <c r="AM112" s="778"/>
      <c r="AN112" s="778"/>
      <c r="AO112" s="779"/>
      <c r="AP112" s="822">
        <v>2.6</v>
      </c>
      <c r="AQ112" s="823"/>
      <c r="AR112" s="823"/>
      <c r="AS112" s="823"/>
      <c r="AT112" s="824"/>
      <c r="AU112" s="930"/>
      <c r="AV112" s="931"/>
      <c r="AW112" s="931"/>
      <c r="AX112" s="931"/>
      <c r="AY112" s="931"/>
      <c r="AZ112" s="813" t="s">
        <v>432</v>
      </c>
      <c r="BA112" s="750"/>
      <c r="BB112" s="750"/>
      <c r="BC112" s="750"/>
      <c r="BD112" s="750"/>
      <c r="BE112" s="750"/>
      <c r="BF112" s="750"/>
      <c r="BG112" s="750"/>
      <c r="BH112" s="750"/>
      <c r="BI112" s="750"/>
      <c r="BJ112" s="750"/>
      <c r="BK112" s="750"/>
      <c r="BL112" s="750"/>
      <c r="BM112" s="750"/>
      <c r="BN112" s="750"/>
      <c r="BO112" s="750"/>
      <c r="BP112" s="751"/>
      <c r="BQ112" s="814">
        <v>58255866</v>
      </c>
      <c r="BR112" s="815"/>
      <c r="BS112" s="815"/>
      <c r="BT112" s="815"/>
      <c r="BU112" s="815"/>
      <c r="BV112" s="815">
        <v>58950705</v>
      </c>
      <c r="BW112" s="815"/>
      <c r="BX112" s="815"/>
      <c r="BY112" s="815"/>
      <c r="BZ112" s="815"/>
      <c r="CA112" s="815">
        <v>63968092</v>
      </c>
      <c r="CB112" s="815"/>
      <c r="CC112" s="815"/>
      <c r="CD112" s="815"/>
      <c r="CE112" s="815"/>
      <c r="CF112" s="873">
        <v>32.299999999999997</v>
      </c>
      <c r="CG112" s="874"/>
      <c r="CH112" s="874"/>
      <c r="CI112" s="874"/>
      <c r="CJ112" s="874"/>
      <c r="CK112" s="925"/>
      <c r="CL112" s="819"/>
      <c r="CM112" s="813" t="s">
        <v>433</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122</v>
      </c>
      <c r="DH112" s="815"/>
      <c r="DI112" s="815"/>
      <c r="DJ112" s="815"/>
      <c r="DK112" s="815"/>
      <c r="DL112" s="815" t="s">
        <v>122</v>
      </c>
      <c r="DM112" s="815"/>
      <c r="DN112" s="815"/>
      <c r="DO112" s="815"/>
      <c r="DP112" s="815"/>
      <c r="DQ112" s="815" t="s">
        <v>122</v>
      </c>
      <c r="DR112" s="815"/>
      <c r="DS112" s="815"/>
      <c r="DT112" s="815"/>
      <c r="DU112" s="815"/>
      <c r="DV112" s="792" t="s">
        <v>122</v>
      </c>
      <c r="DW112" s="792"/>
      <c r="DX112" s="792"/>
      <c r="DY112" s="792"/>
      <c r="DZ112" s="793"/>
    </row>
    <row r="113" spans="1:130" s="228" customFormat="1" ht="26.25" customHeight="1" x14ac:dyDescent="0.2">
      <c r="A113" s="912"/>
      <c r="B113" s="913"/>
      <c r="C113" s="750" t="s">
        <v>434</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5018799</v>
      </c>
      <c r="AB113" s="917"/>
      <c r="AC113" s="917"/>
      <c r="AD113" s="917"/>
      <c r="AE113" s="918"/>
      <c r="AF113" s="919">
        <v>4931352</v>
      </c>
      <c r="AG113" s="917"/>
      <c r="AH113" s="917"/>
      <c r="AI113" s="917"/>
      <c r="AJ113" s="918"/>
      <c r="AK113" s="919">
        <v>4797302</v>
      </c>
      <c r="AL113" s="917"/>
      <c r="AM113" s="917"/>
      <c r="AN113" s="917"/>
      <c r="AO113" s="918"/>
      <c r="AP113" s="920">
        <v>2.4</v>
      </c>
      <c r="AQ113" s="921"/>
      <c r="AR113" s="921"/>
      <c r="AS113" s="921"/>
      <c r="AT113" s="922"/>
      <c r="AU113" s="930"/>
      <c r="AV113" s="931"/>
      <c r="AW113" s="931"/>
      <c r="AX113" s="931"/>
      <c r="AY113" s="931"/>
      <c r="AZ113" s="813" t="s">
        <v>435</v>
      </c>
      <c r="BA113" s="750"/>
      <c r="BB113" s="750"/>
      <c r="BC113" s="750"/>
      <c r="BD113" s="750"/>
      <c r="BE113" s="750"/>
      <c r="BF113" s="750"/>
      <c r="BG113" s="750"/>
      <c r="BH113" s="750"/>
      <c r="BI113" s="750"/>
      <c r="BJ113" s="750"/>
      <c r="BK113" s="750"/>
      <c r="BL113" s="750"/>
      <c r="BM113" s="750"/>
      <c r="BN113" s="750"/>
      <c r="BO113" s="750"/>
      <c r="BP113" s="751"/>
      <c r="BQ113" s="814">
        <v>5936</v>
      </c>
      <c r="BR113" s="815"/>
      <c r="BS113" s="815"/>
      <c r="BT113" s="815"/>
      <c r="BU113" s="815"/>
      <c r="BV113" s="815" t="s">
        <v>122</v>
      </c>
      <c r="BW113" s="815"/>
      <c r="BX113" s="815"/>
      <c r="BY113" s="815"/>
      <c r="BZ113" s="815"/>
      <c r="CA113" s="815" t="s">
        <v>122</v>
      </c>
      <c r="CB113" s="815"/>
      <c r="CC113" s="815"/>
      <c r="CD113" s="815"/>
      <c r="CE113" s="815"/>
      <c r="CF113" s="873" t="s">
        <v>122</v>
      </c>
      <c r="CG113" s="874"/>
      <c r="CH113" s="874"/>
      <c r="CI113" s="874"/>
      <c r="CJ113" s="874"/>
      <c r="CK113" s="925"/>
      <c r="CL113" s="819"/>
      <c r="CM113" s="813" t="s">
        <v>436</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122</v>
      </c>
      <c r="DH113" s="778"/>
      <c r="DI113" s="778"/>
      <c r="DJ113" s="778"/>
      <c r="DK113" s="779"/>
      <c r="DL113" s="780" t="s">
        <v>122</v>
      </c>
      <c r="DM113" s="778"/>
      <c r="DN113" s="778"/>
      <c r="DO113" s="778"/>
      <c r="DP113" s="779"/>
      <c r="DQ113" s="780" t="s">
        <v>122</v>
      </c>
      <c r="DR113" s="778"/>
      <c r="DS113" s="778"/>
      <c r="DT113" s="778"/>
      <c r="DU113" s="779"/>
      <c r="DV113" s="822" t="s">
        <v>122</v>
      </c>
      <c r="DW113" s="823"/>
      <c r="DX113" s="823"/>
      <c r="DY113" s="823"/>
      <c r="DZ113" s="824"/>
    </row>
    <row r="114" spans="1:130" s="228" customFormat="1" ht="26.25" customHeight="1" x14ac:dyDescent="0.2">
      <c r="A114" s="912"/>
      <c r="B114" s="913"/>
      <c r="C114" s="750" t="s">
        <v>437</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1390</v>
      </c>
      <c r="AB114" s="778"/>
      <c r="AC114" s="778"/>
      <c r="AD114" s="778"/>
      <c r="AE114" s="779"/>
      <c r="AF114" s="780">
        <v>691</v>
      </c>
      <c r="AG114" s="778"/>
      <c r="AH114" s="778"/>
      <c r="AI114" s="778"/>
      <c r="AJ114" s="779"/>
      <c r="AK114" s="780" t="s">
        <v>122</v>
      </c>
      <c r="AL114" s="778"/>
      <c r="AM114" s="778"/>
      <c r="AN114" s="778"/>
      <c r="AO114" s="779"/>
      <c r="AP114" s="822" t="s">
        <v>122</v>
      </c>
      <c r="AQ114" s="823"/>
      <c r="AR114" s="823"/>
      <c r="AS114" s="823"/>
      <c r="AT114" s="824"/>
      <c r="AU114" s="930"/>
      <c r="AV114" s="931"/>
      <c r="AW114" s="931"/>
      <c r="AX114" s="931"/>
      <c r="AY114" s="931"/>
      <c r="AZ114" s="813" t="s">
        <v>438</v>
      </c>
      <c r="BA114" s="750"/>
      <c r="BB114" s="750"/>
      <c r="BC114" s="750"/>
      <c r="BD114" s="750"/>
      <c r="BE114" s="750"/>
      <c r="BF114" s="750"/>
      <c r="BG114" s="750"/>
      <c r="BH114" s="750"/>
      <c r="BI114" s="750"/>
      <c r="BJ114" s="750"/>
      <c r="BK114" s="750"/>
      <c r="BL114" s="750"/>
      <c r="BM114" s="750"/>
      <c r="BN114" s="750"/>
      <c r="BO114" s="750"/>
      <c r="BP114" s="751"/>
      <c r="BQ114" s="814">
        <v>62045896</v>
      </c>
      <c r="BR114" s="815"/>
      <c r="BS114" s="815"/>
      <c r="BT114" s="815"/>
      <c r="BU114" s="815"/>
      <c r="BV114" s="815">
        <v>61162164</v>
      </c>
      <c r="BW114" s="815"/>
      <c r="BX114" s="815"/>
      <c r="BY114" s="815"/>
      <c r="BZ114" s="815"/>
      <c r="CA114" s="815">
        <v>62683171</v>
      </c>
      <c r="CB114" s="815"/>
      <c r="CC114" s="815"/>
      <c r="CD114" s="815"/>
      <c r="CE114" s="815"/>
      <c r="CF114" s="873">
        <v>31.6</v>
      </c>
      <c r="CG114" s="874"/>
      <c r="CH114" s="874"/>
      <c r="CI114" s="874"/>
      <c r="CJ114" s="874"/>
      <c r="CK114" s="925"/>
      <c r="CL114" s="819"/>
      <c r="CM114" s="813" t="s">
        <v>439</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122</v>
      </c>
      <c r="DH114" s="778"/>
      <c r="DI114" s="778"/>
      <c r="DJ114" s="778"/>
      <c r="DK114" s="779"/>
      <c r="DL114" s="780" t="s">
        <v>122</v>
      </c>
      <c r="DM114" s="778"/>
      <c r="DN114" s="778"/>
      <c r="DO114" s="778"/>
      <c r="DP114" s="779"/>
      <c r="DQ114" s="780" t="s">
        <v>122</v>
      </c>
      <c r="DR114" s="778"/>
      <c r="DS114" s="778"/>
      <c r="DT114" s="778"/>
      <c r="DU114" s="779"/>
      <c r="DV114" s="822" t="s">
        <v>122</v>
      </c>
      <c r="DW114" s="823"/>
      <c r="DX114" s="823"/>
      <c r="DY114" s="823"/>
      <c r="DZ114" s="824"/>
    </row>
    <row r="115" spans="1:130" s="228" customFormat="1" ht="26.25" customHeight="1" x14ac:dyDescent="0.2">
      <c r="A115" s="912"/>
      <c r="B115" s="913"/>
      <c r="C115" s="750" t="s">
        <v>440</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1409920</v>
      </c>
      <c r="AB115" s="917"/>
      <c r="AC115" s="917"/>
      <c r="AD115" s="917"/>
      <c r="AE115" s="918"/>
      <c r="AF115" s="919">
        <v>2156884</v>
      </c>
      <c r="AG115" s="917"/>
      <c r="AH115" s="917"/>
      <c r="AI115" s="917"/>
      <c r="AJ115" s="918"/>
      <c r="AK115" s="919">
        <v>1573832</v>
      </c>
      <c r="AL115" s="917"/>
      <c r="AM115" s="917"/>
      <c r="AN115" s="917"/>
      <c r="AO115" s="918"/>
      <c r="AP115" s="920">
        <v>0.8</v>
      </c>
      <c r="AQ115" s="921"/>
      <c r="AR115" s="921"/>
      <c r="AS115" s="921"/>
      <c r="AT115" s="922"/>
      <c r="AU115" s="930"/>
      <c r="AV115" s="931"/>
      <c r="AW115" s="931"/>
      <c r="AX115" s="931"/>
      <c r="AY115" s="931"/>
      <c r="AZ115" s="813" t="s">
        <v>441</v>
      </c>
      <c r="BA115" s="750"/>
      <c r="BB115" s="750"/>
      <c r="BC115" s="750"/>
      <c r="BD115" s="750"/>
      <c r="BE115" s="750"/>
      <c r="BF115" s="750"/>
      <c r="BG115" s="750"/>
      <c r="BH115" s="750"/>
      <c r="BI115" s="750"/>
      <c r="BJ115" s="750"/>
      <c r="BK115" s="750"/>
      <c r="BL115" s="750"/>
      <c r="BM115" s="750"/>
      <c r="BN115" s="750"/>
      <c r="BO115" s="750"/>
      <c r="BP115" s="751"/>
      <c r="BQ115" s="814" t="s">
        <v>122</v>
      </c>
      <c r="BR115" s="815"/>
      <c r="BS115" s="815"/>
      <c r="BT115" s="815"/>
      <c r="BU115" s="815"/>
      <c r="BV115" s="815" t="s">
        <v>122</v>
      </c>
      <c r="BW115" s="815"/>
      <c r="BX115" s="815"/>
      <c r="BY115" s="815"/>
      <c r="BZ115" s="815"/>
      <c r="CA115" s="815" t="s">
        <v>122</v>
      </c>
      <c r="CB115" s="815"/>
      <c r="CC115" s="815"/>
      <c r="CD115" s="815"/>
      <c r="CE115" s="815"/>
      <c r="CF115" s="873" t="s">
        <v>122</v>
      </c>
      <c r="CG115" s="874"/>
      <c r="CH115" s="874"/>
      <c r="CI115" s="874"/>
      <c r="CJ115" s="874"/>
      <c r="CK115" s="925"/>
      <c r="CL115" s="819"/>
      <c r="CM115" s="813" t="s">
        <v>442</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122</v>
      </c>
      <c r="DH115" s="778"/>
      <c r="DI115" s="778"/>
      <c r="DJ115" s="778"/>
      <c r="DK115" s="779"/>
      <c r="DL115" s="780" t="s">
        <v>122</v>
      </c>
      <c r="DM115" s="778"/>
      <c r="DN115" s="778"/>
      <c r="DO115" s="778"/>
      <c r="DP115" s="779"/>
      <c r="DQ115" s="780" t="s">
        <v>122</v>
      </c>
      <c r="DR115" s="778"/>
      <c r="DS115" s="778"/>
      <c r="DT115" s="778"/>
      <c r="DU115" s="779"/>
      <c r="DV115" s="822" t="s">
        <v>122</v>
      </c>
      <c r="DW115" s="823"/>
      <c r="DX115" s="823"/>
      <c r="DY115" s="823"/>
      <c r="DZ115" s="824"/>
    </row>
    <row r="116" spans="1:130" s="228" customFormat="1" ht="26.25" customHeight="1" x14ac:dyDescent="0.2">
      <c r="A116" s="914"/>
      <c r="B116" s="915"/>
      <c r="C116" s="837" t="s">
        <v>443</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122</v>
      </c>
      <c r="AB116" s="778"/>
      <c r="AC116" s="778"/>
      <c r="AD116" s="778"/>
      <c r="AE116" s="779"/>
      <c r="AF116" s="780" t="s">
        <v>122</v>
      </c>
      <c r="AG116" s="778"/>
      <c r="AH116" s="778"/>
      <c r="AI116" s="778"/>
      <c r="AJ116" s="779"/>
      <c r="AK116" s="780" t="s">
        <v>122</v>
      </c>
      <c r="AL116" s="778"/>
      <c r="AM116" s="778"/>
      <c r="AN116" s="778"/>
      <c r="AO116" s="779"/>
      <c r="AP116" s="822" t="s">
        <v>122</v>
      </c>
      <c r="AQ116" s="823"/>
      <c r="AR116" s="823"/>
      <c r="AS116" s="823"/>
      <c r="AT116" s="824"/>
      <c r="AU116" s="930"/>
      <c r="AV116" s="931"/>
      <c r="AW116" s="931"/>
      <c r="AX116" s="931"/>
      <c r="AY116" s="931"/>
      <c r="AZ116" s="907" t="s">
        <v>444</v>
      </c>
      <c r="BA116" s="908"/>
      <c r="BB116" s="908"/>
      <c r="BC116" s="908"/>
      <c r="BD116" s="908"/>
      <c r="BE116" s="908"/>
      <c r="BF116" s="908"/>
      <c r="BG116" s="908"/>
      <c r="BH116" s="908"/>
      <c r="BI116" s="908"/>
      <c r="BJ116" s="908"/>
      <c r="BK116" s="908"/>
      <c r="BL116" s="908"/>
      <c r="BM116" s="908"/>
      <c r="BN116" s="908"/>
      <c r="BO116" s="908"/>
      <c r="BP116" s="909"/>
      <c r="BQ116" s="814" t="s">
        <v>122</v>
      </c>
      <c r="BR116" s="815"/>
      <c r="BS116" s="815"/>
      <c r="BT116" s="815"/>
      <c r="BU116" s="815"/>
      <c r="BV116" s="815" t="s">
        <v>122</v>
      </c>
      <c r="BW116" s="815"/>
      <c r="BX116" s="815"/>
      <c r="BY116" s="815"/>
      <c r="BZ116" s="815"/>
      <c r="CA116" s="815" t="s">
        <v>122</v>
      </c>
      <c r="CB116" s="815"/>
      <c r="CC116" s="815"/>
      <c r="CD116" s="815"/>
      <c r="CE116" s="815"/>
      <c r="CF116" s="873" t="s">
        <v>122</v>
      </c>
      <c r="CG116" s="874"/>
      <c r="CH116" s="874"/>
      <c r="CI116" s="874"/>
      <c r="CJ116" s="874"/>
      <c r="CK116" s="925"/>
      <c r="CL116" s="819"/>
      <c r="CM116" s="813" t="s">
        <v>445</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v>32394</v>
      </c>
      <c r="DH116" s="778"/>
      <c r="DI116" s="778"/>
      <c r="DJ116" s="778"/>
      <c r="DK116" s="779"/>
      <c r="DL116" s="780">
        <v>21872</v>
      </c>
      <c r="DM116" s="778"/>
      <c r="DN116" s="778"/>
      <c r="DO116" s="778"/>
      <c r="DP116" s="779"/>
      <c r="DQ116" s="780">
        <v>11349</v>
      </c>
      <c r="DR116" s="778"/>
      <c r="DS116" s="778"/>
      <c r="DT116" s="778"/>
      <c r="DU116" s="779"/>
      <c r="DV116" s="822">
        <v>0</v>
      </c>
      <c r="DW116" s="823"/>
      <c r="DX116" s="823"/>
      <c r="DY116" s="823"/>
      <c r="DZ116" s="824"/>
    </row>
    <row r="117" spans="1:130" s="228" customFormat="1" ht="26.25" customHeight="1" x14ac:dyDescent="0.2">
      <c r="A117" s="89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446</v>
      </c>
      <c r="Z117" s="895"/>
      <c r="AA117" s="900">
        <v>39894135</v>
      </c>
      <c r="AB117" s="901"/>
      <c r="AC117" s="901"/>
      <c r="AD117" s="901"/>
      <c r="AE117" s="902"/>
      <c r="AF117" s="903">
        <v>37738277</v>
      </c>
      <c r="AG117" s="901"/>
      <c r="AH117" s="901"/>
      <c r="AI117" s="901"/>
      <c r="AJ117" s="902"/>
      <c r="AK117" s="903">
        <v>36027661</v>
      </c>
      <c r="AL117" s="901"/>
      <c r="AM117" s="901"/>
      <c r="AN117" s="901"/>
      <c r="AO117" s="902"/>
      <c r="AP117" s="904"/>
      <c r="AQ117" s="905"/>
      <c r="AR117" s="905"/>
      <c r="AS117" s="905"/>
      <c r="AT117" s="906"/>
      <c r="AU117" s="930"/>
      <c r="AV117" s="931"/>
      <c r="AW117" s="931"/>
      <c r="AX117" s="931"/>
      <c r="AY117" s="931"/>
      <c r="AZ117" s="861" t="s">
        <v>447</v>
      </c>
      <c r="BA117" s="862"/>
      <c r="BB117" s="862"/>
      <c r="BC117" s="862"/>
      <c r="BD117" s="862"/>
      <c r="BE117" s="862"/>
      <c r="BF117" s="862"/>
      <c r="BG117" s="862"/>
      <c r="BH117" s="862"/>
      <c r="BI117" s="862"/>
      <c r="BJ117" s="862"/>
      <c r="BK117" s="862"/>
      <c r="BL117" s="862"/>
      <c r="BM117" s="862"/>
      <c r="BN117" s="862"/>
      <c r="BO117" s="862"/>
      <c r="BP117" s="863"/>
      <c r="BQ117" s="814" t="s">
        <v>122</v>
      </c>
      <c r="BR117" s="815"/>
      <c r="BS117" s="815"/>
      <c r="BT117" s="815"/>
      <c r="BU117" s="815"/>
      <c r="BV117" s="815" t="s">
        <v>122</v>
      </c>
      <c r="BW117" s="815"/>
      <c r="BX117" s="815"/>
      <c r="BY117" s="815"/>
      <c r="BZ117" s="815"/>
      <c r="CA117" s="815" t="s">
        <v>122</v>
      </c>
      <c r="CB117" s="815"/>
      <c r="CC117" s="815"/>
      <c r="CD117" s="815"/>
      <c r="CE117" s="815"/>
      <c r="CF117" s="873" t="s">
        <v>122</v>
      </c>
      <c r="CG117" s="874"/>
      <c r="CH117" s="874"/>
      <c r="CI117" s="874"/>
      <c r="CJ117" s="874"/>
      <c r="CK117" s="925"/>
      <c r="CL117" s="819"/>
      <c r="CM117" s="813" t="s">
        <v>448</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122</v>
      </c>
      <c r="DH117" s="778"/>
      <c r="DI117" s="778"/>
      <c r="DJ117" s="778"/>
      <c r="DK117" s="779"/>
      <c r="DL117" s="780" t="s">
        <v>122</v>
      </c>
      <c r="DM117" s="778"/>
      <c r="DN117" s="778"/>
      <c r="DO117" s="778"/>
      <c r="DP117" s="779"/>
      <c r="DQ117" s="780" t="s">
        <v>122</v>
      </c>
      <c r="DR117" s="778"/>
      <c r="DS117" s="778"/>
      <c r="DT117" s="778"/>
      <c r="DU117" s="779"/>
      <c r="DV117" s="822" t="s">
        <v>122</v>
      </c>
      <c r="DW117" s="823"/>
      <c r="DX117" s="823"/>
      <c r="DY117" s="823"/>
      <c r="DZ117" s="824"/>
    </row>
    <row r="118" spans="1:130" s="228" customFormat="1" ht="26.25" customHeight="1" x14ac:dyDescent="0.2">
      <c r="A118" s="893" t="s">
        <v>422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419</v>
      </c>
      <c r="AB118" s="894"/>
      <c r="AC118" s="894"/>
      <c r="AD118" s="894"/>
      <c r="AE118" s="895"/>
      <c r="AF118" s="896" t="s">
        <v>420</v>
      </c>
      <c r="AG118" s="894"/>
      <c r="AH118" s="894"/>
      <c r="AI118" s="894"/>
      <c r="AJ118" s="895"/>
      <c r="AK118" s="896" t="s">
        <v>294</v>
      </c>
      <c r="AL118" s="894"/>
      <c r="AM118" s="894"/>
      <c r="AN118" s="894"/>
      <c r="AO118" s="895"/>
      <c r="AP118" s="897" t="s">
        <v>421</v>
      </c>
      <c r="AQ118" s="898"/>
      <c r="AR118" s="898"/>
      <c r="AS118" s="898"/>
      <c r="AT118" s="899"/>
      <c r="AU118" s="930"/>
      <c r="AV118" s="931"/>
      <c r="AW118" s="931"/>
      <c r="AX118" s="931"/>
      <c r="AY118" s="931"/>
      <c r="AZ118" s="836" t="s">
        <v>449</v>
      </c>
      <c r="BA118" s="837"/>
      <c r="BB118" s="837"/>
      <c r="BC118" s="837"/>
      <c r="BD118" s="837"/>
      <c r="BE118" s="837"/>
      <c r="BF118" s="837"/>
      <c r="BG118" s="837"/>
      <c r="BH118" s="837"/>
      <c r="BI118" s="837"/>
      <c r="BJ118" s="837"/>
      <c r="BK118" s="837"/>
      <c r="BL118" s="837"/>
      <c r="BM118" s="837"/>
      <c r="BN118" s="837"/>
      <c r="BO118" s="837"/>
      <c r="BP118" s="838"/>
      <c r="BQ118" s="877" t="s">
        <v>122</v>
      </c>
      <c r="BR118" s="843"/>
      <c r="BS118" s="843"/>
      <c r="BT118" s="843"/>
      <c r="BU118" s="843"/>
      <c r="BV118" s="843" t="s">
        <v>122</v>
      </c>
      <c r="BW118" s="843"/>
      <c r="BX118" s="843"/>
      <c r="BY118" s="843"/>
      <c r="BZ118" s="843"/>
      <c r="CA118" s="843" t="s">
        <v>122</v>
      </c>
      <c r="CB118" s="843"/>
      <c r="CC118" s="843"/>
      <c r="CD118" s="843"/>
      <c r="CE118" s="843"/>
      <c r="CF118" s="873" t="s">
        <v>122</v>
      </c>
      <c r="CG118" s="874"/>
      <c r="CH118" s="874"/>
      <c r="CI118" s="874"/>
      <c r="CJ118" s="874"/>
      <c r="CK118" s="925"/>
      <c r="CL118" s="819"/>
      <c r="CM118" s="813" t="s">
        <v>450</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122</v>
      </c>
      <c r="DH118" s="778"/>
      <c r="DI118" s="778"/>
      <c r="DJ118" s="778"/>
      <c r="DK118" s="779"/>
      <c r="DL118" s="780" t="s">
        <v>122</v>
      </c>
      <c r="DM118" s="778"/>
      <c r="DN118" s="778"/>
      <c r="DO118" s="778"/>
      <c r="DP118" s="779"/>
      <c r="DQ118" s="780" t="s">
        <v>122</v>
      </c>
      <c r="DR118" s="778"/>
      <c r="DS118" s="778"/>
      <c r="DT118" s="778"/>
      <c r="DU118" s="779"/>
      <c r="DV118" s="822" t="s">
        <v>122</v>
      </c>
      <c r="DW118" s="823"/>
      <c r="DX118" s="823"/>
      <c r="DY118" s="823"/>
      <c r="DZ118" s="824"/>
    </row>
    <row r="119" spans="1:130" s="228" customFormat="1" ht="26.25" customHeight="1" x14ac:dyDescent="0.2">
      <c r="A119" s="816" t="s">
        <v>425</v>
      </c>
      <c r="B119" s="817"/>
      <c r="C119" s="858" t="s">
        <v>426</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932"/>
      <c r="AV119" s="933"/>
      <c r="AW119" s="933"/>
      <c r="AX119" s="933"/>
      <c r="AY119" s="933"/>
      <c r="AZ119" s="249" t="s">
        <v>177</v>
      </c>
      <c r="BA119" s="249"/>
      <c r="BB119" s="249"/>
      <c r="BC119" s="249"/>
      <c r="BD119" s="249"/>
      <c r="BE119" s="249"/>
      <c r="BF119" s="249"/>
      <c r="BG119" s="249"/>
      <c r="BH119" s="249"/>
      <c r="BI119" s="249"/>
      <c r="BJ119" s="249"/>
      <c r="BK119" s="249"/>
      <c r="BL119" s="249"/>
      <c r="BM119" s="249"/>
      <c r="BN119" s="249"/>
      <c r="BO119" s="875" t="s">
        <v>451</v>
      </c>
      <c r="BP119" s="876"/>
      <c r="BQ119" s="877">
        <v>412077783</v>
      </c>
      <c r="BR119" s="843"/>
      <c r="BS119" s="843"/>
      <c r="BT119" s="843"/>
      <c r="BU119" s="843"/>
      <c r="BV119" s="843">
        <v>414314985</v>
      </c>
      <c r="BW119" s="843"/>
      <c r="BX119" s="843"/>
      <c r="BY119" s="843"/>
      <c r="BZ119" s="843"/>
      <c r="CA119" s="843">
        <v>423093200</v>
      </c>
      <c r="CB119" s="843"/>
      <c r="CC119" s="843"/>
      <c r="CD119" s="843"/>
      <c r="CE119" s="843"/>
      <c r="CF119" s="746"/>
      <c r="CG119" s="747"/>
      <c r="CH119" s="747"/>
      <c r="CI119" s="747"/>
      <c r="CJ119" s="832"/>
      <c r="CK119" s="926"/>
      <c r="CL119" s="821"/>
      <c r="CM119" s="836" t="s">
        <v>452</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v>8557711</v>
      </c>
      <c r="DH119" s="762"/>
      <c r="DI119" s="762"/>
      <c r="DJ119" s="762"/>
      <c r="DK119" s="763"/>
      <c r="DL119" s="764">
        <v>7156363</v>
      </c>
      <c r="DM119" s="762"/>
      <c r="DN119" s="762"/>
      <c r="DO119" s="762"/>
      <c r="DP119" s="763"/>
      <c r="DQ119" s="764">
        <v>6285618</v>
      </c>
      <c r="DR119" s="762"/>
      <c r="DS119" s="762"/>
      <c r="DT119" s="762"/>
      <c r="DU119" s="763"/>
      <c r="DV119" s="846">
        <v>3.2</v>
      </c>
      <c r="DW119" s="847"/>
      <c r="DX119" s="847"/>
      <c r="DY119" s="847"/>
      <c r="DZ119" s="848"/>
    </row>
    <row r="120" spans="1:130" s="228" customFormat="1" ht="26.25" customHeight="1" x14ac:dyDescent="0.2">
      <c r="A120" s="818"/>
      <c r="B120" s="819"/>
      <c r="C120" s="813" t="s">
        <v>429</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122</v>
      </c>
      <c r="AB120" s="778"/>
      <c r="AC120" s="778"/>
      <c r="AD120" s="778"/>
      <c r="AE120" s="779"/>
      <c r="AF120" s="780" t="s">
        <v>122</v>
      </c>
      <c r="AG120" s="778"/>
      <c r="AH120" s="778"/>
      <c r="AI120" s="778"/>
      <c r="AJ120" s="779"/>
      <c r="AK120" s="780" t="s">
        <v>122</v>
      </c>
      <c r="AL120" s="778"/>
      <c r="AM120" s="778"/>
      <c r="AN120" s="778"/>
      <c r="AO120" s="779"/>
      <c r="AP120" s="822" t="s">
        <v>122</v>
      </c>
      <c r="AQ120" s="823"/>
      <c r="AR120" s="823"/>
      <c r="AS120" s="823"/>
      <c r="AT120" s="824"/>
      <c r="AU120" s="878" t="s">
        <v>453</v>
      </c>
      <c r="AV120" s="879"/>
      <c r="AW120" s="879"/>
      <c r="AX120" s="879"/>
      <c r="AY120" s="880"/>
      <c r="AZ120" s="858" t="s">
        <v>454</v>
      </c>
      <c r="BA120" s="806"/>
      <c r="BB120" s="806"/>
      <c r="BC120" s="806"/>
      <c r="BD120" s="806"/>
      <c r="BE120" s="806"/>
      <c r="BF120" s="806"/>
      <c r="BG120" s="806"/>
      <c r="BH120" s="806"/>
      <c r="BI120" s="806"/>
      <c r="BJ120" s="806"/>
      <c r="BK120" s="806"/>
      <c r="BL120" s="806"/>
      <c r="BM120" s="806"/>
      <c r="BN120" s="806"/>
      <c r="BO120" s="806"/>
      <c r="BP120" s="807"/>
      <c r="BQ120" s="859">
        <v>90642216</v>
      </c>
      <c r="BR120" s="840"/>
      <c r="BS120" s="840"/>
      <c r="BT120" s="840"/>
      <c r="BU120" s="840"/>
      <c r="BV120" s="840">
        <v>93961304</v>
      </c>
      <c r="BW120" s="840"/>
      <c r="BX120" s="840"/>
      <c r="BY120" s="840"/>
      <c r="BZ120" s="840"/>
      <c r="CA120" s="840">
        <v>87440441</v>
      </c>
      <c r="CB120" s="840"/>
      <c r="CC120" s="840"/>
      <c r="CD120" s="840"/>
      <c r="CE120" s="840"/>
      <c r="CF120" s="864">
        <v>44.1</v>
      </c>
      <c r="CG120" s="865"/>
      <c r="CH120" s="865"/>
      <c r="CI120" s="865"/>
      <c r="CJ120" s="865"/>
      <c r="CK120" s="866" t="s">
        <v>455</v>
      </c>
      <c r="CL120" s="850"/>
      <c r="CM120" s="850"/>
      <c r="CN120" s="850"/>
      <c r="CO120" s="851"/>
      <c r="CP120" s="870" t="s">
        <v>456</v>
      </c>
      <c r="CQ120" s="871"/>
      <c r="CR120" s="871"/>
      <c r="CS120" s="871"/>
      <c r="CT120" s="871"/>
      <c r="CU120" s="871"/>
      <c r="CV120" s="871"/>
      <c r="CW120" s="871"/>
      <c r="CX120" s="871"/>
      <c r="CY120" s="871"/>
      <c r="CZ120" s="871"/>
      <c r="DA120" s="871"/>
      <c r="DB120" s="871"/>
      <c r="DC120" s="871"/>
      <c r="DD120" s="871"/>
      <c r="DE120" s="871"/>
      <c r="DF120" s="872"/>
      <c r="DG120" s="859">
        <v>44239738</v>
      </c>
      <c r="DH120" s="840"/>
      <c r="DI120" s="840"/>
      <c r="DJ120" s="840"/>
      <c r="DK120" s="840"/>
      <c r="DL120" s="840">
        <v>41029276</v>
      </c>
      <c r="DM120" s="840"/>
      <c r="DN120" s="840"/>
      <c r="DO120" s="840"/>
      <c r="DP120" s="840"/>
      <c r="DQ120" s="840">
        <v>37849598</v>
      </c>
      <c r="DR120" s="840"/>
      <c r="DS120" s="840"/>
      <c r="DT120" s="840"/>
      <c r="DU120" s="840"/>
      <c r="DV120" s="841">
        <v>19.100000000000001</v>
      </c>
      <c r="DW120" s="841"/>
      <c r="DX120" s="841"/>
      <c r="DY120" s="841"/>
      <c r="DZ120" s="842"/>
    </row>
    <row r="121" spans="1:130" s="228" customFormat="1" ht="26.25" customHeight="1" x14ac:dyDescent="0.2">
      <c r="A121" s="818"/>
      <c r="B121" s="819"/>
      <c r="C121" s="861" t="s">
        <v>457</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122</v>
      </c>
      <c r="AB121" s="778"/>
      <c r="AC121" s="778"/>
      <c r="AD121" s="778"/>
      <c r="AE121" s="779"/>
      <c r="AF121" s="780" t="s">
        <v>122</v>
      </c>
      <c r="AG121" s="778"/>
      <c r="AH121" s="778"/>
      <c r="AI121" s="778"/>
      <c r="AJ121" s="779"/>
      <c r="AK121" s="780" t="s">
        <v>122</v>
      </c>
      <c r="AL121" s="778"/>
      <c r="AM121" s="778"/>
      <c r="AN121" s="778"/>
      <c r="AO121" s="779"/>
      <c r="AP121" s="822" t="s">
        <v>122</v>
      </c>
      <c r="AQ121" s="823"/>
      <c r="AR121" s="823"/>
      <c r="AS121" s="823"/>
      <c r="AT121" s="824"/>
      <c r="AU121" s="881"/>
      <c r="AV121" s="882"/>
      <c r="AW121" s="882"/>
      <c r="AX121" s="882"/>
      <c r="AY121" s="883"/>
      <c r="AZ121" s="813" t="s">
        <v>458</v>
      </c>
      <c r="BA121" s="750"/>
      <c r="BB121" s="750"/>
      <c r="BC121" s="750"/>
      <c r="BD121" s="750"/>
      <c r="BE121" s="750"/>
      <c r="BF121" s="750"/>
      <c r="BG121" s="750"/>
      <c r="BH121" s="750"/>
      <c r="BI121" s="750"/>
      <c r="BJ121" s="750"/>
      <c r="BK121" s="750"/>
      <c r="BL121" s="750"/>
      <c r="BM121" s="750"/>
      <c r="BN121" s="750"/>
      <c r="BO121" s="750"/>
      <c r="BP121" s="751"/>
      <c r="BQ121" s="814">
        <v>41900779</v>
      </c>
      <c r="BR121" s="815"/>
      <c r="BS121" s="815"/>
      <c r="BT121" s="815"/>
      <c r="BU121" s="815"/>
      <c r="BV121" s="815">
        <v>39027284</v>
      </c>
      <c r="BW121" s="815"/>
      <c r="BX121" s="815"/>
      <c r="BY121" s="815"/>
      <c r="BZ121" s="815"/>
      <c r="CA121" s="815">
        <v>35585155</v>
      </c>
      <c r="CB121" s="815"/>
      <c r="CC121" s="815"/>
      <c r="CD121" s="815"/>
      <c r="CE121" s="815"/>
      <c r="CF121" s="873">
        <v>18</v>
      </c>
      <c r="CG121" s="874"/>
      <c r="CH121" s="874"/>
      <c r="CI121" s="874"/>
      <c r="CJ121" s="874"/>
      <c r="CK121" s="867"/>
      <c r="CL121" s="853"/>
      <c r="CM121" s="853"/>
      <c r="CN121" s="853"/>
      <c r="CO121" s="854"/>
      <c r="CP121" s="833" t="s">
        <v>459</v>
      </c>
      <c r="CQ121" s="834"/>
      <c r="CR121" s="834"/>
      <c r="CS121" s="834"/>
      <c r="CT121" s="834"/>
      <c r="CU121" s="834"/>
      <c r="CV121" s="834"/>
      <c r="CW121" s="834"/>
      <c r="CX121" s="834"/>
      <c r="CY121" s="834"/>
      <c r="CZ121" s="834"/>
      <c r="DA121" s="834"/>
      <c r="DB121" s="834"/>
      <c r="DC121" s="834"/>
      <c r="DD121" s="834"/>
      <c r="DE121" s="834"/>
      <c r="DF121" s="835"/>
      <c r="DG121" s="814">
        <v>9488732</v>
      </c>
      <c r="DH121" s="815"/>
      <c r="DI121" s="815"/>
      <c r="DJ121" s="815"/>
      <c r="DK121" s="815"/>
      <c r="DL121" s="815">
        <v>13592727</v>
      </c>
      <c r="DM121" s="815"/>
      <c r="DN121" s="815"/>
      <c r="DO121" s="815"/>
      <c r="DP121" s="815"/>
      <c r="DQ121" s="815">
        <v>21910125</v>
      </c>
      <c r="DR121" s="815"/>
      <c r="DS121" s="815"/>
      <c r="DT121" s="815"/>
      <c r="DU121" s="815"/>
      <c r="DV121" s="792">
        <v>11.1</v>
      </c>
      <c r="DW121" s="792"/>
      <c r="DX121" s="792"/>
      <c r="DY121" s="792"/>
      <c r="DZ121" s="793"/>
    </row>
    <row r="122" spans="1:130" s="228" customFormat="1" ht="26.25" customHeight="1" x14ac:dyDescent="0.2">
      <c r="A122" s="818"/>
      <c r="B122" s="819"/>
      <c r="C122" s="813" t="s">
        <v>439</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122</v>
      </c>
      <c r="AB122" s="778"/>
      <c r="AC122" s="778"/>
      <c r="AD122" s="778"/>
      <c r="AE122" s="779"/>
      <c r="AF122" s="780" t="s">
        <v>122</v>
      </c>
      <c r="AG122" s="778"/>
      <c r="AH122" s="778"/>
      <c r="AI122" s="778"/>
      <c r="AJ122" s="779"/>
      <c r="AK122" s="780" t="s">
        <v>122</v>
      </c>
      <c r="AL122" s="778"/>
      <c r="AM122" s="778"/>
      <c r="AN122" s="778"/>
      <c r="AO122" s="779"/>
      <c r="AP122" s="822" t="s">
        <v>122</v>
      </c>
      <c r="AQ122" s="823"/>
      <c r="AR122" s="823"/>
      <c r="AS122" s="823"/>
      <c r="AT122" s="824"/>
      <c r="AU122" s="881"/>
      <c r="AV122" s="882"/>
      <c r="AW122" s="882"/>
      <c r="AX122" s="882"/>
      <c r="AY122" s="883"/>
      <c r="AZ122" s="836" t="s">
        <v>460</v>
      </c>
      <c r="BA122" s="837"/>
      <c r="BB122" s="837"/>
      <c r="BC122" s="837"/>
      <c r="BD122" s="837"/>
      <c r="BE122" s="837"/>
      <c r="BF122" s="837"/>
      <c r="BG122" s="837"/>
      <c r="BH122" s="837"/>
      <c r="BI122" s="837"/>
      <c r="BJ122" s="837"/>
      <c r="BK122" s="837"/>
      <c r="BL122" s="837"/>
      <c r="BM122" s="837"/>
      <c r="BN122" s="837"/>
      <c r="BO122" s="837"/>
      <c r="BP122" s="838"/>
      <c r="BQ122" s="877">
        <v>365009429</v>
      </c>
      <c r="BR122" s="843"/>
      <c r="BS122" s="843"/>
      <c r="BT122" s="843"/>
      <c r="BU122" s="843"/>
      <c r="BV122" s="843">
        <v>365602317</v>
      </c>
      <c r="BW122" s="843"/>
      <c r="BX122" s="843"/>
      <c r="BY122" s="843"/>
      <c r="BZ122" s="843"/>
      <c r="CA122" s="843">
        <v>364847406</v>
      </c>
      <c r="CB122" s="843"/>
      <c r="CC122" s="843"/>
      <c r="CD122" s="843"/>
      <c r="CE122" s="843"/>
      <c r="CF122" s="844">
        <v>184</v>
      </c>
      <c r="CG122" s="845"/>
      <c r="CH122" s="845"/>
      <c r="CI122" s="845"/>
      <c r="CJ122" s="845"/>
      <c r="CK122" s="867"/>
      <c r="CL122" s="853"/>
      <c r="CM122" s="853"/>
      <c r="CN122" s="853"/>
      <c r="CO122" s="854"/>
      <c r="CP122" s="833" t="s">
        <v>461</v>
      </c>
      <c r="CQ122" s="834"/>
      <c r="CR122" s="834"/>
      <c r="CS122" s="834"/>
      <c r="CT122" s="834"/>
      <c r="CU122" s="834"/>
      <c r="CV122" s="834"/>
      <c r="CW122" s="834"/>
      <c r="CX122" s="834"/>
      <c r="CY122" s="834"/>
      <c r="CZ122" s="834"/>
      <c r="DA122" s="834"/>
      <c r="DB122" s="834"/>
      <c r="DC122" s="834"/>
      <c r="DD122" s="834"/>
      <c r="DE122" s="834"/>
      <c r="DF122" s="835"/>
      <c r="DG122" s="814">
        <v>3992062</v>
      </c>
      <c r="DH122" s="815"/>
      <c r="DI122" s="815"/>
      <c r="DJ122" s="815"/>
      <c r="DK122" s="815"/>
      <c r="DL122" s="815">
        <v>3876548</v>
      </c>
      <c r="DM122" s="815"/>
      <c r="DN122" s="815"/>
      <c r="DO122" s="815"/>
      <c r="DP122" s="815"/>
      <c r="DQ122" s="815">
        <v>3804737</v>
      </c>
      <c r="DR122" s="815"/>
      <c r="DS122" s="815"/>
      <c r="DT122" s="815"/>
      <c r="DU122" s="815"/>
      <c r="DV122" s="792">
        <v>1.9</v>
      </c>
      <c r="DW122" s="792"/>
      <c r="DX122" s="792"/>
      <c r="DY122" s="792"/>
      <c r="DZ122" s="793"/>
    </row>
    <row r="123" spans="1:130" s="228" customFormat="1" ht="26.25" customHeight="1" x14ac:dyDescent="0.2">
      <c r="A123" s="818"/>
      <c r="B123" s="819"/>
      <c r="C123" s="813" t="s">
        <v>445</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v>10522</v>
      </c>
      <c r="AB123" s="778"/>
      <c r="AC123" s="778"/>
      <c r="AD123" s="778"/>
      <c r="AE123" s="779"/>
      <c r="AF123" s="780">
        <v>10522</v>
      </c>
      <c r="AG123" s="778"/>
      <c r="AH123" s="778"/>
      <c r="AI123" s="778"/>
      <c r="AJ123" s="779"/>
      <c r="AK123" s="780">
        <v>10522</v>
      </c>
      <c r="AL123" s="778"/>
      <c r="AM123" s="778"/>
      <c r="AN123" s="778"/>
      <c r="AO123" s="779"/>
      <c r="AP123" s="822">
        <v>0</v>
      </c>
      <c r="AQ123" s="823"/>
      <c r="AR123" s="823"/>
      <c r="AS123" s="823"/>
      <c r="AT123" s="824"/>
      <c r="AU123" s="884"/>
      <c r="AV123" s="885"/>
      <c r="AW123" s="885"/>
      <c r="AX123" s="885"/>
      <c r="AY123" s="885"/>
      <c r="AZ123" s="249" t="s">
        <v>177</v>
      </c>
      <c r="BA123" s="249"/>
      <c r="BB123" s="249"/>
      <c r="BC123" s="249"/>
      <c r="BD123" s="249"/>
      <c r="BE123" s="249"/>
      <c r="BF123" s="249"/>
      <c r="BG123" s="249"/>
      <c r="BH123" s="249"/>
      <c r="BI123" s="249"/>
      <c r="BJ123" s="249"/>
      <c r="BK123" s="249"/>
      <c r="BL123" s="249"/>
      <c r="BM123" s="249"/>
      <c r="BN123" s="249"/>
      <c r="BO123" s="875" t="s">
        <v>462</v>
      </c>
      <c r="BP123" s="876"/>
      <c r="BQ123" s="830">
        <v>497552424</v>
      </c>
      <c r="BR123" s="831"/>
      <c r="BS123" s="831"/>
      <c r="BT123" s="831"/>
      <c r="BU123" s="831"/>
      <c r="BV123" s="831">
        <v>498590905</v>
      </c>
      <c r="BW123" s="831"/>
      <c r="BX123" s="831"/>
      <c r="BY123" s="831"/>
      <c r="BZ123" s="831"/>
      <c r="CA123" s="831">
        <v>487873002</v>
      </c>
      <c r="CB123" s="831"/>
      <c r="CC123" s="831"/>
      <c r="CD123" s="831"/>
      <c r="CE123" s="831"/>
      <c r="CF123" s="746"/>
      <c r="CG123" s="747"/>
      <c r="CH123" s="747"/>
      <c r="CI123" s="747"/>
      <c r="CJ123" s="832"/>
      <c r="CK123" s="867"/>
      <c r="CL123" s="853"/>
      <c r="CM123" s="853"/>
      <c r="CN123" s="853"/>
      <c r="CO123" s="854"/>
      <c r="CP123" s="833" t="s">
        <v>463</v>
      </c>
      <c r="CQ123" s="834"/>
      <c r="CR123" s="834"/>
      <c r="CS123" s="834"/>
      <c r="CT123" s="834"/>
      <c r="CU123" s="834"/>
      <c r="CV123" s="834"/>
      <c r="CW123" s="834"/>
      <c r="CX123" s="834"/>
      <c r="CY123" s="834"/>
      <c r="CZ123" s="834"/>
      <c r="DA123" s="834"/>
      <c r="DB123" s="834"/>
      <c r="DC123" s="834"/>
      <c r="DD123" s="834"/>
      <c r="DE123" s="834"/>
      <c r="DF123" s="835"/>
      <c r="DG123" s="777">
        <v>444749</v>
      </c>
      <c r="DH123" s="778"/>
      <c r="DI123" s="778"/>
      <c r="DJ123" s="778"/>
      <c r="DK123" s="779"/>
      <c r="DL123" s="780">
        <v>382076</v>
      </c>
      <c r="DM123" s="778"/>
      <c r="DN123" s="778"/>
      <c r="DO123" s="778"/>
      <c r="DP123" s="779"/>
      <c r="DQ123" s="780">
        <v>345847</v>
      </c>
      <c r="DR123" s="778"/>
      <c r="DS123" s="778"/>
      <c r="DT123" s="778"/>
      <c r="DU123" s="779"/>
      <c r="DV123" s="822">
        <v>0.2</v>
      </c>
      <c r="DW123" s="823"/>
      <c r="DX123" s="823"/>
      <c r="DY123" s="823"/>
      <c r="DZ123" s="824"/>
    </row>
    <row r="124" spans="1:130" s="228" customFormat="1" ht="26.25" customHeight="1" thickBot="1" x14ac:dyDescent="0.25">
      <c r="A124" s="818"/>
      <c r="B124" s="819"/>
      <c r="C124" s="813" t="s">
        <v>448</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122</v>
      </c>
      <c r="AB124" s="778"/>
      <c r="AC124" s="778"/>
      <c r="AD124" s="778"/>
      <c r="AE124" s="779"/>
      <c r="AF124" s="780" t="s">
        <v>122</v>
      </c>
      <c r="AG124" s="778"/>
      <c r="AH124" s="778"/>
      <c r="AI124" s="778"/>
      <c r="AJ124" s="779"/>
      <c r="AK124" s="780" t="s">
        <v>122</v>
      </c>
      <c r="AL124" s="778"/>
      <c r="AM124" s="778"/>
      <c r="AN124" s="778"/>
      <c r="AO124" s="779"/>
      <c r="AP124" s="822" t="s">
        <v>122</v>
      </c>
      <c r="AQ124" s="823"/>
      <c r="AR124" s="823"/>
      <c r="AS124" s="823"/>
      <c r="AT124" s="824"/>
      <c r="AU124" s="825" t="s">
        <v>464</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122</v>
      </c>
      <c r="BR124" s="829"/>
      <c r="BS124" s="829"/>
      <c r="BT124" s="829"/>
      <c r="BU124" s="829"/>
      <c r="BV124" s="829" t="s">
        <v>122</v>
      </c>
      <c r="BW124" s="829"/>
      <c r="BX124" s="829"/>
      <c r="BY124" s="829"/>
      <c r="BZ124" s="829"/>
      <c r="CA124" s="829" t="s">
        <v>122</v>
      </c>
      <c r="CB124" s="829"/>
      <c r="CC124" s="829"/>
      <c r="CD124" s="829"/>
      <c r="CE124" s="829"/>
      <c r="CF124" s="724"/>
      <c r="CG124" s="725"/>
      <c r="CH124" s="725"/>
      <c r="CI124" s="725"/>
      <c r="CJ124" s="860"/>
      <c r="CK124" s="868"/>
      <c r="CL124" s="868"/>
      <c r="CM124" s="868"/>
      <c r="CN124" s="868"/>
      <c r="CO124" s="869"/>
      <c r="CP124" s="833" t="s">
        <v>465</v>
      </c>
      <c r="CQ124" s="834"/>
      <c r="CR124" s="834"/>
      <c r="CS124" s="834"/>
      <c r="CT124" s="834"/>
      <c r="CU124" s="834"/>
      <c r="CV124" s="834"/>
      <c r="CW124" s="834"/>
      <c r="CX124" s="834"/>
      <c r="CY124" s="834"/>
      <c r="CZ124" s="834"/>
      <c r="DA124" s="834"/>
      <c r="DB124" s="834"/>
      <c r="DC124" s="834"/>
      <c r="DD124" s="834"/>
      <c r="DE124" s="834"/>
      <c r="DF124" s="835"/>
      <c r="DG124" s="761">
        <v>90585</v>
      </c>
      <c r="DH124" s="762"/>
      <c r="DI124" s="762"/>
      <c r="DJ124" s="762"/>
      <c r="DK124" s="763"/>
      <c r="DL124" s="764">
        <v>70078</v>
      </c>
      <c r="DM124" s="762"/>
      <c r="DN124" s="762"/>
      <c r="DO124" s="762"/>
      <c r="DP124" s="763"/>
      <c r="DQ124" s="764">
        <v>57785</v>
      </c>
      <c r="DR124" s="762"/>
      <c r="DS124" s="762"/>
      <c r="DT124" s="762"/>
      <c r="DU124" s="763"/>
      <c r="DV124" s="846">
        <v>0</v>
      </c>
      <c r="DW124" s="847"/>
      <c r="DX124" s="847"/>
      <c r="DY124" s="847"/>
      <c r="DZ124" s="848"/>
    </row>
    <row r="125" spans="1:130" s="228" customFormat="1" ht="26.25" customHeight="1" x14ac:dyDescent="0.2">
      <c r="A125" s="818"/>
      <c r="B125" s="819"/>
      <c r="C125" s="813" t="s">
        <v>450</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122</v>
      </c>
      <c r="AB125" s="778"/>
      <c r="AC125" s="778"/>
      <c r="AD125" s="778"/>
      <c r="AE125" s="779"/>
      <c r="AF125" s="780" t="s">
        <v>122</v>
      </c>
      <c r="AG125" s="778"/>
      <c r="AH125" s="778"/>
      <c r="AI125" s="778"/>
      <c r="AJ125" s="779"/>
      <c r="AK125" s="780" t="s">
        <v>122</v>
      </c>
      <c r="AL125" s="778"/>
      <c r="AM125" s="778"/>
      <c r="AN125" s="778"/>
      <c r="AO125" s="779"/>
      <c r="AP125" s="822" t="s">
        <v>122</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466</v>
      </c>
      <c r="CL125" s="850"/>
      <c r="CM125" s="850"/>
      <c r="CN125" s="850"/>
      <c r="CO125" s="851"/>
      <c r="CP125" s="858" t="s">
        <v>467</v>
      </c>
      <c r="CQ125" s="806"/>
      <c r="CR125" s="806"/>
      <c r="CS125" s="806"/>
      <c r="CT125" s="806"/>
      <c r="CU125" s="806"/>
      <c r="CV125" s="806"/>
      <c r="CW125" s="806"/>
      <c r="CX125" s="806"/>
      <c r="CY125" s="806"/>
      <c r="CZ125" s="806"/>
      <c r="DA125" s="806"/>
      <c r="DB125" s="806"/>
      <c r="DC125" s="806"/>
      <c r="DD125" s="806"/>
      <c r="DE125" s="806"/>
      <c r="DF125" s="807"/>
      <c r="DG125" s="859" t="s">
        <v>122</v>
      </c>
      <c r="DH125" s="840"/>
      <c r="DI125" s="840"/>
      <c r="DJ125" s="840"/>
      <c r="DK125" s="840"/>
      <c r="DL125" s="840" t="s">
        <v>122</v>
      </c>
      <c r="DM125" s="840"/>
      <c r="DN125" s="840"/>
      <c r="DO125" s="840"/>
      <c r="DP125" s="840"/>
      <c r="DQ125" s="840" t="s">
        <v>122</v>
      </c>
      <c r="DR125" s="840"/>
      <c r="DS125" s="840"/>
      <c r="DT125" s="840"/>
      <c r="DU125" s="840"/>
      <c r="DV125" s="841" t="s">
        <v>122</v>
      </c>
      <c r="DW125" s="841"/>
      <c r="DX125" s="841"/>
      <c r="DY125" s="841"/>
      <c r="DZ125" s="842"/>
    </row>
    <row r="126" spans="1:130" s="228" customFormat="1" ht="26.25" customHeight="1" thickBot="1" x14ac:dyDescent="0.25">
      <c r="A126" s="818"/>
      <c r="B126" s="819"/>
      <c r="C126" s="813" t="s">
        <v>452</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v>1374940</v>
      </c>
      <c r="AB126" s="778"/>
      <c r="AC126" s="778"/>
      <c r="AD126" s="778"/>
      <c r="AE126" s="779"/>
      <c r="AF126" s="780">
        <v>2127336</v>
      </c>
      <c r="AG126" s="778"/>
      <c r="AH126" s="778"/>
      <c r="AI126" s="778"/>
      <c r="AJ126" s="779"/>
      <c r="AK126" s="780">
        <v>1535238</v>
      </c>
      <c r="AL126" s="778"/>
      <c r="AM126" s="778"/>
      <c r="AN126" s="778"/>
      <c r="AO126" s="779"/>
      <c r="AP126" s="822">
        <v>0.8</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468</v>
      </c>
      <c r="CQ126" s="750"/>
      <c r="CR126" s="750"/>
      <c r="CS126" s="750"/>
      <c r="CT126" s="750"/>
      <c r="CU126" s="750"/>
      <c r="CV126" s="750"/>
      <c r="CW126" s="750"/>
      <c r="CX126" s="750"/>
      <c r="CY126" s="750"/>
      <c r="CZ126" s="750"/>
      <c r="DA126" s="750"/>
      <c r="DB126" s="750"/>
      <c r="DC126" s="750"/>
      <c r="DD126" s="750"/>
      <c r="DE126" s="750"/>
      <c r="DF126" s="751"/>
      <c r="DG126" s="814" t="s">
        <v>122</v>
      </c>
      <c r="DH126" s="815"/>
      <c r="DI126" s="815"/>
      <c r="DJ126" s="815"/>
      <c r="DK126" s="815"/>
      <c r="DL126" s="815" t="s">
        <v>122</v>
      </c>
      <c r="DM126" s="815"/>
      <c r="DN126" s="815"/>
      <c r="DO126" s="815"/>
      <c r="DP126" s="815"/>
      <c r="DQ126" s="815" t="s">
        <v>122</v>
      </c>
      <c r="DR126" s="815"/>
      <c r="DS126" s="815"/>
      <c r="DT126" s="815"/>
      <c r="DU126" s="815"/>
      <c r="DV126" s="792" t="s">
        <v>122</v>
      </c>
      <c r="DW126" s="792"/>
      <c r="DX126" s="792"/>
      <c r="DY126" s="792"/>
      <c r="DZ126" s="793"/>
    </row>
    <row r="127" spans="1:130" s="228" customFormat="1" ht="26.25" customHeight="1" x14ac:dyDescent="0.2">
      <c r="A127" s="820"/>
      <c r="B127" s="821"/>
      <c r="C127" s="836" t="s">
        <v>469</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v>24458</v>
      </c>
      <c r="AB127" s="778"/>
      <c r="AC127" s="778"/>
      <c r="AD127" s="778"/>
      <c r="AE127" s="779"/>
      <c r="AF127" s="780">
        <v>19026</v>
      </c>
      <c r="AG127" s="778"/>
      <c r="AH127" s="778"/>
      <c r="AI127" s="778"/>
      <c r="AJ127" s="779"/>
      <c r="AK127" s="780">
        <v>28072</v>
      </c>
      <c r="AL127" s="778"/>
      <c r="AM127" s="778"/>
      <c r="AN127" s="778"/>
      <c r="AO127" s="779"/>
      <c r="AP127" s="822">
        <v>0</v>
      </c>
      <c r="AQ127" s="823"/>
      <c r="AR127" s="823"/>
      <c r="AS127" s="823"/>
      <c r="AT127" s="824"/>
      <c r="AU127" s="230"/>
      <c r="AV127" s="230"/>
      <c r="AW127" s="230"/>
      <c r="AX127" s="839" t="s">
        <v>470</v>
      </c>
      <c r="AY127" s="810"/>
      <c r="AZ127" s="810"/>
      <c r="BA127" s="810"/>
      <c r="BB127" s="810"/>
      <c r="BC127" s="810"/>
      <c r="BD127" s="810"/>
      <c r="BE127" s="811"/>
      <c r="BF127" s="809" t="s">
        <v>471</v>
      </c>
      <c r="BG127" s="810"/>
      <c r="BH127" s="810"/>
      <c r="BI127" s="810"/>
      <c r="BJ127" s="810"/>
      <c r="BK127" s="810"/>
      <c r="BL127" s="811"/>
      <c r="BM127" s="809" t="s">
        <v>472</v>
      </c>
      <c r="BN127" s="810"/>
      <c r="BO127" s="810"/>
      <c r="BP127" s="810"/>
      <c r="BQ127" s="810"/>
      <c r="BR127" s="810"/>
      <c r="BS127" s="811"/>
      <c r="BT127" s="809" t="s">
        <v>473</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474</v>
      </c>
      <c r="CQ127" s="750"/>
      <c r="CR127" s="750"/>
      <c r="CS127" s="750"/>
      <c r="CT127" s="750"/>
      <c r="CU127" s="750"/>
      <c r="CV127" s="750"/>
      <c r="CW127" s="750"/>
      <c r="CX127" s="750"/>
      <c r="CY127" s="750"/>
      <c r="CZ127" s="750"/>
      <c r="DA127" s="750"/>
      <c r="DB127" s="750"/>
      <c r="DC127" s="750"/>
      <c r="DD127" s="750"/>
      <c r="DE127" s="750"/>
      <c r="DF127" s="751"/>
      <c r="DG127" s="814" t="s">
        <v>122</v>
      </c>
      <c r="DH127" s="815"/>
      <c r="DI127" s="815"/>
      <c r="DJ127" s="815"/>
      <c r="DK127" s="815"/>
      <c r="DL127" s="815" t="s">
        <v>122</v>
      </c>
      <c r="DM127" s="815"/>
      <c r="DN127" s="815"/>
      <c r="DO127" s="815"/>
      <c r="DP127" s="815"/>
      <c r="DQ127" s="815" t="s">
        <v>122</v>
      </c>
      <c r="DR127" s="815"/>
      <c r="DS127" s="815"/>
      <c r="DT127" s="815"/>
      <c r="DU127" s="815"/>
      <c r="DV127" s="792" t="s">
        <v>122</v>
      </c>
      <c r="DW127" s="792"/>
      <c r="DX127" s="792"/>
      <c r="DY127" s="792"/>
      <c r="DZ127" s="793"/>
    </row>
    <row r="128" spans="1:130" s="228" customFormat="1" ht="26.25" customHeight="1" thickBot="1" x14ac:dyDescent="0.25">
      <c r="A128" s="794" t="s">
        <v>475</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476</v>
      </c>
      <c r="X128" s="796"/>
      <c r="Y128" s="796"/>
      <c r="Z128" s="797"/>
      <c r="AA128" s="798">
        <v>5580213</v>
      </c>
      <c r="AB128" s="799"/>
      <c r="AC128" s="799"/>
      <c r="AD128" s="799"/>
      <c r="AE128" s="800"/>
      <c r="AF128" s="801">
        <v>5237390</v>
      </c>
      <c r="AG128" s="799"/>
      <c r="AH128" s="799"/>
      <c r="AI128" s="799"/>
      <c r="AJ128" s="800"/>
      <c r="AK128" s="801">
        <v>4968599</v>
      </c>
      <c r="AL128" s="799"/>
      <c r="AM128" s="799"/>
      <c r="AN128" s="799"/>
      <c r="AO128" s="800"/>
      <c r="AP128" s="802"/>
      <c r="AQ128" s="803"/>
      <c r="AR128" s="803"/>
      <c r="AS128" s="803"/>
      <c r="AT128" s="804"/>
      <c r="AU128" s="230"/>
      <c r="AV128" s="230"/>
      <c r="AW128" s="230"/>
      <c r="AX128" s="805" t="s">
        <v>477</v>
      </c>
      <c r="AY128" s="806"/>
      <c r="AZ128" s="806"/>
      <c r="BA128" s="806"/>
      <c r="BB128" s="806"/>
      <c r="BC128" s="806"/>
      <c r="BD128" s="806"/>
      <c r="BE128" s="807"/>
      <c r="BF128" s="784" t="s">
        <v>122</v>
      </c>
      <c r="BG128" s="785"/>
      <c r="BH128" s="785"/>
      <c r="BI128" s="785"/>
      <c r="BJ128" s="785"/>
      <c r="BK128" s="785"/>
      <c r="BL128" s="808"/>
      <c r="BM128" s="784">
        <v>11.25</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478</v>
      </c>
      <c r="CQ128" s="728"/>
      <c r="CR128" s="728"/>
      <c r="CS128" s="728"/>
      <c r="CT128" s="728"/>
      <c r="CU128" s="728"/>
      <c r="CV128" s="728"/>
      <c r="CW128" s="728"/>
      <c r="CX128" s="728"/>
      <c r="CY128" s="728"/>
      <c r="CZ128" s="728"/>
      <c r="DA128" s="728"/>
      <c r="DB128" s="728"/>
      <c r="DC128" s="728"/>
      <c r="DD128" s="728"/>
      <c r="DE128" s="728"/>
      <c r="DF128" s="729"/>
      <c r="DG128" s="788" t="s">
        <v>122</v>
      </c>
      <c r="DH128" s="789"/>
      <c r="DI128" s="789"/>
      <c r="DJ128" s="789"/>
      <c r="DK128" s="789"/>
      <c r="DL128" s="789" t="s">
        <v>122</v>
      </c>
      <c r="DM128" s="789"/>
      <c r="DN128" s="789"/>
      <c r="DO128" s="789"/>
      <c r="DP128" s="789"/>
      <c r="DQ128" s="789" t="s">
        <v>122</v>
      </c>
      <c r="DR128" s="789"/>
      <c r="DS128" s="789"/>
      <c r="DT128" s="789"/>
      <c r="DU128" s="789"/>
      <c r="DV128" s="790" t="s">
        <v>122</v>
      </c>
      <c r="DW128" s="790"/>
      <c r="DX128" s="790"/>
      <c r="DY128" s="790"/>
      <c r="DZ128" s="791"/>
    </row>
    <row r="129" spans="1:131" s="228" customFormat="1" ht="26.25" customHeight="1" x14ac:dyDescent="0.2">
      <c r="A129" s="772" t="s">
        <v>102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479</v>
      </c>
      <c r="X129" s="775"/>
      <c r="Y129" s="775"/>
      <c r="Z129" s="776"/>
      <c r="AA129" s="777">
        <v>227707392</v>
      </c>
      <c r="AB129" s="778"/>
      <c r="AC129" s="778"/>
      <c r="AD129" s="778"/>
      <c r="AE129" s="779"/>
      <c r="AF129" s="780">
        <v>218550464</v>
      </c>
      <c r="AG129" s="778"/>
      <c r="AH129" s="778"/>
      <c r="AI129" s="778"/>
      <c r="AJ129" s="779"/>
      <c r="AK129" s="780">
        <v>223069265</v>
      </c>
      <c r="AL129" s="778"/>
      <c r="AM129" s="778"/>
      <c r="AN129" s="778"/>
      <c r="AO129" s="779"/>
      <c r="AP129" s="781"/>
      <c r="AQ129" s="782"/>
      <c r="AR129" s="782"/>
      <c r="AS129" s="782"/>
      <c r="AT129" s="783"/>
      <c r="AU129" s="231"/>
      <c r="AV129" s="231"/>
      <c r="AW129" s="231"/>
      <c r="AX129" s="749" t="s">
        <v>480</v>
      </c>
      <c r="AY129" s="750"/>
      <c r="AZ129" s="750"/>
      <c r="BA129" s="750"/>
      <c r="BB129" s="750"/>
      <c r="BC129" s="750"/>
      <c r="BD129" s="750"/>
      <c r="BE129" s="751"/>
      <c r="BF129" s="768" t="s">
        <v>122</v>
      </c>
      <c r="BG129" s="769"/>
      <c r="BH129" s="769"/>
      <c r="BI129" s="769"/>
      <c r="BJ129" s="769"/>
      <c r="BK129" s="769"/>
      <c r="BL129" s="770"/>
      <c r="BM129" s="768">
        <v>16.25</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2" t="s">
        <v>481</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482</v>
      </c>
      <c r="X130" s="775"/>
      <c r="Y130" s="775"/>
      <c r="Z130" s="776"/>
      <c r="AA130" s="777">
        <v>25424430</v>
      </c>
      <c r="AB130" s="778"/>
      <c r="AC130" s="778"/>
      <c r="AD130" s="778"/>
      <c r="AE130" s="779"/>
      <c r="AF130" s="780">
        <v>24632484</v>
      </c>
      <c r="AG130" s="778"/>
      <c r="AH130" s="778"/>
      <c r="AI130" s="778"/>
      <c r="AJ130" s="779"/>
      <c r="AK130" s="780">
        <v>24830890</v>
      </c>
      <c r="AL130" s="778"/>
      <c r="AM130" s="778"/>
      <c r="AN130" s="778"/>
      <c r="AO130" s="779"/>
      <c r="AP130" s="781"/>
      <c r="AQ130" s="782"/>
      <c r="AR130" s="782"/>
      <c r="AS130" s="782"/>
      <c r="AT130" s="783"/>
      <c r="AU130" s="231"/>
      <c r="AV130" s="231"/>
      <c r="AW130" s="231"/>
      <c r="AX130" s="749" t="s">
        <v>483</v>
      </c>
      <c r="AY130" s="750"/>
      <c r="AZ130" s="750"/>
      <c r="BA130" s="750"/>
      <c r="BB130" s="750"/>
      <c r="BC130" s="750"/>
      <c r="BD130" s="750"/>
      <c r="BE130" s="751"/>
      <c r="BF130" s="752">
        <v>3.8</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484</v>
      </c>
      <c r="X131" s="759"/>
      <c r="Y131" s="759"/>
      <c r="Z131" s="760"/>
      <c r="AA131" s="761">
        <v>202282962</v>
      </c>
      <c r="AB131" s="762"/>
      <c r="AC131" s="762"/>
      <c r="AD131" s="762"/>
      <c r="AE131" s="763"/>
      <c r="AF131" s="764">
        <v>193917980</v>
      </c>
      <c r="AG131" s="762"/>
      <c r="AH131" s="762"/>
      <c r="AI131" s="762"/>
      <c r="AJ131" s="763"/>
      <c r="AK131" s="764">
        <v>198238375</v>
      </c>
      <c r="AL131" s="762"/>
      <c r="AM131" s="762"/>
      <c r="AN131" s="762"/>
      <c r="AO131" s="763"/>
      <c r="AP131" s="765"/>
      <c r="AQ131" s="766"/>
      <c r="AR131" s="766"/>
      <c r="AS131" s="766"/>
      <c r="AT131" s="767"/>
      <c r="AU131" s="231"/>
      <c r="AV131" s="231"/>
      <c r="AW131" s="231"/>
      <c r="AX131" s="727" t="s">
        <v>485</v>
      </c>
      <c r="AY131" s="728"/>
      <c r="AZ131" s="728"/>
      <c r="BA131" s="728"/>
      <c r="BB131" s="728"/>
      <c r="BC131" s="728"/>
      <c r="BD131" s="728"/>
      <c r="BE131" s="729"/>
      <c r="BF131" s="730" t="s">
        <v>122</v>
      </c>
      <c r="BG131" s="731"/>
      <c r="BH131" s="731"/>
      <c r="BI131" s="731"/>
      <c r="BJ131" s="731"/>
      <c r="BK131" s="731"/>
      <c r="BL131" s="732"/>
      <c r="BM131" s="730">
        <v>400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6" t="s">
        <v>486</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487</v>
      </c>
      <c r="W132" s="740"/>
      <c r="X132" s="740"/>
      <c r="Y132" s="740"/>
      <c r="Z132" s="741"/>
      <c r="AA132" s="742">
        <v>4.3945826739999996</v>
      </c>
      <c r="AB132" s="743"/>
      <c r="AC132" s="743"/>
      <c r="AD132" s="743"/>
      <c r="AE132" s="744"/>
      <c r="AF132" s="745">
        <v>4.0575933190000004</v>
      </c>
      <c r="AG132" s="743"/>
      <c r="AH132" s="743"/>
      <c r="AI132" s="743"/>
      <c r="AJ132" s="744"/>
      <c r="AK132" s="745">
        <v>3.1417591809999998</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488</v>
      </c>
      <c r="W133" s="719"/>
      <c r="X133" s="719"/>
      <c r="Y133" s="719"/>
      <c r="Z133" s="720"/>
      <c r="AA133" s="721">
        <v>4.8</v>
      </c>
      <c r="AB133" s="722"/>
      <c r="AC133" s="722"/>
      <c r="AD133" s="722"/>
      <c r="AE133" s="723"/>
      <c r="AF133" s="721">
        <v>4.4000000000000004</v>
      </c>
      <c r="AG133" s="722"/>
      <c r="AH133" s="722"/>
      <c r="AI133" s="722"/>
      <c r="AJ133" s="723"/>
      <c r="AK133" s="721">
        <v>3.8</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M7Mmcc/9AbuoFfv7o1jeliX+rgoFSD67yEEY03kuKzy/jl1IPycaQaT+toYa5c9OEaJJATIpJN0h+TJJsh0MRA==" saltValue="PDH2p5IsSzdAvuAgXS8d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X58" zoomScaleNormal="85" zoomScaleSheetLayoutView="100" workbookViewId="0"/>
  </sheetViews>
  <sheetFormatPr defaultColWidth="0" defaultRowHeight="13.5" customHeight="1" zeroHeight="1" x14ac:dyDescent="0.2"/>
  <cols>
    <col min="1" max="120" width="2.7265625" style="258" customWidth="1"/>
    <col min="121" max="121" width="0" style="257" hidden="1" customWidth="1"/>
    <col min="122" max="16384" width="9" style="257" hidden="1"/>
  </cols>
  <sheetData>
    <row r="1" spans="1:120" ht="13"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7"/>
    </row>
    <row r="17" spans="119:120" ht="13" x14ac:dyDescent="0.2">
      <c r="DP17" s="257"/>
    </row>
    <row r="18" spans="119:120" ht="13" x14ac:dyDescent="0.2"/>
    <row r="19" spans="119:120" ht="13" x14ac:dyDescent="0.2"/>
    <row r="20" spans="119:120" ht="13" x14ac:dyDescent="0.2">
      <c r="DO20" s="257"/>
      <c r="DP20" s="257"/>
    </row>
    <row r="21" spans="119:120" ht="13" x14ac:dyDescent="0.2">
      <c r="DP21" s="257"/>
    </row>
    <row r="22" spans="119:120" ht="13" x14ac:dyDescent="0.2"/>
    <row r="23" spans="119:120" ht="13" x14ac:dyDescent="0.2">
      <c r="DO23" s="257"/>
      <c r="DP23" s="257"/>
    </row>
    <row r="24" spans="119:120" ht="13" x14ac:dyDescent="0.2">
      <c r="DP24" s="257"/>
    </row>
    <row r="25" spans="119:120" ht="13" x14ac:dyDescent="0.2">
      <c r="DP25" s="257"/>
    </row>
    <row r="26" spans="119:120" ht="13" x14ac:dyDescent="0.2">
      <c r="DO26" s="257"/>
      <c r="DP26" s="257"/>
    </row>
    <row r="27" spans="119:120" ht="13" x14ac:dyDescent="0.2"/>
    <row r="28" spans="119:120" ht="13" x14ac:dyDescent="0.2">
      <c r="DO28" s="257"/>
      <c r="DP28" s="257"/>
    </row>
    <row r="29" spans="119:120" ht="13" x14ac:dyDescent="0.2">
      <c r="DP29" s="257"/>
    </row>
    <row r="30" spans="119:120" ht="13" x14ac:dyDescent="0.2"/>
    <row r="31" spans="119:120" ht="13" x14ac:dyDescent="0.2">
      <c r="DO31" s="257"/>
      <c r="DP31" s="257"/>
    </row>
    <row r="32" spans="119:120" ht="13" x14ac:dyDescent="0.2"/>
    <row r="33" spans="98:120" ht="13" x14ac:dyDescent="0.2">
      <c r="DO33" s="257"/>
      <c r="DP33" s="257"/>
    </row>
    <row r="34" spans="98:120" ht="13" x14ac:dyDescent="0.2">
      <c r="DM34" s="257"/>
    </row>
    <row r="35" spans="98:120" ht="13" x14ac:dyDescent="0.2">
      <c r="CT35" s="257"/>
      <c r="CU35" s="257"/>
      <c r="CV35" s="257"/>
      <c r="CY35" s="257"/>
      <c r="CZ35" s="257"/>
      <c r="DA35" s="257"/>
      <c r="DD35" s="257"/>
      <c r="DE35" s="257"/>
      <c r="DF35" s="257"/>
      <c r="DI35" s="257"/>
      <c r="DJ35" s="257"/>
      <c r="DK35" s="257"/>
      <c r="DM35" s="257"/>
      <c r="DN35" s="257"/>
      <c r="DO35" s="257"/>
      <c r="DP35" s="257"/>
    </row>
    <row r="36" spans="98:120" ht="13" x14ac:dyDescent="0.2"/>
    <row r="37" spans="98:120" ht="13" x14ac:dyDescent="0.2">
      <c r="CW37" s="257"/>
      <c r="DB37" s="257"/>
      <c r="DG37" s="257"/>
      <c r="DL37" s="257"/>
      <c r="DP37" s="257"/>
    </row>
    <row r="38" spans="98:120" ht="13"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7"/>
      <c r="DO49" s="257"/>
      <c r="DP49" s="25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7"/>
      <c r="CS63" s="257"/>
      <c r="CX63" s="257"/>
      <c r="DC63" s="257"/>
      <c r="DH63" s="257"/>
    </row>
    <row r="64" spans="22:120" ht="13" x14ac:dyDescent="0.2">
      <c r="V64" s="257"/>
    </row>
    <row r="65" spans="15:120" ht="13"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 x14ac:dyDescent="0.2">
      <c r="Q66" s="257"/>
      <c r="S66" s="257"/>
      <c r="U66" s="257"/>
      <c r="DM66" s="257"/>
    </row>
    <row r="67" spans="15:120" ht="13"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 x14ac:dyDescent="0.2"/>
    <row r="69" spans="15:120" ht="13" x14ac:dyDescent="0.2"/>
    <row r="70" spans="15:120" ht="13" x14ac:dyDescent="0.2"/>
    <row r="71" spans="15:120" ht="13" x14ac:dyDescent="0.2"/>
    <row r="72" spans="15:120" ht="13" x14ac:dyDescent="0.2">
      <c r="DP72" s="257"/>
    </row>
    <row r="73" spans="15:120" ht="13" x14ac:dyDescent="0.2">
      <c r="DP73" s="25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7"/>
      <c r="CX96" s="257"/>
      <c r="DC96" s="257"/>
      <c r="DH96" s="257"/>
    </row>
    <row r="97" spans="24:120" ht="13" x14ac:dyDescent="0.2">
      <c r="CS97" s="257"/>
      <c r="CX97" s="257"/>
      <c r="DC97" s="257"/>
      <c r="DH97" s="257"/>
      <c r="DP97" s="258" t="s">
        <v>489</v>
      </c>
    </row>
    <row r="98" spans="24:120" ht="13" hidden="1" x14ac:dyDescent="0.2">
      <c r="CS98" s="257"/>
      <c r="CX98" s="257"/>
      <c r="DC98" s="257"/>
      <c r="DH98" s="257"/>
    </row>
    <row r="99" spans="24:120" ht="13"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 hidden="1" x14ac:dyDescent="0.2">
      <c r="CT103" s="257"/>
      <c r="CV103" s="257"/>
      <c r="CW103" s="257"/>
      <c r="CY103" s="257"/>
      <c r="DA103" s="257"/>
      <c r="DB103" s="257"/>
      <c r="DD103" s="257"/>
      <c r="DF103" s="257"/>
      <c r="DG103" s="257"/>
      <c r="DI103" s="257"/>
      <c r="DK103" s="257"/>
      <c r="DL103" s="257"/>
      <c r="DM103" s="257"/>
      <c r="DN103" s="257"/>
      <c r="DO103" s="257"/>
      <c r="DP103" s="257"/>
    </row>
    <row r="104" spans="24:120" ht="13"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ki/JxVgkS+zJmkwdkSRgKGPEDgCJ0eKxZbbPnocOWlPdc1aVVTcs17kA9k0W/nTuxAecqKh++pPYzJdXZf34lA==" saltValue="Q6QfTMr8X2kVJqFHrjmx5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6"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row r="3" spans="2:116" ht="13" x14ac:dyDescent="0.2"/>
    <row r="4" spans="2:116" ht="13"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 x14ac:dyDescent="0.2"/>
    <row r="20" spans="9:116" ht="13" x14ac:dyDescent="0.2"/>
    <row r="21" spans="9:116" ht="13" x14ac:dyDescent="0.2">
      <c r="DL21" s="257"/>
    </row>
    <row r="22" spans="9:116" ht="13" x14ac:dyDescent="0.2">
      <c r="DI22" s="257"/>
      <c r="DJ22" s="257"/>
      <c r="DK22" s="257"/>
      <c r="DL22" s="257"/>
    </row>
    <row r="23" spans="9:116" ht="13" x14ac:dyDescent="0.2">
      <c r="CY23" s="257"/>
      <c r="CZ23" s="257"/>
      <c r="DA23" s="257"/>
      <c r="DB23" s="257"/>
      <c r="DC23" s="257"/>
      <c r="DD23" s="257"/>
      <c r="DE23" s="257"/>
      <c r="DF23" s="257"/>
      <c r="DG23" s="257"/>
      <c r="DH23" s="257"/>
      <c r="DI23" s="257"/>
      <c r="DJ23" s="257"/>
      <c r="DK23" s="257"/>
      <c r="DL23" s="25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7"/>
      <c r="DA35" s="257"/>
      <c r="DB35" s="257"/>
      <c r="DC35" s="257"/>
      <c r="DD35" s="257"/>
      <c r="DE35" s="257"/>
      <c r="DF35" s="257"/>
      <c r="DG35" s="257"/>
      <c r="DH35" s="257"/>
      <c r="DI35" s="257"/>
      <c r="DJ35" s="257"/>
      <c r="DK35" s="257"/>
      <c r="DL35" s="257"/>
    </row>
    <row r="36" spans="15:116" ht="13" x14ac:dyDescent="0.2"/>
    <row r="37" spans="15:116" ht="13" x14ac:dyDescent="0.2">
      <c r="DL37" s="257"/>
    </row>
    <row r="38" spans="15:116" ht="13" x14ac:dyDescent="0.2">
      <c r="DI38" s="257"/>
      <c r="DJ38" s="257"/>
      <c r="DK38" s="257"/>
      <c r="DL38" s="257"/>
    </row>
    <row r="39" spans="15:116" ht="13" x14ac:dyDescent="0.2"/>
    <row r="40" spans="15:116" ht="13" x14ac:dyDescent="0.2"/>
    <row r="41" spans="15:116" ht="13" x14ac:dyDescent="0.2"/>
    <row r="42" spans="15:116" ht="13" x14ac:dyDescent="0.2"/>
    <row r="43" spans="15:116" ht="13"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 x14ac:dyDescent="0.2">
      <c r="DL44" s="257"/>
    </row>
    <row r="45" spans="15:116" ht="13" x14ac:dyDescent="0.2"/>
    <row r="46" spans="15:116" ht="13" x14ac:dyDescent="0.2">
      <c r="DA46" s="257"/>
      <c r="DB46" s="257"/>
      <c r="DC46" s="257"/>
      <c r="DD46" s="257"/>
      <c r="DE46" s="257"/>
      <c r="DF46" s="257"/>
      <c r="DG46" s="257"/>
      <c r="DH46" s="257"/>
      <c r="DI46" s="257"/>
      <c r="DJ46" s="257"/>
      <c r="DK46" s="257"/>
      <c r="DL46" s="257"/>
    </row>
    <row r="47" spans="15:116" ht="13" x14ac:dyDescent="0.2"/>
    <row r="48" spans="15:116" ht="13" x14ac:dyDescent="0.2"/>
    <row r="49" spans="104:116" ht="13" x14ac:dyDescent="0.2"/>
    <row r="50" spans="104:116" ht="13" x14ac:dyDescent="0.2">
      <c r="CZ50" s="257"/>
      <c r="DA50" s="257"/>
      <c r="DB50" s="257"/>
      <c r="DC50" s="257"/>
      <c r="DD50" s="257"/>
      <c r="DE50" s="257"/>
      <c r="DF50" s="257"/>
      <c r="DG50" s="257"/>
      <c r="DH50" s="257"/>
      <c r="DI50" s="257"/>
      <c r="DJ50" s="257"/>
      <c r="DK50" s="257"/>
      <c r="DL50" s="257"/>
    </row>
    <row r="51" spans="104:116" ht="13" x14ac:dyDescent="0.2"/>
    <row r="52" spans="104:116" ht="13" x14ac:dyDescent="0.2"/>
    <row r="53" spans="104:116" ht="13" x14ac:dyDescent="0.2">
      <c r="DL53" s="25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7"/>
      <c r="DD67" s="257"/>
      <c r="DE67" s="257"/>
      <c r="DF67" s="257"/>
      <c r="DG67" s="257"/>
      <c r="DH67" s="257"/>
      <c r="DI67" s="257"/>
      <c r="DJ67" s="257"/>
      <c r="DK67" s="257"/>
      <c r="DL67" s="25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hzgZjyMBgJFDLw1T/Wys4JRSGi8ChPKk6SW40kZin7V1StRoO8TQftE93Hi69DcDwXGK/0j1AKLbXr3lsVeVQ==" saltValue="ARHJv+qc1InYLFcLQtG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SheetLayoutView="10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490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491</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492</v>
      </c>
      <c r="AP7" s="270"/>
      <c r="AQ7" s="271" t="s">
        <v>493</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494</v>
      </c>
      <c r="AQ8" s="277" t="s">
        <v>495</v>
      </c>
      <c r="AR8" s="278" t="s">
        <v>496</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8" t="s">
        <v>497</v>
      </c>
      <c r="AL9" s="1129"/>
      <c r="AM9" s="1129"/>
      <c r="AN9" s="1130"/>
      <c r="AO9" s="279">
        <v>77819857</v>
      </c>
      <c r="AP9" s="279">
        <v>98633</v>
      </c>
      <c r="AQ9" s="280">
        <v>103356</v>
      </c>
      <c r="AR9" s="281">
        <v>-4.5999999999999996</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8" t="s">
        <v>498</v>
      </c>
      <c r="AL10" s="1129"/>
      <c r="AM10" s="1129"/>
      <c r="AN10" s="1130"/>
      <c r="AO10" s="282">
        <v>155076</v>
      </c>
      <c r="AP10" s="282">
        <v>197</v>
      </c>
      <c r="AQ10" s="283">
        <v>104</v>
      </c>
      <c r="AR10" s="284">
        <v>89.4</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8" t="s">
        <v>499</v>
      </c>
      <c r="AL11" s="1129"/>
      <c r="AM11" s="1129"/>
      <c r="AN11" s="1130"/>
      <c r="AO11" s="282">
        <v>175110</v>
      </c>
      <c r="AP11" s="282">
        <v>222</v>
      </c>
      <c r="AQ11" s="283">
        <v>1054</v>
      </c>
      <c r="AR11" s="284">
        <v>-78.900000000000006</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8" t="s">
        <v>500</v>
      </c>
      <c r="AL12" s="1129"/>
      <c r="AM12" s="1129"/>
      <c r="AN12" s="1130"/>
      <c r="AO12" s="282" t="s">
        <v>501</v>
      </c>
      <c r="AP12" s="282" t="s">
        <v>501</v>
      </c>
      <c r="AQ12" s="283">
        <v>3</v>
      </c>
      <c r="AR12" s="284" t="s">
        <v>501</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8" t="s">
        <v>502</v>
      </c>
      <c r="AL13" s="1129"/>
      <c r="AM13" s="1129"/>
      <c r="AN13" s="1130"/>
      <c r="AO13" s="282">
        <v>1382810</v>
      </c>
      <c r="AP13" s="282">
        <v>1753</v>
      </c>
      <c r="AQ13" s="283">
        <v>1918</v>
      </c>
      <c r="AR13" s="284">
        <v>-8.6</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8" t="s">
        <v>503</v>
      </c>
      <c r="AL14" s="1129"/>
      <c r="AM14" s="1129"/>
      <c r="AN14" s="1130"/>
      <c r="AO14" s="282">
        <v>1340879</v>
      </c>
      <c r="AP14" s="282">
        <v>1699</v>
      </c>
      <c r="AQ14" s="283">
        <v>1336</v>
      </c>
      <c r="AR14" s="284">
        <v>27.2</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1" t="s">
        <v>504</v>
      </c>
      <c r="AL15" s="1132"/>
      <c r="AM15" s="1132"/>
      <c r="AN15" s="1133"/>
      <c r="AO15" s="282">
        <v>-3245458</v>
      </c>
      <c r="AP15" s="282">
        <v>-4113</v>
      </c>
      <c r="AQ15" s="283">
        <v>-3217</v>
      </c>
      <c r="AR15" s="284">
        <v>27.9</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1" t="s">
        <v>177</v>
      </c>
      <c r="AL16" s="1132"/>
      <c r="AM16" s="1132"/>
      <c r="AN16" s="1133"/>
      <c r="AO16" s="282">
        <v>77628274</v>
      </c>
      <c r="AP16" s="282">
        <v>98390</v>
      </c>
      <c r="AQ16" s="283">
        <v>104553</v>
      </c>
      <c r="AR16" s="284">
        <v>-5.9</v>
      </c>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505</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506</v>
      </c>
      <c r="AP20" s="291" t="s">
        <v>507</v>
      </c>
      <c r="AQ20" s="292" t="s">
        <v>508</v>
      </c>
      <c r="AR20" s="293"/>
    </row>
    <row r="21" spans="1:46" s="299" customFormat="1" ht="13"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4" t="s">
        <v>509</v>
      </c>
      <c r="AL21" s="1135"/>
      <c r="AM21" s="1135"/>
      <c r="AN21" s="1136"/>
      <c r="AO21" s="295">
        <v>10.97</v>
      </c>
      <c r="AP21" s="296">
        <v>11.38</v>
      </c>
      <c r="AQ21" s="297">
        <v>-0.41</v>
      </c>
      <c r="AR21" s="265"/>
      <c r="AS21" s="298"/>
      <c r="AT21" s="294"/>
    </row>
    <row r="22" spans="1:46" s="299" customFormat="1" ht="13"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4" t="s">
        <v>510</v>
      </c>
      <c r="AL22" s="1135"/>
      <c r="AM22" s="1135"/>
      <c r="AN22" s="1136"/>
      <c r="AO22" s="300">
        <v>100.1</v>
      </c>
      <c r="AP22" s="301">
        <v>99.9</v>
      </c>
      <c r="AQ22" s="302">
        <v>0.2</v>
      </c>
      <c r="AR22" s="286"/>
      <c r="AS22" s="298"/>
      <c r="AT22" s="294"/>
    </row>
    <row r="23" spans="1:46" s="299" customFormat="1" ht="13"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27" t="s">
        <v>511</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ht="13" x14ac:dyDescent="0.2">
      <c r="A27" s="307"/>
      <c r="AO27" s="260"/>
      <c r="AP27" s="260"/>
      <c r="AQ27" s="260"/>
      <c r="AR27" s="260"/>
      <c r="AS27" s="260"/>
      <c r="AT27" s="260"/>
    </row>
    <row r="28" spans="1:46" ht="16.5" x14ac:dyDescent="0.2">
      <c r="A28" s="261" t="s">
        <v>512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513</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492</v>
      </c>
      <c r="AP30" s="270"/>
      <c r="AQ30" s="271" t="s">
        <v>493</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494</v>
      </c>
      <c r="AQ31" s="277" t="s">
        <v>495</v>
      </c>
      <c r="AR31" s="278" t="s">
        <v>496</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514</v>
      </c>
      <c r="AL32" s="1119"/>
      <c r="AM32" s="1119"/>
      <c r="AN32" s="1120"/>
      <c r="AO32" s="310">
        <v>24489860</v>
      </c>
      <c r="AP32" s="310">
        <v>31040</v>
      </c>
      <c r="AQ32" s="311">
        <v>30018</v>
      </c>
      <c r="AR32" s="312">
        <v>3.4</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515</v>
      </c>
      <c r="AL33" s="1119"/>
      <c r="AM33" s="1119"/>
      <c r="AN33" s="1120"/>
      <c r="AO33" s="310" t="s">
        <v>501</v>
      </c>
      <c r="AP33" s="310" t="s">
        <v>501</v>
      </c>
      <c r="AQ33" s="311">
        <v>2237</v>
      </c>
      <c r="AR33" s="312" t="s">
        <v>501</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516</v>
      </c>
      <c r="AL34" s="1119"/>
      <c r="AM34" s="1119"/>
      <c r="AN34" s="1120"/>
      <c r="AO34" s="310">
        <v>5166667</v>
      </c>
      <c r="AP34" s="310">
        <v>6548</v>
      </c>
      <c r="AQ34" s="311">
        <v>21851</v>
      </c>
      <c r="AR34" s="312">
        <v>-70</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517</v>
      </c>
      <c r="AL35" s="1119"/>
      <c r="AM35" s="1119"/>
      <c r="AN35" s="1120"/>
      <c r="AO35" s="310">
        <v>4797302</v>
      </c>
      <c r="AP35" s="310">
        <v>6080</v>
      </c>
      <c r="AQ35" s="311">
        <v>9810</v>
      </c>
      <c r="AR35" s="312">
        <v>-38</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518</v>
      </c>
      <c r="AL36" s="1119"/>
      <c r="AM36" s="1119"/>
      <c r="AN36" s="1120"/>
      <c r="AO36" s="310" t="s">
        <v>501</v>
      </c>
      <c r="AP36" s="310" t="s">
        <v>501</v>
      </c>
      <c r="AQ36" s="311">
        <v>148</v>
      </c>
      <c r="AR36" s="312" t="s">
        <v>501</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519</v>
      </c>
      <c r="AL37" s="1119"/>
      <c r="AM37" s="1119"/>
      <c r="AN37" s="1120"/>
      <c r="AO37" s="310">
        <v>1573832</v>
      </c>
      <c r="AP37" s="310">
        <v>1995</v>
      </c>
      <c r="AQ37" s="311">
        <v>1410</v>
      </c>
      <c r="AR37" s="312">
        <v>41.5</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1" t="s">
        <v>520</v>
      </c>
      <c r="AL38" s="1122"/>
      <c r="AM38" s="1122"/>
      <c r="AN38" s="1123"/>
      <c r="AO38" s="313" t="s">
        <v>501</v>
      </c>
      <c r="AP38" s="313" t="s">
        <v>501</v>
      </c>
      <c r="AQ38" s="314">
        <v>0</v>
      </c>
      <c r="AR38" s="302" t="s">
        <v>501</v>
      </c>
      <c r="AS38" s="309"/>
    </row>
    <row r="39" spans="1:46"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1" t="s">
        <v>521</v>
      </c>
      <c r="AL39" s="1122"/>
      <c r="AM39" s="1122"/>
      <c r="AN39" s="1123"/>
      <c r="AO39" s="310">
        <v>-4968599</v>
      </c>
      <c r="AP39" s="310">
        <v>-6297</v>
      </c>
      <c r="AQ39" s="311">
        <v>-17155</v>
      </c>
      <c r="AR39" s="312">
        <v>-63.3</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522</v>
      </c>
      <c r="AL40" s="1119"/>
      <c r="AM40" s="1119"/>
      <c r="AN40" s="1120"/>
      <c r="AO40" s="310">
        <v>-24830890</v>
      </c>
      <c r="AP40" s="310">
        <v>-31472</v>
      </c>
      <c r="AQ40" s="311">
        <v>-31149</v>
      </c>
      <c r="AR40" s="312">
        <v>1</v>
      </c>
      <c r="AS40" s="309"/>
    </row>
    <row r="41" spans="1:46"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4" t="s">
        <v>287</v>
      </c>
      <c r="AL41" s="1125"/>
      <c r="AM41" s="1125"/>
      <c r="AN41" s="1126"/>
      <c r="AO41" s="310">
        <v>6228172</v>
      </c>
      <c r="AP41" s="310">
        <v>7894</v>
      </c>
      <c r="AQ41" s="311">
        <v>17170</v>
      </c>
      <c r="AR41" s="312">
        <v>-54</v>
      </c>
      <c r="AS41" s="309"/>
    </row>
    <row r="42" spans="1:46"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523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524</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1" t="s">
        <v>492</v>
      </c>
      <c r="AN49" s="1113" t="s">
        <v>525</v>
      </c>
      <c r="AO49" s="1114"/>
      <c r="AP49" s="1114"/>
      <c r="AQ49" s="1114"/>
      <c r="AR49" s="1115"/>
    </row>
    <row r="50" spans="1:4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2"/>
      <c r="AN50" s="326" t="s">
        <v>526</v>
      </c>
      <c r="AO50" s="327" t="s">
        <v>527</v>
      </c>
      <c r="AP50" s="328" t="s">
        <v>528</v>
      </c>
      <c r="AQ50" s="329" t="s">
        <v>529</v>
      </c>
      <c r="AR50" s="330" t="s">
        <v>530</v>
      </c>
    </row>
    <row r="51" spans="1:4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531</v>
      </c>
      <c r="AL51" s="323"/>
      <c r="AM51" s="331">
        <v>56699489</v>
      </c>
      <c r="AN51" s="332">
        <v>70651</v>
      </c>
      <c r="AO51" s="333">
        <v>34.6</v>
      </c>
      <c r="AP51" s="334">
        <v>57132</v>
      </c>
      <c r="AQ51" s="335">
        <v>4</v>
      </c>
      <c r="AR51" s="336">
        <v>30.6</v>
      </c>
    </row>
    <row r="52" spans="1:4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532</v>
      </c>
      <c r="AM52" s="339">
        <v>29346368</v>
      </c>
      <c r="AN52" s="340">
        <v>36567</v>
      </c>
      <c r="AO52" s="341">
        <v>39.6</v>
      </c>
      <c r="AP52" s="342">
        <v>30126</v>
      </c>
      <c r="AQ52" s="343">
        <v>2.8</v>
      </c>
      <c r="AR52" s="344">
        <v>36.799999999999997</v>
      </c>
    </row>
    <row r="53" spans="1:4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533</v>
      </c>
      <c r="AL53" s="323"/>
      <c r="AM53" s="331">
        <v>56456955</v>
      </c>
      <c r="AN53" s="332">
        <v>70574</v>
      </c>
      <c r="AO53" s="333">
        <v>-0.1</v>
      </c>
      <c r="AP53" s="334">
        <v>58766</v>
      </c>
      <c r="AQ53" s="335">
        <v>2.9</v>
      </c>
      <c r="AR53" s="336">
        <v>-3</v>
      </c>
    </row>
    <row r="54" spans="1:4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532</v>
      </c>
      <c r="AM54" s="339">
        <v>29937384</v>
      </c>
      <c r="AN54" s="340">
        <v>37423</v>
      </c>
      <c r="AO54" s="341">
        <v>2.2999999999999998</v>
      </c>
      <c r="AP54" s="342">
        <v>29363</v>
      </c>
      <c r="AQ54" s="343">
        <v>-2.5</v>
      </c>
      <c r="AR54" s="344">
        <v>4.8</v>
      </c>
    </row>
    <row r="55" spans="1:4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534</v>
      </c>
      <c r="AL55" s="323"/>
      <c r="AM55" s="331">
        <v>45842169</v>
      </c>
      <c r="AN55" s="332">
        <v>57607</v>
      </c>
      <c r="AO55" s="333">
        <v>-18.399999999999999</v>
      </c>
      <c r="AP55" s="334">
        <v>62482</v>
      </c>
      <c r="AQ55" s="335">
        <v>6.3</v>
      </c>
      <c r="AR55" s="336">
        <v>-24.7</v>
      </c>
    </row>
    <row r="56" spans="1:4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532</v>
      </c>
      <c r="AM56" s="339">
        <v>23304104</v>
      </c>
      <c r="AN56" s="340">
        <v>29285</v>
      </c>
      <c r="AO56" s="341">
        <v>-21.7</v>
      </c>
      <c r="AP56" s="342">
        <v>34626</v>
      </c>
      <c r="AQ56" s="343">
        <v>17.899999999999999</v>
      </c>
      <c r="AR56" s="344">
        <v>-39.6</v>
      </c>
    </row>
    <row r="57" spans="1:4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535</v>
      </c>
      <c r="AL57" s="323"/>
      <c r="AM57" s="331">
        <v>52453232</v>
      </c>
      <c r="AN57" s="332">
        <v>66170</v>
      </c>
      <c r="AO57" s="333">
        <v>14.9</v>
      </c>
      <c r="AP57" s="334">
        <v>59288</v>
      </c>
      <c r="AQ57" s="335">
        <v>-5.0999999999999996</v>
      </c>
      <c r="AR57" s="336">
        <v>20</v>
      </c>
    </row>
    <row r="58" spans="1:4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532</v>
      </c>
      <c r="AM58" s="339">
        <v>28346434</v>
      </c>
      <c r="AN58" s="340">
        <v>35759</v>
      </c>
      <c r="AO58" s="341">
        <v>22.1</v>
      </c>
      <c r="AP58" s="342">
        <v>32670</v>
      </c>
      <c r="AQ58" s="343">
        <v>-5.6</v>
      </c>
      <c r="AR58" s="344">
        <v>27.7</v>
      </c>
    </row>
    <row r="59" spans="1:4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536</v>
      </c>
      <c r="AL59" s="323"/>
      <c r="AM59" s="331">
        <v>76526475</v>
      </c>
      <c r="AN59" s="332">
        <v>96994</v>
      </c>
      <c r="AO59" s="333">
        <v>46.6</v>
      </c>
      <c r="AP59" s="334">
        <v>63490</v>
      </c>
      <c r="AQ59" s="335">
        <v>7.1</v>
      </c>
      <c r="AR59" s="336">
        <v>39.5</v>
      </c>
    </row>
    <row r="60" spans="1:4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532</v>
      </c>
      <c r="AM60" s="339">
        <v>43498867</v>
      </c>
      <c r="AN60" s="340">
        <v>55133</v>
      </c>
      <c r="AO60" s="341">
        <v>54.2</v>
      </c>
      <c r="AP60" s="342">
        <v>35347</v>
      </c>
      <c r="AQ60" s="343">
        <v>8.1999999999999993</v>
      </c>
      <c r="AR60" s="344">
        <v>46</v>
      </c>
    </row>
    <row r="61" spans="1:4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537</v>
      </c>
      <c r="AL61" s="345"/>
      <c r="AM61" s="346">
        <v>57595664</v>
      </c>
      <c r="AN61" s="347">
        <v>72399</v>
      </c>
      <c r="AO61" s="348">
        <v>15.5</v>
      </c>
      <c r="AP61" s="349">
        <v>60232</v>
      </c>
      <c r="AQ61" s="350">
        <v>3</v>
      </c>
      <c r="AR61" s="336">
        <v>12.5</v>
      </c>
    </row>
    <row r="62" spans="1:4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532</v>
      </c>
      <c r="AM62" s="339">
        <v>30886631</v>
      </c>
      <c r="AN62" s="340">
        <v>38833</v>
      </c>
      <c r="AO62" s="341">
        <v>19.3</v>
      </c>
      <c r="AP62" s="342">
        <v>32426</v>
      </c>
      <c r="AQ62" s="343">
        <v>4.2</v>
      </c>
      <c r="AR62" s="344">
        <v>15.1</v>
      </c>
    </row>
    <row r="63" spans="1:4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lSvPicTyZ+yfPGt1O2FqnY/jMDJc/ZVPi+7LvSSzmLyGeN+y9d0RON9KejjbEfU9k4XVbIEYnXT7vUjMzybKaw==" saltValue="lkz8FMOeFMEWFLbwoEHT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M65"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 x14ac:dyDescent="0.2">
      <c r="B2" s="257"/>
      <c r="DG2" s="257"/>
    </row>
    <row r="3" spans="2: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 x14ac:dyDescent="0.2"/>
    <row r="5" spans="2:125" ht="13" x14ac:dyDescent="0.2"/>
    <row r="6" spans="2:125" ht="13" x14ac:dyDescent="0.2"/>
    <row r="7" spans="2:125" ht="13" x14ac:dyDescent="0.2"/>
    <row r="8" spans="2:125" ht="13" x14ac:dyDescent="0.2"/>
    <row r="9" spans="2:125" ht="13" x14ac:dyDescent="0.2">
      <c r="DU9" s="25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7"/>
    </row>
    <row r="18" spans="125:125" ht="13" x14ac:dyDescent="0.2"/>
    <row r="19" spans="125:125" ht="13" x14ac:dyDescent="0.2"/>
    <row r="20" spans="125:125" ht="13" x14ac:dyDescent="0.2">
      <c r="DU20" s="257"/>
    </row>
    <row r="21" spans="125:125" ht="13" x14ac:dyDescent="0.2">
      <c r="DU21" s="25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7"/>
    </row>
    <row r="29" spans="125:125" ht="13" x14ac:dyDescent="0.2"/>
    <row r="30" spans="125:125" ht="13" x14ac:dyDescent="0.2"/>
    <row r="31" spans="125:125" ht="13" x14ac:dyDescent="0.2"/>
    <row r="32" spans="125:125" ht="13" x14ac:dyDescent="0.2"/>
    <row r="33" spans="2:125" ht="13" x14ac:dyDescent="0.2">
      <c r="B33" s="257"/>
      <c r="G33" s="257"/>
      <c r="I33" s="257"/>
    </row>
    <row r="34" spans="2:125" ht="13" x14ac:dyDescent="0.2">
      <c r="C34" s="257"/>
      <c r="P34" s="257"/>
      <c r="DE34" s="257"/>
      <c r="DH34" s="257"/>
    </row>
    <row r="35" spans="2:125" ht="13" x14ac:dyDescent="0.2">
      <c r="D35" s="257"/>
      <c r="E35" s="257"/>
      <c r="DG35" s="257"/>
      <c r="DJ35" s="257"/>
      <c r="DP35" s="257"/>
      <c r="DQ35" s="257"/>
      <c r="DR35" s="257"/>
      <c r="DS35" s="257"/>
      <c r="DT35" s="257"/>
      <c r="DU35" s="257"/>
    </row>
    <row r="36" spans="2:125" ht="13"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 x14ac:dyDescent="0.2">
      <c r="DU37" s="257"/>
    </row>
    <row r="38" spans="2:125" ht="13" x14ac:dyDescent="0.2">
      <c r="DT38" s="257"/>
      <c r="DU38" s="257"/>
    </row>
    <row r="39" spans="2:125" ht="13" x14ac:dyDescent="0.2"/>
    <row r="40" spans="2:125" ht="13" x14ac:dyDescent="0.2">
      <c r="DH40" s="257"/>
    </row>
    <row r="41" spans="2:125" ht="13" x14ac:dyDescent="0.2">
      <c r="DE41" s="257"/>
    </row>
    <row r="42" spans="2:125" ht="13" x14ac:dyDescent="0.2">
      <c r="DG42" s="257"/>
      <c r="DJ42" s="257"/>
    </row>
    <row r="43" spans="2:125" ht="13"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 x14ac:dyDescent="0.2">
      <c r="DU44" s="257"/>
    </row>
    <row r="45" spans="2:125" ht="13" x14ac:dyDescent="0.2"/>
    <row r="46" spans="2:125" ht="13" x14ac:dyDescent="0.2"/>
    <row r="47" spans="2:125" ht="13" x14ac:dyDescent="0.2"/>
    <row r="48" spans="2:125" ht="13" x14ac:dyDescent="0.2">
      <c r="DT48" s="257"/>
      <c r="DU48" s="257"/>
    </row>
    <row r="49" spans="120:125" ht="13" x14ac:dyDescent="0.2">
      <c r="DU49" s="257"/>
    </row>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7"/>
    </row>
    <row r="83" spans="116:125" ht="13" x14ac:dyDescent="0.2">
      <c r="DM83" s="257"/>
      <c r="DN83" s="257"/>
      <c r="DO83" s="257"/>
      <c r="DP83" s="257"/>
      <c r="DQ83" s="257"/>
      <c r="DR83" s="257"/>
      <c r="DS83" s="257"/>
      <c r="DT83" s="257"/>
      <c r="DU83" s="257"/>
    </row>
    <row r="84" spans="116:125" ht="13" x14ac:dyDescent="0.2"/>
    <row r="85" spans="116:125" ht="13" x14ac:dyDescent="0.2"/>
    <row r="86" spans="116:125" ht="13" x14ac:dyDescent="0.2"/>
    <row r="87" spans="116:125" ht="13" x14ac:dyDescent="0.2"/>
    <row r="88" spans="116:125" ht="13" x14ac:dyDescent="0.2">
      <c r="DU88" s="25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489</v>
      </c>
    </row>
    <row r="121" spans="125:125" ht="13.5" hidden="1" customHeight="1" x14ac:dyDescent="0.2">
      <c r="DU121" s="257"/>
    </row>
  </sheetData>
  <sheetProtection algorithmName="SHA-512" hashValue="ZNKt4j8fWzWKgRZ7HtoCueGuZqxJD+GoiPBfGa6PeQEXSXTmU/jqn7yVGnhnoUqTwuuZCSVoxjHrR5a3cjlRVg==" saltValue="Dfdcj6SNYByraApAJoIK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Normal="100" zoomScaleSheetLayoutView="55" workbookViewId="0"/>
  </sheetViews>
  <sheetFormatPr defaultColWidth="0" defaultRowHeight="13.5" customHeight="1" zeroHeight="1" x14ac:dyDescent="0.2"/>
  <cols>
    <col min="1" max="125" width="2.4531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T2" s="257"/>
    </row>
    <row r="3" spans="1:125"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7"/>
      <c r="G33" s="257"/>
      <c r="I33" s="257"/>
    </row>
    <row r="34" spans="2:125" ht="13" x14ac:dyDescent="0.2">
      <c r="C34" s="257"/>
      <c r="P34" s="257"/>
      <c r="R34" s="257"/>
      <c r="U34" s="257"/>
    </row>
    <row r="35" spans="2:125" ht="13"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 x14ac:dyDescent="0.2">
      <c r="F36" s="257"/>
      <c r="H36" s="257"/>
      <c r="J36" s="257"/>
      <c r="K36" s="257"/>
      <c r="L36" s="257"/>
      <c r="M36" s="257"/>
      <c r="N36" s="257"/>
      <c r="O36" s="257"/>
      <c r="Q36" s="257"/>
      <c r="S36" s="257"/>
      <c r="V36" s="257"/>
    </row>
    <row r="37" spans="2:125" ht="13" x14ac:dyDescent="0.2"/>
    <row r="38" spans="2:125" ht="13" x14ac:dyDescent="0.2"/>
    <row r="39" spans="2:125" ht="13" x14ac:dyDescent="0.2"/>
    <row r="40" spans="2:125" ht="13" x14ac:dyDescent="0.2">
      <c r="U40" s="257"/>
    </row>
    <row r="41" spans="2:125" ht="13" x14ac:dyDescent="0.2">
      <c r="R41" s="257"/>
    </row>
    <row r="42" spans="2:125" ht="13"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 x14ac:dyDescent="0.2">
      <c r="Q43" s="257"/>
      <c r="S43" s="257"/>
      <c r="V43" s="25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489</v>
      </c>
    </row>
  </sheetData>
  <sheetProtection algorithmName="SHA-512" hashValue="HW1lBHMpGjMpvUSO7XC/5Ij26RORPJspZrmWja0kXCrm3p3NyJRiY+0cfbqG4yZFDfSWOy6axGVxR8MUME38EQ==" saltValue="AKpZf6kbdA/QSKtAKH0V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539</v>
      </c>
      <c r="G46" s="8" t="s">
        <v>540</v>
      </c>
      <c r="H46" s="8" t="s">
        <v>541</v>
      </c>
      <c r="I46" s="8" t="s">
        <v>542</v>
      </c>
      <c r="J46" s="9" t="s">
        <v>543</v>
      </c>
    </row>
    <row r="47" spans="2:10" ht="57.75" customHeight="1" x14ac:dyDescent="0.2">
      <c r="B47" s="10"/>
      <c r="C47" s="1137" t="s">
        <v>3</v>
      </c>
      <c r="D47" s="1137"/>
      <c r="E47" s="1138"/>
      <c r="F47" s="11">
        <v>5.42</v>
      </c>
      <c r="G47" s="12">
        <v>4.9800000000000004</v>
      </c>
      <c r="H47" s="12">
        <v>6.36</v>
      </c>
      <c r="I47" s="12">
        <v>6.31</v>
      </c>
      <c r="J47" s="13">
        <v>6.51</v>
      </c>
    </row>
    <row r="48" spans="2:10" ht="57.75" customHeight="1" x14ac:dyDescent="0.2">
      <c r="B48" s="14"/>
      <c r="C48" s="1139" t="s">
        <v>4</v>
      </c>
      <c r="D48" s="1139"/>
      <c r="E48" s="1140"/>
      <c r="F48" s="15">
        <v>2.79</v>
      </c>
      <c r="G48" s="16">
        <v>3</v>
      </c>
      <c r="H48" s="16">
        <v>3.18</v>
      </c>
      <c r="I48" s="16">
        <v>4.26</v>
      </c>
      <c r="J48" s="17">
        <v>3.43</v>
      </c>
    </row>
    <row r="49" spans="2:10" ht="57.75" customHeight="1" thickBot="1" x14ac:dyDescent="0.25">
      <c r="B49" s="18"/>
      <c r="C49" s="1141" t="s">
        <v>5</v>
      </c>
      <c r="D49" s="1141"/>
      <c r="E49" s="1142"/>
      <c r="F49" s="19" t="s">
        <v>544</v>
      </c>
      <c r="G49" s="20" t="s">
        <v>545</v>
      </c>
      <c r="H49" s="20">
        <v>1.96</v>
      </c>
      <c r="I49" s="20">
        <v>0.64</v>
      </c>
      <c r="J49" s="21" t="s">
        <v>546</v>
      </c>
    </row>
    <row r="50" spans="2:10" ht="13" x14ac:dyDescent="0.2"/>
  </sheetData>
  <sheetProtection algorithmName="SHA-512" hashValue="cNoS7TGt/DmfSVudI3HHk+sBbaR3zfYqDUz4jbInZz3DfpJ4uSnbtQQxP87nqCq/uboftX5QyKtzRaTRViLOdg==" saltValue="0SYjb1ecf2fuzMX1JPYg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149" t="s">
        <v>547</v>
      </c>
      <c r="D34" s="1149"/>
      <c r="E34" s="1150"/>
      <c r="F34" s="32">
        <v>2.76</v>
      </c>
      <c r="G34" s="33">
        <v>2.96</v>
      </c>
      <c r="H34" s="33">
        <v>3.13</v>
      </c>
      <c r="I34" s="33">
        <v>4.21</v>
      </c>
      <c r="J34" s="34">
        <v>3.38</v>
      </c>
      <c r="K34" s="22"/>
      <c r="L34" s="22"/>
      <c r="M34" s="22"/>
      <c r="N34" s="22"/>
      <c r="O34" s="22"/>
      <c r="P34" s="22"/>
    </row>
    <row r="35" spans="1:16" ht="39" customHeight="1" x14ac:dyDescent="0.2">
      <c r="A35" s="22"/>
      <c r="B35" s="35"/>
      <c r="C35" s="1143" t="s">
        <v>548</v>
      </c>
      <c r="D35" s="1144"/>
      <c r="E35" s="1145"/>
      <c r="F35" s="36">
        <v>5.31</v>
      </c>
      <c r="G35" s="37">
        <v>4.74</v>
      </c>
      <c r="H35" s="37">
        <v>4.2300000000000004</v>
      </c>
      <c r="I35" s="37">
        <v>3.64</v>
      </c>
      <c r="J35" s="38">
        <v>2.74</v>
      </c>
      <c r="K35" s="22"/>
      <c r="L35" s="22"/>
      <c r="M35" s="22"/>
      <c r="N35" s="22"/>
      <c r="O35" s="22"/>
      <c r="P35" s="22"/>
    </row>
    <row r="36" spans="1:16" ht="39" customHeight="1" x14ac:dyDescent="0.2">
      <c r="A36" s="22"/>
      <c r="B36" s="35"/>
      <c r="C36" s="1143" t="s">
        <v>549</v>
      </c>
      <c r="D36" s="1144"/>
      <c r="E36" s="1145"/>
      <c r="F36" s="36">
        <v>1.45</v>
      </c>
      <c r="G36" s="37">
        <v>1.34</v>
      </c>
      <c r="H36" s="37">
        <v>1.82</v>
      </c>
      <c r="I36" s="37">
        <v>2.21</v>
      </c>
      <c r="J36" s="38">
        <v>2.48</v>
      </c>
      <c r="K36" s="22"/>
      <c r="L36" s="22"/>
      <c r="M36" s="22"/>
      <c r="N36" s="22"/>
      <c r="O36" s="22"/>
      <c r="P36" s="22"/>
    </row>
    <row r="37" spans="1:16" ht="39" customHeight="1" x14ac:dyDescent="0.2">
      <c r="A37" s="22"/>
      <c r="B37" s="35"/>
      <c r="C37" s="1143" t="s">
        <v>550</v>
      </c>
      <c r="D37" s="1144"/>
      <c r="E37" s="1145"/>
      <c r="F37" s="36">
        <v>1.95</v>
      </c>
      <c r="G37" s="37">
        <v>2.34</v>
      </c>
      <c r="H37" s="37">
        <v>2.35</v>
      </c>
      <c r="I37" s="37">
        <v>2.5</v>
      </c>
      <c r="J37" s="38">
        <v>2.46</v>
      </c>
      <c r="K37" s="22"/>
      <c r="L37" s="22"/>
      <c r="M37" s="22"/>
      <c r="N37" s="22"/>
      <c r="O37" s="22"/>
      <c r="P37" s="22"/>
    </row>
    <row r="38" spans="1:16" ht="39" customHeight="1" x14ac:dyDescent="0.2">
      <c r="A38" s="22"/>
      <c r="B38" s="35"/>
      <c r="C38" s="1143" t="s">
        <v>551</v>
      </c>
      <c r="D38" s="1144"/>
      <c r="E38" s="1145"/>
      <c r="F38" s="36">
        <v>0.87</v>
      </c>
      <c r="G38" s="37">
        <v>1.37</v>
      </c>
      <c r="H38" s="37">
        <v>1.57</v>
      </c>
      <c r="I38" s="37">
        <v>1.37</v>
      </c>
      <c r="J38" s="38">
        <v>0.99</v>
      </c>
      <c r="K38" s="22"/>
      <c r="L38" s="22"/>
      <c r="M38" s="22"/>
      <c r="N38" s="22"/>
      <c r="O38" s="22"/>
      <c r="P38" s="22"/>
    </row>
    <row r="39" spans="1:16" ht="39" customHeight="1" x14ac:dyDescent="0.2">
      <c r="A39" s="22"/>
      <c r="B39" s="35"/>
      <c r="C39" s="1143" t="s">
        <v>552</v>
      </c>
      <c r="D39" s="1144"/>
      <c r="E39" s="1145"/>
      <c r="F39" s="36">
        <v>0.33</v>
      </c>
      <c r="G39" s="37">
        <v>0.38</v>
      </c>
      <c r="H39" s="37">
        <v>0.75</v>
      </c>
      <c r="I39" s="37">
        <v>0.86</v>
      </c>
      <c r="J39" s="38">
        <v>0.46</v>
      </c>
      <c r="K39" s="22"/>
      <c r="L39" s="22"/>
      <c r="M39" s="22"/>
      <c r="N39" s="22"/>
      <c r="O39" s="22"/>
      <c r="P39" s="22"/>
    </row>
    <row r="40" spans="1:16" ht="39" customHeight="1" x14ac:dyDescent="0.2">
      <c r="A40" s="22"/>
      <c r="B40" s="35"/>
      <c r="C40" s="1143" t="s">
        <v>553</v>
      </c>
      <c r="D40" s="1144"/>
      <c r="E40" s="1145"/>
      <c r="F40" s="36">
        <v>0.32</v>
      </c>
      <c r="G40" s="37">
        <v>0.32</v>
      </c>
      <c r="H40" s="37">
        <v>0.31</v>
      </c>
      <c r="I40" s="37">
        <v>0.33</v>
      </c>
      <c r="J40" s="38">
        <v>0.33</v>
      </c>
      <c r="K40" s="22"/>
      <c r="L40" s="22"/>
      <c r="M40" s="22"/>
      <c r="N40" s="22"/>
      <c r="O40" s="22"/>
      <c r="P40" s="22"/>
    </row>
    <row r="41" spans="1:16" ht="39" customHeight="1" x14ac:dyDescent="0.2">
      <c r="A41" s="22"/>
      <c r="B41" s="35"/>
      <c r="C41" s="1143" t="s">
        <v>554</v>
      </c>
      <c r="D41" s="1144"/>
      <c r="E41" s="1145"/>
      <c r="F41" s="36">
        <v>0.01</v>
      </c>
      <c r="G41" s="37">
        <v>0.02</v>
      </c>
      <c r="H41" s="37">
        <v>0.03</v>
      </c>
      <c r="I41" s="37">
        <v>0.04</v>
      </c>
      <c r="J41" s="38">
        <v>0.04</v>
      </c>
      <c r="K41" s="22"/>
      <c r="L41" s="22"/>
      <c r="M41" s="22"/>
      <c r="N41" s="22"/>
      <c r="O41" s="22"/>
      <c r="P41" s="22"/>
    </row>
    <row r="42" spans="1:16" ht="39" customHeight="1" x14ac:dyDescent="0.2">
      <c r="A42" s="22"/>
      <c r="B42" s="39"/>
      <c r="C42" s="1143" t="s">
        <v>555</v>
      </c>
      <c r="D42" s="1144"/>
      <c r="E42" s="1145"/>
      <c r="F42" s="36" t="s">
        <v>501</v>
      </c>
      <c r="G42" s="37" t="s">
        <v>501</v>
      </c>
      <c r="H42" s="37" t="s">
        <v>501</v>
      </c>
      <c r="I42" s="37" t="s">
        <v>501</v>
      </c>
      <c r="J42" s="38" t="s">
        <v>501</v>
      </c>
      <c r="K42" s="22"/>
      <c r="L42" s="22"/>
      <c r="M42" s="22"/>
      <c r="N42" s="22"/>
      <c r="O42" s="22"/>
      <c r="P42" s="22"/>
    </row>
    <row r="43" spans="1:16" ht="39" customHeight="1" thickBot="1" x14ac:dyDescent="0.25">
      <c r="A43" s="22"/>
      <c r="B43" s="40"/>
      <c r="C43" s="1146" t="s">
        <v>556</v>
      </c>
      <c r="D43" s="1147"/>
      <c r="E43" s="1148"/>
      <c r="F43" s="41">
        <v>0.03</v>
      </c>
      <c r="G43" s="42">
        <v>0.03</v>
      </c>
      <c r="H43" s="42">
        <v>0.03</v>
      </c>
      <c r="I43" s="42">
        <v>0.04</v>
      </c>
      <c r="J43" s="43">
        <v>0.04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I4SUqi4Xhi3adFB/LfugMb8wDVbIagpGnEpI2UiScuByMM1/hG0uqQIYBF4IMdg01N0fN+jHbvAypPUTxPp4w==" saltValue="OkrmUwVWTE0bygLPjaEL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174" t="s">
        <v>9</v>
      </c>
      <c r="C45" s="1175"/>
      <c r="D45" s="58"/>
      <c r="E45" s="1180" t="s">
        <v>10</v>
      </c>
      <c r="F45" s="1180"/>
      <c r="G45" s="1180"/>
      <c r="H45" s="1180"/>
      <c r="I45" s="1180"/>
      <c r="J45" s="1181"/>
      <c r="K45" s="59">
        <v>30558</v>
      </c>
      <c r="L45" s="60">
        <v>29596</v>
      </c>
      <c r="M45" s="60">
        <v>28964</v>
      </c>
      <c r="N45" s="60">
        <v>25816</v>
      </c>
      <c r="O45" s="61">
        <v>24490</v>
      </c>
      <c r="P45" s="48"/>
      <c r="Q45" s="48"/>
      <c r="R45" s="48"/>
      <c r="S45" s="48"/>
      <c r="T45" s="48"/>
      <c r="U45" s="48"/>
    </row>
    <row r="46" spans="1:21" ht="30.75" customHeight="1" x14ac:dyDescent="0.2">
      <c r="A46" s="48"/>
      <c r="B46" s="1176"/>
      <c r="C46" s="1177"/>
      <c r="D46" s="62"/>
      <c r="E46" s="1153" t="s">
        <v>11</v>
      </c>
      <c r="F46" s="1153"/>
      <c r="G46" s="1153"/>
      <c r="H46" s="1153"/>
      <c r="I46" s="1153"/>
      <c r="J46" s="1154"/>
      <c r="K46" s="63" t="s">
        <v>501</v>
      </c>
      <c r="L46" s="64" t="s">
        <v>501</v>
      </c>
      <c r="M46" s="64" t="s">
        <v>501</v>
      </c>
      <c r="N46" s="64" t="s">
        <v>501</v>
      </c>
      <c r="O46" s="65" t="s">
        <v>501</v>
      </c>
      <c r="P46" s="48"/>
      <c r="Q46" s="48"/>
      <c r="R46" s="48"/>
      <c r="S46" s="48"/>
      <c r="T46" s="48"/>
      <c r="U46" s="48"/>
    </row>
    <row r="47" spans="1:21" ht="30.75" customHeight="1" x14ac:dyDescent="0.2">
      <c r="A47" s="48"/>
      <c r="B47" s="1176"/>
      <c r="C47" s="1177"/>
      <c r="D47" s="62"/>
      <c r="E47" s="1153" t="s">
        <v>12</v>
      </c>
      <c r="F47" s="1153"/>
      <c r="G47" s="1153"/>
      <c r="H47" s="1153"/>
      <c r="I47" s="1153"/>
      <c r="J47" s="1154"/>
      <c r="K47" s="63">
        <v>4000</v>
      </c>
      <c r="L47" s="64">
        <v>4167</v>
      </c>
      <c r="M47" s="64">
        <v>4500</v>
      </c>
      <c r="N47" s="64">
        <v>4833</v>
      </c>
      <c r="O47" s="65">
        <v>5167</v>
      </c>
      <c r="P47" s="48"/>
      <c r="Q47" s="48"/>
      <c r="R47" s="48"/>
      <c r="S47" s="48"/>
      <c r="T47" s="48"/>
      <c r="U47" s="48"/>
    </row>
    <row r="48" spans="1:21" ht="30.75" customHeight="1" x14ac:dyDescent="0.2">
      <c r="A48" s="48"/>
      <c r="B48" s="1176"/>
      <c r="C48" s="1177"/>
      <c r="D48" s="62"/>
      <c r="E48" s="1153" t="s">
        <v>13</v>
      </c>
      <c r="F48" s="1153"/>
      <c r="G48" s="1153"/>
      <c r="H48" s="1153"/>
      <c r="I48" s="1153"/>
      <c r="J48" s="1154"/>
      <c r="K48" s="63">
        <v>5497</v>
      </c>
      <c r="L48" s="64">
        <v>5227</v>
      </c>
      <c r="M48" s="64">
        <v>5019</v>
      </c>
      <c r="N48" s="64">
        <v>4931</v>
      </c>
      <c r="O48" s="65">
        <v>4797</v>
      </c>
      <c r="P48" s="48"/>
      <c r="Q48" s="48"/>
      <c r="R48" s="48"/>
      <c r="S48" s="48"/>
      <c r="T48" s="48"/>
      <c r="U48" s="48"/>
    </row>
    <row r="49" spans="1:21" ht="30.75" customHeight="1" x14ac:dyDescent="0.2">
      <c r="A49" s="48"/>
      <c r="B49" s="1176"/>
      <c r="C49" s="1177"/>
      <c r="D49" s="62"/>
      <c r="E49" s="1153" t="s">
        <v>14</v>
      </c>
      <c r="F49" s="1153"/>
      <c r="G49" s="1153"/>
      <c r="H49" s="1153"/>
      <c r="I49" s="1153"/>
      <c r="J49" s="1154"/>
      <c r="K49" s="63">
        <v>1</v>
      </c>
      <c r="L49" s="64">
        <v>1</v>
      </c>
      <c r="M49" s="64">
        <v>1</v>
      </c>
      <c r="N49" s="64">
        <v>1</v>
      </c>
      <c r="O49" s="65" t="s">
        <v>501</v>
      </c>
      <c r="P49" s="48"/>
      <c r="Q49" s="48"/>
      <c r="R49" s="48"/>
      <c r="S49" s="48"/>
      <c r="T49" s="48"/>
      <c r="U49" s="48"/>
    </row>
    <row r="50" spans="1:21" ht="30.75" customHeight="1" x14ac:dyDescent="0.2">
      <c r="A50" s="48"/>
      <c r="B50" s="1176"/>
      <c r="C50" s="1177"/>
      <c r="D50" s="62"/>
      <c r="E50" s="1153" t="s">
        <v>15</v>
      </c>
      <c r="F50" s="1153"/>
      <c r="G50" s="1153"/>
      <c r="H50" s="1153"/>
      <c r="I50" s="1153"/>
      <c r="J50" s="1154"/>
      <c r="K50" s="63">
        <v>982</v>
      </c>
      <c r="L50" s="64">
        <v>1347</v>
      </c>
      <c r="M50" s="64">
        <v>1410</v>
      </c>
      <c r="N50" s="64">
        <v>2157</v>
      </c>
      <c r="O50" s="65">
        <v>1574</v>
      </c>
      <c r="P50" s="48"/>
      <c r="Q50" s="48"/>
      <c r="R50" s="48"/>
      <c r="S50" s="48"/>
      <c r="T50" s="48"/>
      <c r="U50" s="48"/>
    </row>
    <row r="51" spans="1:21" ht="30.75" customHeight="1" x14ac:dyDescent="0.2">
      <c r="A51" s="48"/>
      <c r="B51" s="1178"/>
      <c r="C51" s="1179"/>
      <c r="D51" s="66"/>
      <c r="E51" s="1153" t="s">
        <v>16</v>
      </c>
      <c r="F51" s="1153"/>
      <c r="G51" s="1153"/>
      <c r="H51" s="1153"/>
      <c r="I51" s="1153"/>
      <c r="J51" s="1154"/>
      <c r="K51" s="63" t="s">
        <v>501</v>
      </c>
      <c r="L51" s="64" t="s">
        <v>501</v>
      </c>
      <c r="M51" s="64" t="s">
        <v>501</v>
      </c>
      <c r="N51" s="64" t="s">
        <v>501</v>
      </c>
      <c r="O51" s="65" t="s">
        <v>501</v>
      </c>
      <c r="P51" s="48"/>
      <c r="Q51" s="48"/>
      <c r="R51" s="48"/>
      <c r="S51" s="48"/>
      <c r="T51" s="48"/>
      <c r="U51" s="48"/>
    </row>
    <row r="52" spans="1:21" ht="30.75" customHeight="1" x14ac:dyDescent="0.2">
      <c r="A52" s="48"/>
      <c r="B52" s="1151" t="s">
        <v>17</v>
      </c>
      <c r="C52" s="1152"/>
      <c r="D52" s="66"/>
      <c r="E52" s="1153" t="s">
        <v>18</v>
      </c>
      <c r="F52" s="1153"/>
      <c r="G52" s="1153"/>
      <c r="H52" s="1153"/>
      <c r="I52" s="1153"/>
      <c r="J52" s="1154"/>
      <c r="K52" s="63">
        <v>31398</v>
      </c>
      <c r="L52" s="64">
        <v>30841</v>
      </c>
      <c r="M52" s="64">
        <v>31005</v>
      </c>
      <c r="N52" s="64">
        <v>29870</v>
      </c>
      <c r="O52" s="65">
        <v>29800</v>
      </c>
      <c r="P52" s="48"/>
      <c r="Q52" s="48"/>
      <c r="R52" s="48"/>
      <c r="S52" s="48"/>
      <c r="T52" s="48"/>
      <c r="U52" s="48"/>
    </row>
    <row r="53" spans="1:21" ht="30.75" customHeight="1" thickBot="1" x14ac:dyDescent="0.25">
      <c r="A53" s="48"/>
      <c r="B53" s="1155" t="s">
        <v>19</v>
      </c>
      <c r="C53" s="1156"/>
      <c r="D53" s="67"/>
      <c r="E53" s="1157" t="s">
        <v>20</v>
      </c>
      <c r="F53" s="1157"/>
      <c r="G53" s="1157"/>
      <c r="H53" s="1157"/>
      <c r="I53" s="1157"/>
      <c r="J53" s="1158"/>
      <c r="K53" s="68">
        <v>9640</v>
      </c>
      <c r="L53" s="69">
        <v>9497</v>
      </c>
      <c r="M53" s="69">
        <v>8889</v>
      </c>
      <c r="N53" s="69">
        <v>7868</v>
      </c>
      <c r="O53" s="70">
        <v>6228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557</v>
      </c>
      <c r="L57" s="81" t="s">
        <v>558</v>
      </c>
      <c r="M57" s="81" t="s">
        <v>559</v>
      </c>
      <c r="N57" s="81" t="s">
        <v>560</v>
      </c>
      <c r="O57" s="82" t="s">
        <v>561</v>
      </c>
      <c r="P57" s="48"/>
      <c r="Q57" s="48"/>
      <c r="R57" s="48"/>
      <c r="S57" s="48"/>
      <c r="T57" s="48"/>
      <c r="U57" s="48"/>
    </row>
    <row r="58" spans="1:21" ht="31.5" customHeight="1" x14ac:dyDescent="0.2">
      <c r="B58" s="1159" t="s">
        <v>24</v>
      </c>
      <c r="C58" s="1160"/>
      <c r="D58" s="1165" t="s">
        <v>25</v>
      </c>
      <c r="E58" s="1166"/>
      <c r="F58" s="1166"/>
      <c r="G58" s="1166"/>
      <c r="H58" s="1166"/>
      <c r="I58" s="1166"/>
      <c r="J58" s="1167"/>
      <c r="K58" s="83">
        <v>10000</v>
      </c>
      <c r="L58" s="84">
        <v>10000</v>
      </c>
      <c r="M58" s="84">
        <v>10000</v>
      </c>
      <c r="N58" s="84">
        <v>10000</v>
      </c>
      <c r="O58" s="85">
        <v>10000</v>
      </c>
    </row>
    <row r="59" spans="1:21" ht="31.5" customHeight="1" x14ac:dyDescent="0.2">
      <c r="B59" s="1161"/>
      <c r="C59" s="1162"/>
      <c r="D59" s="1168" t="s">
        <v>26</v>
      </c>
      <c r="E59" s="1169"/>
      <c r="F59" s="1169"/>
      <c r="G59" s="1169"/>
      <c r="H59" s="1169"/>
      <c r="I59" s="1169"/>
      <c r="J59" s="1170"/>
      <c r="K59" s="86">
        <v>23500</v>
      </c>
      <c r="L59" s="87">
        <v>25500</v>
      </c>
      <c r="M59" s="87">
        <v>28000</v>
      </c>
      <c r="N59" s="87">
        <v>32500</v>
      </c>
      <c r="O59" s="88">
        <v>36000</v>
      </c>
    </row>
    <row r="60" spans="1:21" ht="31.5" customHeight="1" thickBot="1" x14ac:dyDescent="0.25">
      <c r="B60" s="1163"/>
      <c r="C60" s="1164"/>
      <c r="D60" s="1171" t="s">
        <v>27</v>
      </c>
      <c r="E60" s="1172"/>
      <c r="F60" s="1172"/>
      <c r="G60" s="1172"/>
      <c r="H60" s="1172"/>
      <c r="I60" s="1172"/>
      <c r="J60" s="1173"/>
      <c r="K60" s="89">
        <v>15000</v>
      </c>
      <c r="L60" s="90">
        <v>15333</v>
      </c>
      <c r="M60" s="90">
        <v>16000</v>
      </c>
      <c r="N60" s="90">
        <v>16833</v>
      </c>
      <c r="O60" s="91">
        <v>19500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c6M+sDeL7DJBUUul+M/a+wcCrdnk+7gwGemcWT0FhcMGWLRPcq9MBjqyjz0ZnblvefPpkpSkSRIuzHUpo4Wg==" saltValue="Qy+WjpPtTBsqLJ/07sEJ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539</v>
      </c>
      <c r="J40" s="103" t="s">
        <v>540</v>
      </c>
      <c r="K40" s="103" t="s">
        <v>541</v>
      </c>
      <c r="L40" s="103" t="s">
        <v>542</v>
      </c>
      <c r="M40" s="104" t="s">
        <v>543</v>
      </c>
    </row>
    <row r="41" spans="2:13" ht="27.75" customHeight="1" x14ac:dyDescent="0.2">
      <c r="B41" s="1194" t="s">
        <v>30</v>
      </c>
      <c r="C41" s="1195"/>
      <c r="D41" s="105"/>
      <c r="E41" s="1196" t="s">
        <v>31</v>
      </c>
      <c r="F41" s="1196"/>
      <c r="G41" s="1196"/>
      <c r="H41" s="1197"/>
      <c r="I41" s="353">
        <v>281621</v>
      </c>
      <c r="J41" s="354">
        <v>286535</v>
      </c>
      <c r="K41" s="354">
        <v>282919</v>
      </c>
      <c r="L41" s="354">
        <v>286232</v>
      </c>
      <c r="M41" s="355">
        <v>286892</v>
      </c>
    </row>
    <row r="42" spans="2:13" ht="27.75" customHeight="1" x14ac:dyDescent="0.2">
      <c r="B42" s="1184"/>
      <c r="C42" s="1185"/>
      <c r="D42" s="106"/>
      <c r="E42" s="1188" t="s">
        <v>32</v>
      </c>
      <c r="F42" s="1188"/>
      <c r="G42" s="1188"/>
      <c r="H42" s="1189"/>
      <c r="I42" s="356">
        <v>10378</v>
      </c>
      <c r="J42" s="357">
        <v>9673</v>
      </c>
      <c r="K42" s="357">
        <v>8851</v>
      </c>
      <c r="L42" s="357">
        <v>7971</v>
      </c>
      <c r="M42" s="358">
        <v>9550</v>
      </c>
    </row>
    <row r="43" spans="2:13" ht="27.75" customHeight="1" x14ac:dyDescent="0.2">
      <c r="B43" s="1184"/>
      <c r="C43" s="1185"/>
      <c r="D43" s="106"/>
      <c r="E43" s="1188" t="s">
        <v>33</v>
      </c>
      <c r="F43" s="1188"/>
      <c r="G43" s="1188"/>
      <c r="H43" s="1189"/>
      <c r="I43" s="356">
        <v>65344</v>
      </c>
      <c r="J43" s="357">
        <v>60782</v>
      </c>
      <c r="K43" s="357">
        <v>58256</v>
      </c>
      <c r="L43" s="357">
        <v>58951</v>
      </c>
      <c r="M43" s="358">
        <v>63968</v>
      </c>
    </row>
    <row r="44" spans="2:13" ht="27.75" customHeight="1" x14ac:dyDescent="0.2">
      <c r="B44" s="1184"/>
      <c r="C44" s="1185"/>
      <c r="D44" s="106"/>
      <c r="E44" s="1188" t="s">
        <v>34</v>
      </c>
      <c r="F44" s="1188"/>
      <c r="G44" s="1188"/>
      <c r="H44" s="1189"/>
      <c r="I44" s="356">
        <v>29</v>
      </c>
      <c r="J44" s="357">
        <v>18</v>
      </c>
      <c r="K44" s="357">
        <v>6</v>
      </c>
      <c r="L44" s="357" t="s">
        <v>501</v>
      </c>
      <c r="M44" s="358" t="s">
        <v>501</v>
      </c>
    </row>
    <row r="45" spans="2:13" ht="27.75" customHeight="1" x14ac:dyDescent="0.2">
      <c r="B45" s="1184"/>
      <c r="C45" s="1185"/>
      <c r="D45" s="106"/>
      <c r="E45" s="1188" t="s">
        <v>35</v>
      </c>
      <c r="F45" s="1188"/>
      <c r="G45" s="1188"/>
      <c r="H45" s="1189"/>
      <c r="I45" s="356">
        <v>64692</v>
      </c>
      <c r="J45" s="357">
        <v>62937</v>
      </c>
      <c r="K45" s="357">
        <v>62046</v>
      </c>
      <c r="L45" s="357">
        <v>61162</v>
      </c>
      <c r="M45" s="358">
        <v>62683</v>
      </c>
    </row>
    <row r="46" spans="2:13" ht="27.75" customHeight="1" x14ac:dyDescent="0.2">
      <c r="B46" s="1184"/>
      <c r="C46" s="1185"/>
      <c r="D46" s="107"/>
      <c r="E46" s="1188" t="s">
        <v>36</v>
      </c>
      <c r="F46" s="1188"/>
      <c r="G46" s="1188"/>
      <c r="H46" s="1189"/>
      <c r="I46" s="356" t="s">
        <v>501</v>
      </c>
      <c r="J46" s="357" t="s">
        <v>501</v>
      </c>
      <c r="K46" s="357" t="s">
        <v>501</v>
      </c>
      <c r="L46" s="357" t="s">
        <v>501</v>
      </c>
      <c r="M46" s="358" t="s">
        <v>501</v>
      </c>
    </row>
    <row r="47" spans="2:13" ht="27.75" customHeight="1" x14ac:dyDescent="0.2">
      <c r="B47" s="1184"/>
      <c r="C47" s="1185"/>
      <c r="D47" s="108"/>
      <c r="E47" s="1198" t="s">
        <v>37</v>
      </c>
      <c r="F47" s="1199"/>
      <c r="G47" s="1199"/>
      <c r="H47" s="1200"/>
      <c r="I47" s="356" t="s">
        <v>501</v>
      </c>
      <c r="J47" s="357" t="s">
        <v>501</v>
      </c>
      <c r="K47" s="357" t="s">
        <v>501</v>
      </c>
      <c r="L47" s="357" t="s">
        <v>501</v>
      </c>
      <c r="M47" s="358" t="s">
        <v>501</v>
      </c>
    </row>
    <row r="48" spans="2:13" ht="27.75" customHeight="1" x14ac:dyDescent="0.2">
      <c r="B48" s="1184"/>
      <c r="C48" s="1185"/>
      <c r="D48" s="106"/>
      <c r="E48" s="1188" t="s">
        <v>38</v>
      </c>
      <c r="F48" s="1188"/>
      <c r="G48" s="1188"/>
      <c r="H48" s="1189"/>
      <c r="I48" s="356" t="s">
        <v>501</v>
      </c>
      <c r="J48" s="357" t="s">
        <v>501</v>
      </c>
      <c r="K48" s="357" t="s">
        <v>501</v>
      </c>
      <c r="L48" s="357" t="s">
        <v>501</v>
      </c>
      <c r="M48" s="358" t="s">
        <v>501</v>
      </c>
    </row>
    <row r="49" spans="2:13" ht="27.75" customHeight="1" x14ac:dyDescent="0.2">
      <c r="B49" s="1186"/>
      <c r="C49" s="1187"/>
      <c r="D49" s="106"/>
      <c r="E49" s="1188" t="s">
        <v>39</v>
      </c>
      <c r="F49" s="1188"/>
      <c r="G49" s="1188"/>
      <c r="H49" s="1189"/>
      <c r="I49" s="356" t="s">
        <v>501</v>
      </c>
      <c r="J49" s="357" t="s">
        <v>501</v>
      </c>
      <c r="K49" s="357" t="s">
        <v>501</v>
      </c>
      <c r="L49" s="357" t="s">
        <v>501</v>
      </c>
      <c r="M49" s="358" t="s">
        <v>501</v>
      </c>
    </row>
    <row r="50" spans="2:13" ht="27.75" customHeight="1" x14ac:dyDescent="0.2">
      <c r="B50" s="1182" t="s">
        <v>40</v>
      </c>
      <c r="C50" s="1183"/>
      <c r="D50" s="109"/>
      <c r="E50" s="1188" t="s">
        <v>41</v>
      </c>
      <c r="F50" s="1188"/>
      <c r="G50" s="1188"/>
      <c r="H50" s="1189"/>
      <c r="I50" s="356">
        <v>78539</v>
      </c>
      <c r="J50" s="357">
        <v>75899</v>
      </c>
      <c r="K50" s="357">
        <v>90642</v>
      </c>
      <c r="L50" s="357">
        <v>93961</v>
      </c>
      <c r="M50" s="358">
        <v>87440</v>
      </c>
    </row>
    <row r="51" spans="2:13" ht="27.75" customHeight="1" x14ac:dyDescent="0.2">
      <c r="B51" s="1184"/>
      <c r="C51" s="1185"/>
      <c r="D51" s="106"/>
      <c r="E51" s="1188" t="s">
        <v>42</v>
      </c>
      <c r="F51" s="1188"/>
      <c r="G51" s="1188"/>
      <c r="H51" s="1189"/>
      <c r="I51" s="356">
        <v>42834</v>
      </c>
      <c r="J51" s="357">
        <v>43049</v>
      </c>
      <c r="K51" s="357">
        <v>41901</v>
      </c>
      <c r="L51" s="357">
        <v>39027</v>
      </c>
      <c r="M51" s="358">
        <v>35585</v>
      </c>
    </row>
    <row r="52" spans="2:13" ht="27.75" customHeight="1" x14ac:dyDescent="0.2">
      <c r="B52" s="1186"/>
      <c r="C52" s="1187"/>
      <c r="D52" s="106"/>
      <c r="E52" s="1188" t="s">
        <v>43</v>
      </c>
      <c r="F52" s="1188"/>
      <c r="G52" s="1188"/>
      <c r="H52" s="1189"/>
      <c r="I52" s="356">
        <v>351547</v>
      </c>
      <c r="J52" s="357">
        <v>362112</v>
      </c>
      <c r="K52" s="357">
        <v>365009</v>
      </c>
      <c r="L52" s="357">
        <v>365602</v>
      </c>
      <c r="M52" s="358">
        <v>364847</v>
      </c>
    </row>
    <row r="53" spans="2:13" ht="27.75" customHeight="1" thickBot="1" x14ac:dyDescent="0.25">
      <c r="B53" s="1190" t="s">
        <v>19</v>
      </c>
      <c r="C53" s="1191"/>
      <c r="D53" s="110"/>
      <c r="E53" s="1192" t="s">
        <v>44</v>
      </c>
      <c r="F53" s="1192"/>
      <c r="G53" s="1192"/>
      <c r="H53" s="1193"/>
      <c r="I53" s="359">
        <v>-50857</v>
      </c>
      <c r="J53" s="360">
        <v>-61116</v>
      </c>
      <c r="K53" s="360">
        <v>-85475</v>
      </c>
      <c r="L53" s="360">
        <v>-84276</v>
      </c>
      <c r="M53" s="361">
        <v>-64780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J5fkjP6eb0at0DtwYau5fq0vs4oJF0j/6UnRnU9Yr2uSjeSTo26iBaqYXwo8l6idkSHGRueuYmOlJMvMSAKPA==" saltValue="gRDIp/gl2kL1Udo1EU0h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6"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541</v>
      </c>
      <c r="G54" s="119" t="s">
        <v>542</v>
      </c>
      <c r="H54" s="120" t="s">
        <v>543</v>
      </c>
    </row>
    <row r="55" spans="2:8" ht="52.5" customHeight="1" x14ac:dyDescent="0.2">
      <c r="B55" s="121"/>
      <c r="C55" s="1206" t="s">
        <v>46</v>
      </c>
      <c r="D55" s="1206"/>
      <c r="E55" s="1207"/>
      <c r="F55" s="122">
        <v>14482</v>
      </c>
      <c r="G55" s="122">
        <v>13798</v>
      </c>
      <c r="H55" s="123">
        <v>14511</v>
      </c>
    </row>
    <row r="56" spans="2:8" ht="52.5" customHeight="1" x14ac:dyDescent="0.2">
      <c r="B56" s="124"/>
      <c r="C56" s="1208" t="s">
        <v>47</v>
      </c>
      <c r="D56" s="1208"/>
      <c r="E56" s="1209"/>
      <c r="F56" s="125">
        <v>678</v>
      </c>
      <c r="G56" s="125">
        <v>774</v>
      </c>
      <c r="H56" s="126">
        <v>1758</v>
      </c>
    </row>
    <row r="57" spans="2:8" ht="53.25" customHeight="1" x14ac:dyDescent="0.2">
      <c r="B57" s="124"/>
      <c r="C57" s="1210" t="s">
        <v>48</v>
      </c>
      <c r="D57" s="1210"/>
      <c r="E57" s="1211"/>
      <c r="F57" s="127">
        <v>37955</v>
      </c>
      <c r="G57" s="127">
        <v>36506</v>
      </c>
      <c r="H57" s="128">
        <v>20881</v>
      </c>
    </row>
    <row r="58" spans="2:8" ht="45.75" customHeight="1" x14ac:dyDescent="0.2">
      <c r="B58" s="129"/>
      <c r="C58" s="1201" t="s">
        <v>580</v>
      </c>
      <c r="D58" s="1202"/>
      <c r="E58" s="1203"/>
      <c r="F58" s="130">
        <v>8020</v>
      </c>
      <c r="G58" s="130">
        <v>8679</v>
      </c>
      <c r="H58" s="131">
        <v>9319</v>
      </c>
    </row>
    <row r="59" spans="2:8" ht="45.75" customHeight="1" x14ac:dyDescent="0.2">
      <c r="B59" s="129"/>
      <c r="C59" s="1201" t="s">
        <v>581</v>
      </c>
      <c r="D59" s="1202"/>
      <c r="E59" s="1203"/>
      <c r="F59" s="130">
        <v>3034</v>
      </c>
      <c r="G59" s="130">
        <v>3808</v>
      </c>
      <c r="H59" s="131">
        <v>3809</v>
      </c>
    </row>
    <row r="60" spans="2:8" ht="45.75" customHeight="1" x14ac:dyDescent="0.2">
      <c r="B60" s="129"/>
      <c r="C60" s="1201" t="s">
        <v>582</v>
      </c>
      <c r="D60" s="1202"/>
      <c r="E60" s="1203"/>
      <c r="F60" s="130">
        <v>4981</v>
      </c>
      <c r="G60" s="130">
        <v>3393</v>
      </c>
      <c r="H60" s="131">
        <v>3438</v>
      </c>
    </row>
    <row r="61" spans="2:8" ht="45.75" customHeight="1" x14ac:dyDescent="0.2">
      <c r="B61" s="129"/>
      <c r="C61" s="1201" t="s">
        <v>583</v>
      </c>
      <c r="D61" s="1202"/>
      <c r="E61" s="1203"/>
      <c r="F61" s="130">
        <v>687</v>
      </c>
      <c r="G61" s="130">
        <v>687</v>
      </c>
      <c r="H61" s="131">
        <v>687</v>
      </c>
    </row>
    <row r="62" spans="2:8" ht="45.75" customHeight="1" thickBot="1" x14ac:dyDescent="0.25">
      <c r="B62" s="132"/>
      <c r="C62" s="1201" t="s">
        <v>584</v>
      </c>
      <c r="D62" s="1202"/>
      <c r="E62" s="1203"/>
      <c r="F62" s="130">
        <v>434</v>
      </c>
      <c r="G62" s="130">
        <v>435</v>
      </c>
      <c r="H62" s="131">
        <v>437</v>
      </c>
    </row>
    <row r="63" spans="2:8" ht="52.5" customHeight="1" thickBot="1" x14ac:dyDescent="0.25">
      <c r="B63" s="133"/>
      <c r="C63" s="1204" t="s">
        <v>49</v>
      </c>
      <c r="D63" s="1204"/>
      <c r="E63" s="1205"/>
      <c r="F63" s="134">
        <v>53115</v>
      </c>
      <c r="G63" s="134">
        <v>51078</v>
      </c>
      <c r="H63" s="135">
        <v>37150</v>
      </c>
    </row>
    <row r="64" spans="2:8" ht="13" x14ac:dyDescent="0.2"/>
  </sheetData>
  <sheetProtection algorithmName="SHA-512" hashValue="XS9yzmkOXCb3mAujujzK115GhZ7ZP3entox7LVDkf0crSaAe30HhxHxyVlwKuox6IWd9TqyMHSBj0p4y5eUXAg==" saltValue="gBhFlGRwYHpq42mwG2+T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538</v>
      </c>
      <c r="G2" s="149"/>
      <c r="H2" s="150"/>
    </row>
    <row r="3" spans="1:8" x14ac:dyDescent="0.2">
      <c r="A3" s="146" t="s">
        <v>531</v>
      </c>
      <c r="B3" s="151"/>
      <c r="C3" s="152"/>
      <c r="D3" s="153">
        <v>70651</v>
      </c>
      <c r="E3" s="154"/>
      <c r="F3" s="155">
        <v>57132</v>
      </c>
      <c r="G3" s="156"/>
      <c r="H3" s="157"/>
    </row>
    <row r="4" spans="1:8" x14ac:dyDescent="0.2">
      <c r="A4" s="158"/>
      <c r="B4" s="159"/>
      <c r="C4" s="160"/>
      <c r="D4" s="161">
        <v>36567</v>
      </c>
      <c r="E4" s="162"/>
      <c r="F4" s="163">
        <v>30126</v>
      </c>
      <c r="G4" s="164"/>
      <c r="H4" s="165"/>
    </row>
    <row r="5" spans="1:8" x14ac:dyDescent="0.2">
      <c r="A5" s="146" t="s">
        <v>533</v>
      </c>
      <c r="B5" s="151"/>
      <c r="C5" s="152"/>
      <c r="D5" s="153">
        <v>70574</v>
      </c>
      <c r="E5" s="154"/>
      <c r="F5" s="155">
        <v>58766</v>
      </c>
      <c r="G5" s="156"/>
      <c r="H5" s="157"/>
    </row>
    <row r="6" spans="1:8" x14ac:dyDescent="0.2">
      <c r="A6" s="158"/>
      <c r="B6" s="159"/>
      <c r="C6" s="160"/>
      <c r="D6" s="161">
        <v>37423</v>
      </c>
      <c r="E6" s="162"/>
      <c r="F6" s="163">
        <v>29363</v>
      </c>
      <c r="G6" s="164"/>
      <c r="H6" s="165"/>
    </row>
    <row r="7" spans="1:8" x14ac:dyDescent="0.2">
      <c r="A7" s="146" t="s">
        <v>534</v>
      </c>
      <c r="B7" s="151"/>
      <c r="C7" s="152"/>
      <c r="D7" s="153">
        <v>57607</v>
      </c>
      <c r="E7" s="154"/>
      <c r="F7" s="155">
        <v>62482</v>
      </c>
      <c r="G7" s="156"/>
      <c r="H7" s="157"/>
    </row>
    <row r="8" spans="1:8" x14ac:dyDescent="0.2">
      <c r="A8" s="158"/>
      <c r="B8" s="159"/>
      <c r="C8" s="160"/>
      <c r="D8" s="161">
        <v>29285</v>
      </c>
      <c r="E8" s="162"/>
      <c r="F8" s="163">
        <v>34626</v>
      </c>
      <c r="G8" s="164"/>
      <c r="H8" s="165"/>
    </row>
    <row r="9" spans="1:8" x14ac:dyDescent="0.2">
      <c r="A9" s="146" t="s">
        <v>535</v>
      </c>
      <c r="B9" s="151"/>
      <c r="C9" s="152"/>
      <c r="D9" s="153">
        <v>66170</v>
      </c>
      <c r="E9" s="154"/>
      <c r="F9" s="155">
        <v>59288</v>
      </c>
      <c r="G9" s="156"/>
      <c r="H9" s="157"/>
    </row>
    <row r="10" spans="1:8" x14ac:dyDescent="0.2">
      <c r="A10" s="158"/>
      <c r="B10" s="159"/>
      <c r="C10" s="160"/>
      <c r="D10" s="161">
        <v>35759</v>
      </c>
      <c r="E10" s="162"/>
      <c r="F10" s="163">
        <v>32670</v>
      </c>
      <c r="G10" s="164"/>
      <c r="H10" s="165"/>
    </row>
    <row r="11" spans="1:8" x14ac:dyDescent="0.2">
      <c r="A11" s="146" t="s">
        <v>536</v>
      </c>
      <c r="B11" s="151"/>
      <c r="C11" s="152"/>
      <c r="D11" s="153">
        <v>96994</v>
      </c>
      <c r="E11" s="154"/>
      <c r="F11" s="155">
        <v>63490</v>
      </c>
      <c r="G11" s="156"/>
      <c r="H11" s="157"/>
    </row>
    <row r="12" spans="1:8" x14ac:dyDescent="0.2">
      <c r="A12" s="158"/>
      <c r="B12" s="159"/>
      <c r="C12" s="166"/>
      <c r="D12" s="161">
        <v>55133</v>
      </c>
      <c r="E12" s="162"/>
      <c r="F12" s="163">
        <v>35347</v>
      </c>
      <c r="G12" s="164"/>
      <c r="H12" s="165"/>
    </row>
    <row r="13" spans="1:8" x14ac:dyDescent="0.2">
      <c r="A13" s="146"/>
      <c r="B13" s="151"/>
      <c r="C13" s="167"/>
      <c r="D13" s="168">
        <v>72399</v>
      </c>
      <c r="E13" s="169"/>
      <c r="F13" s="170">
        <v>60232</v>
      </c>
      <c r="G13" s="171"/>
      <c r="H13" s="157"/>
    </row>
    <row r="14" spans="1:8" x14ac:dyDescent="0.2">
      <c r="A14" s="158"/>
      <c r="B14" s="159"/>
      <c r="C14" s="160"/>
      <c r="D14" s="161">
        <v>38833</v>
      </c>
      <c r="E14" s="162"/>
      <c r="F14" s="163">
        <v>32426</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2.79</v>
      </c>
      <c r="C19" s="172">
        <f>ROUND(VALUE(SUBSTITUTE(実質収支比率等に係る経年分析!G$48,"▲","-")),2)</f>
        <v>3</v>
      </c>
      <c r="D19" s="172">
        <f>ROUND(VALUE(SUBSTITUTE(実質収支比率等に係る経年分析!H$48,"▲","-")),2)</f>
        <v>3.18</v>
      </c>
      <c r="E19" s="172">
        <f>ROUND(VALUE(SUBSTITUTE(実質収支比率等に係る経年分析!I$48,"▲","-")),2)</f>
        <v>4.26</v>
      </c>
      <c r="F19" s="172">
        <f>ROUND(VALUE(SUBSTITUTE(実質収支比率等に係る経年分析!J$48,"▲","-")),2)</f>
        <v>3.43</v>
      </c>
    </row>
    <row r="20" spans="1:11" x14ac:dyDescent="0.2">
      <c r="A20" s="172" t="s">
        <v>53</v>
      </c>
      <c r="B20" s="172">
        <f>ROUND(VALUE(SUBSTITUTE(実質収支比率等に係る経年分析!F$47,"▲","-")),2)</f>
        <v>5.42</v>
      </c>
      <c r="C20" s="172">
        <f>ROUND(VALUE(SUBSTITUTE(実質収支比率等に係る経年分析!G$47,"▲","-")),2)</f>
        <v>4.9800000000000004</v>
      </c>
      <c r="D20" s="172">
        <f>ROUND(VALUE(SUBSTITUTE(実質収支比率等に係る経年分析!H$47,"▲","-")),2)</f>
        <v>6.36</v>
      </c>
      <c r="E20" s="172">
        <f>ROUND(VALUE(SUBSTITUTE(実質収支比率等に係る経年分析!I$47,"▲","-")),2)</f>
        <v>6.31</v>
      </c>
      <c r="F20" s="172">
        <f>ROUND(VALUE(SUBSTITUTE(実質収支比率等に係る経年分析!J$47,"▲","-")),2)</f>
        <v>6.51</v>
      </c>
    </row>
    <row r="21" spans="1:11" x14ac:dyDescent="0.2">
      <c r="A21" s="172" t="s">
        <v>54</v>
      </c>
      <c r="B21" s="172">
        <f>IF(ISNUMBER(VALUE(SUBSTITUTE(実質収支比率等に係る経年分析!F$49,"▲","-"))),ROUND(VALUE(SUBSTITUTE(実質収支比率等に係る経年分析!F$49,"▲","-")),2),NA())</f>
        <v>-1.76</v>
      </c>
      <c r="C21" s="172">
        <f>IF(ISNUMBER(VALUE(SUBSTITUTE(実質収支比率等に係る経年分析!G$49,"▲","-"))),ROUND(VALUE(SUBSTITUTE(実質収支比率等に係る経年分析!G$49,"▲","-")),2),NA())</f>
        <v>-0.11</v>
      </c>
      <c r="D21" s="172">
        <f>IF(ISNUMBER(VALUE(SUBSTITUTE(実質収支比率等に係る経年分析!H$49,"▲","-"))),ROUND(VALUE(SUBSTITUTE(実質収支比率等に係る経年分析!H$49,"▲","-")),2),NA())</f>
        <v>1.96</v>
      </c>
      <c r="E21" s="172">
        <f>IF(ISNUMBER(VALUE(SUBSTITUTE(実質収支比率等に係る経年分析!I$49,"▲","-"))),ROUND(VALUE(SUBSTITUTE(実質収支比率等に係る経年分析!I$49,"▲","-")),2),NA())</f>
        <v>0.64</v>
      </c>
      <c r="F21" s="172">
        <f>IF(ISNUMBER(VALUE(SUBSTITUTE(実質収支比率等に係る経年分析!J$49,"▲","-"))),ROUND(VALUE(SUBSTITUTE(実質収支比率等に係る経年分析!J$49,"▲","-")),2),NA())</f>
        <v>-0.43</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0.03</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0.03</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0.04</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0.04</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str">
        <f>IF(連結実質赤字比率に係る赤字・黒字の構成分析!C$41="",NA(),連結実質赤字比率に係る赤字・黒字の構成分析!C$41)</f>
        <v>母子父子寡婦福祉資金貸付事業</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0.01</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0.02</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0.03</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0.04</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0.04</v>
      </c>
    </row>
    <row r="30" spans="1:11" x14ac:dyDescent="0.2">
      <c r="A30" s="173" t="str">
        <f>IF(連結実質赤字比率に係る赤字・黒字の構成分析!C$40="",NA(),連結実質赤字比率に係る赤字・黒字の構成分析!C$40)</f>
        <v>小型自動車競走事業</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0.32</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0.32</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0.31</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0.33</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0.33</v>
      </c>
    </row>
    <row r="31" spans="1:11" x14ac:dyDescent="0.2">
      <c r="A31" s="173" t="str">
        <f>IF(連結実質赤字比率に係る赤字・黒字の構成分析!C$39="",NA(),連結実質赤字比率に係る赤字・黒字の構成分析!C$39)</f>
        <v>介護保険事業</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0.33</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0.38</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0.75</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0.86</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0.46</v>
      </c>
    </row>
    <row r="32" spans="1:11" x14ac:dyDescent="0.2">
      <c r="A32" s="173" t="str">
        <f>IF(連結実質赤字比率に係る赤字・黒字の構成分析!C$38="",NA(),連結実質赤字比率に係る赤字・黒字の構成分析!C$38)</f>
        <v>国民健康保険事業</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0.87</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1.37</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1.57</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1.37</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0.99</v>
      </c>
    </row>
    <row r="33" spans="1:16" x14ac:dyDescent="0.2">
      <c r="A33" s="173" t="str">
        <f>IF(連結実質赤字比率に係る赤字・黒字の構成分析!C$37="",NA(),連結実質赤字比率に係る赤字・黒字の構成分析!C$37)</f>
        <v>下水道事業</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1.95</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2.34</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2.35</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2.5</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2.46</v>
      </c>
    </row>
    <row r="34" spans="1:16" x14ac:dyDescent="0.2">
      <c r="A34" s="173" t="str">
        <f>IF(連結実質赤字比率に係る赤字・黒字の構成分析!C$36="",NA(),連結実質赤字比率に係る赤字・黒字の構成分析!C$36)</f>
        <v>病院事業</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1.34</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1.82</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2.21</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2.48</v>
      </c>
    </row>
    <row r="35" spans="1:16" x14ac:dyDescent="0.2">
      <c r="A35" s="173" t="str">
        <f>IF(連結実質赤字比率に係る赤字・黒字の構成分析!C$35="",NA(),連結実質赤字比率に係る赤字・黒字の構成分析!C$35)</f>
        <v>水道事業</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5.31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4.74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4.2300000000000004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3.64</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2.74</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2.76</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2.96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3.13</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4.21</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3.38</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31398</v>
      </c>
      <c r="E42" s="174"/>
      <c r="F42" s="174"/>
      <c r="G42" s="174">
        <f>'実質公債費比率（分子）の構造'!L$52</f>
        <v>30841</v>
      </c>
      <c r="H42" s="174"/>
      <c r="I42" s="174"/>
      <c r="J42" s="174">
        <f>'実質公債費比率（分子）の構造'!M$52</f>
        <v>31005</v>
      </c>
      <c r="K42" s="174"/>
      <c r="L42" s="174"/>
      <c r="M42" s="174">
        <f>'実質公債費比率（分子）の構造'!N$52</f>
        <v>29870</v>
      </c>
      <c r="N42" s="174"/>
      <c r="O42" s="174"/>
      <c r="P42" s="174">
        <f>'実質公債費比率（分子）の構造'!O$52</f>
        <v>29800</v>
      </c>
    </row>
    <row r="43" spans="1:16" x14ac:dyDescent="0.2">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62</v>
      </c>
      <c r="B44" s="174">
        <f>'実質公債費比率（分子）の構造'!K$50</f>
        <v>982</v>
      </c>
      <c r="C44" s="174"/>
      <c r="D44" s="174"/>
      <c r="E44" s="174">
        <f>'実質公債費比率（分子）の構造'!L$50</f>
        <v>1347</v>
      </c>
      <c r="F44" s="174"/>
      <c r="G44" s="174"/>
      <c r="H44" s="174">
        <f>'実質公債費比率（分子）の構造'!M$50</f>
        <v>1410</v>
      </c>
      <c r="I44" s="174"/>
      <c r="J44" s="174"/>
      <c r="K44" s="174">
        <f>'実質公債費比率（分子）の構造'!N$50</f>
        <v>2157</v>
      </c>
      <c r="L44" s="174"/>
      <c r="M44" s="174"/>
      <c r="N44" s="174">
        <f>'実質公債費比率（分子）の構造'!O$50</f>
        <v>1574</v>
      </c>
      <c r="O44" s="174"/>
      <c r="P44" s="174"/>
    </row>
    <row r="45" spans="1:16" x14ac:dyDescent="0.2">
      <c r="A45" s="174" t="s">
        <v>63</v>
      </c>
      <c r="B45" s="174">
        <f>'実質公債費比率（分子）の構造'!K$49</f>
        <v>1</v>
      </c>
      <c r="C45" s="174"/>
      <c r="D45" s="174"/>
      <c r="E45" s="174">
        <f>'実質公債費比率（分子）の構造'!L$49</f>
        <v>1</v>
      </c>
      <c r="F45" s="174"/>
      <c r="G45" s="174"/>
      <c r="H45" s="174">
        <f>'実質公債費比率（分子）の構造'!M$49</f>
        <v>1</v>
      </c>
      <c r="I45" s="174"/>
      <c r="J45" s="174"/>
      <c r="K45" s="174">
        <f>'実質公債費比率（分子）の構造'!N$49</f>
        <v>1</v>
      </c>
      <c r="L45" s="174"/>
      <c r="M45" s="174"/>
      <c r="N45" s="174" t="str">
        <f>'実質公債費比率（分子）の構造'!O$49</f>
        <v>-</v>
      </c>
      <c r="O45" s="174"/>
      <c r="P45" s="174"/>
    </row>
    <row r="46" spans="1:16" x14ac:dyDescent="0.2">
      <c r="A46" s="174" t="s">
        <v>64</v>
      </c>
      <c r="B46" s="174">
        <f>'実質公債費比率（分子）の構造'!K$48</f>
        <v>5497</v>
      </c>
      <c r="C46" s="174"/>
      <c r="D46" s="174"/>
      <c r="E46" s="174">
        <f>'実質公債費比率（分子）の構造'!L$48</f>
        <v>5227</v>
      </c>
      <c r="F46" s="174"/>
      <c r="G46" s="174"/>
      <c r="H46" s="174">
        <f>'実質公債費比率（分子）の構造'!M$48</f>
        <v>5019</v>
      </c>
      <c r="I46" s="174"/>
      <c r="J46" s="174"/>
      <c r="K46" s="174">
        <f>'実質公債費比率（分子）の構造'!N$48</f>
        <v>4931</v>
      </c>
      <c r="L46" s="174"/>
      <c r="M46" s="174"/>
      <c r="N46" s="174">
        <f>'実質公債費比率（分子）の構造'!O$48</f>
        <v>4797</v>
      </c>
      <c r="O46" s="174"/>
      <c r="P46" s="174"/>
    </row>
    <row r="47" spans="1:16" x14ac:dyDescent="0.2">
      <c r="A47" s="174" t="s">
        <v>12</v>
      </c>
      <c r="B47" s="174">
        <f>'実質公債費比率（分子）の構造'!K$47</f>
        <v>4000</v>
      </c>
      <c r="C47" s="174"/>
      <c r="D47" s="174"/>
      <c r="E47" s="174">
        <f>'実質公債費比率（分子）の構造'!L$47</f>
        <v>4167</v>
      </c>
      <c r="F47" s="174"/>
      <c r="G47" s="174"/>
      <c r="H47" s="174">
        <f>'実質公債費比率（分子）の構造'!M$47</f>
        <v>4500</v>
      </c>
      <c r="I47" s="174"/>
      <c r="J47" s="174"/>
      <c r="K47" s="174">
        <f>'実質公債費比率（分子）の構造'!N$47</f>
        <v>4833</v>
      </c>
      <c r="L47" s="174"/>
      <c r="M47" s="174"/>
      <c r="N47" s="174">
        <f>'実質公債費比率（分子）の構造'!O$47</f>
        <v>5167</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30558</v>
      </c>
      <c r="C49" s="174"/>
      <c r="D49" s="174"/>
      <c r="E49" s="174">
        <f>'実質公債費比率（分子）の構造'!L$45</f>
        <v>29596</v>
      </c>
      <c r="F49" s="174"/>
      <c r="G49" s="174"/>
      <c r="H49" s="174">
        <f>'実質公債費比率（分子）の構造'!M$45</f>
        <v>28964</v>
      </c>
      <c r="I49" s="174"/>
      <c r="J49" s="174"/>
      <c r="K49" s="174">
        <f>'実質公債費比率（分子）の構造'!N$45</f>
        <v>25816</v>
      </c>
      <c r="L49" s="174"/>
      <c r="M49" s="174"/>
      <c r="N49" s="174">
        <f>'実質公債費比率（分子）の構造'!O$45</f>
        <v>24490</v>
      </c>
      <c r="O49" s="174"/>
      <c r="P49" s="174"/>
    </row>
    <row r="50" spans="1:16" x14ac:dyDescent="0.2">
      <c r="A50" s="174" t="s">
        <v>67</v>
      </c>
      <c r="B50" s="174" t="e">
        <f>NA()</f>
        <v>#N/A</v>
      </c>
      <c r="C50" s="174">
        <f>IF(ISNUMBER('実質公債費比率（分子）の構造'!K$53),'実質公債費比率（分子）の構造'!K$53,NA())</f>
        <v>9640</v>
      </c>
      <c r="D50" s="174" t="e">
        <f>NA()</f>
        <v>#N/A</v>
      </c>
      <c r="E50" s="174" t="e">
        <f>NA()</f>
        <v>#N/A</v>
      </c>
      <c r="F50" s="174">
        <f>IF(ISNUMBER('実質公債費比率（分子）の構造'!L$53),'実質公債費比率（分子）の構造'!L$53,NA())</f>
        <v>9497</v>
      </c>
      <c r="G50" s="174" t="e">
        <f>NA()</f>
        <v>#N/A</v>
      </c>
      <c r="H50" s="174" t="e">
        <f>NA()</f>
        <v>#N/A</v>
      </c>
      <c r="I50" s="174">
        <f>IF(ISNUMBER('実質公債費比率（分子）の構造'!M$53),'実質公債費比率（分子）の構造'!M$53,NA())</f>
        <v>8889</v>
      </c>
      <c r="J50" s="174" t="e">
        <f>NA()</f>
        <v>#N/A</v>
      </c>
      <c r="K50" s="174" t="e">
        <f>NA()</f>
        <v>#N/A</v>
      </c>
      <c r="L50" s="174">
        <f>IF(ISNUMBER('実質公債費比率（分子）の構造'!N$53),'実質公債費比率（分子）の構造'!N$53,NA())</f>
        <v>7868</v>
      </c>
      <c r="M50" s="174" t="e">
        <f>NA()</f>
        <v>#N/A</v>
      </c>
      <c r="N50" s="174" t="e">
        <f>NA()</f>
        <v>#N/A</v>
      </c>
      <c r="O50" s="174">
        <f>IF(ISNUMBER('実質公債費比率（分子）の構造'!O$53),'実質公債費比率（分子）の構造'!O$53,NA())</f>
        <v>6228</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351547</v>
      </c>
      <c r="E56" s="173"/>
      <c r="F56" s="173"/>
      <c r="G56" s="173">
        <f>'将来負担比率（分子）の構造'!J$52</f>
        <v>362112</v>
      </c>
      <c r="H56" s="173"/>
      <c r="I56" s="173"/>
      <c r="J56" s="173">
        <f>'将来負担比率（分子）の構造'!K$52</f>
        <v>365009</v>
      </c>
      <c r="K56" s="173"/>
      <c r="L56" s="173"/>
      <c r="M56" s="173">
        <f>'将来負担比率（分子）の構造'!L$52</f>
        <v>365602</v>
      </c>
      <c r="N56" s="173"/>
      <c r="O56" s="173"/>
      <c r="P56" s="173">
        <f>'将来負担比率（分子）の構造'!M$52</f>
        <v>364847</v>
      </c>
    </row>
    <row r="57" spans="1:16" x14ac:dyDescent="0.2">
      <c r="A57" s="173" t="s">
        <v>42</v>
      </c>
      <c r="B57" s="173"/>
      <c r="C57" s="173"/>
      <c r="D57" s="173">
        <f>'将来負担比率（分子）の構造'!I$51</f>
        <v>42834</v>
      </c>
      <c r="E57" s="173"/>
      <c r="F57" s="173"/>
      <c r="G57" s="173">
        <f>'将来負担比率（分子）の構造'!J$51</f>
        <v>43049</v>
      </c>
      <c r="H57" s="173"/>
      <c r="I57" s="173"/>
      <c r="J57" s="173">
        <f>'将来負担比率（分子）の構造'!K$51</f>
        <v>41901</v>
      </c>
      <c r="K57" s="173"/>
      <c r="L57" s="173"/>
      <c r="M57" s="173">
        <f>'将来負担比率（分子）の構造'!L$51</f>
        <v>39027</v>
      </c>
      <c r="N57" s="173"/>
      <c r="O57" s="173"/>
      <c r="P57" s="173">
        <f>'将来負担比率（分子）の構造'!M$51</f>
        <v>35585</v>
      </c>
    </row>
    <row r="58" spans="1:16" x14ac:dyDescent="0.2">
      <c r="A58" s="173" t="s">
        <v>41</v>
      </c>
      <c r="B58" s="173"/>
      <c r="C58" s="173"/>
      <c r="D58" s="173">
        <f>'将来負担比率（分子）の構造'!I$50</f>
        <v>78539</v>
      </c>
      <c r="E58" s="173"/>
      <c r="F58" s="173"/>
      <c r="G58" s="173">
        <f>'将来負担比率（分子）の構造'!J$50</f>
        <v>75899</v>
      </c>
      <c r="H58" s="173"/>
      <c r="I58" s="173"/>
      <c r="J58" s="173">
        <f>'将来負担比率（分子）の構造'!K$50</f>
        <v>90642</v>
      </c>
      <c r="K58" s="173"/>
      <c r="L58" s="173"/>
      <c r="M58" s="173">
        <f>'将来負担比率（分子）の構造'!L$50</f>
        <v>93961</v>
      </c>
      <c r="N58" s="173"/>
      <c r="O58" s="173"/>
      <c r="P58" s="173">
        <f>'将来負担比率（分子）の構造'!M$50</f>
        <v>87440</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64692</v>
      </c>
      <c r="C62" s="173"/>
      <c r="D62" s="173"/>
      <c r="E62" s="173">
        <f>'将来負担比率（分子）の構造'!J$45</f>
        <v>62937</v>
      </c>
      <c r="F62" s="173"/>
      <c r="G62" s="173"/>
      <c r="H62" s="173">
        <f>'将来負担比率（分子）の構造'!K$45</f>
        <v>62046</v>
      </c>
      <c r="I62" s="173"/>
      <c r="J62" s="173"/>
      <c r="K62" s="173">
        <f>'将来負担比率（分子）の構造'!L$45</f>
        <v>61162</v>
      </c>
      <c r="L62" s="173"/>
      <c r="M62" s="173"/>
      <c r="N62" s="173">
        <f>'将来負担比率（分子）の構造'!M$45</f>
        <v>62683</v>
      </c>
      <c r="O62" s="173"/>
      <c r="P62" s="173"/>
    </row>
    <row r="63" spans="1:16" x14ac:dyDescent="0.2">
      <c r="A63" s="173" t="s">
        <v>34</v>
      </c>
      <c r="B63" s="173">
        <f>'将来負担比率（分子）の構造'!I$44</f>
        <v>29</v>
      </c>
      <c r="C63" s="173"/>
      <c r="D63" s="173"/>
      <c r="E63" s="173">
        <f>'将来負担比率（分子）の構造'!J$44</f>
        <v>18</v>
      </c>
      <c r="F63" s="173"/>
      <c r="G63" s="173"/>
      <c r="H63" s="173">
        <f>'将来負担比率（分子）の構造'!K$44</f>
        <v>6</v>
      </c>
      <c r="I63" s="173"/>
      <c r="J63" s="173"/>
      <c r="K63" s="173" t="str">
        <f>'将来負担比率（分子）の構造'!L$44</f>
        <v>-</v>
      </c>
      <c r="L63" s="173"/>
      <c r="M63" s="173"/>
      <c r="N63" s="173" t="str">
        <f>'将来負担比率（分子）の構造'!M$44</f>
        <v>-</v>
      </c>
      <c r="O63" s="173"/>
      <c r="P63" s="173"/>
    </row>
    <row r="64" spans="1:16" x14ac:dyDescent="0.2">
      <c r="A64" s="173" t="s">
        <v>33</v>
      </c>
      <c r="B64" s="173">
        <f>'将来負担比率（分子）の構造'!I$43</f>
        <v>65344</v>
      </c>
      <c r="C64" s="173"/>
      <c r="D64" s="173"/>
      <c r="E64" s="173">
        <f>'将来負担比率（分子）の構造'!J$43</f>
        <v>60782</v>
      </c>
      <c r="F64" s="173"/>
      <c r="G64" s="173"/>
      <c r="H64" s="173">
        <f>'将来負担比率（分子）の構造'!K$43</f>
        <v>58256</v>
      </c>
      <c r="I64" s="173"/>
      <c r="J64" s="173"/>
      <c r="K64" s="173">
        <f>'将来負担比率（分子）の構造'!L$43</f>
        <v>58951</v>
      </c>
      <c r="L64" s="173"/>
      <c r="M64" s="173"/>
      <c r="N64" s="173">
        <f>'将来負担比率（分子）の構造'!M$43</f>
        <v>63968</v>
      </c>
      <c r="O64" s="173"/>
      <c r="P64" s="173"/>
    </row>
    <row r="65" spans="1:16" x14ac:dyDescent="0.2">
      <c r="A65" s="173" t="s">
        <v>32</v>
      </c>
      <c r="B65" s="173">
        <f>'将来負担比率（分子）の構造'!I$42</f>
        <v>10378</v>
      </c>
      <c r="C65" s="173"/>
      <c r="D65" s="173"/>
      <c r="E65" s="173">
        <f>'将来負担比率（分子）の構造'!J$42</f>
        <v>9673</v>
      </c>
      <c r="F65" s="173"/>
      <c r="G65" s="173"/>
      <c r="H65" s="173">
        <f>'将来負担比率（分子）の構造'!K$42</f>
        <v>8851</v>
      </c>
      <c r="I65" s="173"/>
      <c r="J65" s="173"/>
      <c r="K65" s="173">
        <f>'将来負担比率（分子）の構造'!L$42</f>
        <v>7971</v>
      </c>
      <c r="L65" s="173"/>
      <c r="M65" s="173"/>
      <c r="N65" s="173">
        <f>'将来負担比率（分子）の構造'!M$42</f>
        <v>9550</v>
      </c>
      <c r="O65" s="173"/>
      <c r="P65" s="173"/>
    </row>
    <row r="66" spans="1:16" x14ac:dyDescent="0.2">
      <c r="A66" s="173" t="s">
        <v>31</v>
      </c>
      <c r="B66" s="173">
        <f>'将来負担比率（分子）の構造'!I$41</f>
        <v>281621</v>
      </c>
      <c r="C66" s="173"/>
      <c r="D66" s="173"/>
      <c r="E66" s="173">
        <f>'将来負担比率（分子）の構造'!J$41</f>
        <v>286535</v>
      </c>
      <c r="F66" s="173"/>
      <c r="G66" s="173"/>
      <c r="H66" s="173">
        <f>'将来負担比率（分子）の構造'!K$41</f>
        <v>282919</v>
      </c>
      <c r="I66" s="173"/>
      <c r="J66" s="173"/>
      <c r="K66" s="173">
        <f>'将来負担比率（分子）の構造'!L$41</f>
        <v>286232</v>
      </c>
      <c r="L66" s="173"/>
      <c r="M66" s="173"/>
      <c r="N66" s="173">
        <f>'将来負担比率（分子）の構造'!M$41</f>
        <v>286892</v>
      </c>
      <c r="O66" s="173"/>
      <c r="P66" s="173"/>
    </row>
    <row r="67" spans="1:16" x14ac:dyDescent="0.2">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14482</v>
      </c>
      <c r="C72" s="177">
        <f>基金残高に係る経年分析!G55</f>
        <v>13798</v>
      </c>
      <c r="D72" s="177">
        <f>基金残高に係る経年分析!H55</f>
        <v>14511</v>
      </c>
    </row>
    <row r="73" spans="1:16" x14ac:dyDescent="0.2">
      <c r="A73" s="176" t="s">
        <v>74</v>
      </c>
      <c r="B73" s="177">
        <f>基金残高に係る経年分析!F56</f>
        <v>678</v>
      </c>
      <c r="C73" s="177">
        <f>基金残高に係る経年分析!G56</f>
        <v>774</v>
      </c>
      <c r="D73" s="177">
        <f>基金残高に係る経年分析!H56</f>
        <v>1758</v>
      </c>
    </row>
    <row r="74" spans="1:16" x14ac:dyDescent="0.2">
      <c r="A74" s="176" t="s">
        <v>75</v>
      </c>
      <c r="B74" s="177">
        <f>基金残高に係る経年分析!F57</f>
        <v>37955</v>
      </c>
      <c r="C74" s="177">
        <f>基金残高に係る経年分析!G57</f>
        <v>36506</v>
      </c>
      <c r="D74" s="177">
        <f>基金残高に係る経年分析!H57</f>
        <v>20881</v>
      </c>
    </row>
  </sheetData>
  <sheetProtection algorithmName="SHA-512" hashValue="lx4o4AHPSORgXzAALphW5LwHYYxlslZoDh25Jd/Wbk4QM1hrIALJS05lelTPwV3LfpGOfNFBC0y7c/GWDbwX6Q==" saltValue="zj5Xdo5HGJQvr8ze9r0F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55BC89-3618-4C63-AA21-E3913DB7C3D3}">
  <ds:schemaRefs>
    <ds:schemaRef ds:uri="http://purl.org/dc/elements/1.1/"/>
    <ds:schemaRef ds:uri="fd32c9f7-8932-4d07-b49b-91c8a1e26893"/>
    <ds:schemaRef ds:uri="http://schemas.microsoft.com/office/2006/documentManagement/types"/>
    <ds:schemaRef ds:uri="http://purl.org/dc/terms/"/>
    <ds:schemaRef ds:uri="a4e28f63-7028-4a93-8047-9653a98e0e88"/>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E6FA37E-FBD9-4C5D-B9C0-411EE914319F}">
  <ds:schemaRefs>
    <ds:schemaRef ds:uri="http://schemas.microsoft.com/sharepoint/v3/contenttype/forms"/>
  </ds:schemaRefs>
</ds:datastoreItem>
</file>

<file path=customXml/itemProps3.xml><?xml version="1.0" encoding="utf-8"?>
<ds:datastoreItem xmlns:ds="http://schemas.openxmlformats.org/officeDocument/2006/customXml" ds:itemID="{1285847B-5333-4885-898A-BD81F8F30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2025-03-13T02:16:16Z</cp:lastPrinted>
  <dcterms:created xsi:type="dcterms:W3CDTF">2025-02-19T02:50:25Z</dcterms:created>
  <dcterms:modified xsi:type="dcterms:W3CDTF">2025-03-24T05:47:29Z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