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67" documentId="13_ncr:1_{1821AA2B-4099-4CCD-9A3F-37B8FC8590BA}" xr6:coauthVersionLast="47" xr6:coauthVersionMax="47" xr10:uidLastSave="{B194B704-7EE8-4192-B8F0-38A643E88376}"/>
  <bookViews>
    <workbookView xWindow="-108" yWindow="-108" windowWidth="23256" windowHeight="13896" xr2:uid="{00000000-000D-0000-FFFF-FFFF00000000}"/>
  </bookViews>
  <sheets>
    <sheet name="基本算出式（複数バンド）" sheetId="2" r:id="rId1"/>
    <sheet name="俯角減衰量考慮あり"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2" l="1"/>
  <c r="S19" i="2"/>
  <c r="R19" i="2"/>
  <c r="Q19" i="2"/>
  <c r="P19" i="2"/>
  <c r="O19" i="2"/>
  <c r="N19" i="2"/>
  <c r="M19" i="2"/>
  <c r="L19" i="2"/>
  <c r="K19" i="2"/>
  <c r="J19" i="2"/>
  <c r="I19" i="2"/>
  <c r="H19" i="2"/>
  <c r="G19" i="2"/>
  <c r="F19" i="2"/>
  <c r="E19" i="2"/>
  <c r="D19" i="2"/>
  <c r="C19" i="2"/>
  <c r="T17" i="2"/>
  <c r="S17" i="2"/>
  <c r="R17" i="2"/>
  <c r="Q17" i="2"/>
  <c r="P17" i="2"/>
  <c r="O17" i="2"/>
  <c r="N17" i="2"/>
  <c r="M17" i="2"/>
  <c r="L17" i="2"/>
  <c r="K17" i="2"/>
  <c r="J17" i="2"/>
  <c r="I17" i="2"/>
  <c r="H17" i="2"/>
  <c r="G17" i="2"/>
  <c r="F17" i="2"/>
  <c r="E17" i="2"/>
  <c r="D17" i="2"/>
  <c r="C17" i="2"/>
  <c r="T13" i="2"/>
  <c r="T15" i="2" s="1"/>
  <c r="S13" i="2"/>
  <c r="S15" i="2" s="1"/>
  <c r="R13" i="2"/>
  <c r="R15" i="2" s="1"/>
  <c r="Q13" i="2"/>
  <c r="Q15" i="2" s="1"/>
  <c r="Q20" i="2" s="1"/>
  <c r="Q22" i="2" s="1"/>
  <c r="P13" i="2"/>
  <c r="P15" i="2" s="1"/>
  <c r="O13" i="2"/>
  <c r="O15" i="2" s="1"/>
  <c r="N13" i="2"/>
  <c r="N15" i="2" s="1"/>
  <c r="M13" i="2"/>
  <c r="M15" i="2" s="1"/>
  <c r="L13" i="2"/>
  <c r="L15" i="2" s="1"/>
  <c r="K13" i="2"/>
  <c r="K15" i="2" s="1"/>
  <c r="J13" i="2"/>
  <c r="J15" i="2" s="1"/>
  <c r="I13" i="2"/>
  <c r="I15" i="2" s="1"/>
  <c r="H13" i="2"/>
  <c r="H15" i="2" s="1"/>
  <c r="G13" i="2"/>
  <c r="G15" i="2" s="1"/>
  <c r="F13" i="2"/>
  <c r="F15" i="2" s="1"/>
  <c r="E13" i="2"/>
  <c r="E15" i="2" s="1"/>
  <c r="D13" i="2"/>
  <c r="D15" i="2" s="1"/>
  <c r="C13" i="2"/>
  <c r="C15" i="2" s="1"/>
  <c r="R20" i="3"/>
  <c r="Q20" i="3"/>
  <c r="P20" i="3"/>
  <c r="O20" i="3"/>
  <c r="R20" i="2" l="1"/>
  <c r="R22" i="2" s="1"/>
  <c r="J20" i="2"/>
  <c r="J22" i="2" s="1"/>
  <c r="H20" i="2"/>
  <c r="H22" i="2" s="1"/>
  <c r="K20" i="2"/>
  <c r="K22" i="2" s="1"/>
  <c r="I20" i="2"/>
  <c r="I22" i="2" s="1"/>
  <c r="L20" i="2"/>
  <c r="L22" i="2" s="1"/>
  <c r="F20" i="2"/>
  <c r="F22" i="2" s="1"/>
  <c r="M20" i="2"/>
  <c r="M22" i="2" s="1"/>
  <c r="C20" i="2"/>
  <c r="C22" i="2" s="1"/>
  <c r="O20" i="2"/>
  <c r="O22" i="2" s="1"/>
  <c r="T20" i="2"/>
  <c r="T22" i="2" s="1"/>
  <c r="G20" i="2"/>
  <c r="G22" i="2" s="1"/>
  <c r="D20" i="2"/>
  <c r="D22" i="2" s="1"/>
  <c r="P20" i="2"/>
  <c r="P22" i="2" s="1"/>
  <c r="E20" i="2"/>
  <c r="E22" i="2" s="1"/>
  <c r="S20" i="2"/>
  <c r="S22" i="2" s="1"/>
  <c r="N20" i="2"/>
  <c r="N22" i="2" s="1"/>
  <c r="P14" i="3" l="1"/>
  <c r="Q14" i="3"/>
  <c r="R14" i="3"/>
  <c r="P16" i="3"/>
  <c r="Q16" i="3"/>
  <c r="R16" i="3"/>
  <c r="P18" i="3"/>
  <c r="Q18" i="3"/>
  <c r="R18" i="3"/>
  <c r="P22" i="3"/>
  <c r="P28" i="3" s="1"/>
  <c r="Q22" i="3"/>
  <c r="Q28" i="3" s="1"/>
  <c r="R22" i="3"/>
  <c r="R28" i="3" s="1"/>
  <c r="F14" i="3"/>
  <c r="F16" i="3" s="1"/>
  <c r="F20" i="3"/>
  <c r="F22" i="3"/>
  <c r="D14" i="3"/>
  <c r="D16" i="3" s="1"/>
  <c r="E14" i="3"/>
  <c r="E16" i="3" s="1"/>
  <c r="G14" i="3"/>
  <c r="G16" i="3" s="1"/>
  <c r="H14" i="3"/>
  <c r="H16" i="3" s="1"/>
  <c r="I14" i="3"/>
  <c r="I16" i="3" s="1"/>
  <c r="J14" i="3"/>
  <c r="J16" i="3" s="1"/>
  <c r="K14" i="3"/>
  <c r="K16" i="3" s="1"/>
  <c r="L14" i="3"/>
  <c r="L16" i="3" s="1"/>
  <c r="M14" i="3"/>
  <c r="M16" i="3" s="1"/>
  <c r="N14" i="3"/>
  <c r="N16" i="3" s="1"/>
  <c r="O14" i="3"/>
  <c r="O16" i="3" s="1"/>
  <c r="C14" i="3"/>
  <c r="C16" i="3" s="1"/>
  <c r="D22" i="3"/>
  <c r="E22" i="3"/>
  <c r="G22" i="3"/>
  <c r="H22" i="3"/>
  <c r="I22" i="3"/>
  <c r="J22" i="3"/>
  <c r="K22" i="3"/>
  <c r="L22" i="3"/>
  <c r="M22" i="3"/>
  <c r="N22" i="3"/>
  <c r="O22" i="3"/>
  <c r="C22" i="3"/>
  <c r="D20" i="3"/>
  <c r="E20" i="3"/>
  <c r="G20" i="3"/>
  <c r="G23" i="3" s="1"/>
  <c r="H20" i="3"/>
  <c r="I20" i="3"/>
  <c r="J20" i="3"/>
  <c r="K20" i="3"/>
  <c r="L20" i="3"/>
  <c r="M20" i="3"/>
  <c r="N20" i="3"/>
  <c r="C20" i="3"/>
  <c r="F23" i="3" l="1"/>
  <c r="F18" i="3"/>
  <c r="R23" i="3"/>
  <c r="R25" i="3" s="1"/>
  <c r="Q23" i="3"/>
  <c r="Q25" i="3" s="1"/>
  <c r="P23" i="3"/>
  <c r="P25" i="3" s="1"/>
  <c r="R27" i="3"/>
  <c r="Q27" i="3"/>
  <c r="P27" i="3"/>
  <c r="D23" i="3"/>
  <c r="E23" i="3"/>
  <c r="C23" i="3"/>
  <c r="F25" i="3"/>
  <c r="F28" i="3"/>
  <c r="F27" i="3"/>
  <c r="O18" i="3" l="1"/>
  <c r="N18" i="3"/>
  <c r="M18" i="3"/>
  <c r="L18" i="3"/>
  <c r="K18" i="3"/>
  <c r="J18" i="3"/>
  <c r="I18" i="3"/>
  <c r="H18" i="3"/>
  <c r="G18" i="3"/>
  <c r="E18" i="3"/>
  <c r="D18" i="3"/>
  <c r="C18" i="3"/>
  <c r="C28" i="3" l="1"/>
  <c r="C27" i="3"/>
  <c r="D27" i="3"/>
  <c r="D28" i="3"/>
  <c r="E27" i="3"/>
  <c r="E28" i="3"/>
  <c r="G27" i="3"/>
  <c r="G28" i="3"/>
  <c r="H27" i="3"/>
  <c r="H28" i="3"/>
  <c r="J28" i="3"/>
  <c r="J27" i="3"/>
  <c r="K28" i="3"/>
  <c r="K27" i="3"/>
  <c r="L28" i="3"/>
  <c r="L27" i="3"/>
  <c r="M27" i="3"/>
  <c r="M28" i="3"/>
  <c r="N28" i="3"/>
  <c r="N27" i="3"/>
  <c r="O27" i="3"/>
  <c r="O28" i="3"/>
  <c r="O23" i="3"/>
  <c r="O25" i="3" s="1"/>
  <c r="I27" i="3"/>
  <c r="I28" i="3"/>
  <c r="C25" i="3"/>
  <c r="L23" i="3"/>
  <c r="L25" i="3" s="1"/>
  <c r="G25" i="3"/>
  <c r="J23" i="3"/>
  <c r="J25" i="3" s="1"/>
  <c r="K23" i="3"/>
  <c r="K25" i="3" s="1"/>
  <c r="M23" i="3"/>
  <c r="M25" i="3" s="1"/>
  <c r="I23" i="3"/>
  <c r="I25" i="3" s="1"/>
  <c r="H23" i="3"/>
  <c r="H25" i="3" s="1"/>
  <c r="N23" i="3"/>
  <c r="N25" i="3" s="1"/>
  <c r="E25" i="3"/>
  <c r="D25" i="3"/>
</calcChain>
</file>

<file path=xl/sharedStrings.xml><?xml version="1.0" encoding="utf-8"?>
<sst xmlns="http://schemas.openxmlformats.org/spreadsheetml/2006/main" count="205" uniqueCount="85">
  <si>
    <t>平均電力率[倍]</t>
    <rPh sb="0" eb="2">
      <t>ヘイキン</t>
    </rPh>
    <rPh sb="2" eb="4">
      <t>デンリョク</t>
    </rPh>
    <rPh sb="4" eb="5">
      <t>リツ</t>
    </rPh>
    <rPh sb="6" eb="7">
      <t>バイ</t>
    </rPh>
    <phoneticPr fontId="1"/>
  </si>
  <si>
    <t>リストから選択</t>
    <rPh sb="5" eb="7">
      <t>センタク</t>
    </rPh>
    <phoneticPr fontId="1"/>
  </si>
  <si>
    <t>○</t>
    <phoneticPr fontId="1"/>
  </si>
  <si>
    <t>△</t>
    <phoneticPr fontId="1"/>
  </si>
  <si>
    <t>×</t>
    <phoneticPr fontId="1"/>
  </si>
  <si>
    <t>大地反射の考慮の有無</t>
    <rPh sb="0" eb="2">
      <t>ダイチ</t>
    </rPh>
    <rPh sb="2" eb="4">
      <t>ハンシャ</t>
    </rPh>
    <rPh sb="5" eb="7">
      <t>コウリョ</t>
    </rPh>
    <rPh sb="8" eb="10">
      <t>ウム</t>
    </rPh>
    <phoneticPr fontId="1"/>
  </si>
  <si>
    <t>大地反射の補正係数K[倍]</t>
    <rPh sb="0" eb="2">
      <t>ダイチ</t>
    </rPh>
    <rPh sb="2" eb="4">
      <t>ハンシャ</t>
    </rPh>
    <rPh sb="5" eb="7">
      <t>ホセイ</t>
    </rPh>
    <rPh sb="7" eb="9">
      <t>ケイスウ</t>
    </rPh>
    <rPh sb="11" eb="12">
      <t>バイ</t>
    </rPh>
    <phoneticPr fontId="1"/>
  </si>
  <si>
    <t>◎電界強度の基本算出式（複数バンド）</t>
    <rPh sb="12" eb="14">
      <t>フクスウ</t>
    </rPh>
    <phoneticPr fontId="1"/>
  </si>
  <si>
    <t xml:space="preserve">※このシートは、複数のアマチュアバンドについて、一括して簡易的に適合性を検討するためのものです。
</t>
    <rPh sb="24" eb="26">
      <t>イッカツ</t>
    </rPh>
    <phoneticPr fontId="1"/>
  </si>
  <si>
    <t>　黄色に塗られたセルに必要な情報を入力してください。</t>
    <phoneticPr fontId="1"/>
  </si>
  <si>
    <t>周波数帯</t>
    <rPh sb="0" eb="3">
      <t>シュウハスウ</t>
    </rPh>
    <rPh sb="3" eb="4">
      <t>タイ</t>
    </rPh>
    <phoneticPr fontId="3"/>
  </si>
  <si>
    <t>注記</t>
    <rPh sb="0" eb="2">
      <t>チュウキ</t>
    </rPh>
    <phoneticPr fontId="1"/>
  </si>
  <si>
    <t>135kHz帯</t>
    <phoneticPr fontId="3"/>
  </si>
  <si>
    <t>475kHz帯</t>
    <phoneticPr fontId="3"/>
  </si>
  <si>
    <t>1.8/1.9MHz帯</t>
    <rPh sb="10" eb="11">
      <t>オビ</t>
    </rPh>
    <phoneticPr fontId="3"/>
  </si>
  <si>
    <t>3.5MHz帯</t>
    <phoneticPr fontId="3"/>
  </si>
  <si>
    <t>3.8MHz帯</t>
    <phoneticPr fontId="3"/>
  </si>
  <si>
    <t>4630kHz帯</t>
    <rPh sb="7" eb="8">
      <t>タイ</t>
    </rPh>
    <phoneticPr fontId="1"/>
  </si>
  <si>
    <t>7MHz帯</t>
    <phoneticPr fontId="1"/>
  </si>
  <si>
    <t>10MHz帯</t>
    <phoneticPr fontId="1"/>
  </si>
  <si>
    <t>14MHz帯</t>
    <phoneticPr fontId="1"/>
  </si>
  <si>
    <t>18MHz帯</t>
    <phoneticPr fontId="1"/>
  </si>
  <si>
    <t>21MHz帯</t>
    <phoneticPr fontId="1"/>
  </si>
  <si>
    <t>24MHz帯</t>
    <phoneticPr fontId="1"/>
  </si>
  <si>
    <t>28MHz帯</t>
  </si>
  <si>
    <t>50MHz帯</t>
    <phoneticPr fontId="1"/>
  </si>
  <si>
    <t>144MHz帯</t>
    <phoneticPr fontId="1"/>
  </si>
  <si>
    <t>430MHz帯</t>
    <phoneticPr fontId="1"/>
  </si>
  <si>
    <t>1200MHz帯</t>
    <phoneticPr fontId="1"/>
  </si>
  <si>
    <t>2400MHz帯</t>
    <phoneticPr fontId="1"/>
  </si>
  <si>
    <t>送信機出力Ｐ［W］</t>
    <rPh sb="0" eb="3">
      <t>ソウシンキ</t>
    </rPh>
    <rPh sb="3" eb="5">
      <t>シュツリョク</t>
    </rPh>
    <phoneticPr fontId="3"/>
  </si>
  <si>
    <r>
      <t>給電線損失［d</t>
    </r>
    <r>
      <rPr>
        <sz val="11"/>
        <color theme="1"/>
        <rFont val="ＭＳ Ｐゴシック"/>
        <family val="3"/>
        <charset val="128"/>
      </rPr>
      <t>B</t>
    </r>
    <r>
      <rPr>
        <sz val="11"/>
        <rFont val="ＭＳ Ｐゴシック"/>
        <family val="3"/>
        <charset val="128"/>
      </rPr>
      <t>］</t>
    </r>
    <rPh sb="0" eb="2">
      <t>キュウデン</t>
    </rPh>
    <rPh sb="2" eb="3">
      <t>セン</t>
    </rPh>
    <rPh sb="3" eb="4">
      <t>ゾン</t>
    </rPh>
    <rPh sb="4" eb="5">
      <t>シツ</t>
    </rPh>
    <phoneticPr fontId="3"/>
  </si>
  <si>
    <t>注１，７</t>
    <rPh sb="0" eb="1">
      <t>チュウ</t>
    </rPh>
    <phoneticPr fontId="1"/>
  </si>
  <si>
    <r>
      <t>アンテナ利得Ｇ［d</t>
    </r>
    <r>
      <rPr>
        <sz val="11"/>
        <color theme="1"/>
        <rFont val="ＭＳ Ｐゴシック"/>
        <family val="3"/>
        <charset val="128"/>
      </rPr>
      <t>B</t>
    </r>
    <r>
      <rPr>
        <sz val="11"/>
        <rFont val="ＭＳ Ｐゴシック"/>
        <family val="3"/>
        <charset val="128"/>
      </rPr>
      <t>i］</t>
    </r>
    <rPh sb="4" eb="6">
      <t>リトク</t>
    </rPh>
    <phoneticPr fontId="3"/>
  </si>
  <si>
    <t>注２</t>
    <rPh sb="0" eb="1">
      <t>チュウ</t>
    </rPh>
    <phoneticPr fontId="1"/>
  </si>
  <si>
    <t>送信空中線の高さ［m］</t>
    <rPh sb="0" eb="2">
      <t>ソウシン</t>
    </rPh>
    <rPh sb="2" eb="5">
      <t>クウチュウセン</t>
    </rPh>
    <rPh sb="6" eb="7">
      <t>タカ</t>
    </rPh>
    <phoneticPr fontId="3"/>
  </si>
  <si>
    <t>人が通常出入りする場所との高低差[m]</t>
    <rPh sb="13" eb="16">
      <t>コウテイサ</t>
    </rPh>
    <phoneticPr fontId="1"/>
  </si>
  <si>
    <t>送信空中線直下からの水平距離［m］</t>
    <rPh sb="0" eb="2">
      <t>ソウシン</t>
    </rPh>
    <rPh sb="2" eb="5">
      <t>クウチュウセン</t>
    </rPh>
    <rPh sb="5" eb="7">
      <t>チョッカ</t>
    </rPh>
    <rPh sb="10" eb="12">
      <t>スイヘイ</t>
    </rPh>
    <rPh sb="12" eb="14">
      <t>キョリ</t>
    </rPh>
    <phoneticPr fontId="3"/>
  </si>
  <si>
    <t>送信空中線との距離Ｒ［m］</t>
    <rPh sb="0" eb="2">
      <t>ソウシン</t>
    </rPh>
    <rPh sb="2" eb="5">
      <t>クウチュウセン</t>
    </rPh>
    <rPh sb="7" eb="9">
      <t>キョリ</t>
    </rPh>
    <phoneticPr fontId="3"/>
  </si>
  <si>
    <t>注３</t>
    <rPh sb="0" eb="1">
      <t>チュウ</t>
    </rPh>
    <phoneticPr fontId="1"/>
  </si>
  <si>
    <t>付近の建造物による強い反射の有無</t>
    <rPh sb="0" eb="2">
      <t>フキン</t>
    </rPh>
    <rPh sb="3" eb="6">
      <t>ケンゾウブツ</t>
    </rPh>
    <rPh sb="9" eb="10">
      <t>ツヨ</t>
    </rPh>
    <rPh sb="11" eb="13">
      <t>ハンシャ</t>
    </rPh>
    <rPh sb="14" eb="16">
      <t>ウム</t>
    </rPh>
    <phoneticPr fontId="3"/>
  </si>
  <si>
    <t>注４</t>
    <phoneticPr fontId="1"/>
  </si>
  <si>
    <t>付近の建造物による強い反射による補正[倍]</t>
    <rPh sb="16" eb="18">
      <t>ホセイ</t>
    </rPh>
    <rPh sb="19" eb="20">
      <t>バイ</t>
    </rPh>
    <phoneticPr fontId="1"/>
  </si>
  <si>
    <r>
      <t>算出電界強度Ｅ［V</t>
    </r>
    <r>
      <rPr>
        <sz val="11"/>
        <color theme="1"/>
        <rFont val="ＭＳ Ｐゴシック"/>
        <family val="3"/>
        <charset val="128"/>
      </rPr>
      <t>/m</t>
    </r>
    <r>
      <rPr>
        <sz val="11"/>
        <rFont val="ＭＳ Ｐゴシック"/>
        <family val="3"/>
        <charset val="128"/>
      </rPr>
      <t>］</t>
    </r>
    <rPh sb="0" eb="1">
      <t>ザン</t>
    </rPh>
    <rPh sb="1" eb="2">
      <t>デ</t>
    </rPh>
    <rPh sb="2" eb="3">
      <t>デン</t>
    </rPh>
    <rPh sb="3" eb="4">
      <t>カイ</t>
    </rPh>
    <rPh sb="4" eb="5">
      <t>ツヨシ</t>
    </rPh>
    <rPh sb="5" eb="6">
      <t>ド</t>
    </rPh>
    <phoneticPr fontId="3"/>
  </si>
  <si>
    <r>
      <t>基準値</t>
    </r>
    <r>
      <rPr>
        <sz val="11"/>
        <color theme="1"/>
        <rFont val="ＭＳ Ｐゴシック"/>
        <family val="3"/>
        <charset val="128"/>
      </rPr>
      <t xml:space="preserve"> </t>
    </r>
    <r>
      <rPr>
        <sz val="11"/>
        <rFont val="ＭＳ Ｐゴシック"/>
        <family val="3"/>
        <charset val="128"/>
      </rPr>
      <t>[</t>
    </r>
    <r>
      <rPr>
        <sz val="11"/>
        <color theme="1"/>
        <rFont val="ＭＳ Ｐゴシック"/>
        <family val="3"/>
        <charset val="128"/>
      </rPr>
      <t>V/m</t>
    </r>
    <r>
      <rPr>
        <sz val="11"/>
        <rFont val="ＭＳ Ｐゴシック"/>
        <family val="3"/>
        <charset val="128"/>
      </rPr>
      <t>]</t>
    </r>
    <rPh sb="0" eb="3">
      <t>キジュンチ</t>
    </rPh>
    <phoneticPr fontId="3"/>
  </si>
  <si>
    <t>注５，８</t>
    <rPh sb="0" eb="1">
      <t>チュウ</t>
    </rPh>
    <phoneticPr fontId="1"/>
  </si>
  <si>
    <t>適合性判定結果</t>
    <rPh sb="0" eb="3">
      <t>テキゴウセイ</t>
    </rPh>
    <rPh sb="3" eb="5">
      <t>ハンテイ</t>
    </rPh>
    <rPh sb="5" eb="7">
      <t>ケッカ</t>
    </rPh>
    <phoneticPr fontId="3"/>
  </si>
  <si>
    <t>注６</t>
    <rPh sb="0" eb="1">
      <t>チュウ</t>
    </rPh>
    <phoneticPr fontId="1"/>
  </si>
  <si>
    <t>注１：平均電力率（換算比）を入力してください。電波の型式がA1Aであれば0.5、J3Eであれば0.16など（型式が複数ある場合は最も大きい値を用いてください。）。不明なら「１」と入力してください。</t>
    <rPh sb="0" eb="1">
      <t>チュウ</t>
    </rPh>
    <phoneticPr fontId="1"/>
  </si>
  <si>
    <t>注２：アンテナの絶対利得を入力してください。相対利得（[dBd]表記）の場合は、その値に2.15を加えた値を入力してください。</t>
    <rPh sb="0" eb="1">
      <t>チュウ</t>
    </rPh>
    <phoneticPr fontId="1"/>
  </si>
  <si>
    <t>注３：大地面の反射を考慮する場合は「○」を、水面等大地面以外の反射を考慮する場合は「△」を、全ての反射を考慮しない場合は「×」を入力してください。</t>
    <rPh sb="0" eb="1">
      <t>チュウ</t>
    </rPh>
    <phoneticPr fontId="1"/>
  </si>
  <si>
    <t>注４：付近にビル、鉄塔、金属物体等の建造物が存在し強い反射を生じさせるおそれがある場合は「○」を、ない場合は「×」を入力してください。</t>
    <phoneticPr fontId="1"/>
  </si>
  <si>
    <t>注５：各アマチュアバンドごとに、基準値のうち最も厳しいものをデフォルトで記載していますが、実際に使用する（指定を受ける）周波数を踏まえて算出した値に修正することは可能です。</t>
    <rPh sb="0" eb="1">
      <t>チュウ</t>
    </rPh>
    <rPh sb="3" eb="4">
      <t>カク</t>
    </rPh>
    <rPh sb="16" eb="19">
      <t>キジュンチ</t>
    </rPh>
    <rPh sb="22" eb="23">
      <t>モット</t>
    </rPh>
    <rPh sb="24" eb="25">
      <t>キビ</t>
    </rPh>
    <rPh sb="36" eb="38">
      <t>キサイ</t>
    </rPh>
    <rPh sb="45" eb="47">
      <t>ジッサイ</t>
    </rPh>
    <rPh sb="48" eb="50">
      <t>シヨウ</t>
    </rPh>
    <rPh sb="53" eb="55">
      <t>シテイ</t>
    </rPh>
    <rPh sb="56" eb="57">
      <t>ウ</t>
    </rPh>
    <rPh sb="60" eb="63">
      <t>シュウハスウ</t>
    </rPh>
    <rPh sb="64" eb="65">
      <t>フ</t>
    </rPh>
    <rPh sb="68" eb="70">
      <t>サンシュツ</t>
    </rPh>
    <rPh sb="72" eb="73">
      <t>アタイ</t>
    </rPh>
    <rPh sb="74" eb="76">
      <t>シュウセイ</t>
    </rPh>
    <rPh sb="81" eb="83">
      <t>カノウ</t>
    </rPh>
    <phoneticPr fontId="1"/>
  </si>
  <si>
    <t>注６：ビームアンテナについては、基本算出式による判定結果が「×」となった場合に、俯角減衰量を考慮することができます。その場合は、「俯角減衰量考慮あり」のシートをご利用ください。</t>
    <rPh sb="0" eb="1">
      <t>チュウ</t>
    </rPh>
    <rPh sb="16" eb="18">
      <t>キホン</t>
    </rPh>
    <rPh sb="18" eb="21">
      <t>サンシュツシキ</t>
    </rPh>
    <rPh sb="24" eb="26">
      <t>ハンテイ</t>
    </rPh>
    <rPh sb="26" eb="28">
      <t>ケッカ</t>
    </rPh>
    <rPh sb="36" eb="38">
      <t>バアイ</t>
    </rPh>
    <rPh sb="40" eb="45">
      <t>フカクゲンスイリョウ</t>
    </rPh>
    <rPh sb="46" eb="48">
      <t>コウリョ</t>
    </rPh>
    <rPh sb="60" eb="62">
      <t>バアイ</t>
    </rPh>
    <phoneticPr fontId="1"/>
  </si>
  <si>
    <t>注７：送信周波数が10kHzを超え10MHz以下の場合は、電波法施行規則別表第２号の３の３の第２の表に基づき、瞬時値の基準値であるため「１」となります。</t>
    <rPh sb="0" eb="1">
      <t>チュウ</t>
    </rPh>
    <rPh sb="49" eb="50">
      <t>ヒョウ</t>
    </rPh>
    <rPh sb="51" eb="52">
      <t>モト</t>
    </rPh>
    <rPh sb="59" eb="61">
      <t>キジュン</t>
    </rPh>
    <rPh sb="61" eb="62">
      <t>チ</t>
    </rPh>
    <phoneticPr fontId="1"/>
  </si>
  <si>
    <t>注８：送信周波数が10kHzを超え10MHz以下の場合は、電波法施行規則別表第２号の３の３の第２の表に基づき、基準値は83[V/m]となります。</t>
    <rPh sb="0" eb="1">
      <t>チュウ</t>
    </rPh>
    <rPh sb="49" eb="50">
      <t>ヒョウ</t>
    </rPh>
    <rPh sb="51" eb="52">
      <t>モト</t>
    </rPh>
    <rPh sb="55" eb="57">
      <t>キジュン</t>
    </rPh>
    <rPh sb="57" eb="58">
      <t>チ</t>
    </rPh>
    <phoneticPr fontId="1"/>
  </si>
  <si>
    <t>◎俯角減衰量考慮あり</t>
    <rPh sb="1" eb="6">
      <t>フカクゲンスイリョウ</t>
    </rPh>
    <rPh sb="6" eb="8">
      <t>コウリョ</t>
    </rPh>
    <phoneticPr fontId="1"/>
  </si>
  <si>
    <t>※このシートは、ビームアンテナの場合に、俯角減衰量を考慮して、適合性を検討するためのものです。</t>
    <rPh sb="16" eb="18">
      <t>バアイ</t>
    </rPh>
    <rPh sb="20" eb="25">
      <t>フカクゲンスイリョウ</t>
    </rPh>
    <rPh sb="26" eb="28">
      <t>コウリョ</t>
    </rPh>
    <phoneticPr fontId="1"/>
  </si>
  <si>
    <t>4630kHz</t>
    <phoneticPr fontId="1"/>
  </si>
  <si>
    <t>注１，９</t>
    <rPh sb="0" eb="1">
      <t>チュウ</t>
    </rPh>
    <phoneticPr fontId="1"/>
  </si>
  <si>
    <t>俯角減衰量[dB]</t>
    <rPh sb="0" eb="5">
      <t>フカクゲンスイリョウ</t>
    </rPh>
    <phoneticPr fontId="1"/>
  </si>
  <si>
    <t>送信空中線の形式</t>
    <rPh sb="0" eb="2">
      <t>ソウシン</t>
    </rPh>
    <rPh sb="2" eb="5">
      <t>クウチュウセン</t>
    </rPh>
    <rPh sb="6" eb="8">
      <t>ケイシキ</t>
    </rPh>
    <phoneticPr fontId="1"/>
  </si>
  <si>
    <t>注４</t>
    <rPh sb="0" eb="1">
      <t>チュウ</t>
    </rPh>
    <phoneticPr fontId="1"/>
  </si>
  <si>
    <t>俯角[度]</t>
    <rPh sb="0" eb="2">
      <t>フカク</t>
    </rPh>
    <rPh sb="3" eb="4">
      <t>ド</t>
    </rPh>
    <phoneticPr fontId="1"/>
  </si>
  <si>
    <t>注５</t>
    <rPh sb="0" eb="1">
      <t>チュウ</t>
    </rPh>
    <phoneticPr fontId="1"/>
  </si>
  <si>
    <t>注６</t>
    <phoneticPr fontId="1"/>
  </si>
  <si>
    <t>注７，１０</t>
    <rPh sb="0" eb="1">
      <t>チュウ</t>
    </rPh>
    <phoneticPr fontId="1"/>
  </si>
  <si>
    <t>注８</t>
    <rPh sb="0" eb="1">
      <t>チュウ</t>
    </rPh>
    <phoneticPr fontId="1"/>
  </si>
  <si>
    <t>最小安全距離（主輻射方向）[m]</t>
    <rPh sb="0" eb="2">
      <t>サイショウ</t>
    </rPh>
    <rPh sb="2" eb="4">
      <t>アンゼン</t>
    </rPh>
    <rPh sb="4" eb="6">
      <t>キョリ</t>
    </rPh>
    <rPh sb="7" eb="8">
      <t>シュ</t>
    </rPh>
    <rPh sb="8" eb="10">
      <t>フクシャ</t>
    </rPh>
    <rPh sb="10" eb="12">
      <t>ホウコウ</t>
    </rPh>
    <phoneticPr fontId="1"/>
  </si>
  <si>
    <t>（参考）</t>
    <rPh sb="1" eb="3">
      <t>サンコウ</t>
    </rPh>
    <phoneticPr fontId="1"/>
  </si>
  <si>
    <t>最小安全距離（俯角減衰量考慮あり）[m]</t>
    <rPh sb="0" eb="2">
      <t>サイショウ</t>
    </rPh>
    <rPh sb="2" eb="4">
      <t>アンゼン</t>
    </rPh>
    <rPh sb="4" eb="6">
      <t>キョリ</t>
    </rPh>
    <rPh sb="7" eb="12">
      <t>フカクゲンスイリョウ</t>
    </rPh>
    <rPh sb="12" eb="14">
      <t>コウリョ</t>
    </rPh>
    <phoneticPr fontId="1"/>
  </si>
  <si>
    <t>注３：俯角減衰量を考慮する場合は、その根拠となる垂直面指向特性の資料を添付してください。また、短縮アンテナを使用する場合は、エレメントの長さ、空中線利得が記載された取扱説明書等の当該箇所のコピーを添付してください。</t>
    <rPh sb="0" eb="1">
      <t>チュウ</t>
    </rPh>
    <rPh sb="3" eb="8">
      <t>フカクゲンスイリョウ</t>
    </rPh>
    <rPh sb="9" eb="11">
      <t>コウリョ</t>
    </rPh>
    <rPh sb="13" eb="15">
      <t>バアイ</t>
    </rPh>
    <rPh sb="19" eb="21">
      <t>コンキョ</t>
    </rPh>
    <rPh sb="24" eb="26">
      <t>スイチョク</t>
    </rPh>
    <rPh sb="26" eb="27">
      <t>メン</t>
    </rPh>
    <rPh sb="27" eb="29">
      <t>シコウ</t>
    </rPh>
    <rPh sb="29" eb="31">
      <t>トクセイ</t>
    </rPh>
    <rPh sb="32" eb="34">
      <t>シリョウ</t>
    </rPh>
    <rPh sb="35" eb="37">
      <t>テンプ</t>
    </rPh>
    <rPh sb="82" eb="84">
      <t>トリアツカイ</t>
    </rPh>
    <rPh sb="84" eb="87">
      <t>セツメイショ</t>
    </rPh>
    <phoneticPr fontId="1"/>
  </si>
  <si>
    <t>注４：「八木型」などと記載してください。</t>
    <rPh sb="0" eb="1">
      <t>チュウ</t>
    </rPh>
    <rPh sb="4" eb="6">
      <t>ヤギ</t>
    </rPh>
    <rPh sb="6" eb="7">
      <t>ガタ</t>
    </rPh>
    <rPh sb="11" eb="13">
      <t>キサイ</t>
    </rPh>
    <phoneticPr fontId="1"/>
  </si>
  <si>
    <t>注５：大地面の反射を考慮する場合は「○」を、水面等大地面以外の反射を考慮する場合は「△」を、全ての反射を考慮しない場合は「×」を入力してください。</t>
    <rPh sb="0" eb="1">
      <t>チュウ</t>
    </rPh>
    <phoneticPr fontId="1"/>
  </si>
  <si>
    <t>注６：付近にビル、鉄塔、金属物体等の建造物が存在し強い反射を生じさせるおそれがある場合は「○」を、ない場合は「×」を入力してください。</t>
    <phoneticPr fontId="1"/>
  </si>
  <si>
    <t>注７：各アマチュアバンドごとに、基準値のうち最も厳しいものをデフォルトで記載していますが、実際に使用する（指定を受ける）周波数を踏まえて算出した値に修正することは可能です。</t>
    <rPh sb="0" eb="1">
      <t>チュウ</t>
    </rPh>
    <rPh sb="3" eb="4">
      <t>カク</t>
    </rPh>
    <rPh sb="16" eb="19">
      <t>キジュンチ</t>
    </rPh>
    <rPh sb="22" eb="23">
      <t>モット</t>
    </rPh>
    <rPh sb="24" eb="25">
      <t>キビ</t>
    </rPh>
    <rPh sb="36" eb="38">
      <t>キサイ</t>
    </rPh>
    <rPh sb="45" eb="47">
      <t>ジッサイ</t>
    </rPh>
    <rPh sb="48" eb="50">
      <t>シヨウ</t>
    </rPh>
    <rPh sb="53" eb="55">
      <t>シテイ</t>
    </rPh>
    <rPh sb="56" eb="57">
      <t>ウ</t>
    </rPh>
    <rPh sb="60" eb="63">
      <t>シュウハスウ</t>
    </rPh>
    <rPh sb="64" eb="65">
      <t>フ</t>
    </rPh>
    <rPh sb="68" eb="70">
      <t>サンシュツ</t>
    </rPh>
    <rPh sb="72" eb="73">
      <t>アタイ</t>
    </rPh>
    <rPh sb="74" eb="76">
      <t>シュウセイ</t>
    </rPh>
    <rPh sb="81" eb="83">
      <t>カノウ</t>
    </rPh>
    <phoneticPr fontId="1"/>
  </si>
  <si>
    <t>注８：この表で判定結果が「○」となった場合であっても、主輻射方向にあって、算出対象点より遠方の点については、俯角減衰量を十分に見込めないため、適合性の追加検討が必要になることがあり得ます。</t>
    <rPh sb="0" eb="1">
      <t>チュウ</t>
    </rPh>
    <rPh sb="5" eb="6">
      <t>ヒョウ</t>
    </rPh>
    <rPh sb="7" eb="9">
      <t>ハンテイ</t>
    </rPh>
    <rPh sb="9" eb="11">
      <t>ケッカ</t>
    </rPh>
    <rPh sb="19" eb="21">
      <t>バアイ</t>
    </rPh>
    <rPh sb="27" eb="28">
      <t>シュ</t>
    </rPh>
    <rPh sb="28" eb="30">
      <t>フクシャ</t>
    </rPh>
    <rPh sb="30" eb="32">
      <t>ホウコウ</t>
    </rPh>
    <rPh sb="37" eb="39">
      <t>サンシュツ</t>
    </rPh>
    <rPh sb="39" eb="41">
      <t>タイショウ</t>
    </rPh>
    <rPh sb="41" eb="42">
      <t>テン</t>
    </rPh>
    <rPh sb="44" eb="46">
      <t>エンポウ</t>
    </rPh>
    <rPh sb="47" eb="48">
      <t>テン</t>
    </rPh>
    <rPh sb="54" eb="59">
      <t>フカクゲンスイリョウ</t>
    </rPh>
    <rPh sb="60" eb="62">
      <t>ジュウブン</t>
    </rPh>
    <rPh sb="63" eb="65">
      <t>ミコ</t>
    </rPh>
    <rPh sb="71" eb="73">
      <t>テキゴウ</t>
    </rPh>
    <rPh sb="73" eb="74">
      <t>セイ</t>
    </rPh>
    <rPh sb="75" eb="77">
      <t>ツイカ</t>
    </rPh>
    <rPh sb="77" eb="79">
      <t>ケントウ</t>
    </rPh>
    <rPh sb="80" eb="82">
      <t>ヒツヨウ</t>
    </rPh>
    <rPh sb="90" eb="91">
      <t>エ</t>
    </rPh>
    <phoneticPr fontId="1"/>
  </si>
  <si>
    <t>注９：送信周波数が10kHzを超え10MHz以下の場合は、電波法施行規則別表第２号の３の３の第２の表に基づき、瞬時値の基準値であるため「１」となります。</t>
    <rPh sb="0" eb="1">
      <t>チュウ</t>
    </rPh>
    <rPh sb="49" eb="50">
      <t>ヒョウ</t>
    </rPh>
    <rPh sb="51" eb="52">
      <t>モト</t>
    </rPh>
    <rPh sb="59" eb="61">
      <t>キジュン</t>
    </rPh>
    <rPh sb="61" eb="62">
      <t>チ</t>
    </rPh>
    <phoneticPr fontId="1"/>
  </si>
  <si>
    <t>注１０：送信周波数が10kHzを超え10MHz以下の場合は、電波法施行規則別表第２号の３の３の第２の表に基づき、基準値は83[V/m]となります。</t>
    <rPh sb="0" eb="1">
      <t>チュウ</t>
    </rPh>
    <rPh sb="50" eb="51">
      <t>ヒョウ</t>
    </rPh>
    <rPh sb="52" eb="53">
      <t>モト</t>
    </rPh>
    <rPh sb="56" eb="58">
      <t>キジュン</t>
    </rPh>
    <rPh sb="58" eb="59">
      <t>チ</t>
    </rPh>
    <phoneticPr fontId="1"/>
  </si>
  <si>
    <t>【R7.8.1更新版】</t>
    <rPh sb="7" eb="10">
      <t>コウシンバン</t>
    </rPh>
    <phoneticPr fontId="1"/>
  </si>
  <si>
    <t>○</t>
  </si>
  <si>
    <t>電 波 防 護 指 針 に 基 づ く 電 界 強 度 計 算 表　（アマチュア用）</t>
    <rPh sb="0" eb="1">
      <t>デン</t>
    </rPh>
    <rPh sb="2" eb="3">
      <t>ナミ</t>
    </rPh>
    <rPh sb="4" eb="5">
      <t>ボウ</t>
    </rPh>
    <rPh sb="6" eb="7">
      <t>ユズル</t>
    </rPh>
    <rPh sb="8" eb="9">
      <t>ユビ</t>
    </rPh>
    <rPh sb="10" eb="11">
      <t>ハリ</t>
    </rPh>
    <rPh sb="14" eb="15">
      <t>モト</t>
    </rPh>
    <rPh sb="20" eb="21">
      <t>デン</t>
    </rPh>
    <rPh sb="22" eb="23">
      <t>カイ</t>
    </rPh>
    <rPh sb="24" eb="25">
      <t>ツヨシ</t>
    </rPh>
    <rPh sb="26" eb="27">
      <t>ド</t>
    </rPh>
    <rPh sb="28" eb="29">
      <t>ケイ</t>
    </rPh>
    <rPh sb="30" eb="31">
      <t>サン</t>
    </rPh>
    <rPh sb="32" eb="33">
      <t>ヒョウ</t>
    </rPh>
    <rPh sb="40" eb="41">
      <t>ヨウ</t>
    </rPh>
    <phoneticPr fontId="3"/>
  </si>
  <si>
    <r>
      <t>作成年月日：　　　　</t>
    </r>
    <r>
      <rPr>
        <sz val="11"/>
        <color theme="1"/>
        <rFont val="ＭＳ Ｐゴシック"/>
        <family val="3"/>
        <charset val="128"/>
      </rPr>
      <t>　年　　　月　　　日</t>
    </r>
    <rPh sb="0" eb="2">
      <t>サクセイ</t>
    </rPh>
    <rPh sb="2" eb="4">
      <t>ネンゲツ</t>
    </rPh>
    <rPh sb="4" eb="5">
      <t>ビ</t>
    </rPh>
    <rPh sb="11" eb="12">
      <t>ネン</t>
    </rPh>
    <rPh sb="15" eb="16">
      <t>ガツ</t>
    </rPh>
    <rPh sb="19" eb="20">
      <t>ニチ</t>
    </rPh>
    <phoneticPr fontId="3"/>
  </si>
  <si>
    <t>氏名：</t>
    <rPh sb="0" eb="2">
      <t>シメイ</t>
    </rPh>
    <phoneticPr fontId="3"/>
  </si>
  <si>
    <t>コールサイン：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</si>
</sst>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M&quot;"/>
    <numFmt numFmtId="177" formatCode="#.#\ &quot;MHz帯&quot;"/>
    <numFmt numFmtId="178" formatCode="0.00_ "/>
    <numFmt numFmtId="179" formatCode="0_);[Red]\(0\)"/>
    <numFmt numFmtId="180" formatCode="0_ "/>
    <numFmt numFmtId="181" formatCode="0.00_);[Red]\(0.00\)"/>
    <numFmt numFmtId="182" formatCode="0.0_ "/>
    <numFmt numFmtId="183" formatCode="0.0_);[Red]\(0.0\)"/>
    <numFmt numFmtId="184" formatCode="0.0"/>
  </numFmts>
  <fonts count="12">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b/>
      <u/>
      <sz val="11"/>
      <color rgb="FFFF0000"/>
      <name val="ＭＳ Ｐゴシック"/>
      <family val="3"/>
      <charset val="128"/>
    </font>
    <font>
      <sz val="11"/>
      <color rgb="FF006100"/>
      <name val="ＭＳ Ｐゴシック"/>
      <family val="2"/>
      <charset val="128"/>
    </font>
    <font>
      <sz val="12"/>
      <name val="ＭＳ Ｐゴシック"/>
      <family val="3"/>
      <charset val="128"/>
    </font>
    <font>
      <sz val="11"/>
      <color theme="1"/>
      <name val="Yu Gothic"/>
      <family val="2"/>
      <charset val="128"/>
      <scheme val="minor"/>
    </font>
    <font>
      <sz val="11"/>
      <color theme="1"/>
      <name val="Yu Gothic"/>
      <family val="3"/>
      <charset val="128"/>
      <scheme val="minor"/>
    </font>
    <font>
      <sz val="9"/>
      <color theme="1"/>
      <name val="Yu Gothic"/>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7" fillId="4" borderId="0" applyNumberFormat="0" applyBorder="0" applyAlignment="0" applyProtection="0">
      <alignment vertical="center"/>
    </xf>
  </cellStyleXfs>
  <cellXfs count="64">
    <xf numFmtId="0" fontId="0" fillId="0" borderId="0" xfId="0"/>
    <xf numFmtId="178" fontId="2" fillId="0" borderId="0" xfId="0" applyNumberFormat="1" applyFont="1" applyAlignment="1">
      <alignment vertical="center"/>
    </xf>
    <xf numFmtId="176" fontId="2" fillId="0" borderId="1" xfId="0" applyNumberFormat="1" applyFont="1" applyBorder="1" applyAlignment="1">
      <alignment horizontal="center" vertical="center" wrapText="1"/>
    </xf>
    <xf numFmtId="181" fontId="2" fillId="0" borderId="1" xfId="0" applyNumberFormat="1" applyFont="1" applyBorder="1" applyAlignment="1">
      <alignment horizontal="right" vertical="center" wrapText="1"/>
    </xf>
    <xf numFmtId="181" fontId="2" fillId="0" borderId="1" xfId="0" applyNumberFormat="1" applyFont="1" applyBorder="1" applyAlignment="1">
      <alignment vertical="center" wrapText="1"/>
    </xf>
    <xf numFmtId="181"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183" fontId="2" fillId="0" borderId="1" xfId="0" applyNumberFormat="1" applyFont="1" applyBorder="1" applyAlignment="1">
      <alignment vertical="center"/>
    </xf>
    <xf numFmtId="0" fontId="4" fillId="0" borderId="1" xfId="0" applyFont="1" applyBorder="1"/>
    <xf numFmtId="181"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xf>
    <xf numFmtId="18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5" fillId="0" borderId="0" xfId="0" applyFont="1" applyAlignment="1">
      <alignment vertical="top"/>
    </xf>
    <xf numFmtId="0" fontId="4" fillId="0" borderId="1" xfId="0" applyFont="1" applyBorder="1" applyAlignment="1">
      <alignment horizontal="right"/>
    </xf>
    <xf numFmtId="0" fontId="4" fillId="0" borderId="0" xfId="0" applyFont="1" applyAlignment="1">
      <alignment vertical="top"/>
    </xf>
    <xf numFmtId="180" fontId="2" fillId="2" borderId="1" xfId="0" applyNumberFormat="1" applyFont="1" applyFill="1" applyBorder="1" applyAlignment="1">
      <alignment horizontal="right" vertical="center"/>
    </xf>
    <xf numFmtId="178" fontId="2" fillId="2" borderId="1" xfId="0" applyNumberFormat="1" applyFont="1" applyFill="1" applyBorder="1" applyAlignment="1">
      <alignment horizontal="right" vertical="center"/>
    </xf>
    <xf numFmtId="183" fontId="2" fillId="2" borderId="1" xfId="0" applyNumberFormat="1" applyFont="1" applyFill="1" applyBorder="1" applyAlignment="1">
      <alignment horizontal="right" vertical="center"/>
    </xf>
    <xf numFmtId="183" fontId="2" fillId="0" borderId="1" xfId="0" applyNumberFormat="1" applyFont="1" applyBorder="1" applyAlignment="1">
      <alignment horizontal="right" vertical="center"/>
    </xf>
    <xf numFmtId="184" fontId="4" fillId="0" borderId="1" xfId="0" applyNumberFormat="1" applyFont="1" applyBorder="1" applyAlignment="1">
      <alignment horizontal="right"/>
    </xf>
    <xf numFmtId="179" fontId="2" fillId="2" borderId="1" xfId="0" applyNumberFormat="1" applyFont="1" applyFill="1" applyBorder="1" applyAlignment="1">
      <alignment horizontal="right" vertical="center"/>
    </xf>
    <xf numFmtId="181" fontId="2" fillId="2" borderId="1" xfId="0" applyNumberFormat="1" applyFont="1" applyFill="1" applyBorder="1" applyAlignment="1">
      <alignment horizontal="right" vertical="center"/>
    </xf>
    <xf numFmtId="178" fontId="2" fillId="2" borderId="1" xfId="0" applyNumberFormat="1" applyFont="1" applyFill="1" applyBorder="1" applyAlignment="1">
      <alignment horizontal="right" vertical="center" wrapText="1"/>
    </xf>
    <xf numFmtId="181" fontId="2" fillId="0" borderId="0" xfId="0" applyNumberFormat="1" applyFont="1" applyAlignment="1">
      <alignment horizontal="center" vertical="center" wrapText="1"/>
    </xf>
    <xf numFmtId="181" fontId="2" fillId="0" borderId="0" xfId="0" applyNumberFormat="1" applyFont="1" applyAlignment="1">
      <alignment horizontal="center" vertical="center"/>
    </xf>
    <xf numFmtId="0" fontId="4" fillId="0" borderId="1" xfId="0" applyFont="1" applyBorder="1" applyAlignment="1">
      <alignment horizontal="center"/>
    </xf>
    <xf numFmtId="181" fontId="2" fillId="3" borderId="1" xfId="0" applyNumberFormat="1" applyFont="1" applyFill="1" applyBorder="1" applyAlignment="1">
      <alignment horizontal="center" vertical="center" wrapText="1"/>
    </xf>
    <xf numFmtId="181" fontId="2" fillId="3" borderId="1" xfId="0" applyNumberFormat="1" applyFont="1" applyFill="1" applyBorder="1" applyAlignment="1">
      <alignment horizontal="center" vertical="center"/>
    </xf>
    <xf numFmtId="181" fontId="2" fillId="0" borderId="1" xfId="0" applyNumberFormat="1" applyFont="1" applyBorder="1" applyAlignment="1">
      <alignment vertical="center"/>
    </xf>
    <xf numFmtId="181" fontId="2" fillId="0" borderId="1" xfId="0" applyNumberFormat="1" applyFont="1" applyBorder="1" applyAlignment="1">
      <alignment horizontal="right" vertical="center"/>
    </xf>
    <xf numFmtId="2" fontId="2" fillId="2" borderId="1" xfId="0" applyNumberFormat="1" applyFont="1" applyFill="1" applyBorder="1" applyAlignment="1">
      <alignment horizontal="right" vertical="center"/>
    </xf>
    <xf numFmtId="179" fontId="2" fillId="0" borderId="1" xfId="0" applyNumberFormat="1" applyFont="1" applyBorder="1" applyAlignment="1">
      <alignment vertical="center"/>
    </xf>
    <xf numFmtId="183" fontId="2" fillId="0" borderId="1" xfId="0" applyNumberFormat="1" applyFont="1" applyBorder="1" applyAlignment="1">
      <alignment horizontal="right" vertical="center" wrapText="1"/>
    </xf>
    <xf numFmtId="179" fontId="2" fillId="0" borderId="1" xfId="0" applyNumberFormat="1" applyFont="1" applyBorder="1" applyAlignment="1">
      <alignment horizontal="right" vertical="center"/>
    </xf>
    <xf numFmtId="0" fontId="2" fillId="0" borderId="0" xfId="0" applyFont="1"/>
    <xf numFmtId="0" fontId="2" fillId="0" borderId="1" xfId="0" applyFont="1" applyBorder="1" applyAlignment="1">
      <alignment horizontal="right"/>
    </xf>
    <xf numFmtId="0" fontId="2" fillId="0" borderId="1" xfId="0" applyFont="1" applyBorder="1"/>
    <xf numFmtId="0" fontId="2" fillId="0" borderId="0" xfId="0" applyFont="1" applyAlignment="1">
      <alignment horizontal="left" vertical="center"/>
    </xf>
    <xf numFmtId="0" fontId="2" fillId="0" borderId="0" xfId="0" applyFont="1" applyAlignment="1">
      <alignment vertical="center"/>
    </xf>
    <xf numFmtId="0" fontId="6" fillId="0" borderId="0" xfId="0" applyFont="1"/>
    <xf numFmtId="0" fontId="8" fillId="0" borderId="0" xfId="0" applyFont="1" applyBorder="1" applyAlignment="1">
      <alignment horizontal="center" vertical="center"/>
    </xf>
    <xf numFmtId="0" fontId="9" fillId="0" borderId="0"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4"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9" fillId="0" borderId="6" xfId="1" applyFont="1" applyFill="1" applyBorder="1" applyAlignment="1" applyProtection="1">
      <alignment horizontal="left" vertical="center"/>
    </xf>
    <xf numFmtId="0" fontId="9" fillId="0" borderId="9" xfId="1" applyFont="1" applyFill="1" applyBorder="1" applyAlignment="1" applyProtection="1">
      <alignment horizontal="left" vertical="center"/>
    </xf>
    <xf numFmtId="0" fontId="10" fillId="0" borderId="10" xfId="1" applyFont="1" applyFill="1" applyBorder="1" applyAlignment="1" applyProtection="1">
      <alignment horizontal="left" vertical="center"/>
    </xf>
    <xf numFmtId="0" fontId="10" fillId="0" borderId="11" xfId="1" applyFont="1" applyFill="1" applyBorder="1" applyAlignment="1" applyProtection="1">
      <alignment horizontal="left" vertical="center"/>
    </xf>
    <xf numFmtId="0" fontId="11" fillId="0" borderId="10" xfId="1" applyFont="1" applyFill="1" applyBorder="1" applyAlignment="1" applyProtection="1">
      <alignment horizontal="left" vertical="center"/>
    </xf>
    <xf numFmtId="0" fontId="11" fillId="0" borderId="12" xfId="1" applyFont="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vertical="center"/>
    </xf>
  </cellXfs>
  <cellStyles count="2">
    <cellStyle name="標準" xfId="0" builtinId="0"/>
    <cellStyle name="良い" xfId="1" builtinId="26"/>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7497-3CE9-4ED1-B9E3-CD879B375AA0}">
  <dimension ref="A1:Z48"/>
  <sheetViews>
    <sheetView tabSelected="1" zoomScaleNormal="100" workbookViewId="0">
      <selection activeCell="C8" sqref="C8"/>
    </sheetView>
  </sheetViews>
  <sheetFormatPr defaultColWidth="8.69921875" defaultRowHeight="13.2"/>
  <cols>
    <col min="1" max="1" width="37.09765625" style="17" customWidth="1"/>
    <col min="2" max="2" width="9.09765625" style="17" customWidth="1"/>
    <col min="3" max="20" width="12.59765625" style="17" customWidth="1"/>
    <col min="21" max="16384" width="8.69921875" style="17"/>
  </cols>
  <sheetData>
    <row r="1" spans="1:26" ht="18">
      <c r="A1" s="50" t="s">
        <v>81</v>
      </c>
      <c r="B1" s="51"/>
      <c r="C1" s="51"/>
      <c r="D1" s="51"/>
      <c r="E1" s="51"/>
      <c r="F1" s="51"/>
      <c r="G1" s="51"/>
      <c r="H1" s="51"/>
      <c r="I1" s="51"/>
      <c r="J1" s="54" t="s">
        <v>82</v>
      </c>
      <c r="K1" s="55"/>
      <c r="L1" s="55"/>
      <c r="M1" s="55"/>
      <c r="N1" s="55"/>
      <c r="O1" s="55"/>
      <c r="P1" s="56"/>
    </row>
    <row r="2" spans="1:26" ht="18.600000000000001" thickBot="1">
      <c r="A2" s="52"/>
      <c r="B2" s="53"/>
      <c r="C2" s="53"/>
      <c r="D2" s="53"/>
      <c r="E2" s="53"/>
      <c r="F2" s="53"/>
      <c r="G2" s="53"/>
      <c r="H2" s="53"/>
      <c r="I2" s="53"/>
      <c r="J2" s="57" t="s">
        <v>83</v>
      </c>
      <c r="K2" s="58"/>
      <c r="L2" s="58"/>
      <c r="M2" s="59"/>
      <c r="N2" s="60" t="s">
        <v>84</v>
      </c>
      <c r="O2" s="60"/>
      <c r="P2" s="61"/>
    </row>
    <row r="3" spans="1:26" ht="18">
      <c r="A3" s="46"/>
      <c r="B3" s="46"/>
      <c r="C3" s="46"/>
      <c r="D3" s="46"/>
      <c r="E3" s="46"/>
      <c r="F3" s="46"/>
      <c r="G3" s="46"/>
      <c r="H3" s="46"/>
      <c r="I3" s="46"/>
      <c r="J3" s="47"/>
      <c r="K3" s="48"/>
      <c r="L3" s="48"/>
      <c r="M3" s="48"/>
      <c r="N3" s="49"/>
      <c r="O3" s="49"/>
      <c r="P3" s="49"/>
    </row>
    <row r="4" spans="1:26">
      <c r="A4" s="17" t="s">
        <v>7</v>
      </c>
      <c r="B4" s="45" t="s">
        <v>79</v>
      </c>
    </row>
    <row r="5" spans="1:26">
      <c r="A5" s="20" t="s">
        <v>8</v>
      </c>
    </row>
    <row r="6" spans="1:26">
      <c r="A6" s="18" t="s">
        <v>9</v>
      </c>
      <c r="Y6" s="17" t="s">
        <v>1</v>
      </c>
      <c r="Z6" s="17" t="s">
        <v>1</v>
      </c>
    </row>
    <row r="7" spans="1:26" ht="15" customHeight="1">
      <c r="A7" s="2" t="s">
        <v>10</v>
      </c>
      <c r="B7" s="2" t="s">
        <v>11</v>
      </c>
      <c r="C7" s="6" t="s">
        <v>12</v>
      </c>
      <c r="D7" s="6" t="s">
        <v>13</v>
      </c>
      <c r="E7" s="6" t="s">
        <v>14</v>
      </c>
      <c r="F7" s="6" t="s">
        <v>15</v>
      </c>
      <c r="G7" s="6" t="s">
        <v>16</v>
      </c>
      <c r="H7" s="6" t="s">
        <v>17</v>
      </c>
      <c r="I7" s="6" t="s">
        <v>18</v>
      </c>
      <c r="J7" s="6" t="s">
        <v>19</v>
      </c>
      <c r="K7" s="6" t="s">
        <v>20</v>
      </c>
      <c r="L7" s="6" t="s">
        <v>21</v>
      </c>
      <c r="M7" s="6" t="s">
        <v>22</v>
      </c>
      <c r="N7" s="6" t="s">
        <v>23</v>
      </c>
      <c r="O7" s="6" t="s">
        <v>24</v>
      </c>
      <c r="P7" s="6" t="s">
        <v>25</v>
      </c>
      <c r="Q7" s="6" t="s">
        <v>26</v>
      </c>
      <c r="R7" s="6" t="s">
        <v>27</v>
      </c>
      <c r="S7" s="6" t="s">
        <v>28</v>
      </c>
      <c r="T7" s="6" t="s">
        <v>29</v>
      </c>
      <c r="Y7" s="17" t="s">
        <v>2</v>
      </c>
      <c r="Z7" s="17" t="s">
        <v>2</v>
      </c>
    </row>
    <row r="8" spans="1:26" ht="15" customHeight="1">
      <c r="A8" s="15" t="s">
        <v>30</v>
      </c>
      <c r="B8" s="15"/>
      <c r="C8" s="26"/>
      <c r="D8" s="21"/>
      <c r="E8" s="26"/>
      <c r="F8" s="21"/>
      <c r="G8" s="26"/>
      <c r="H8" s="26"/>
      <c r="I8" s="21"/>
      <c r="J8" s="26"/>
      <c r="K8" s="21"/>
      <c r="L8" s="26"/>
      <c r="M8" s="21"/>
      <c r="N8" s="26"/>
      <c r="O8" s="21"/>
      <c r="P8" s="21"/>
      <c r="Q8" s="21"/>
      <c r="R8" s="21"/>
      <c r="S8" s="21"/>
      <c r="T8" s="21"/>
      <c r="Y8" s="17" t="s">
        <v>3</v>
      </c>
      <c r="Z8" s="17" t="s">
        <v>4</v>
      </c>
    </row>
    <row r="9" spans="1:26" ht="15" customHeight="1">
      <c r="A9" s="15" t="s">
        <v>31</v>
      </c>
      <c r="B9" s="15"/>
      <c r="C9" s="27"/>
      <c r="D9" s="22"/>
      <c r="E9" s="22"/>
      <c r="F9" s="28"/>
      <c r="G9" s="22"/>
      <c r="H9" s="22"/>
      <c r="I9" s="22"/>
      <c r="J9" s="22"/>
      <c r="K9" s="22"/>
      <c r="L9" s="22"/>
      <c r="M9" s="22"/>
      <c r="N9" s="22"/>
      <c r="O9" s="36"/>
      <c r="P9" s="36"/>
      <c r="Q9" s="36"/>
      <c r="R9" s="36"/>
      <c r="S9" s="36"/>
      <c r="T9" s="36"/>
      <c r="Y9" s="17" t="s">
        <v>4</v>
      </c>
    </row>
    <row r="10" spans="1:26" ht="15" customHeight="1">
      <c r="A10" s="15" t="s">
        <v>0</v>
      </c>
      <c r="B10" s="15" t="s">
        <v>32</v>
      </c>
      <c r="C10" s="27">
        <v>1</v>
      </c>
      <c r="D10" s="27">
        <v>1</v>
      </c>
      <c r="E10" s="27">
        <v>1</v>
      </c>
      <c r="F10" s="27">
        <v>1</v>
      </c>
      <c r="G10" s="27">
        <v>1</v>
      </c>
      <c r="H10" s="27">
        <v>1</v>
      </c>
      <c r="I10" s="27">
        <v>1</v>
      </c>
      <c r="J10" s="22"/>
      <c r="K10" s="22"/>
      <c r="L10" s="22"/>
      <c r="M10" s="22"/>
      <c r="N10" s="22"/>
      <c r="O10" s="36"/>
      <c r="P10" s="36"/>
      <c r="Q10" s="36"/>
      <c r="R10" s="36"/>
      <c r="S10" s="36"/>
      <c r="T10" s="36"/>
    </row>
    <row r="11" spans="1:26" ht="15" customHeight="1">
      <c r="A11" s="5" t="s">
        <v>33</v>
      </c>
      <c r="B11" s="5" t="s">
        <v>34</v>
      </c>
      <c r="C11" s="22"/>
      <c r="D11" s="22"/>
      <c r="E11" s="22"/>
      <c r="F11" s="22"/>
      <c r="G11" s="22"/>
      <c r="H11" s="22"/>
      <c r="I11" s="22"/>
      <c r="J11" s="22"/>
      <c r="K11" s="22"/>
      <c r="L11" s="22"/>
      <c r="M11" s="22"/>
      <c r="N11" s="22"/>
      <c r="O11" s="22"/>
      <c r="P11" s="22"/>
      <c r="Q11" s="22"/>
      <c r="R11" s="22"/>
      <c r="S11" s="22"/>
      <c r="T11" s="22"/>
    </row>
    <row r="12" spans="1:26" ht="15" customHeight="1">
      <c r="A12" s="13" t="s">
        <v>35</v>
      </c>
      <c r="B12" s="13"/>
      <c r="C12" s="23"/>
      <c r="D12" s="23"/>
      <c r="E12" s="23"/>
      <c r="F12" s="23"/>
      <c r="G12" s="23"/>
      <c r="H12" s="23"/>
      <c r="I12" s="23"/>
      <c r="J12" s="23"/>
      <c r="K12" s="23"/>
      <c r="L12" s="23"/>
      <c r="M12" s="23"/>
      <c r="N12" s="23"/>
      <c r="O12" s="23"/>
      <c r="P12" s="23"/>
      <c r="Q12" s="23"/>
      <c r="R12" s="23"/>
      <c r="S12" s="23"/>
      <c r="T12" s="23"/>
    </row>
    <row r="13" spans="1:26" ht="15" customHeight="1">
      <c r="A13" s="13" t="s">
        <v>36</v>
      </c>
      <c r="B13" s="13"/>
      <c r="C13" s="24">
        <f t="shared" ref="C13:T13" si="0">IF(C12&gt;=2,C12-2,0)</f>
        <v>0</v>
      </c>
      <c r="D13" s="24">
        <f t="shared" si="0"/>
        <v>0</v>
      </c>
      <c r="E13" s="24">
        <f t="shared" si="0"/>
        <v>0</v>
      </c>
      <c r="F13" s="24">
        <f t="shared" si="0"/>
        <v>0</v>
      </c>
      <c r="G13" s="24">
        <f t="shared" si="0"/>
        <v>0</v>
      </c>
      <c r="H13" s="24">
        <f t="shared" si="0"/>
        <v>0</v>
      </c>
      <c r="I13" s="24">
        <f t="shared" si="0"/>
        <v>0</v>
      </c>
      <c r="J13" s="24">
        <f t="shared" si="0"/>
        <v>0</v>
      </c>
      <c r="K13" s="24">
        <f t="shared" si="0"/>
        <v>0</v>
      </c>
      <c r="L13" s="24">
        <f t="shared" si="0"/>
        <v>0</v>
      </c>
      <c r="M13" s="24">
        <f t="shared" si="0"/>
        <v>0</v>
      </c>
      <c r="N13" s="24">
        <f t="shared" si="0"/>
        <v>0</v>
      </c>
      <c r="O13" s="24">
        <f t="shared" si="0"/>
        <v>0</v>
      </c>
      <c r="P13" s="24">
        <f t="shared" si="0"/>
        <v>0</v>
      </c>
      <c r="Q13" s="24">
        <f t="shared" si="0"/>
        <v>0</v>
      </c>
      <c r="R13" s="24">
        <f t="shared" si="0"/>
        <v>0</v>
      </c>
      <c r="S13" s="24">
        <f t="shared" si="0"/>
        <v>0</v>
      </c>
      <c r="T13" s="24">
        <f t="shared" si="0"/>
        <v>0</v>
      </c>
    </row>
    <row r="14" spans="1:26" ht="15" customHeight="1">
      <c r="A14" s="16" t="s">
        <v>37</v>
      </c>
      <c r="B14" s="16"/>
      <c r="C14" s="23"/>
      <c r="D14" s="23"/>
      <c r="E14" s="23"/>
      <c r="F14" s="23"/>
      <c r="G14" s="23"/>
      <c r="H14" s="23"/>
      <c r="I14" s="23"/>
      <c r="J14" s="23"/>
      <c r="K14" s="23"/>
      <c r="L14" s="23"/>
      <c r="M14" s="23"/>
      <c r="N14" s="23"/>
      <c r="O14" s="23"/>
      <c r="P14" s="23"/>
      <c r="Q14" s="23"/>
      <c r="R14" s="23"/>
      <c r="S14" s="23"/>
      <c r="T14" s="23"/>
    </row>
    <row r="15" spans="1:26" ht="15" customHeight="1">
      <c r="A15" s="5" t="s">
        <v>38</v>
      </c>
      <c r="B15" s="5"/>
      <c r="C15" s="3">
        <f t="shared" ref="C15:T15" si="1">SQRT(POWER(C13,2) + POWER(C14, 2))</f>
        <v>0</v>
      </c>
      <c r="D15" s="3">
        <f t="shared" si="1"/>
        <v>0</v>
      </c>
      <c r="E15" s="3">
        <f t="shared" si="1"/>
        <v>0</v>
      </c>
      <c r="F15" s="3">
        <f t="shared" si="1"/>
        <v>0</v>
      </c>
      <c r="G15" s="3">
        <f t="shared" si="1"/>
        <v>0</v>
      </c>
      <c r="H15" s="3">
        <f t="shared" si="1"/>
        <v>0</v>
      </c>
      <c r="I15" s="3">
        <f t="shared" si="1"/>
        <v>0</v>
      </c>
      <c r="J15" s="3">
        <f t="shared" si="1"/>
        <v>0</v>
      </c>
      <c r="K15" s="3">
        <f t="shared" si="1"/>
        <v>0</v>
      </c>
      <c r="L15" s="3">
        <f t="shared" si="1"/>
        <v>0</v>
      </c>
      <c r="M15" s="3">
        <f t="shared" si="1"/>
        <v>0</v>
      </c>
      <c r="N15" s="3">
        <f t="shared" si="1"/>
        <v>0</v>
      </c>
      <c r="O15" s="3">
        <f t="shared" si="1"/>
        <v>0</v>
      </c>
      <c r="P15" s="3">
        <f t="shared" si="1"/>
        <v>0</v>
      </c>
      <c r="Q15" s="3">
        <f t="shared" si="1"/>
        <v>0</v>
      </c>
      <c r="R15" s="3">
        <f t="shared" si="1"/>
        <v>0</v>
      </c>
      <c r="S15" s="3">
        <f t="shared" si="1"/>
        <v>0</v>
      </c>
      <c r="T15" s="3">
        <f t="shared" si="1"/>
        <v>0</v>
      </c>
    </row>
    <row r="16" spans="1:26" ht="15" customHeight="1">
      <c r="A16" s="5" t="s">
        <v>5</v>
      </c>
      <c r="B16" s="5" t="s">
        <v>39</v>
      </c>
      <c r="C16" s="11" t="s">
        <v>80</v>
      </c>
      <c r="D16" s="11" t="s">
        <v>80</v>
      </c>
      <c r="E16" s="11" t="s">
        <v>80</v>
      </c>
      <c r="F16" s="11" t="s">
        <v>80</v>
      </c>
      <c r="G16" s="11" t="s">
        <v>80</v>
      </c>
      <c r="H16" s="11" t="s">
        <v>80</v>
      </c>
      <c r="I16" s="11" t="s">
        <v>80</v>
      </c>
      <c r="J16" s="11" t="s">
        <v>80</v>
      </c>
      <c r="K16" s="11" t="s">
        <v>80</v>
      </c>
      <c r="L16" s="11" t="s">
        <v>80</v>
      </c>
      <c r="M16" s="11" t="s">
        <v>80</v>
      </c>
      <c r="N16" s="11" t="s">
        <v>80</v>
      </c>
      <c r="O16" s="11" t="s">
        <v>80</v>
      </c>
      <c r="P16" s="11" t="s">
        <v>80</v>
      </c>
      <c r="Q16" s="11" t="s">
        <v>80</v>
      </c>
      <c r="R16" s="11" t="s">
        <v>80</v>
      </c>
      <c r="S16" s="11" t="s">
        <v>80</v>
      </c>
      <c r="T16" s="11" t="s">
        <v>80</v>
      </c>
    </row>
    <row r="17" spans="1:20" ht="15" customHeight="1">
      <c r="A17" s="5" t="s">
        <v>6</v>
      </c>
      <c r="B17" s="5"/>
      <c r="C17" s="3">
        <f t="shared" ref="C17:P17" si="2">IF(EXACT(C16, "○"), 4, IF(EXACT(C16, "△"), 4, IF(EXACT(C16, "×"), 1, "")))</f>
        <v>4</v>
      </c>
      <c r="D17" s="3">
        <f t="shared" si="2"/>
        <v>4</v>
      </c>
      <c r="E17" s="3">
        <f t="shared" si="2"/>
        <v>4</v>
      </c>
      <c r="F17" s="3">
        <f t="shared" si="2"/>
        <v>4</v>
      </c>
      <c r="G17" s="3">
        <f t="shared" si="2"/>
        <v>4</v>
      </c>
      <c r="H17" s="3">
        <f t="shared" si="2"/>
        <v>4</v>
      </c>
      <c r="I17" s="3">
        <f t="shared" si="2"/>
        <v>4</v>
      </c>
      <c r="J17" s="3">
        <f t="shared" si="2"/>
        <v>4</v>
      </c>
      <c r="K17" s="3">
        <f t="shared" si="2"/>
        <v>4</v>
      </c>
      <c r="L17" s="3">
        <f t="shared" si="2"/>
        <v>4</v>
      </c>
      <c r="M17" s="3">
        <f t="shared" si="2"/>
        <v>4</v>
      </c>
      <c r="N17" s="3">
        <f t="shared" si="2"/>
        <v>4</v>
      </c>
      <c r="O17" s="3">
        <f t="shared" si="2"/>
        <v>4</v>
      </c>
      <c r="P17" s="3">
        <f t="shared" si="2"/>
        <v>4</v>
      </c>
      <c r="Q17" s="3">
        <f>IF(EXACT(Q16, "○"), 2.56, IF(EXACT(Q16, "△"), 4, IF(EXACT(Q16, "×"), 1, "")))</f>
        <v>2.56</v>
      </c>
      <c r="R17" s="3">
        <f>IF(EXACT(R16, "○"), 2.56, IF(EXACT(R16, "△"), 4, IF(EXACT(R16, "×"), 1, "")))</f>
        <v>2.56</v>
      </c>
      <c r="S17" s="3">
        <f>IF(EXACT(S16, "○"), 2.56, IF(EXACT(S16, "△"), 4, IF(EXACT(S16, "×"), 1, "")))</f>
        <v>2.56</v>
      </c>
      <c r="T17" s="3">
        <f>IF(EXACT(T16, "○"), 2.56, IF(EXACT(T16, "△"), 4, IF(EXACT(T16, "×"), 1, "")))</f>
        <v>2.56</v>
      </c>
    </row>
    <row r="18" spans="1:20" ht="15" customHeight="1">
      <c r="A18" s="14" t="s">
        <v>40</v>
      </c>
      <c r="B18" s="14" t="s">
        <v>41</v>
      </c>
      <c r="C18" s="12" t="s">
        <v>1</v>
      </c>
      <c r="D18" s="12" t="s">
        <v>1</v>
      </c>
      <c r="E18" s="12" t="s">
        <v>1</v>
      </c>
      <c r="F18" s="12" t="s">
        <v>1</v>
      </c>
      <c r="G18" s="12" t="s">
        <v>1</v>
      </c>
      <c r="H18" s="12" t="s">
        <v>1</v>
      </c>
      <c r="I18" s="12" t="s">
        <v>1</v>
      </c>
      <c r="J18" s="12" t="s">
        <v>1</v>
      </c>
      <c r="K18" s="12" t="s">
        <v>1</v>
      </c>
      <c r="L18" s="12" t="s">
        <v>1</v>
      </c>
      <c r="M18" s="12" t="s">
        <v>1</v>
      </c>
      <c r="N18" s="12" t="s">
        <v>1</v>
      </c>
      <c r="O18" s="12" t="s">
        <v>1</v>
      </c>
      <c r="P18" s="12" t="s">
        <v>1</v>
      </c>
      <c r="Q18" s="12" t="s">
        <v>1</v>
      </c>
      <c r="R18" s="12" t="s">
        <v>1</v>
      </c>
      <c r="S18" s="12" t="s">
        <v>1</v>
      </c>
      <c r="T18" s="12" t="s">
        <v>1</v>
      </c>
    </row>
    <row r="19" spans="1:20" ht="15" customHeight="1">
      <c r="A19" s="14" t="s">
        <v>42</v>
      </c>
      <c r="B19" s="14"/>
      <c r="C19" s="37" t="str">
        <f t="shared" ref="C19:T19" si="3">IF(EXACT(C18, "○"), 2, IF(EXACT(C18, "×"), 1, ""))</f>
        <v/>
      </c>
      <c r="D19" s="37" t="str">
        <f t="shared" si="3"/>
        <v/>
      </c>
      <c r="E19" s="37" t="str">
        <f t="shared" si="3"/>
        <v/>
      </c>
      <c r="F19" s="37" t="str">
        <f t="shared" si="3"/>
        <v/>
      </c>
      <c r="G19" s="37" t="str">
        <f t="shared" si="3"/>
        <v/>
      </c>
      <c r="H19" s="37" t="str">
        <f t="shared" si="3"/>
        <v/>
      </c>
      <c r="I19" s="37" t="str">
        <f t="shared" si="3"/>
        <v/>
      </c>
      <c r="J19" s="37" t="str">
        <f t="shared" si="3"/>
        <v/>
      </c>
      <c r="K19" s="37" t="str">
        <f t="shared" si="3"/>
        <v/>
      </c>
      <c r="L19" s="37" t="str">
        <f t="shared" si="3"/>
        <v/>
      </c>
      <c r="M19" s="37" t="str">
        <f t="shared" si="3"/>
        <v/>
      </c>
      <c r="N19" s="37" t="str">
        <f t="shared" si="3"/>
        <v/>
      </c>
      <c r="O19" s="37" t="str">
        <f t="shared" si="3"/>
        <v/>
      </c>
      <c r="P19" s="37" t="str">
        <f t="shared" si="3"/>
        <v/>
      </c>
      <c r="Q19" s="37" t="str">
        <f t="shared" si="3"/>
        <v/>
      </c>
      <c r="R19" s="37" t="str">
        <f t="shared" si="3"/>
        <v/>
      </c>
      <c r="S19" s="37" t="str">
        <f t="shared" si="3"/>
        <v/>
      </c>
      <c r="T19" s="37" t="str">
        <f t="shared" si="3"/>
        <v/>
      </c>
    </row>
    <row r="20" spans="1:20" ht="15" customHeight="1">
      <c r="A20" s="15" t="s">
        <v>43</v>
      </c>
      <c r="B20" s="15"/>
      <c r="C20" s="34" t="e">
        <f t="shared" ref="C20:T20" si="4">SQRT(3770*C8*POWER(10,(C11-C9)/10)*C10*C17/(40*PI()*C15^2))*C19</f>
        <v>#DIV/0!</v>
      </c>
      <c r="D20" s="34" t="e">
        <f t="shared" si="4"/>
        <v>#DIV/0!</v>
      </c>
      <c r="E20" s="34" t="e">
        <f t="shared" si="4"/>
        <v>#DIV/0!</v>
      </c>
      <c r="F20" s="34" t="e">
        <f t="shared" si="4"/>
        <v>#DIV/0!</v>
      </c>
      <c r="G20" s="34" t="e">
        <f t="shared" si="4"/>
        <v>#DIV/0!</v>
      </c>
      <c r="H20" s="34" t="e">
        <f t="shared" si="4"/>
        <v>#DIV/0!</v>
      </c>
      <c r="I20" s="34" t="e">
        <f t="shared" si="4"/>
        <v>#DIV/0!</v>
      </c>
      <c r="J20" s="34" t="e">
        <f t="shared" si="4"/>
        <v>#DIV/0!</v>
      </c>
      <c r="K20" s="34" t="e">
        <f t="shared" si="4"/>
        <v>#DIV/0!</v>
      </c>
      <c r="L20" s="34" t="e">
        <f t="shared" si="4"/>
        <v>#DIV/0!</v>
      </c>
      <c r="M20" s="34" t="e">
        <f t="shared" si="4"/>
        <v>#DIV/0!</v>
      </c>
      <c r="N20" s="34" t="e">
        <f t="shared" si="4"/>
        <v>#DIV/0!</v>
      </c>
      <c r="O20" s="34" t="e">
        <f t="shared" si="4"/>
        <v>#DIV/0!</v>
      </c>
      <c r="P20" s="34" t="e">
        <f t="shared" si="4"/>
        <v>#DIV/0!</v>
      </c>
      <c r="Q20" s="34" t="e">
        <f t="shared" si="4"/>
        <v>#DIV/0!</v>
      </c>
      <c r="R20" s="34" t="e">
        <f t="shared" si="4"/>
        <v>#DIV/0!</v>
      </c>
      <c r="S20" s="34" t="e">
        <f t="shared" si="4"/>
        <v>#DIV/0!</v>
      </c>
      <c r="T20" s="34" t="e">
        <f t="shared" si="4"/>
        <v>#DIV/0!</v>
      </c>
    </row>
    <row r="21" spans="1:20" ht="15" customHeight="1">
      <c r="A21" s="5" t="s">
        <v>44</v>
      </c>
      <c r="B21" s="5" t="s">
        <v>45</v>
      </c>
      <c r="C21" s="42">
        <v>83</v>
      </c>
      <c r="D21" s="42">
        <v>83</v>
      </c>
      <c r="E21" s="42">
        <v>83</v>
      </c>
      <c r="F21" s="42">
        <v>83</v>
      </c>
      <c r="G21" s="42">
        <v>83</v>
      </c>
      <c r="H21" s="42">
        <v>83</v>
      </c>
      <c r="I21" s="42">
        <v>83</v>
      </c>
      <c r="J21" s="10">
        <v>81.099999999999994</v>
      </c>
      <c r="K21" s="9">
        <v>57.4</v>
      </c>
      <c r="L21" s="9">
        <v>45.3</v>
      </c>
      <c r="M21" s="9">
        <v>38.4</v>
      </c>
      <c r="N21" s="9">
        <v>32.9</v>
      </c>
      <c r="O21" s="9">
        <v>27.7</v>
      </c>
      <c r="P21" s="9">
        <v>27.5</v>
      </c>
      <c r="Q21" s="9">
        <v>27.5</v>
      </c>
      <c r="R21" s="9">
        <v>32.799999999999997</v>
      </c>
      <c r="S21" s="9">
        <v>56.2</v>
      </c>
      <c r="T21" s="9">
        <v>61.4</v>
      </c>
    </row>
    <row r="22" spans="1:20" ht="15" customHeight="1">
      <c r="A22" s="32" t="s">
        <v>46</v>
      </c>
      <c r="B22" s="32" t="s">
        <v>47</v>
      </c>
      <c r="C22" s="33" t="e">
        <f t="shared" ref="C22:T22" si="5">IF(C20&lt;C21, "○", "×")</f>
        <v>#DIV/0!</v>
      </c>
      <c r="D22" s="33" t="e">
        <f t="shared" si="5"/>
        <v>#DIV/0!</v>
      </c>
      <c r="E22" s="33" t="e">
        <f t="shared" si="5"/>
        <v>#DIV/0!</v>
      </c>
      <c r="F22" s="33" t="e">
        <f t="shared" si="5"/>
        <v>#DIV/0!</v>
      </c>
      <c r="G22" s="33" t="e">
        <f t="shared" si="5"/>
        <v>#DIV/0!</v>
      </c>
      <c r="H22" s="33" t="e">
        <f t="shared" si="5"/>
        <v>#DIV/0!</v>
      </c>
      <c r="I22" s="33" t="e">
        <f t="shared" si="5"/>
        <v>#DIV/0!</v>
      </c>
      <c r="J22" s="33" t="e">
        <f t="shared" si="5"/>
        <v>#DIV/0!</v>
      </c>
      <c r="K22" s="33" t="e">
        <f t="shared" si="5"/>
        <v>#DIV/0!</v>
      </c>
      <c r="L22" s="33" t="e">
        <f t="shared" si="5"/>
        <v>#DIV/0!</v>
      </c>
      <c r="M22" s="33" t="e">
        <f t="shared" si="5"/>
        <v>#DIV/0!</v>
      </c>
      <c r="N22" s="33" t="e">
        <f t="shared" si="5"/>
        <v>#DIV/0!</v>
      </c>
      <c r="O22" s="33" t="e">
        <f t="shared" si="5"/>
        <v>#DIV/0!</v>
      </c>
      <c r="P22" s="33" t="e">
        <f t="shared" si="5"/>
        <v>#DIV/0!</v>
      </c>
      <c r="Q22" s="33" t="e">
        <f t="shared" si="5"/>
        <v>#DIV/0!</v>
      </c>
      <c r="R22" s="33" t="e">
        <f t="shared" si="5"/>
        <v>#DIV/0!</v>
      </c>
      <c r="S22" s="33" t="e">
        <f t="shared" si="5"/>
        <v>#DIV/0!</v>
      </c>
      <c r="T22" s="33" t="e">
        <f t="shared" si="5"/>
        <v>#DIV/0!</v>
      </c>
    </row>
    <row r="23" spans="1:20">
      <c r="A23" s="7"/>
      <c r="B23" s="7"/>
      <c r="C23" s="8"/>
      <c r="D23" s="8"/>
      <c r="E23" s="8"/>
      <c r="F23" s="8"/>
      <c r="G23" s="8"/>
      <c r="H23" s="8"/>
      <c r="I23" s="8"/>
      <c r="J23" s="8"/>
      <c r="K23" s="8"/>
      <c r="L23" s="8"/>
      <c r="M23" s="8"/>
      <c r="N23" s="8"/>
      <c r="O23" s="1"/>
    </row>
    <row r="24" spans="1:20">
      <c r="A24" s="7" t="s">
        <v>48</v>
      </c>
      <c r="B24" s="7"/>
      <c r="C24" s="8"/>
      <c r="D24" s="8"/>
      <c r="E24" s="8"/>
      <c r="F24" s="8"/>
      <c r="G24" s="8"/>
      <c r="H24" s="8"/>
      <c r="I24" s="8"/>
      <c r="J24" s="8"/>
      <c r="K24" s="8"/>
      <c r="L24" s="8"/>
      <c r="M24" s="8"/>
      <c r="N24" s="8"/>
      <c r="O24" s="1"/>
    </row>
    <row r="25" spans="1:20">
      <c r="A25" s="7" t="s">
        <v>49</v>
      </c>
      <c r="B25" s="7"/>
      <c r="C25" s="8"/>
      <c r="D25" s="8"/>
      <c r="E25" s="8"/>
      <c r="F25" s="8"/>
      <c r="G25" s="8"/>
      <c r="H25" s="8"/>
      <c r="I25" s="8"/>
      <c r="J25" s="8"/>
      <c r="K25" s="8"/>
      <c r="L25" s="8"/>
      <c r="M25" s="8"/>
      <c r="N25" s="8"/>
      <c r="O25" s="1"/>
    </row>
    <row r="26" spans="1:20">
      <c r="A26" s="7" t="s">
        <v>50</v>
      </c>
      <c r="B26" s="7"/>
      <c r="C26" s="8"/>
      <c r="D26" s="8"/>
      <c r="E26" s="8"/>
      <c r="F26" s="8"/>
      <c r="G26" s="8"/>
      <c r="H26" s="8"/>
      <c r="I26" s="8"/>
      <c r="J26" s="8"/>
      <c r="K26" s="8"/>
      <c r="L26" s="8"/>
      <c r="M26" s="8"/>
      <c r="N26" s="8"/>
      <c r="O26" s="1"/>
    </row>
    <row r="27" spans="1:20">
      <c r="A27" s="7" t="s">
        <v>51</v>
      </c>
      <c r="B27" s="7"/>
      <c r="C27" s="8"/>
      <c r="D27" s="8"/>
      <c r="E27" s="8"/>
      <c r="F27" s="8"/>
      <c r="G27" s="8"/>
      <c r="H27" s="8"/>
      <c r="I27" s="8"/>
      <c r="J27" s="8"/>
      <c r="K27" s="8"/>
      <c r="L27" s="8"/>
      <c r="M27" s="8"/>
      <c r="N27" s="8"/>
      <c r="O27" s="1"/>
    </row>
    <row r="28" spans="1:20">
      <c r="A28" s="7" t="s">
        <v>52</v>
      </c>
      <c r="B28" s="7"/>
      <c r="C28" s="8"/>
      <c r="D28" s="8"/>
      <c r="E28" s="8"/>
      <c r="F28" s="8"/>
      <c r="G28" s="8"/>
      <c r="H28" s="8"/>
      <c r="I28" s="8"/>
      <c r="J28" s="8"/>
      <c r="K28" s="8"/>
      <c r="L28" s="8"/>
      <c r="M28" s="8"/>
      <c r="N28" s="8"/>
      <c r="O28" s="1"/>
    </row>
    <row r="29" spans="1:20">
      <c r="A29" s="7" t="s">
        <v>53</v>
      </c>
      <c r="B29" s="7"/>
      <c r="C29" s="8"/>
      <c r="D29" s="8"/>
      <c r="E29" s="8"/>
      <c r="F29" s="8"/>
      <c r="G29" s="8"/>
      <c r="H29" s="8"/>
      <c r="I29" s="8"/>
      <c r="J29" s="8"/>
      <c r="K29" s="8"/>
      <c r="L29" s="8"/>
      <c r="M29" s="8"/>
      <c r="N29" s="8"/>
      <c r="O29" s="1"/>
    </row>
    <row r="30" spans="1:20">
      <c r="A30" s="43" t="s">
        <v>54</v>
      </c>
      <c r="B30" s="43"/>
      <c r="C30" s="44"/>
      <c r="D30" s="44"/>
      <c r="E30" s="44"/>
      <c r="F30" s="44"/>
      <c r="G30" s="44"/>
      <c r="H30" s="44"/>
      <c r="I30" s="44"/>
      <c r="J30" s="8"/>
      <c r="K30" s="8"/>
      <c r="L30" s="8"/>
      <c r="M30" s="8"/>
      <c r="N30" s="8"/>
      <c r="O30" s="1"/>
    </row>
    <row r="31" spans="1:20">
      <c r="A31" s="43" t="s">
        <v>55</v>
      </c>
      <c r="B31" s="43"/>
      <c r="C31" s="44"/>
      <c r="D31" s="44"/>
      <c r="E31" s="44"/>
      <c r="F31" s="44"/>
      <c r="G31" s="44"/>
      <c r="H31" s="44"/>
      <c r="I31" s="44"/>
      <c r="J31" s="8"/>
      <c r="K31" s="8"/>
      <c r="L31" s="8"/>
      <c r="M31" s="8"/>
      <c r="N31" s="8"/>
      <c r="O31" s="1"/>
    </row>
    <row r="32" spans="1:20">
      <c r="A32" s="7"/>
      <c r="B32" s="7"/>
      <c r="C32" s="8"/>
      <c r="D32" s="8"/>
      <c r="E32" s="8"/>
      <c r="F32" s="8"/>
      <c r="G32" s="8"/>
      <c r="H32" s="8"/>
      <c r="I32" s="8"/>
      <c r="J32" s="8"/>
      <c r="K32" s="8"/>
      <c r="L32" s="8"/>
      <c r="M32" s="8"/>
      <c r="N32" s="8"/>
      <c r="O32" s="1"/>
    </row>
    <row r="33" spans="1:15">
      <c r="A33" s="7"/>
      <c r="B33" s="7"/>
      <c r="C33" s="8"/>
      <c r="D33" s="8"/>
      <c r="E33" s="8"/>
      <c r="F33" s="8"/>
      <c r="G33" s="8"/>
      <c r="H33" s="8"/>
      <c r="I33" s="8"/>
      <c r="J33" s="8"/>
      <c r="K33" s="8"/>
      <c r="L33" s="8"/>
      <c r="M33" s="8"/>
      <c r="N33" s="8"/>
      <c r="O33" s="1"/>
    </row>
    <row r="34" spans="1:15">
      <c r="A34" s="7"/>
      <c r="B34" s="7"/>
      <c r="C34" s="8"/>
      <c r="D34" s="8"/>
      <c r="E34" s="8"/>
      <c r="F34" s="8"/>
      <c r="G34" s="8"/>
      <c r="H34" s="8"/>
      <c r="I34" s="8"/>
      <c r="J34" s="8"/>
      <c r="K34" s="8"/>
      <c r="L34" s="8"/>
      <c r="M34" s="8"/>
      <c r="N34" s="8"/>
      <c r="O34" s="1"/>
    </row>
    <row r="35" spans="1:15">
      <c r="A35" s="7"/>
      <c r="B35" s="7"/>
      <c r="C35" s="8"/>
      <c r="D35" s="8"/>
      <c r="E35" s="8"/>
      <c r="F35" s="8"/>
      <c r="G35" s="8"/>
      <c r="H35" s="8"/>
      <c r="I35" s="8"/>
      <c r="J35" s="8"/>
      <c r="K35" s="8"/>
      <c r="L35" s="8"/>
      <c r="M35" s="8"/>
      <c r="N35" s="8"/>
      <c r="O35" s="1"/>
    </row>
    <row r="36" spans="1:15">
      <c r="A36" s="7"/>
      <c r="B36" s="7"/>
      <c r="C36" s="8"/>
      <c r="D36" s="8"/>
      <c r="E36" s="8"/>
      <c r="F36" s="8"/>
      <c r="G36" s="8"/>
      <c r="H36" s="8"/>
      <c r="I36" s="8"/>
      <c r="J36" s="8"/>
      <c r="K36" s="8"/>
      <c r="L36" s="8"/>
      <c r="M36" s="8"/>
      <c r="N36" s="8"/>
      <c r="O36" s="1"/>
    </row>
    <row r="37" spans="1:15">
      <c r="A37" s="7"/>
      <c r="B37" s="7"/>
      <c r="C37" s="8"/>
      <c r="D37" s="8"/>
      <c r="E37" s="8"/>
      <c r="F37" s="8"/>
      <c r="G37" s="8"/>
      <c r="H37" s="8"/>
      <c r="I37" s="8"/>
      <c r="J37" s="8"/>
      <c r="K37" s="8"/>
      <c r="L37" s="8"/>
      <c r="M37" s="8"/>
      <c r="N37" s="8"/>
      <c r="O37" s="1"/>
    </row>
    <row r="38" spans="1:15">
      <c r="A38" s="7"/>
      <c r="B38" s="7"/>
      <c r="C38" s="8"/>
      <c r="D38" s="8"/>
      <c r="E38" s="8"/>
      <c r="F38" s="8"/>
      <c r="G38" s="8"/>
      <c r="H38" s="8"/>
      <c r="I38" s="8"/>
      <c r="J38" s="8"/>
      <c r="K38" s="8"/>
      <c r="L38" s="8"/>
      <c r="M38" s="8"/>
      <c r="N38" s="8"/>
      <c r="O38" s="1"/>
    </row>
    <row r="39" spans="1:15">
      <c r="A39" s="8"/>
      <c r="B39" s="8"/>
      <c r="C39" s="7"/>
      <c r="D39" s="8"/>
      <c r="E39" s="8"/>
      <c r="F39" s="8"/>
      <c r="G39" s="8"/>
      <c r="H39" s="8"/>
      <c r="I39" s="8"/>
      <c r="J39" s="8"/>
      <c r="K39" s="8"/>
      <c r="L39" s="8"/>
      <c r="M39" s="8"/>
      <c r="N39" s="8"/>
      <c r="O39" s="1"/>
    </row>
    <row r="40" spans="1:15">
      <c r="A40" s="62"/>
      <c r="B40" s="62"/>
      <c r="C40" s="62"/>
      <c r="D40" s="62"/>
      <c r="E40" s="62"/>
      <c r="F40" s="62"/>
      <c r="G40" s="62"/>
      <c r="H40" s="62"/>
      <c r="I40" s="62"/>
      <c r="J40" s="62"/>
      <c r="K40" s="62"/>
      <c r="L40" s="62"/>
      <c r="M40" s="62"/>
      <c r="N40" s="62"/>
      <c r="O40" s="62"/>
    </row>
    <row r="41" spans="1:15">
      <c r="A41" s="62"/>
      <c r="B41" s="62"/>
      <c r="C41" s="62"/>
      <c r="D41" s="62"/>
      <c r="E41" s="62"/>
      <c r="F41" s="62"/>
      <c r="G41" s="62"/>
      <c r="H41" s="62"/>
      <c r="I41" s="62"/>
      <c r="J41" s="62"/>
      <c r="K41" s="62"/>
      <c r="L41" s="62"/>
      <c r="M41" s="62"/>
      <c r="N41" s="62"/>
      <c r="O41" s="62"/>
    </row>
    <row r="42" spans="1:15">
      <c r="A42" s="62"/>
      <c r="B42" s="62"/>
      <c r="C42" s="62"/>
      <c r="D42" s="62"/>
      <c r="E42" s="62"/>
      <c r="F42" s="62"/>
      <c r="G42" s="62"/>
      <c r="H42" s="62"/>
      <c r="I42" s="62"/>
      <c r="J42" s="62"/>
      <c r="K42" s="62"/>
      <c r="L42" s="62"/>
      <c r="M42" s="62"/>
      <c r="N42" s="62"/>
      <c r="O42" s="62"/>
    </row>
    <row r="43" spans="1:15">
      <c r="A43" s="62"/>
      <c r="B43" s="62"/>
      <c r="C43" s="62"/>
      <c r="D43" s="62"/>
      <c r="E43" s="62"/>
      <c r="F43" s="62"/>
      <c r="G43" s="62"/>
      <c r="H43" s="62"/>
      <c r="I43" s="62"/>
      <c r="J43" s="62"/>
      <c r="K43" s="62"/>
      <c r="L43" s="62"/>
      <c r="M43" s="62"/>
      <c r="N43" s="62"/>
      <c r="O43" s="62"/>
    </row>
    <row r="44" spans="1:15">
      <c r="A44" s="62"/>
      <c r="B44" s="62"/>
      <c r="C44" s="62"/>
      <c r="D44" s="62"/>
      <c r="E44" s="62"/>
      <c r="F44" s="62"/>
      <c r="G44" s="62"/>
      <c r="H44" s="62"/>
      <c r="I44" s="62"/>
      <c r="J44" s="62"/>
      <c r="K44" s="62"/>
      <c r="L44" s="62"/>
      <c r="M44" s="62"/>
      <c r="N44" s="62"/>
      <c r="O44" s="62"/>
    </row>
    <row r="45" spans="1:15">
      <c r="A45" s="62"/>
      <c r="B45" s="62"/>
      <c r="C45" s="62"/>
      <c r="D45" s="62"/>
      <c r="E45" s="62"/>
      <c r="F45" s="62"/>
      <c r="G45" s="62"/>
      <c r="H45" s="62"/>
      <c r="I45" s="62"/>
      <c r="J45" s="62"/>
      <c r="K45" s="62"/>
      <c r="L45" s="62"/>
      <c r="M45" s="62"/>
      <c r="N45" s="62"/>
      <c r="O45" s="62"/>
    </row>
    <row r="46" spans="1:15">
      <c r="A46" s="62"/>
      <c r="B46" s="62"/>
      <c r="C46" s="62"/>
      <c r="D46" s="62"/>
      <c r="E46" s="62"/>
      <c r="F46" s="62"/>
      <c r="G46" s="62"/>
      <c r="H46" s="62"/>
      <c r="I46" s="62"/>
      <c r="J46" s="62"/>
      <c r="K46" s="62"/>
      <c r="L46" s="62"/>
      <c r="M46" s="62"/>
      <c r="N46" s="62"/>
      <c r="O46" s="62"/>
    </row>
    <row r="47" spans="1:15">
      <c r="A47" s="63"/>
      <c r="B47" s="63"/>
      <c r="C47" s="63"/>
      <c r="D47" s="63"/>
      <c r="E47" s="63"/>
      <c r="F47" s="63"/>
      <c r="G47" s="63"/>
      <c r="H47" s="63"/>
      <c r="I47" s="63"/>
      <c r="J47" s="63"/>
      <c r="K47" s="63"/>
      <c r="L47" s="63"/>
      <c r="M47" s="63"/>
      <c r="N47" s="63"/>
      <c r="O47" s="63"/>
    </row>
    <row r="48" spans="1:15">
      <c r="A48" s="62"/>
      <c r="B48" s="62"/>
      <c r="C48" s="62"/>
      <c r="D48" s="62"/>
      <c r="E48" s="62"/>
      <c r="F48" s="62"/>
      <c r="G48" s="62"/>
      <c r="H48" s="62"/>
      <c r="I48" s="62"/>
      <c r="J48" s="62"/>
      <c r="K48" s="62"/>
      <c r="L48" s="62"/>
      <c r="M48" s="62"/>
      <c r="N48" s="62"/>
      <c r="O48" s="62"/>
    </row>
  </sheetData>
  <mergeCells count="13">
    <mergeCell ref="A41:O41"/>
    <mergeCell ref="A48:O48"/>
    <mergeCell ref="A42:O42"/>
    <mergeCell ref="A43:O43"/>
    <mergeCell ref="A44:O44"/>
    <mergeCell ref="A45:O45"/>
    <mergeCell ref="A46:O46"/>
    <mergeCell ref="A47:O47"/>
    <mergeCell ref="A1:I2"/>
    <mergeCell ref="J1:P1"/>
    <mergeCell ref="J2:M2"/>
    <mergeCell ref="N2:P2"/>
    <mergeCell ref="A40:O40"/>
  </mergeCells>
  <phoneticPr fontId="1"/>
  <dataValidations count="3">
    <dataValidation type="whole" operator="equal" allowBlank="1" showInputMessage="1" showErrorMessage="1" sqref="C10:I10" xr:uid="{C432863E-886F-45FB-9C0E-B1E10D371F32}">
      <formula1>1</formula1>
    </dataValidation>
    <dataValidation type="list" showInputMessage="1" showErrorMessage="1" sqref="C18:T18" xr:uid="{3B9AE780-75A8-49F3-86DD-89522890CCEB}">
      <formula1>$Z$6:$Z$8</formula1>
    </dataValidation>
    <dataValidation type="list" allowBlank="1" showInputMessage="1" showErrorMessage="1" sqref="C16:T16" xr:uid="{E14F6D0B-E8C2-443E-93F4-554BF5C4AA0C}">
      <formula1>$Y$6:$Y$9</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661D-7664-4912-B01F-F7F347257BA3}">
  <dimension ref="A1:X39"/>
  <sheetViews>
    <sheetView topLeftCell="A3" workbookViewId="0">
      <selection activeCell="C8" sqref="C8"/>
    </sheetView>
  </sheetViews>
  <sheetFormatPr defaultColWidth="8.69921875" defaultRowHeight="13.2"/>
  <cols>
    <col min="1" max="1" width="36.69921875" style="17" customWidth="1"/>
    <col min="2" max="2" width="8.69921875" style="17"/>
    <col min="3" max="15" width="12.5" style="17" customWidth="1"/>
    <col min="16" max="18" width="13.3984375" style="17" bestFit="1" customWidth="1"/>
    <col min="19" max="22" width="13.3984375" style="17" customWidth="1"/>
    <col min="23" max="16384" width="8.69921875" style="17"/>
  </cols>
  <sheetData>
    <row r="1" spans="1:24" ht="18">
      <c r="A1" s="50" t="s">
        <v>81</v>
      </c>
      <c r="B1" s="51"/>
      <c r="C1" s="51"/>
      <c r="D1" s="51"/>
      <c r="E1" s="51"/>
      <c r="F1" s="51"/>
      <c r="G1" s="51"/>
      <c r="H1" s="51"/>
      <c r="I1" s="51"/>
      <c r="J1" s="54" t="s">
        <v>82</v>
      </c>
      <c r="K1" s="55"/>
      <c r="L1" s="55"/>
      <c r="M1" s="55"/>
      <c r="N1" s="55"/>
      <c r="O1" s="55"/>
      <c r="P1" s="56"/>
    </row>
    <row r="2" spans="1:24" ht="18.600000000000001" thickBot="1">
      <c r="A2" s="52"/>
      <c r="B2" s="53"/>
      <c r="C2" s="53"/>
      <c r="D2" s="53"/>
      <c r="E2" s="53"/>
      <c r="F2" s="53"/>
      <c r="G2" s="53"/>
      <c r="H2" s="53"/>
      <c r="I2" s="53"/>
      <c r="J2" s="57" t="s">
        <v>83</v>
      </c>
      <c r="K2" s="58"/>
      <c r="L2" s="58"/>
      <c r="M2" s="59"/>
      <c r="N2" s="60" t="s">
        <v>84</v>
      </c>
      <c r="O2" s="60"/>
      <c r="P2" s="61"/>
    </row>
    <row r="4" spans="1:24">
      <c r="A4" s="17" t="s">
        <v>56</v>
      </c>
      <c r="B4" s="45" t="s">
        <v>79</v>
      </c>
    </row>
    <row r="5" spans="1:24">
      <c r="A5" s="17" t="s">
        <v>57</v>
      </c>
    </row>
    <row r="6" spans="1:24">
      <c r="A6" s="18" t="s">
        <v>9</v>
      </c>
      <c r="W6" s="17" t="s">
        <v>1</v>
      </c>
      <c r="X6" s="17" t="s">
        <v>1</v>
      </c>
    </row>
    <row r="7" spans="1:24" ht="15" customHeight="1">
      <c r="A7" s="2" t="s">
        <v>10</v>
      </c>
      <c r="B7" s="2" t="s">
        <v>11</v>
      </c>
      <c r="C7" s="6" t="s">
        <v>14</v>
      </c>
      <c r="D7" s="6" t="s">
        <v>15</v>
      </c>
      <c r="E7" s="6" t="s">
        <v>16</v>
      </c>
      <c r="F7" s="6" t="s">
        <v>58</v>
      </c>
      <c r="G7" s="6" t="s">
        <v>18</v>
      </c>
      <c r="H7" s="6" t="s">
        <v>19</v>
      </c>
      <c r="I7" s="6" t="s">
        <v>20</v>
      </c>
      <c r="J7" s="6" t="s">
        <v>21</v>
      </c>
      <c r="K7" s="6" t="s">
        <v>22</v>
      </c>
      <c r="L7" s="6" t="s">
        <v>23</v>
      </c>
      <c r="M7" s="6" t="s">
        <v>24</v>
      </c>
      <c r="N7" s="6" t="s">
        <v>25</v>
      </c>
      <c r="O7" s="6" t="s">
        <v>26</v>
      </c>
      <c r="P7" s="6" t="s">
        <v>27</v>
      </c>
      <c r="Q7" s="6" t="s">
        <v>28</v>
      </c>
      <c r="R7" s="6" t="s">
        <v>29</v>
      </c>
      <c r="W7" s="17" t="s">
        <v>2</v>
      </c>
      <c r="X7" s="17" t="s">
        <v>2</v>
      </c>
    </row>
    <row r="8" spans="1:24" ht="15" customHeight="1">
      <c r="A8" s="15" t="s">
        <v>30</v>
      </c>
      <c r="B8" s="15"/>
      <c r="C8" s="21"/>
      <c r="D8" s="21"/>
      <c r="E8" s="21"/>
      <c r="F8" s="21"/>
      <c r="G8" s="21"/>
      <c r="H8" s="21"/>
      <c r="I8" s="21"/>
      <c r="J8" s="21"/>
      <c r="K8" s="21"/>
      <c r="L8" s="21"/>
      <c r="M8" s="21"/>
      <c r="N8" s="21"/>
      <c r="O8" s="21"/>
      <c r="P8" s="21"/>
      <c r="Q8" s="21"/>
      <c r="R8" s="21"/>
      <c r="W8" s="17" t="s">
        <v>3</v>
      </c>
      <c r="X8" s="17" t="s">
        <v>4</v>
      </c>
    </row>
    <row r="9" spans="1:24" ht="15" customHeight="1">
      <c r="A9" s="15" t="s">
        <v>31</v>
      </c>
      <c r="B9" s="15"/>
      <c r="C9" s="22"/>
      <c r="D9" s="22"/>
      <c r="E9" s="22"/>
      <c r="F9" s="22"/>
      <c r="G9" s="22"/>
      <c r="H9" s="22"/>
      <c r="I9" s="22"/>
      <c r="J9" s="22"/>
      <c r="K9" s="22"/>
      <c r="L9" s="22"/>
      <c r="M9" s="22"/>
      <c r="N9" s="22"/>
      <c r="O9" s="22"/>
      <c r="P9" s="22"/>
      <c r="Q9" s="22"/>
      <c r="R9" s="22"/>
      <c r="W9" s="17" t="s">
        <v>4</v>
      </c>
    </row>
    <row r="10" spans="1:24" ht="15" customHeight="1">
      <c r="A10" s="15" t="s">
        <v>0</v>
      </c>
      <c r="B10" s="15" t="s">
        <v>59</v>
      </c>
      <c r="C10" s="22">
        <v>1</v>
      </c>
      <c r="D10" s="22">
        <v>1</v>
      </c>
      <c r="E10" s="22">
        <v>1</v>
      </c>
      <c r="F10" s="22">
        <v>1</v>
      </c>
      <c r="G10" s="22">
        <v>1</v>
      </c>
      <c r="H10" s="22"/>
      <c r="I10" s="22"/>
      <c r="J10" s="22"/>
      <c r="K10" s="22"/>
      <c r="L10" s="22"/>
      <c r="M10" s="22"/>
      <c r="N10" s="22"/>
      <c r="O10" s="22"/>
      <c r="P10" s="22"/>
      <c r="Q10" s="22"/>
      <c r="R10" s="22"/>
    </row>
    <row r="11" spans="1:24" ht="15" customHeight="1">
      <c r="A11" s="5" t="s">
        <v>33</v>
      </c>
      <c r="B11" s="5" t="s">
        <v>34</v>
      </c>
      <c r="C11" s="22"/>
      <c r="D11" s="22"/>
      <c r="E11" s="22"/>
      <c r="F11" s="22"/>
      <c r="G11" s="22"/>
      <c r="H11" s="22"/>
      <c r="I11" s="22"/>
      <c r="J11" s="22"/>
      <c r="K11" s="22"/>
      <c r="L11" s="22"/>
      <c r="M11" s="22"/>
      <c r="N11" s="22"/>
      <c r="O11" s="22"/>
      <c r="P11" s="22"/>
      <c r="Q11" s="22"/>
      <c r="R11" s="22"/>
    </row>
    <row r="12" spans="1:24" ht="15" customHeight="1">
      <c r="A12" s="5" t="s">
        <v>60</v>
      </c>
      <c r="B12" s="5" t="s">
        <v>39</v>
      </c>
      <c r="C12" s="22"/>
      <c r="D12" s="22"/>
      <c r="E12" s="22"/>
      <c r="F12" s="22"/>
      <c r="G12" s="22"/>
      <c r="H12" s="22"/>
      <c r="I12" s="22"/>
      <c r="J12" s="22"/>
      <c r="K12" s="22"/>
      <c r="L12" s="22"/>
      <c r="M12" s="22"/>
      <c r="N12" s="22"/>
      <c r="O12" s="22"/>
      <c r="P12" s="22"/>
      <c r="Q12" s="22"/>
      <c r="R12" s="22"/>
    </row>
    <row r="13" spans="1:24" ht="15" customHeight="1">
      <c r="A13" s="13" t="s">
        <v>35</v>
      </c>
      <c r="B13" s="13"/>
      <c r="C13" s="23"/>
      <c r="D13" s="23"/>
      <c r="E13" s="23"/>
      <c r="F13" s="23"/>
      <c r="G13" s="23"/>
      <c r="H13" s="23"/>
      <c r="I13" s="23"/>
      <c r="J13" s="23"/>
      <c r="K13" s="23"/>
      <c r="L13" s="23"/>
      <c r="M13" s="23"/>
      <c r="N13" s="23"/>
      <c r="O13" s="23"/>
      <c r="P13" s="23"/>
      <c r="Q13" s="23"/>
      <c r="R13" s="23"/>
    </row>
    <row r="14" spans="1:24" ht="15" customHeight="1">
      <c r="A14" s="13" t="s">
        <v>36</v>
      </c>
      <c r="B14" s="13"/>
      <c r="C14" s="38">
        <f>IF(C13&gt;=2,C13-2,0)</f>
        <v>0</v>
      </c>
      <c r="D14" s="38">
        <f t="shared" ref="D14:O14" si="0">IF(D13&gt;=2,D13-2,0)</f>
        <v>0</v>
      </c>
      <c r="E14" s="38">
        <f t="shared" si="0"/>
        <v>0</v>
      </c>
      <c r="F14" s="38">
        <f t="shared" ref="F14" si="1">IF(F13&gt;=2,F13-2,0)</f>
        <v>0</v>
      </c>
      <c r="G14" s="38">
        <f t="shared" si="0"/>
        <v>0</v>
      </c>
      <c r="H14" s="38">
        <f t="shared" si="0"/>
        <v>0</v>
      </c>
      <c r="I14" s="38">
        <f t="shared" si="0"/>
        <v>0</v>
      </c>
      <c r="J14" s="38">
        <f t="shared" si="0"/>
        <v>0</v>
      </c>
      <c r="K14" s="38">
        <f t="shared" si="0"/>
        <v>0</v>
      </c>
      <c r="L14" s="38">
        <f t="shared" si="0"/>
        <v>0</v>
      </c>
      <c r="M14" s="38">
        <f t="shared" si="0"/>
        <v>0</v>
      </c>
      <c r="N14" s="38">
        <f t="shared" si="0"/>
        <v>0</v>
      </c>
      <c r="O14" s="38">
        <f t="shared" si="0"/>
        <v>0</v>
      </c>
      <c r="P14" s="38">
        <f t="shared" ref="P14:R14" si="2">IF(P13&gt;=2,P13-2,0)</f>
        <v>0</v>
      </c>
      <c r="Q14" s="38">
        <f t="shared" si="2"/>
        <v>0</v>
      </c>
      <c r="R14" s="38">
        <f t="shared" si="2"/>
        <v>0</v>
      </c>
    </row>
    <row r="15" spans="1:24" ht="15" customHeight="1">
      <c r="A15" s="16" t="s">
        <v>37</v>
      </c>
      <c r="B15" s="16"/>
      <c r="C15" s="23"/>
      <c r="D15" s="23"/>
      <c r="E15" s="23"/>
      <c r="F15" s="23"/>
      <c r="G15" s="23"/>
      <c r="H15" s="23"/>
      <c r="I15" s="23"/>
      <c r="J15" s="23"/>
      <c r="K15" s="23"/>
      <c r="L15" s="23"/>
      <c r="M15" s="23"/>
      <c r="N15" s="23"/>
      <c r="O15" s="23"/>
      <c r="P15" s="23"/>
      <c r="Q15" s="23"/>
      <c r="R15" s="23"/>
    </row>
    <row r="16" spans="1:24" ht="15" customHeight="1">
      <c r="A16" s="5" t="s">
        <v>38</v>
      </c>
      <c r="B16" s="5"/>
      <c r="C16" s="3">
        <f>SQRT(POWER(C14,2) + POWER(C15, 2))</f>
        <v>0</v>
      </c>
      <c r="D16" s="3">
        <f t="shared" ref="D16:O16" si="3">SQRT(POWER(D14,2) + POWER(D15, 2))</f>
        <v>0</v>
      </c>
      <c r="E16" s="3">
        <f t="shared" si="3"/>
        <v>0</v>
      </c>
      <c r="F16" s="3">
        <f t="shared" ref="F16" si="4">SQRT(POWER(F14,2) + POWER(F15, 2))</f>
        <v>0</v>
      </c>
      <c r="G16" s="3">
        <f t="shared" si="3"/>
        <v>0</v>
      </c>
      <c r="H16" s="3">
        <f t="shared" si="3"/>
        <v>0</v>
      </c>
      <c r="I16" s="3">
        <f t="shared" si="3"/>
        <v>0</v>
      </c>
      <c r="J16" s="3">
        <f t="shared" si="3"/>
        <v>0</v>
      </c>
      <c r="K16" s="3">
        <f t="shared" si="3"/>
        <v>0</v>
      </c>
      <c r="L16" s="3">
        <f t="shared" si="3"/>
        <v>0</v>
      </c>
      <c r="M16" s="3">
        <f t="shared" si="3"/>
        <v>0</v>
      </c>
      <c r="N16" s="3">
        <f t="shared" si="3"/>
        <v>0</v>
      </c>
      <c r="O16" s="3">
        <f t="shared" si="3"/>
        <v>0</v>
      </c>
      <c r="P16" s="3">
        <f t="shared" ref="P16:R16" si="5">SQRT(POWER(P14,2) + POWER(P15, 2))</f>
        <v>0</v>
      </c>
      <c r="Q16" s="3">
        <f t="shared" si="5"/>
        <v>0</v>
      </c>
      <c r="R16" s="3">
        <f t="shared" si="5"/>
        <v>0</v>
      </c>
    </row>
    <row r="17" spans="1:18" ht="15" customHeight="1">
      <c r="A17" s="5" t="s">
        <v>61</v>
      </c>
      <c r="B17" s="5" t="s">
        <v>62</v>
      </c>
      <c r="C17" s="4"/>
      <c r="D17" s="4"/>
      <c r="E17" s="4"/>
      <c r="F17" s="4"/>
      <c r="G17" s="4"/>
      <c r="H17" s="4"/>
      <c r="I17" s="4"/>
      <c r="J17" s="4"/>
      <c r="K17" s="4"/>
      <c r="L17" s="4"/>
      <c r="M17" s="4"/>
      <c r="N17" s="4"/>
      <c r="O17" s="4"/>
      <c r="P17" s="4"/>
      <c r="Q17" s="4"/>
      <c r="R17" s="4"/>
    </row>
    <row r="18" spans="1:18" ht="15" customHeight="1">
      <c r="A18" s="5" t="s">
        <v>63</v>
      </c>
      <c r="B18" s="5"/>
      <c r="C18" s="3" t="e">
        <f>ATAN(C14/C15)*180/PI()</f>
        <v>#DIV/0!</v>
      </c>
      <c r="D18" s="3" t="e">
        <f t="shared" ref="D18:O18" si="6">ATAN(D14/D15)*180/PI()</f>
        <v>#DIV/0!</v>
      </c>
      <c r="E18" s="3" t="e">
        <f t="shared" si="6"/>
        <v>#DIV/0!</v>
      </c>
      <c r="F18" s="3" t="e">
        <f t="shared" ref="F18" si="7">ATAN(F14/F15)*180/PI()</f>
        <v>#DIV/0!</v>
      </c>
      <c r="G18" s="3" t="e">
        <f t="shared" si="6"/>
        <v>#DIV/0!</v>
      </c>
      <c r="H18" s="3" t="e">
        <f t="shared" si="6"/>
        <v>#DIV/0!</v>
      </c>
      <c r="I18" s="3" t="e">
        <f t="shared" si="6"/>
        <v>#DIV/0!</v>
      </c>
      <c r="J18" s="3" t="e">
        <f t="shared" si="6"/>
        <v>#DIV/0!</v>
      </c>
      <c r="K18" s="3" t="e">
        <f t="shared" si="6"/>
        <v>#DIV/0!</v>
      </c>
      <c r="L18" s="3" t="e">
        <f t="shared" si="6"/>
        <v>#DIV/0!</v>
      </c>
      <c r="M18" s="3" t="e">
        <f t="shared" si="6"/>
        <v>#DIV/0!</v>
      </c>
      <c r="N18" s="3" t="e">
        <f t="shared" si="6"/>
        <v>#DIV/0!</v>
      </c>
      <c r="O18" s="3" t="e">
        <f t="shared" si="6"/>
        <v>#DIV/0!</v>
      </c>
      <c r="P18" s="3" t="e">
        <f t="shared" ref="P18:R18" si="8">ATAN(P14/P15)*180/PI()</f>
        <v>#DIV/0!</v>
      </c>
      <c r="Q18" s="3" t="e">
        <f t="shared" si="8"/>
        <v>#DIV/0!</v>
      </c>
      <c r="R18" s="3" t="e">
        <f t="shared" si="8"/>
        <v>#DIV/0!</v>
      </c>
    </row>
    <row r="19" spans="1:18" ht="15" customHeight="1">
      <c r="A19" s="5" t="s">
        <v>5</v>
      </c>
      <c r="B19" s="5" t="s">
        <v>64</v>
      </c>
      <c r="C19" s="11" t="s">
        <v>80</v>
      </c>
      <c r="D19" s="11" t="s">
        <v>80</v>
      </c>
      <c r="E19" s="11" t="s">
        <v>80</v>
      </c>
      <c r="F19" s="11" t="s">
        <v>80</v>
      </c>
      <c r="G19" s="11" t="s">
        <v>80</v>
      </c>
      <c r="H19" s="11" t="s">
        <v>80</v>
      </c>
      <c r="I19" s="11" t="s">
        <v>80</v>
      </c>
      <c r="J19" s="11" t="s">
        <v>80</v>
      </c>
      <c r="K19" s="11" t="s">
        <v>80</v>
      </c>
      <c r="L19" s="11" t="s">
        <v>80</v>
      </c>
      <c r="M19" s="11" t="s">
        <v>80</v>
      </c>
      <c r="N19" s="11" t="s">
        <v>80</v>
      </c>
      <c r="O19" s="11" t="s">
        <v>80</v>
      </c>
      <c r="P19" s="11" t="s">
        <v>80</v>
      </c>
      <c r="Q19" s="11" t="s">
        <v>80</v>
      </c>
      <c r="R19" s="11" t="s">
        <v>80</v>
      </c>
    </row>
    <row r="20" spans="1:18" ht="15" customHeight="1">
      <c r="A20" s="5" t="s">
        <v>6</v>
      </c>
      <c r="B20" s="5"/>
      <c r="C20" s="4">
        <f>IF(EXACT(C19, "○"), 4, IF(EXACT(C19, "△"), 4, IF(EXACT(C19, "×"), 1, "")))</f>
        <v>4</v>
      </c>
      <c r="D20" s="4">
        <f t="shared" ref="D20:N20" si="9">IF(EXACT(D19, "○"), 4, IF(EXACT(D19, "△"), 4, IF(EXACT(D19, "×"), 1, "")))</f>
        <v>4</v>
      </c>
      <c r="E20" s="4">
        <f t="shared" si="9"/>
        <v>4</v>
      </c>
      <c r="F20" s="4">
        <f t="shared" ref="F20" si="10">IF(EXACT(F19, "○"), 4, IF(EXACT(F19, "△"), 4, IF(EXACT(F19, "×"), 1, "")))</f>
        <v>4</v>
      </c>
      <c r="G20" s="4">
        <f t="shared" si="9"/>
        <v>4</v>
      </c>
      <c r="H20" s="4">
        <f t="shared" si="9"/>
        <v>4</v>
      </c>
      <c r="I20" s="4">
        <f t="shared" si="9"/>
        <v>4</v>
      </c>
      <c r="J20" s="4">
        <f t="shared" si="9"/>
        <v>4</v>
      </c>
      <c r="K20" s="4">
        <f t="shared" si="9"/>
        <v>4</v>
      </c>
      <c r="L20" s="4">
        <f t="shared" si="9"/>
        <v>4</v>
      </c>
      <c r="M20" s="4">
        <f t="shared" si="9"/>
        <v>4</v>
      </c>
      <c r="N20" s="4">
        <f t="shared" si="9"/>
        <v>4</v>
      </c>
      <c r="O20" s="3">
        <f>IF(EXACT(O19, "○"), 2.56, IF(EXACT(O19, "△"), 4, IF(EXACT(O19, "×"), 1, "")))</f>
        <v>2.56</v>
      </c>
      <c r="P20" s="3">
        <f t="shared" ref="P20:R20" si="11">IF(EXACT(P19, "○"), 2.56, IF(EXACT(P19, "△"), 4, IF(EXACT(P19, "×"), 1, "")))</f>
        <v>2.56</v>
      </c>
      <c r="Q20" s="3">
        <f t="shared" si="11"/>
        <v>2.56</v>
      </c>
      <c r="R20" s="3">
        <f t="shared" si="11"/>
        <v>2.56</v>
      </c>
    </row>
    <row r="21" spans="1:18" ht="15" customHeight="1">
      <c r="A21" s="14" t="s">
        <v>40</v>
      </c>
      <c r="B21" s="14" t="s">
        <v>65</v>
      </c>
      <c r="C21" s="12" t="s">
        <v>1</v>
      </c>
      <c r="D21" s="12" t="s">
        <v>1</v>
      </c>
      <c r="E21" s="12" t="s">
        <v>1</v>
      </c>
      <c r="F21" s="12" t="s">
        <v>1</v>
      </c>
      <c r="G21" s="12" t="s">
        <v>1</v>
      </c>
      <c r="H21" s="12" t="s">
        <v>1</v>
      </c>
      <c r="I21" s="12" t="s">
        <v>1</v>
      </c>
      <c r="J21" s="12" t="s">
        <v>1</v>
      </c>
      <c r="K21" s="12" t="s">
        <v>1</v>
      </c>
      <c r="L21" s="12" t="s">
        <v>1</v>
      </c>
      <c r="M21" s="12" t="s">
        <v>1</v>
      </c>
      <c r="N21" s="12" t="s">
        <v>1</v>
      </c>
      <c r="O21" s="12" t="s">
        <v>1</v>
      </c>
      <c r="P21" s="12" t="s">
        <v>1</v>
      </c>
      <c r="Q21" s="12" t="s">
        <v>1</v>
      </c>
      <c r="R21" s="12" t="s">
        <v>1</v>
      </c>
    </row>
    <row r="22" spans="1:18" ht="15" customHeight="1">
      <c r="A22" s="14" t="s">
        <v>42</v>
      </c>
      <c r="B22" s="14"/>
      <c r="C22" s="39" t="str">
        <f>IF(EXACT(C21, "○"), 2, IF(EXACT(C21, "×"), 1, ""))</f>
        <v/>
      </c>
      <c r="D22" s="39" t="str">
        <f t="shared" ref="D22:O22" si="12">IF(EXACT(D21, "○"), 2, IF(EXACT(D21, "×"), 1, ""))</f>
        <v/>
      </c>
      <c r="E22" s="39" t="str">
        <f t="shared" si="12"/>
        <v/>
      </c>
      <c r="F22" s="39" t="str">
        <f t="shared" ref="F22" si="13">IF(EXACT(F21, "○"), 2, IF(EXACT(F21, "×"), 1, ""))</f>
        <v/>
      </c>
      <c r="G22" s="39" t="str">
        <f t="shared" si="12"/>
        <v/>
      </c>
      <c r="H22" s="39" t="str">
        <f t="shared" si="12"/>
        <v/>
      </c>
      <c r="I22" s="39" t="str">
        <f t="shared" si="12"/>
        <v/>
      </c>
      <c r="J22" s="39" t="str">
        <f t="shared" si="12"/>
        <v/>
      </c>
      <c r="K22" s="39" t="str">
        <f t="shared" si="12"/>
        <v/>
      </c>
      <c r="L22" s="39" t="str">
        <f t="shared" si="12"/>
        <v/>
      </c>
      <c r="M22" s="39" t="str">
        <f t="shared" si="12"/>
        <v/>
      </c>
      <c r="N22" s="39" t="str">
        <f t="shared" si="12"/>
        <v/>
      </c>
      <c r="O22" s="39" t="str">
        <f t="shared" si="12"/>
        <v/>
      </c>
      <c r="P22" s="39" t="str">
        <f t="shared" ref="P22:R22" si="14">IF(EXACT(P21, "○"), 2, IF(EXACT(P21, "×"), 1, ""))</f>
        <v/>
      </c>
      <c r="Q22" s="39" t="str">
        <f t="shared" si="14"/>
        <v/>
      </c>
      <c r="R22" s="39" t="str">
        <f t="shared" si="14"/>
        <v/>
      </c>
    </row>
    <row r="23" spans="1:18" ht="15" customHeight="1">
      <c r="A23" s="15" t="s">
        <v>43</v>
      </c>
      <c r="B23" s="15"/>
      <c r="C23" s="35" t="e">
        <f t="shared" ref="C23:G23" si="15">SQRT(3770*C8*POWER(10,(C11-C9-C12)/10)*C10*C20/(40*PI()*C16^2))*C22</f>
        <v>#DIV/0!</v>
      </c>
      <c r="D23" s="35" t="e">
        <f t="shared" si="15"/>
        <v>#DIV/0!</v>
      </c>
      <c r="E23" s="35" t="e">
        <f t="shared" si="15"/>
        <v>#DIV/0!</v>
      </c>
      <c r="F23" s="35" t="e">
        <f t="shared" si="15"/>
        <v>#DIV/0!</v>
      </c>
      <c r="G23" s="35" t="e">
        <f t="shared" si="15"/>
        <v>#DIV/0!</v>
      </c>
      <c r="H23" s="35" t="e">
        <f t="shared" ref="H23:O23" si="16">SQRT(3770*H8*POWER(10,(H11-H9-H12)/10)*H10*H20/(40*PI()*H16^2))*H22</f>
        <v>#DIV/0!</v>
      </c>
      <c r="I23" s="35" t="e">
        <f t="shared" si="16"/>
        <v>#DIV/0!</v>
      </c>
      <c r="J23" s="35" t="e">
        <f t="shared" si="16"/>
        <v>#DIV/0!</v>
      </c>
      <c r="K23" s="35" t="e">
        <f t="shared" si="16"/>
        <v>#DIV/0!</v>
      </c>
      <c r="L23" s="35" t="e">
        <f t="shared" si="16"/>
        <v>#DIV/0!</v>
      </c>
      <c r="M23" s="35" t="e">
        <f t="shared" si="16"/>
        <v>#DIV/0!</v>
      </c>
      <c r="N23" s="35" t="e">
        <f t="shared" si="16"/>
        <v>#DIV/0!</v>
      </c>
      <c r="O23" s="35" t="e">
        <f t="shared" si="16"/>
        <v>#DIV/0!</v>
      </c>
      <c r="P23" s="35" t="e">
        <f t="shared" ref="P23:R23" si="17">SQRT(3770*P8*POWER(10,(P11-P9-P12)/10)*P10*P20/(40*PI()*P16^2))*P22</f>
        <v>#DIV/0!</v>
      </c>
      <c r="Q23" s="35" t="e">
        <f t="shared" si="17"/>
        <v>#DIV/0!</v>
      </c>
      <c r="R23" s="35" t="e">
        <f t="shared" si="17"/>
        <v>#DIV/0!</v>
      </c>
    </row>
    <row r="24" spans="1:18" ht="15" customHeight="1">
      <c r="A24" s="5" t="s">
        <v>44</v>
      </c>
      <c r="B24" s="5" t="s">
        <v>66</v>
      </c>
      <c r="C24" s="41">
        <v>83</v>
      </c>
      <c r="D24" s="41">
        <v>83</v>
      </c>
      <c r="E24" s="41">
        <v>83</v>
      </c>
      <c r="F24" s="41">
        <v>83</v>
      </c>
      <c r="G24" s="41">
        <v>83</v>
      </c>
      <c r="H24" s="19">
        <v>81.099999999999994</v>
      </c>
      <c r="I24" s="24">
        <v>57.4</v>
      </c>
      <c r="J24" s="24">
        <v>45.3</v>
      </c>
      <c r="K24" s="24">
        <v>38.4</v>
      </c>
      <c r="L24" s="24">
        <v>32.9</v>
      </c>
      <c r="M24" s="24">
        <v>27.7</v>
      </c>
      <c r="N24" s="24">
        <v>27.5</v>
      </c>
      <c r="O24" s="9">
        <v>27.5</v>
      </c>
      <c r="P24" s="9">
        <v>32.799999999999997</v>
      </c>
      <c r="Q24" s="9">
        <v>56.2</v>
      </c>
      <c r="R24" s="9">
        <v>61.4</v>
      </c>
    </row>
    <row r="25" spans="1:18" ht="15" customHeight="1">
      <c r="A25" s="32" t="s">
        <v>46</v>
      </c>
      <c r="B25" s="32" t="s">
        <v>67</v>
      </c>
      <c r="C25" s="33" t="e">
        <f t="shared" ref="C25:O25" si="18">IF(C23&lt;C24, "○", "×")</f>
        <v>#DIV/0!</v>
      </c>
      <c r="D25" s="33" t="e">
        <f t="shared" si="18"/>
        <v>#DIV/0!</v>
      </c>
      <c r="E25" s="33" t="e">
        <f t="shared" si="18"/>
        <v>#DIV/0!</v>
      </c>
      <c r="F25" s="33" t="e">
        <f t="shared" ref="F25" si="19">IF(F23&lt;F24, "○", "×")</f>
        <v>#DIV/0!</v>
      </c>
      <c r="G25" s="33" t="e">
        <f t="shared" si="18"/>
        <v>#DIV/0!</v>
      </c>
      <c r="H25" s="33" t="e">
        <f t="shared" si="18"/>
        <v>#DIV/0!</v>
      </c>
      <c r="I25" s="33" t="e">
        <f t="shared" si="18"/>
        <v>#DIV/0!</v>
      </c>
      <c r="J25" s="33" t="e">
        <f t="shared" si="18"/>
        <v>#DIV/0!</v>
      </c>
      <c r="K25" s="33" t="e">
        <f t="shared" si="18"/>
        <v>#DIV/0!</v>
      </c>
      <c r="L25" s="33" t="e">
        <f t="shared" si="18"/>
        <v>#DIV/0!</v>
      </c>
      <c r="M25" s="33" t="e">
        <f t="shared" si="18"/>
        <v>#DIV/0!</v>
      </c>
      <c r="N25" s="33" t="e">
        <f t="shared" si="18"/>
        <v>#DIV/0!</v>
      </c>
      <c r="O25" s="33" t="e">
        <f t="shared" si="18"/>
        <v>#DIV/0!</v>
      </c>
      <c r="P25" s="33" t="e">
        <f t="shared" ref="P25:R25" si="20">IF(P23&lt;P24, "○", "×")</f>
        <v>#DIV/0!</v>
      </c>
      <c r="Q25" s="33" t="e">
        <f t="shared" si="20"/>
        <v>#DIV/0!</v>
      </c>
      <c r="R25" s="33" t="e">
        <f t="shared" si="20"/>
        <v>#DIV/0!</v>
      </c>
    </row>
    <row r="26" spans="1:18" ht="15" customHeight="1">
      <c r="A26" s="29"/>
      <c r="B26" s="29"/>
      <c r="C26" s="30"/>
      <c r="D26" s="30"/>
      <c r="E26" s="30"/>
      <c r="F26" s="30"/>
      <c r="G26" s="30"/>
      <c r="H26" s="30"/>
      <c r="I26" s="30"/>
      <c r="J26" s="30"/>
      <c r="K26" s="30"/>
      <c r="L26" s="30"/>
      <c r="M26" s="30"/>
      <c r="N26" s="30"/>
      <c r="O26" s="30"/>
      <c r="P26" s="30"/>
      <c r="Q26" s="30"/>
      <c r="R26" s="30"/>
    </row>
    <row r="27" spans="1:18" ht="15" customHeight="1">
      <c r="A27" s="31" t="s">
        <v>68</v>
      </c>
      <c r="B27" s="31" t="s">
        <v>69</v>
      </c>
      <c r="C27" s="25" t="e">
        <f>SQRT(C8*POWER(10, (C11-C9)/10)*C10*C20*30)*C22/C24</f>
        <v>#VALUE!</v>
      </c>
      <c r="D27" s="25" t="e">
        <f t="shared" ref="D27:O27" si="21">SQRT(D8*POWER(10, (D11-D9)/10)*D10*D20*30)*D22/D24</f>
        <v>#VALUE!</v>
      </c>
      <c r="E27" s="25" t="e">
        <f t="shared" si="21"/>
        <v>#VALUE!</v>
      </c>
      <c r="F27" s="25" t="e">
        <f t="shared" ref="F27" si="22">SQRT(F8*POWER(10, (F11-F9)/10)*F10*F20*30)*F22/F24</f>
        <v>#VALUE!</v>
      </c>
      <c r="G27" s="25" t="e">
        <f t="shared" si="21"/>
        <v>#VALUE!</v>
      </c>
      <c r="H27" s="25" t="e">
        <f t="shared" si="21"/>
        <v>#VALUE!</v>
      </c>
      <c r="I27" s="25" t="e">
        <f t="shared" si="21"/>
        <v>#VALUE!</v>
      </c>
      <c r="J27" s="25" t="e">
        <f t="shared" si="21"/>
        <v>#VALUE!</v>
      </c>
      <c r="K27" s="25" t="e">
        <f t="shared" si="21"/>
        <v>#VALUE!</v>
      </c>
      <c r="L27" s="25" t="e">
        <f t="shared" si="21"/>
        <v>#VALUE!</v>
      </c>
      <c r="M27" s="25" t="e">
        <f t="shared" si="21"/>
        <v>#VALUE!</v>
      </c>
      <c r="N27" s="25" t="e">
        <f t="shared" si="21"/>
        <v>#VALUE!</v>
      </c>
      <c r="O27" s="25" t="e">
        <f t="shared" si="21"/>
        <v>#VALUE!</v>
      </c>
      <c r="P27" s="25" t="e">
        <f t="shared" ref="P27:R27" si="23">SQRT(P8*POWER(10, (P11-P9)/10)*P10*P20*30)*P22/P24</f>
        <v>#VALUE!</v>
      </c>
      <c r="Q27" s="25" t="e">
        <f t="shared" si="23"/>
        <v>#VALUE!</v>
      </c>
      <c r="R27" s="25" t="e">
        <f t="shared" si="23"/>
        <v>#VALUE!</v>
      </c>
    </row>
    <row r="28" spans="1:18" ht="15" customHeight="1">
      <c r="A28" s="31" t="s">
        <v>70</v>
      </c>
      <c r="B28" s="31" t="s">
        <v>69</v>
      </c>
      <c r="C28" s="25" t="e">
        <f>SQRT(C8*POWER(10, (C11-C9-C12)/10)*C10*C20*30)*C22/C24</f>
        <v>#VALUE!</v>
      </c>
      <c r="D28" s="25" t="e">
        <f t="shared" ref="D28:O28" si="24">SQRT(D8*POWER(10, (D11-D9-D12)/10)*D10*D20*30)*D22/D24</f>
        <v>#VALUE!</v>
      </c>
      <c r="E28" s="25" t="e">
        <f t="shared" si="24"/>
        <v>#VALUE!</v>
      </c>
      <c r="F28" s="25" t="e">
        <f t="shared" ref="F28" si="25">SQRT(F8*POWER(10, (F11-F9-F12)/10)*F10*F20*30)*F22/F24</f>
        <v>#VALUE!</v>
      </c>
      <c r="G28" s="25" t="e">
        <f t="shared" si="24"/>
        <v>#VALUE!</v>
      </c>
      <c r="H28" s="25" t="e">
        <f t="shared" si="24"/>
        <v>#VALUE!</v>
      </c>
      <c r="I28" s="25" t="e">
        <f t="shared" si="24"/>
        <v>#VALUE!</v>
      </c>
      <c r="J28" s="25" t="e">
        <f t="shared" si="24"/>
        <v>#VALUE!</v>
      </c>
      <c r="K28" s="25" t="e">
        <f t="shared" si="24"/>
        <v>#VALUE!</v>
      </c>
      <c r="L28" s="25" t="e">
        <f t="shared" si="24"/>
        <v>#VALUE!</v>
      </c>
      <c r="M28" s="25" t="e">
        <f t="shared" si="24"/>
        <v>#VALUE!</v>
      </c>
      <c r="N28" s="25" t="e">
        <f t="shared" si="24"/>
        <v>#VALUE!</v>
      </c>
      <c r="O28" s="25" t="e">
        <f t="shared" si="24"/>
        <v>#VALUE!</v>
      </c>
      <c r="P28" s="25" t="e">
        <f t="shared" ref="P28:R28" si="26">SQRT(P8*POWER(10, (P11-P9-P12)/10)*P10*P20*30)*P22/P24</f>
        <v>#VALUE!</v>
      </c>
      <c r="Q28" s="25" t="e">
        <f t="shared" si="26"/>
        <v>#VALUE!</v>
      </c>
      <c r="R28" s="25" t="e">
        <f t="shared" si="26"/>
        <v>#VALUE!</v>
      </c>
    </row>
    <row r="30" spans="1:18">
      <c r="A30" s="7" t="s">
        <v>48</v>
      </c>
    </row>
    <row r="31" spans="1:18">
      <c r="A31" s="7" t="s">
        <v>49</v>
      </c>
    </row>
    <row r="32" spans="1:18">
      <c r="A32" s="17" t="s">
        <v>71</v>
      </c>
    </row>
    <row r="33" spans="1:22">
      <c r="A33" s="17" t="s">
        <v>72</v>
      </c>
    </row>
    <row r="34" spans="1:22">
      <c r="A34" s="7" t="s">
        <v>73</v>
      </c>
    </row>
    <row r="35" spans="1:22">
      <c r="A35" s="7" t="s">
        <v>74</v>
      </c>
    </row>
    <row r="36" spans="1:22">
      <c r="A36" s="7" t="s">
        <v>75</v>
      </c>
    </row>
    <row r="37" spans="1:22">
      <c r="A37" s="17" t="s">
        <v>76</v>
      </c>
    </row>
    <row r="38" spans="1:22" s="40" customFormat="1">
      <c r="A38" s="7" t="s">
        <v>77</v>
      </c>
      <c r="S38" s="17"/>
      <c r="T38" s="17"/>
      <c r="U38" s="17"/>
      <c r="V38" s="17"/>
    </row>
    <row r="39" spans="1:22" s="40" customFormat="1">
      <c r="A39" s="7" t="s">
        <v>78</v>
      </c>
      <c r="S39" s="17"/>
      <c r="T39" s="17"/>
      <c r="U39" s="17"/>
      <c r="V39" s="17"/>
    </row>
  </sheetData>
  <mergeCells count="4">
    <mergeCell ref="A1:I2"/>
    <mergeCell ref="J1:P1"/>
    <mergeCell ref="J2:M2"/>
    <mergeCell ref="N2:P2"/>
  </mergeCells>
  <phoneticPr fontId="1"/>
  <dataValidations count="3">
    <dataValidation type="list" showInputMessage="1" showErrorMessage="1" sqref="C19:R19" xr:uid="{05860B4C-747B-4362-A798-BC3D7E8A00A3}">
      <formula1>$W$6:$W$9</formula1>
    </dataValidation>
    <dataValidation type="list" showInputMessage="1" showErrorMessage="1" sqref="C21:R21" xr:uid="{05D51FCE-345A-4FEB-9C4F-2BC7D5F229FE}">
      <formula1>$X$6:$X$8</formula1>
    </dataValidation>
    <dataValidation type="whole" operator="equal" allowBlank="1" showInputMessage="1" showErrorMessage="1" sqref="C10:G10" xr:uid="{3D1954FC-8E49-456A-8BDB-722B2DC89042}">
      <formula1>1</formula1>
    </dataValidation>
  </dataValidations>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4de5ed-26d9-43cc-9628-99911d9ae484">
      <Terms xmlns="http://schemas.microsoft.com/office/infopath/2007/PartnerControls"/>
    </lcf76f155ced4ddcb4097134ff3c332f>
    <TaxCatchAll xmlns="1d397f78-0df8-4b09-af30-c349055ccc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F2079B513D8543826FB6CAE5EDE1F9" ma:contentTypeVersion="13" ma:contentTypeDescription="新しいドキュメントを作成します。" ma:contentTypeScope="" ma:versionID="96337113307b41edb7dbf63966641ef8">
  <xsd:schema xmlns:xsd="http://www.w3.org/2001/XMLSchema" xmlns:xs="http://www.w3.org/2001/XMLSchema" xmlns:p="http://schemas.microsoft.com/office/2006/metadata/properties" xmlns:ns2="5b4de5ed-26d9-43cc-9628-99911d9ae484" xmlns:ns3="1d397f78-0df8-4b09-af30-c349055ccc08" targetNamespace="http://schemas.microsoft.com/office/2006/metadata/properties" ma:root="true" ma:fieldsID="687f2fbdd507e944fb31a6f532a20a87" ns2:_="" ns3:_="">
    <xsd:import namespace="5b4de5ed-26d9-43cc-9628-99911d9ae484"/>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de5ed-26d9-43cc-9628-99911d9ae4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11f354-4f46-4310-931a-24def3bf8758}"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A88C17-C032-4461-900F-726791F5AFE3}">
  <ds:schemaRefs>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5b4de5ed-26d9-43cc-9628-99911d9ae484"/>
    <ds:schemaRef ds:uri="1d397f78-0df8-4b09-af30-c349055ccc08"/>
    <ds:schemaRef ds:uri="http://purl.org/dc/dcmitype/"/>
  </ds:schemaRefs>
</ds:datastoreItem>
</file>

<file path=customXml/itemProps2.xml><?xml version="1.0" encoding="utf-8"?>
<ds:datastoreItem xmlns:ds="http://schemas.openxmlformats.org/officeDocument/2006/customXml" ds:itemID="{4D6F0181-6520-45CA-990E-5CC7E66FECB2}">
  <ds:schemaRefs>
    <ds:schemaRef ds:uri="http://schemas.microsoft.com/sharepoint/v3/contenttype/forms"/>
  </ds:schemaRefs>
</ds:datastoreItem>
</file>

<file path=customXml/itemProps3.xml><?xml version="1.0" encoding="utf-8"?>
<ds:datastoreItem xmlns:ds="http://schemas.openxmlformats.org/officeDocument/2006/customXml" ds:itemID="{BCBEBD3B-FB12-4F86-956A-41E7901C3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de5ed-26d9-43cc-9628-99911d9ae484"/>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基本算出式（複数バンド）</vt:lpstr>
      <vt:lpstr>俯角減衰量考慮あり</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0x0101008EF2079B513D8543826FB6CAE5EDE1F9</vt:lpwstr>
  </property>
  <property fmtid="{D5CDD505-2E9C-101B-9397-08002B2CF9AE}" pid="3" name="MediaServiceImageTags">
    <vt:lpwstr/>
  </property>
</Properties>
</file>