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4及び05_経営管理係及び経営支援係/18_（大分類）経営健全化/（中分類）経営健全化/（小分類）令和７年度資金不足比率の概要/01 【R6作業】R7様式の更新/02 更新作業/ロックかけない版/"/>
    </mc:Choice>
  </mc:AlternateContent>
  <xr:revisionPtr revIDLastSave="41" documentId="8_{5B39BFA8-25A4-41F3-BD45-0508A9E7A312}" xr6:coauthVersionLast="47" xr6:coauthVersionMax="47" xr10:uidLastSave="{B7169070-B802-48C9-B319-CB77841C81A6}"/>
  <bookViews>
    <workbookView xWindow="28680" yWindow="-120" windowWidth="29040" windowHeight="15720" xr2:uid="{51D2DA42-93BC-4E7D-9507-F4BA5456ED8F}"/>
  </bookViews>
  <sheets>
    <sheet name="２①②③、３②（再掲）、４②③" sheetId="54" r:id="rId1"/>
    <sheet name="２②A１" sheetId="51" r:id="rId2"/>
    <sheet name="２②A２" sheetId="52" r:id="rId3"/>
    <sheet name="簡易算定" sheetId="44" r:id="rId4"/>
    <sheet name="算定" sheetId="43" r:id="rId5"/>
    <sheet name="２②B" sheetId="45" r:id="rId6"/>
    <sheet name="２②C" sheetId="47" r:id="rId7"/>
    <sheet name="２②D" sheetId="46" r:id="rId8"/>
    <sheet name="経営計画" sheetId="56" r:id="rId9"/>
    <sheet name="２③A" sheetId="49" r:id="rId10"/>
    <sheet name="４②③A" sheetId="48" r:id="rId11"/>
    <sheet name="４②③B" sheetId="50" r:id="rId12"/>
    <sheet name="集計用データ更新" sheetId="41" r:id="rId13"/>
    <sheet name="R060401団体コード" sheetId="36" r:id="rId14"/>
  </sheets>
  <definedNames>
    <definedName name="_xlnm._FilterDatabase" localSheetId="13" hidden="1">'R060401団体コード'!$A$1:$F$3350</definedName>
    <definedName name="_xlnm._FilterDatabase" localSheetId="12" hidden="1">集計用データ更新!$BG$10:$BG$23</definedName>
    <definedName name="_xlnm.Print_Area" localSheetId="0">'２①②③、３②（再掲）、４②③'!$A$1:$CF$69</definedName>
    <definedName name="_xlnm.Print_Area" localSheetId="11">'４②③B'!$A$1:$J$84</definedName>
    <definedName name="_xlnm.Print_Titles" localSheetId="0">'２①②③、３②（再掲）、４②③'!$A:$I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43" l="1"/>
  <c r="A8" i="43"/>
  <c r="A9" i="43"/>
  <c r="A10" i="43"/>
  <c r="A11" i="43"/>
  <c r="A12" i="43"/>
  <c r="A13" i="43"/>
  <c r="A14" i="43"/>
  <c r="A15" i="43"/>
  <c r="A16" i="43"/>
  <c r="A17" i="43"/>
  <c r="A18" i="43"/>
  <c r="A19" i="43"/>
  <c r="A20" i="43"/>
  <c r="A21" i="43"/>
  <c r="A22" i="43"/>
  <c r="A23" i="43"/>
  <c r="A24" i="43"/>
  <c r="A25" i="43"/>
  <c r="A26" i="43"/>
  <c r="A27" i="43"/>
  <c r="A28" i="43"/>
  <c r="A29" i="43"/>
  <c r="A30" i="43"/>
  <c r="A6" i="43"/>
  <c r="F8" i="50"/>
  <c r="E8" i="50"/>
  <c r="D8" i="50"/>
  <c r="C8" i="50"/>
  <c r="G8" i="50" s="1"/>
  <c r="B8" i="50"/>
  <c r="BW31" i="43"/>
  <c r="BW77" i="44"/>
  <c r="BW8" i="44"/>
  <c r="BW9" i="44"/>
  <c r="BW10" i="44"/>
  <c r="BW11" i="44"/>
  <c r="BW16" i="44"/>
  <c r="BW17" i="44"/>
  <c r="BW18" i="44"/>
  <c r="BW21" i="44"/>
  <c r="BW27" i="44"/>
  <c r="BW28" i="44"/>
  <c r="BW29" i="44"/>
  <c r="BW31" i="44"/>
  <c r="BW32" i="44"/>
  <c r="BW33" i="44"/>
  <c r="BW39" i="44"/>
  <c r="BW40" i="44"/>
  <c r="BW41" i="44"/>
  <c r="BW42" i="44"/>
  <c r="BW46" i="44"/>
  <c r="BW47" i="44"/>
  <c r="BW51" i="44"/>
  <c r="BW54" i="44"/>
  <c r="BW55" i="44"/>
  <c r="BW56" i="44"/>
  <c r="BW57" i="44"/>
  <c r="BW58" i="44"/>
  <c r="BW59" i="44"/>
  <c r="BW64" i="44"/>
  <c r="BW69" i="44"/>
  <c r="BW70" i="44"/>
  <c r="BW71" i="44"/>
  <c r="BW75" i="44"/>
  <c r="BW76" i="44"/>
  <c r="BW78" i="44"/>
  <c r="BX78" i="44"/>
  <c r="BT78" i="44"/>
  <c r="BS78" i="44"/>
  <c r="BH78" i="44"/>
  <c r="BD78" i="44"/>
  <c r="BA78" i="44"/>
  <c r="AZ78" i="44"/>
  <c r="AV78" i="44"/>
  <c r="AU78" i="44"/>
  <c r="AN78" i="44"/>
  <c r="AI78" i="44"/>
  <c r="AG78" i="44"/>
  <c r="AF78" i="44"/>
  <c r="AC78" i="44"/>
  <c r="Q78" i="44"/>
  <c r="P78" i="44"/>
  <c r="O78" i="44"/>
  <c r="I78" i="44"/>
  <c r="H78" i="44"/>
  <c r="E78" i="44"/>
  <c r="O11" i="47"/>
  <c r="O9" i="47"/>
  <c r="BX31" i="43"/>
  <c r="O20" i="49"/>
  <c r="L8" i="51"/>
  <c r="E14" i="51"/>
  <c r="C9" i="54"/>
  <c r="H1" i="50" s="1"/>
  <c r="E15" i="54"/>
  <c r="E15" i="41" s="1"/>
  <c r="B9" i="54"/>
  <c r="I3" i="45" s="1"/>
  <c r="M7" i="48"/>
  <c r="F31" i="43"/>
  <c r="E31" i="43"/>
  <c r="D81" i="50"/>
  <c r="BV31" i="43"/>
  <c r="M10" i="45"/>
  <c r="M11" i="45"/>
  <c r="M12" i="45"/>
  <c r="M13" i="45"/>
  <c r="M14" i="45"/>
  <c r="M15" i="45"/>
  <c r="M16" i="45"/>
  <c r="M17" i="45"/>
  <c r="M18" i="45"/>
  <c r="M19" i="45"/>
  <c r="M20" i="45"/>
  <c r="M9" i="45"/>
  <c r="D53" i="50"/>
  <c r="H36" i="50"/>
  <c r="G36" i="50"/>
  <c r="F36" i="50"/>
  <c r="E36" i="50"/>
  <c r="D36" i="50"/>
  <c r="C36" i="50"/>
  <c r="B36" i="50"/>
  <c r="E8" i="51"/>
  <c r="J8" i="51" s="1"/>
  <c r="N8" i="51" s="1"/>
  <c r="AE9" i="54"/>
  <c r="AE9" i="41"/>
  <c r="AH9" i="54"/>
  <c r="BU31" i="43"/>
  <c r="D26" i="50"/>
  <c r="E26" i="50"/>
  <c r="F26" i="50"/>
  <c r="E16" i="50"/>
  <c r="BT31" i="43"/>
  <c r="J9" i="54"/>
  <c r="C81" i="50"/>
  <c r="F9" i="41"/>
  <c r="BR31" i="43"/>
  <c r="E11" i="48"/>
  <c r="G11" i="48" s="1"/>
  <c r="BX9" i="41"/>
  <c r="E7" i="48"/>
  <c r="S2" i="44"/>
  <c r="BW23" i="44" s="1"/>
  <c r="AE77" i="44"/>
  <c r="BS31" i="43"/>
  <c r="E9" i="51"/>
  <c r="E47" i="54"/>
  <c r="E42" i="41" s="1"/>
  <c r="F11" i="41"/>
  <c r="E11" i="54"/>
  <c r="E11" i="41" s="1"/>
  <c r="AL29" i="54"/>
  <c r="AL30" i="54"/>
  <c r="AL31" i="54"/>
  <c r="AL32" i="54"/>
  <c r="AN32" i="54"/>
  <c r="AN27" i="41" s="1"/>
  <c r="AL33" i="54"/>
  <c r="AN33" i="54" s="1"/>
  <c r="AN28" i="41"/>
  <c r="AL34" i="54"/>
  <c r="AL35" i="54"/>
  <c r="AL36" i="54"/>
  <c r="AN36" i="54" s="1"/>
  <c r="AL37" i="54"/>
  <c r="AL38" i="54"/>
  <c r="AN38" i="54"/>
  <c r="AL39" i="54"/>
  <c r="AL40" i="54"/>
  <c r="AL41" i="54"/>
  <c r="AN41" i="54"/>
  <c r="AN36" i="41"/>
  <c r="AL42" i="54"/>
  <c r="AL43" i="54"/>
  <c r="AN43" i="54"/>
  <c r="AN38" i="41" s="1"/>
  <c r="AL44" i="54"/>
  <c r="AL45" i="54"/>
  <c r="AN45" i="54" s="1"/>
  <c r="AN40" i="41" s="1"/>
  <c r="AL46" i="54"/>
  <c r="AL47" i="54"/>
  <c r="AN47" i="54" s="1"/>
  <c r="AL48" i="54"/>
  <c r="AN48" i="54"/>
  <c r="AN43" i="41" s="1"/>
  <c r="F10" i="41"/>
  <c r="V58" i="41"/>
  <c r="V57" i="41"/>
  <c r="V56" i="41"/>
  <c r="V55" i="41"/>
  <c r="V54" i="41"/>
  <c r="V53" i="41"/>
  <c r="V52" i="41"/>
  <c r="V51" i="41"/>
  <c r="V50" i="41"/>
  <c r="V49" i="41"/>
  <c r="V48" i="41"/>
  <c r="V47" i="41"/>
  <c r="V46" i="41"/>
  <c r="V45" i="41"/>
  <c r="V44" i="41"/>
  <c r="U58" i="41"/>
  <c r="U57" i="41"/>
  <c r="U56" i="41"/>
  <c r="U55" i="41"/>
  <c r="U54" i="41"/>
  <c r="U53" i="41"/>
  <c r="U52" i="41"/>
  <c r="U51" i="41"/>
  <c r="U50" i="41"/>
  <c r="U49" i="41"/>
  <c r="U48" i="41"/>
  <c r="U47" i="41"/>
  <c r="U46" i="41"/>
  <c r="U45" i="41"/>
  <c r="U44" i="41"/>
  <c r="U43" i="41"/>
  <c r="U42" i="41"/>
  <c r="U41" i="41"/>
  <c r="U40" i="41"/>
  <c r="U39" i="41"/>
  <c r="U38" i="41"/>
  <c r="U37" i="41"/>
  <c r="U36" i="41"/>
  <c r="U35" i="41"/>
  <c r="U34" i="41"/>
  <c r="U33" i="41"/>
  <c r="U32" i="41"/>
  <c r="U31" i="41"/>
  <c r="U30" i="41"/>
  <c r="U29" i="41"/>
  <c r="U28" i="41"/>
  <c r="U27" i="41"/>
  <c r="U26" i="41"/>
  <c r="U25" i="41"/>
  <c r="U24" i="41"/>
  <c r="U23" i="41"/>
  <c r="U22" i="41"/>
  <c r="U21" i="41"/>
  <c r="U20" i="41"/>
  <c r="U19" i="41"/>
  <c r="U18" i="41"/>
  <c r="U17" i="41"/>
  <c r="U16" i="41"/>
  <c r="U15" i="41"/>
  <c r="U14" i="41"/>
  <c r="U13" i="41"/>
  <c r="U12" i="41"/>
  <c r="U11" i="41"/>
  <c r="U10" i="41"/>
  <c r="T58" i="41"/>
  <c r="T57" i="41"/>
  <c r="T56" i="41"/>
  <c r="T55" i="41"/>
  <c r="T54" i="41"/>
  <c r="T53" i="41"/>
  <c r="T52" i="41"/>
  <c r="T51" i="41"/>
  <c r="T50" i="41"/>
  <c r="T49" i="41"/>
  <c r="T48" i="41"/>
  <c r="T47" i="41"/>
  <c r="T46" i="41"/>
  <c r="T45" i="41"/>
  <c r="T44" i="41"/>
  <c r="T43" i="41"/>
  <c r="T42" i="41"/>
  <c r="T41" i="41"/>
  <c r="T40" i="41"/>
  <c r="T39" i="41"/>
  <c r="T38" i="41"/>
  <c r="T37" i="41"/>
  <c r="T36" i="41"/>
  <c r="T35" i="41"/>
  <c r="T34" i="41"/>
  <c r="T33" i="41"/>
  <c r="T32" i="41"/>
  <c r="T31" i="41"/>
  <c r="T30" i="41"/>
  <c r="T29" i="41"/>
  <c r="T28" i="41"/>
  <c r="T27" i="41"/>
  <c r="T26" i="41"/>
  <c r="T25" i="41"/>
  <c r="T24" i="41"/>
  <c r="T23" i="41"/>
  <c r="T22" i="41"/>
  <c r="T21" i="41"/>
  <c r="T20" i="41"/>
  <c r="T19" i="41"/>
  <c r="T18" i="41"/>
  <c r="T17" i="41"/>
  <c r="T16" i="41"/>
  <c r="T15" i="41"/>
  <c r="T14" i="41"/>
  <c r="T13" i="41"/>
  <c r="T12" i="41"/>
  <c r="T11" i="41"/>
  <c r="T10" i="41"/>
  <c r="S58" i="41"/>
  <c r="S57" i="41"/>
  <c r="S56" i="41"/>
  <c r="S55" i="41"/>
  <c r="S54" i="41"/>
  <c r="S53" i="41"/>
  <c r="S52" i="41"/>
  <c r="S51" i="41"/>
  <c r="S50" i="41"/>
  <c r="S49" i="41"/>
  <c r="S48" i="41"/>
  <c r="S47" i="41"/>
  <c r="S46" i="41"/>
  <c r="S45" i="41"/>
  <c r="S44" i="41"/>
  <c r="S43" i="41"/>
  <c r="S42" i="41"/>
  <c r="S41" i="41"/>
  <c r="S40" i="41"/>
  <c r="S39" i="41"/>
  <c r="S38" i="41"/>
  <c r="S37" i="41"/>
  <c r="S36" i="41"/>
  <c r="S35" i="41"/>
  <c r="S34" i="41"/>
  <c r="S33" i="41"/>
  <c r="S32" i="41"/>
  <c r="S31" i="41"/>
  <c r="S30" i="41"/>
  <c r="S29" i="41"/>
  <c r="S28" i="41"/>
  <c r="S27" i="41"/>
  <c r="S26" i="41"/>
  <c r="S25" i="41"/>
  <c r="S24" i="41"/>
  <c r="S23" i="41"/>
  <c r="S22" i="41"/>
  <c r="S21" i="41"/>
  <c r="S20" i="41"/>
  <c r="S19" i="41"/>
  <c r="S18" i="41"/>
  <c r="S17" i="41"/>
  <c r="S16" i="41"/>
  <c r="S15" i="41"/>
  <c r="S14" i="41"/>
  <c r="S13" i="41"/>
  <c r="S12" i="41"/>
  <c r="S11" i="41"/>
  <c r="S10" i="41"/>
  <c r="R58" i="41"/>
  <c r="R57" i="41"/>
  <c r="R56" i="41"/>
  <c r="R55" i="41"/>
  <c r="R54" i="41"/>
  <c r="R53" i="41"/>
  <c r="R52" i="41"/>
  <c r="R51" i="41"/>
  <c r="R50" i="41"/>
  <c r="R49" i="41"/>
  <c r="R48" i="41"/>
  <c r="R47" i="41"/>
  <c r="R46" i="41"/>
  <c r="R45" i="41"/>
  <c r="R44" i="41"/>
  <c r="R43" i="41"/>
  <c r="R42" i="41"/>
  <c r="R41" i="41"/>
  <c r="R40" i="41"/>
  <c r="R39" i="41"/>
  <c r="R38" i="41"/>
  <c r="R37" i="41"/>
  <c r="R36" i="41"/>
  <c r="R35" i="41"/>
  <c r="R34" i="41"/>
  <c r="R33" i="41"/>
  <c r="R32" i="41"/>
  <c r="R31" i="41"/>
  <c r="R30" i="41"/>
  <c r="R29" i="41"/>
  <c r="R28" i="41"/>
  <c r="R27" i="41"/>
  <c r="R26" i="41"/>
  <c r="R25" i="41"/>
  <c r="R24"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10" i="41"/>
  <c r="P58" i="41"/>
  <c r="P57" i="41"/>
  <c r="P56" i="41"/>
  <c r="P55" i="41"/>
  <c r="P54" i="41"/>
  <c r="P53" i="41"/>
  <c r="P52" i="41"/>
  <c r="P51" i="41"/>
  <c r="P50" i="41"/>
  <c r="P49" i="41"/>
  <c r="P48" i="41"/>
  <c r="P47" i="41"/>
  <c r="P46" i="41"/>
  <c r="P45" i="41"/>
  <c r="P44" i="41"/>
  <c r="P43" i="41"/>
  <c r="P42" i="41"/>
  <c r="P41" i="41"/>
  <c r="P40" i="41"/>
  <c r="P39" i="41"/>
  <c r="P38" i="41"/>
  <c r="P37" i="41"/>
  <c r="P36" i="41"/>
  <c r="P35" i="41"/>
  <c r="P34" i="41"/>
  <c r="P33" i="41"/>
  <c r="P32" i="41"/>
  <c r="P31" i="41"/>
  <c r="P30" i="41"/>
  <c r="P29" i="41"/>
  <c r="P28" i="41"/>
  <c r="P27" i="41"/>
  <c r="P26" i="41"/>
  <c r="P25" i="41"/>
  <c r="P24" i="41"/>
  <c r="P23" i="41"/>
  <c r="P22" i="41"/>
  <c r="P21" i="41"/>
  <c r="P20" i="41"/>
  <c r="P19" i="41"/>
  <c r="P18" i="41"/>
  <c r="P17" i="41"/>
  <c r="P16" i="41"/>
  <c r="P15" i="41"/>
  <c r="P14" i="41"/>
  <c r="P13" i="41"/>
  <c r="P12" i="41"/>
  <c r="P11" i="41"/>
  <c r="P10" i="41"/>
  <c r="Y48" i="54"/>
  <c r="AO48" i="54"/>
  <c r="Z48" i="54" s="1"/>
  <c r="AO43" i="41"/>
  <c r="Y47" i="54"/>
  <c r="AO47" i="54"/>
  <c r="Y46" i="54"/>
  <c r="Y45" i="54"/>
  <c r="Y44" i="54"/>
  <c r="AO44" i="54" s="1"/>
  <c r="Y43" i="54"/>
  <c r="AO43" i="54" s="1"/>
  <c r="Z43" i="54" s="1"/>
  <c r="Z38" i="41" s="1"/>
  <c r="Y42" i="54"/>
  <c r="AO42" i="54"/>
  <c r="Y41" i="54"/>
  <c r="AO41" i="54"/>
  <c r="AO36" i="41"/>
  <c r="Y40" i="54"/>
  <c r="AO40" i="54"/>
  <c r="Z40" i="54" s="1"/>
  <c r="Z35" i="41" s="1"/>
  <c r="Y39" i="54"/>
  <c r="Y34" i="41" s="1"/>
  <c r="Y38" i="54"/>
  <c r="Y37" i="54"/>
  <c r="Y36" i="54"/>
  <c r="AO36" i="54"/>
  <c r="Y35" i="54"/>
  <c r="AO35" i="54" s="1"/>
  <c r="AO30" i="41" s="1"/>
  <c r="Y33" i="54"/>
  <c r="AO33" i="54" s="1"/>
  <c r="Y32" i="54"/>
  <c r="AO32" i="54"/>
  <c r="Y31" i="54"/>
  <c r="Y30" i="54"/>
  <c r="Y25" i="41" s="1"/>
  <c r="AO30" i="54"/>
  <c r="AO25" i="41" s="1"/>
  <c r="BK68" i="54"/>
  <c r="BK67" i="54"/>
  <c r="BK66" i="54"/>
  <c r="BK65" i="54"/>
  <c r="BK64" i="54"/>
  <c r="BK63" i="54"/>
  <c r="BK62" i="54"/>
  <c r="BK61" i="54"/>
  <c r="BK60" i="54"/>
  <c r="BK59" i="54"/>
  <c r="BK58" i="54"/>
  <c r="BK48" i="41" s="1"/>
  <c r="BK57" i="54"/>
  <c r="BK47" i="41" s="1"/>
  <c r="BK56" i="54"/>
  <c r="BK55" i="54"/>
  <c r="BK54" i="54"/>
  <c r="BK48" i="54"/>
  <c r="BK43" i="41" s="1"/>
  <c r="BK47" i="54"/>
  <c r="BK46" i="54"/>
  <c r="BK45" i="54"/>
  <c r="BK44" i="54"/>
  <c r="BK39" i="41" s="1"/>
  <c r="AN44" i="54"/>
  <c r="BK43" i="54"/>
  <c r="BK42" i="54"/>
  <c r="BK41" i="54"/>
  <c r="BK40" i="54"/>
  <c r="BK35" i="41" s="1"/>
  <c r="AN40" i="54"/>
  <c r="AN35" i="41" s="1"/>
  <c r="BK39" i="54"/>
  <c r="AN39" i="54"/>
  <c r="AN34" i="41" s="1"/>
  <c r="BK38" i="54"/>
  <c r="BK37" i="54"/>
  <c r="BK36" i="54"/>
  <c r="BK35" i="54"/>
  <c r="BK30" i="41" s="1"/>
  <c r="BK34" i="54"/>
  <c r="BK29" i="41" s="1"/>
  <c r="BK33" i="54"/>
  <c r="BK32" i="54"/>
  <c r="BK27" i="41" s="1"/>
  <c r="BK31" i="54"/>
  <c r="AO31" i="54"/>
  <c r="Z31" i="54"/>
  <c r="AA31" i="54" s="1"/>
  <c r="BK30" i="54"/>
  <c r="BK29" i="54"/>
  <c r="BS23" i="54"/>
  <c r="BK23" i="54"/>
  <c r="BK23" i="41" s="1"/>
  <c r="R23" i="54"/>
  <c r="R23" i="41" s="1"/>
  <c r="BS22" i="54"/>
  <c r="BK22" i="54"/>
  <c r="BK22" i="41" s="1"/>
  <c r="R22" i="54"/>
  <c r="R22" i="41" s="1"/>
  <c r="BS21" i="54"/>
  <c r="BK21" i="54"/>
  <c r="R21" i="54"/>
  <c r="R21" i="41"/>
  <c r="BS20" i="54"/>
  <c r="CC20" i="54" s="1"/>
  <c r="BK20" i="54"/>
  <c r="BK20" i="41" s="1"/>
  <c r="R20" i="54"/>
  <c r="R20" i="41" s="1"/>
  <c r="BS19" i="54"/>
  <c r="BK19" i="54"/>
  <c r="R19" i="54"/>
  <c r="R19" i="41" s="1"/>
  <c r="BS18" i="54"/>
  <c r="BK18" i="54"/>
  <c r="R18" i="54"/>
  <c r="R18" i="41"/>
  <c r="BS17" i="54"/>
  <c r="BK17" i="54"/>
  <c r="R17" i="54"/>
  <c r="R17" i="41"/>
  <c r="BS16" i="54"/>
  <c r="BK16" i="54"/>
  <c r="R16" i="54"/>
  <c r="R16" i="41" s="1"/>
  <c r="BS15" i="54"/>
  <c r="BK15" i="54"/>
  <c r="R15" i="54"/>
  <c r="R15" i="41"/>
  <c r="BS14" i="54"/>
  <c r="BK14" i="54"/>
  <c r="R14" i="54"/>
  <c r="R14" i="41"/>
  <c r="BS13" i="54"/>
  <c r="BS13" i="41" s="1"/>
  <c r="BK13" i="54"/>
  <c r="BK13" i="41" s="1"/>
  <c r="R13" i="54"/>
  <c r="R13" i="41" s="1"/>
  <c r="BS12" i="54"/>
  <c r="BK12" i="54"/>
  <c r="R12" i="54"/>
  <c r="R12" i="41"/>
  <c r="BS11" i="54"/>
  <c r="BK11" i="54"/>
  <c r="R11" i="54"/>
  <c r="R11" i="41" s="1"/>
  <c r="BS10" i="54"/>
  <c r="BK10" i="54"/>
  <c r="R10" i="54"/>
  <c r="R10" i="41" s="1"/>
  <c r="BS9" i="54"/>
  <c r="BK9" i="54"/>
  <c r="D9" i="54"/>
  <c r="D9" i="41" s="1"/>
  <c r="Y29" i="54"/>
  <c r="AO29" i="54"/>
  <c r="AO24" i="41" s="1"/>
  <c r="Z29" i="54"/>
  <c r="AE16" i="54"/>
  <c r="AE16" i="41" s="1"/>
  <c r="E9" i="45"/>
  <c r="AM29" i="54"/>
  <c r="AM24" i="41"/>
  <c r="CC29" i="54"/>
  <c r="CC24" i="41" s="1"/>
  <c r="AM9" i="54"/>
  <c r="AM9" i="41" s="1"/>
  <c r="L29" i="54"/>
  <c r="J12" i="45"/>
  <c r="T12" i="45" s="1"/>
  <c r="J13" i="45"/>
  <c r="T13" i="45"/>
  <c r="J14" i="45"/>
  <c r="T14" i="45"/>
  <c r="J15" i="45"/>
  <c r="T15" i="45" s="1"/>
  <c r="J16" i="45"/>
  <c r="T16" i="45" s="1"/>
  <c r="J17" i="45"/>
  <c r="T17" i="45" s="1"/>
  <c r="J18" i="45"/>
  <c r="T18" i="45"/>
  <c r="J19" i="45"/>
  <c r="J20" i="45"/>
  <c r="T20" i="45" s="1"/>
  <c r="J11" i="45"/>
  <c r="T11" i="45"/>
  <c r="J10" i="45"/>
  <c r="T19" i="45"/>
  <c r="J9" i="45"/>
  <c r="T9" i="45" s="1"/>
  <c r="BO9" i="54"/>
  <c r="J9" i="41"/>
  <c r="BR46" i="41"/>
  <c r="BR47" i="41"/>
  <c r="BR48" i="41"/>
  <c r="BR49" i="41"/>
  <c r="BR50" i="41"/>
  <c r="BR51" i="41"/>
  <c r="BR52" i="41"/>
  <c r="BR53" i="41"/>
  <c r="BR54" i="41"/>
  <c r="BR55" i="41"/>
  <c r="BR56" i="41"/>
  <c r="BR57" i="41"/>
  <c r="BR58" i="41"/>
  <c r="BR45" i="41"/>
  <c r="BR44" i="41"/>
  <c r="BQ46" i="41"/>
  <c r="BQ47" i="41"/>
  <c r="BQ48" i="41"/>
  <c r="BQ49" i="41"/>
  <c r="BQ50" i="41"/>
  <c r="BQ51" i="41"/>
  <c r="BQ52" i="41"/>
  <c r="BQ53" i="41"/>
  <c r="BQ54" i="41"/>
  <c r="BQ55" i="41"/>
  <c r="BQ56" i="41"/>
  <c r="BQ57" i="41"/>
  <c r="BQ58" i="41"/>
  <c r="BQ45" i="41"/>
  <c r="BQ44" i="41"/>
  <c r="BQ26" i="41"/>
  <c r="BQ27" i="41"/>
  <c r="BQ28" i="41"/>
  <c r="BQ29" i="41"/>
  <c r="BQ30" i="41"/>
  <c r="BQ31" i="41"/>
  <c r="BQ32" i="41"/>
  <c r="BQ33" i="41"/>
  <c r="BQ34" i="41"/>
  <c r="BQ35" i="41"/>
  <c r="BQ36" i="41"/>
  <c r="BQ37" i="41"/>
  <c r="BQ38" i="41"/>
  <c r="BQ39" i="41"/>
  <c r="BQ40" i="41"/>
  <c r="BQ41" i="41"/>
  <c r="BQ42" i="41"/>
  <c r="BQ43" i="41"/>
  <c r="BQ25" i="41"/>
  <c r="BQ24" i="41"/>
  <c r="BR26" i="41"/>
  <c r="BR27" i="41"/>
  <c r="BR28" i="41"/>
  <c r="BR29" i="41"/>
  <c r="BR30" i="41"/>
  <c r="BR31" i="41"/>
  <c r="BR32" i="41"/>
  <c r="BR33" i="41"/>
  <c r="BR34" i="41"/>
  <c r="BR35" i="41"/>
  <c r="BR36" i="41"/>
  <c r="BR37" i="41"/>
  <c r="BR38" i="41"/>
  <c r="BR39" i="41"/>
  <c r="BR40" i="41"/>
  <c r="BR41" i="41"/>
  <c r="BR42" i="41"/>
  <c r="BR43" i="41"/>
  <c r="BR25" i="41"/>
  <c r="BR24" i="41"/>
  <c r="BR12" i="41"/>
  <c r="BR13" i="41"/>
  <c r="BR14" i="41"/>
  <c r="BR15" i="41"/>
  <c r="BR16" i="41"/>
  <c r="BR17" i="41"/>
  <c r="BR18" i="41"/>
  <c r="BR19" i="41"/>
  <c r="BR20" i="41"/>
  <c r="BR21" i="41"/>
  <c r="BR22" i="41"/>
  <c r="BR23" i="41"/>
  <c r="BR11" i="41"/>
  <c r="BR10" i="41"/>
  <c r="BQ12" i="41"/>
  <c r="BQ13" i="41"/>
  <c r="BQ14" i="41"/>
  <c r="BQ15" i="41"/>
  <c r="BQ16" i="41"/>
  <c r="BQ17" i="41"/>
  <c r="BQ18" i="41"/>
  <c r="BQ19" i="41"/>
  <c r="BQ20" i="41"/>
  <c r="BQ21" i="41"/>
  <c r="BQ22" i="41"/>
  <c r="BQ23" i="41"/>
  <c r="BQ11" i="41"/>
  <c r="BQ10" i="41"/>
  <c r="BR9" i="41"/>
  <c r="BQ9" i="41"/>
  <c r="O46" i="41"/>
  <c r="O47" i="41"/>
  <c r="O48" i="41"/>
  <c r="O49" i="41"/>
  <c r="O50" i="41"/>
  <c r="O51" i="41"/>
  <c r="O52" i="41"/>
  <c r="O53" i="41"/>
  <c r="O54" i="41"/>
  <c r="O55" i="41"/>
  <c r="O56" i="41"/>
  <c r="O57" i="41"/>
  <c r="O58" i="41"/>
  <c r="O45" i="41"/>
  <c r="O44" i="41"/>
  <c r="O26" i="41"/>
  <c r="O27" i="41"/>
  <c r="O28" i="41"/>
  <c r="O29" i="41"/>
  <c r="O30" i="41"/>
  <c r="O31" i="41"/>
  <c r="O32" i="41"/>
  <c r="O33" i="41"/>
  <c r="O34" i="41"/>
  <c r="O35" i="41"/>
  <c r="O36" i="41"/>
  <c r="O37" i="41"/>
  <c r="O38" i="41"/>
  <c r="O39" i="41"/>
  <c r="O40" i="41"/>
  <c r="O41" i="41"/>
  <c r="O42" i="41"/>
  <c r="O43" i="41"/>
  <c r="O25" i="41"/>
  <c r="O24" i="41"/>
  <c r="O23" i="41"/>
  <c r="O22" i="41"/>
  <c r="O21" i="41"/>
  <c r="O20" i="41"/>
  <c r="O19" i="41"/>
  <c r="O18" i="41"/>
  <c r="O17" i="41"/>
  <c r="O16" i="41"/>
  <c r="O15" i="41"/>
  <c r="O14" i="41"/>
  <c r="O13" i="41"/>
  <c r="O12" i="41"/>
  <c r="O11" i="41"/>
  <c r="O10" i="41"/>
  <c r="P9" i="41"/>
  <c r="Q9" i="41"/>
  <c r="S9" i="41"/>
  <c r="T9" i="41"/>
  <c r="U9" i="41"/>
  <c r="O9" i="41"/>
  <c r="V10" i="54"/>
  <c r="V10" i="41" s="1"/>
  <c r="AL10" i="54"/>
  <c r="AN10" i="54" s="1"/>
  <c r="AL10" i="41"/>
  <c r="AL11" i="54"/>
  <c r="AL12" i="54"/>
  <c r="AN12" i="54" s="1"/>
  <c r="AN12" i="41" s="1"/>
  <c r="AL13" i="54"/>
  <c r="AN13" i="54" s="1"/>
  <c r="AN13" i="41"/>
  <c r="AL14" i="54"/>
  <c r="AL14" i="41" s="1"/>
  <c r="AN14" i="54"/>
  <c r="AN14" i="41" s="1"/>
  <c r="AL15" i="54"/>
  <c r="AN15" i="54"/>
  <c r="AN15" i="41" s="1"/>
  <c r="AL16" i="54"/>
  <c r="AN16" i="54" s="1"/>
  <c r="AL17" i="54"/>
  <c r="AL18" i="54"/>
  <c r="AN18" i="54" s="1"/>
  <c r="AN18" i="41" s="1"/>
  <c r="AL19" i="54"/>
  <c r="AN19" i="54" s="1"/>
  <c r="AL20" i="54"/>
  <c r="AL20" i="41"/>
  <c r="AL21" i="54"/>
  <c r="AN21" i="54" s="1"/>
  <c r="AN21" i="41"/>
  <c r="AL22" i="54"/>
  <c r="AN22" i="54"/>
  <c r="AN22" i="41" s="1"/>
  <c r="AL23" i="54"/>
  <c r="AN23" i="54" s="1"/>
  <c r="AN23" i="41"/>
  <c r="AL9" i="54"/>
  <c r="AN9" i="54" s="1"/>
  <c r="AN9" i="41" s="1"/>
  <c r="BP31" i="43"/>
  <c r="AE10" i="54"/>
  <c r="AE10" i="41"/>
  <c r="AH10" i="54"/>
  <c r="AH10" i="41"/>
  <c r="AE11" i="54"/>
  <c r="AE11" i="41"/>
  <c r="AE12" i="54"/>
  <c r="AE12" i="41"/>
  <c r="AE13" i="54"/>
  <c r="AE13" i="41" s="1"/>
  <c r="AE14" i="54"/>
  <c r="AE14" i="41" s="1"/>
  <c r="AE15" i="54"/>
  <c r="AE15" i="41"/>
  <c r="AE17" i="54"/>
  <c r="AE17" i="41" s="1"/>
  <c r="AE18" i="54"/>
  <c r="AE18" i="41" s="1"/>
  <c r="AE19" i="54"/>
  <c r="AE19" i="41" s="1"/>
  <c r="AE20" i="54"/>
  <c r="AE20" i="41"/>
  <c r="AH20" i="54"/>
  <c r="AH20" i="41"/>
  <c r="AE21" i="54"/>
  <c r="AE21" i="41" s="1"/>
  <c r="AE22" i="54"/>
  <c r="AE22" i="41" s="1"/>
  <c r="AE23" i="54"/>
  <c r="AH23" i="54"/>
  <c r="AH23" i="41" s="1"/>
  <c r="J11" i="54"/>
  <c r="J11" i="41"/>
  <c r="J12" i="54"/>
  <c r="J12" i="41"/>
  <c r="J13" i="54"/>
  <c r="Y13" i="54"/>
  <c r="J14" i="54"/>
  <c r="J14" i="41"/>
  <c r="J15" i="54"/>
  <c r="J15" i="41" s="1"/>
  <c r="J16" i="54"/>
  <c r="J16" i="41" s="1"/>
  <c r="J17" i="54"/>
  <c r="J17" i="41"/>
  <c r="J18" i="54"/>
  <c r="J18" i="41"/>
  <c r="J19" i="54"/>
  <c r="J20" i="54"/>
  <c r="J20" i="41" s="1"/>
  <c r="J21" i="54"/>
  <c r="J21" i="41" s="1"/>
  <c r="Y21" i="54"/>
  <c r="AO21" i="54"/>
  <c r="AO21" i="41" s="1"/>
  <c r="J22" i="54"/>
  <c r="J22" i="41" s="1"/>
  <c r="J23" i="54"/>
  <c r="J23" i="41" s="1"/>
  <c r="J10" i="54"/>
  <c r="J10" i="41" s="1"/>
  <c r="Y10" i="54"/>
  <c r="Y10" i="41"/>
  <c r="L31" i="54"/>
  <c r="L26" i="41" s="1"/>
  <c r="L32" i="54"/>
  <c r="L27" i="41"/>
  <c r="L33" i="54"/>
  <c r="L28" i="41"/>
  <c r="L34" i="54"/>
  <c r="L29" i="41"/>
  <c r="L35" i="54"/>
  <c r="L30" i="41" s="1"/>
  <c r="L36" i="54"/>
  <c r="L31" i="41" s="1"/>
  <c r="L37" i="54"/>
  <c r="L32" i="41" s="1"/>
  <c r="L38" i="54"/>
  <c r="L33" i="41"/>
  <c r="L39" i="54"/>
  <c r="L34" i="41"/>
  <c r="L40" i="54"/>
  <c r="L35" i="41"/>
  <c r="L41" i="54"/>
  <c r="L36" i="41" s="1"/>
  <c r="L42" i="54"/>
  <c r="L37" i="41"/>
  <c r="L43" i="54"/>
  <c r="L38" i="41" s="1"/>
  <c r="L44" i="54"/>
  <c r="L39" i="41"/>
  <c r="L45" i="54"/>
  <c r="L40" i="41" s="1"/>
  <c r="L46" i="54"/>
  <c r="L41" i="41"/>
  <c r="L47" i="54"/>
  <c r="L42" i="41"/>
  <c r="L48" i="54"/>
  <c r="L43" i="41"/>
  <c r="L30" i="54"/>
  <c r="L25" i="41"/>
  <c r="V29" i="54"/>
  <c r="V24" i="41"/>
  <c r="V31" i="54"/>
  <c r="V26" i="41" s="1"/>
  <c r="V32" i="54"/>
  <c r="V27" i="41"/>
  <c r="V33" i="54"/>
  <c r="V28" i="41"/>
  <c r="V34" i="54"/>
  <c r="V29" i="41" s="1"/>
  <c r="V35" i="54"/>
  <c r="V30" i="41" s="1"/>
  <c r="V36" i="54"/>
  <c r="V31" i="41" s="1"/>
  <c r="V37" i="54"/>
  <c r="V32" i="41" s="1"/>
  <c r="V38" i="54"/>
  <c r="V33" i="41"/>
  <c r="V39" i="54"/>
  <c r="V34" i="41"/>
  <c r="V40" i="54"/>
  <c r="V35" i="41"/>
  <c r="V41" i="54"/>
  <c r="V36" i="41"/>
  <c r="V42" i="54"/>
  <c r="V37" i="41" s="1"/>
  <c r="V43" i="54"/>
  <c r="V38" i="41" s="1"/>
  <c r="V44" i="54"/>
  <c r="V39" i="41"/>
  <c r="V45" i="54"/>
  <c r="V40" i="41" s="1"/>
  <c r="V46" i="54"/>
  <c r="V41" i="41" s="1"/>
  <c r="V47" i="54"/>
  <c r="V42" i="41" s="1"/>
  <c r="V48" i="54"/>
  <c r="V43" i="41"/>
  <c r="V30" i="54"/>
  <c r="V25" i="41" s="1"/>
  <c r="V9" i="54"/>
  <c r="V9" i="41"/>
  <c r="CC30" i="54"/>
  <c r="CC31" i="54"/>
  <c r="CC26" i="41" s="1"/>
  <c r="CC32" i="54"/>
  <c r="CC27" i="41"/>
  <c r="CC33" i="54"/>
  <c r="CC28" i="41" s="1"/>
  <c r="CC34" i="54"/>
  <c r="CC29" i="41" s="1"/>
  <c r="CC35" i="54"/>
  <c r="CC30" i="41" s="1"/>
  <c r="CC36" i="54"/>
  <c r="CC31" i="41" s="1"/>
  <c r="CC37" i="54"/>
  <c r="CC32" i="41"/>
  <c r="CC38" i="54"/>
  <c r="CC33" i="41"/>
  <c r="CC39" i="54"/>
  <c r="CC34" i="41" s="1"/>
  <c r="CC40" i="54"/>
  <c r="CC35" i="41" s="1"/>
  <c r="CC41" i="54"/>
  <c r="CC36" i="41" s="1"/>
  <c r="CC42" i="54"/>
  <c r="CC37" i="41"/>
  <c r="CC43" i="54"/>
  <c r="CC38" i="41" s="1"/>
  <c r="CC44" i="54"/>
  <c r="CC39" i="41"/>
  <c r="CC45" i="54"/>
  <c r="CC40" i="41"/>
  <c r="CC46" i="54"/>
  <c r="CC41" i="41" s="1"/>
  <c r="CC47" i="54"/>
  <c r="CC42" i="41" s="1"/>
  <c r="CC48" i="54"/>
  <c r="CC43" i="41" s="1"/>
  <c r="BO10" i="54"/>
  <c r="BO10" i="41"/>
  <c r="BO11" i="54"/>
  <c r="BO11" i="41" s="1"/>
  <c r="BO12" i="54"/>
  <c r="BO12" i="41"/>
  <c r="BO13" i="54"/>
  <c r="BO14" i="54"/>
  <c r="BO14" i="41" s="1"/>
  <c r="BO15" i="54"/>
  <c r="BO15" i="41"/>
  <c r="BO16" i="54"/>
  <c r="BO17" i="54"/>
  <c r="BO17" i="41"/>
  <c r="BO18" i="54"/>
  <c r="BO18" i="41"/>
  <c r="BO19" i="54"/>
  <c r="BO19" i="41"/>
  <c r="BO20" i="54"/>
  <c r="BO20" i="41"/>
  <c r="BO21" i="54"/>
  <c r="BO21" i="41"/>
  <c r="BO22" i="54"/>
  <c r="CC22" i="54" s="1"/>
  <c r="CC22" i="41" s="1"/>
  <c r="BO22" i="41"/>
  <c r="BO23" i="54"/>
  <c r="BO9" i="41"/>
  <c r="E10" i="45"/>
  <c r="E11" i="45"/>
  <c r="E12" i="45"/>
  <c r="E13" i="45"/>
  <c r="E14" i="45"/>
  <c r="E15" i="45"/>
  <c r="E16" i="45"/>
  <c r="E17" i="45"/>
  <c r="E18" i="45"/>
  <c r="E19" i="45"/>
  <c r="E20" i="45"/>
  <c r="A1" i="50"/>
  <c r="BQ31" i="43"/>
  <c r="B57" i="50"/>
  <c r="M6" i="48"/>
  <c r="BO31" i="43"/>
  <c r="CG43" i="41"/>
  <c r="CD43" i="41"/>
  <c r="CB43" i="41"/>
  <c r="CA43" i="41"/>
  <c r="BZ43" i="41"/>
  <c r="BY43" i="41"/>
  <c r="BX43" i="41"/>
  <c r="BW43" i="41"/>
  <c r="BV43" i="41"/>
  <c r="BU43" i="41"/>
  <c r="BT43" i="41"/>
  <c r="BS43" i="41"/>
  <c r="BP43" i="41"/>
  <c r="BO43" i="41"/>
  <c r="BM43" i="41"/>
  <c r="BL43" i="41"/>
  <c r="BJ43" i="41"/>
  <c r="BI43" i="41"/>
  <c r="BH43" i="41"/>
  <c r="BG43" i="41"/>
  <c r="BF43" i="41"/>
  <c r="BE43" i="41"/>
  <c r="BD43" i="41"/>
  <c r="BC43" i="41"/>
  <c r="BB43" i="41"/>
  <c r="BA43" i="41"/>
  <c r="AZ43" i="41"/>
  <c r="AY43" i="41"/>
  <c r="AX43" i="41"/>
  <c r="AW43" i="41"/>
  <c r="AV43" i="41"/>
  <c r="AU43" i="41"/>
  <c r="AT43" i="41"/>
  <c r="AS43" i="41"/>
  <c r="AR43" i="41"/>
  <c r="AQ43" i="41"/>
  <c r="AP43" i="41"/>
  <c r="AJ43" i="41"/>
  <c r="AG43" i="41"/>
  <c r="AF43" i="41"/>
  <c r="AE43" i="41"/>
  <c r="AD43" i="41"/>
  <c r="AC43" i="41"/>
  <c r="X43" i="41"/>
  <c r="W43" i="41"/>
  <c r="N43" i="41"/>
  <c r="M43" i="41"/>
  <c r="K43" i="41"/>
  <c r="J43" i="41"/>
  <c r="I43" i="41"/>
  <c r="H43" i="41"/>
  <c r="G43" i="41"/>
  <c r="F43" i="41"/>
  <c r="CG42" i="41"/>
  <c r="CD42" i="41"/>
  <c r="CB42" i="41"/>
  <c r="CA42" i="41"/>
  <c r="BZ42" i="41"/>
  <c r="BY42" i="41"/>
  <c r="BX42" i="41"/>
  <c r="BW42" i="41"/>
  <c r="BV42" i="41"/>
  <c r="BU42" i="41"/>
  <c r="BT42" i="41"/>
  <c r="BS42" i="41"/>
  <c r="BP42" i="41"/>
  <c r="BO42" i="41"/>
  <c r="BM42" i="41"/>
  <c r="BL42" i="41"/>
  <c r="BJ42" i="41"/>
  <c r="BI42" i="41"/>
  <c r="BH42" i="41"/>
  <c r="BG42" i="41"/>
  <c r="BF42" i="41"/>
  <c r="BE42" i="41"/>
  <c r="BD42" i="41"/>
  <c r="BC42" i="41"/>
  <c r="BB42" i="41"/>
  <c r="BA42" i="41"/>
  <c r="AZ42" i="41"/>
  <c r="AY42" i="41"/>
  <c r="AX42" i="41"/>
  <c r="AW42" i="41"/>
  <c r="AV42" i="41"/>
  <c r="AU42" i="41"/>
  <c r="AT42" i="41"/>
  <c r="AS42" i="41"/>
  <c r="AR42" i="41"/>
  <c r="AQ42" i="41"/>
  <c r="AP42" i="41"/>
  <c r="AJ42" i="41"/>
  <c r="AG42" i="41"/>
  <c r="AF42" i="41"/>
  <c r="AE42" i="41"/>
  <c r="AD42" i="41"/>
  <c r="AC42" i="41"/>
  <c r="X42" i="41"/>
  <c r="W42" i="41"/>
  <c r="N42" i="41"/>
  <c r="M42" i="41"/>
  <c r="K42" i="41"/>
  <c r="J42" i="41"/>
  <c r="I42" i="41"/>
  <c r="H42" i="41"/>
  <c r="G42" i="41"/>
  <c r="F42" i="41"/>
  <c r="CG41" i="41"/>
  <c r="CD41" i="41"/>
  <c r="CB41" i="41"/>
  <c r="CA41" i="41"/>
  <c r="BZ41" i="41"/>
  <c r="BY41" i="41"/>
  <c r="BX41" i="41"/>
  <c r="BW41" i="41"/>
  <c r="BV41" i="41"/>
  <c r="BU41" i="41"/>
  <c r="BT41" i="41"/>
  <c r="BS41" i="41"/>
  <c r="BP41" i="41"/>
  <c r="BO41" i="41"/>
  <c r="BM41" i="41"/>
  <c r="BL41" i="41"/>
  <c r="BJ41" i="41"/>
  <c r="BI41" i="41"/>
  <c r="BH41" i="41"/>
  <c r="BG41" i="41"/>
  <c r="BF41" i="41"/>
  <c r="BE41" i="41"/>
  <c r="BD41" i="41"/>
  <c r="BC41" i="41"/>
  <c r="BB41" i="41"/>
  <c r="BA41" i="41"/>
  <c r="AZ41" i="41"/>
  <c r="AY41" i="41"/>
  <c r="AX41" i="41"/>
  <c r="AW41" i="41"/>
  <c r="AV41" i="41"/>
  <c r="AU41" i="41"/>
  <c r="AT41" i="41"/>
  <c r="AS41" i="41"/>
  <c r="AR41" i="41"/>
  <c r="AQ41" i="41"/>
  <c r="AP41" i="41"/>
  <c r="AJ41" i="41"/>
  <c r="AG41" i="41"/>
  <c r="AF41" i="41"/>
  <c r="AE41" i="41"/>
  <c r="AD41" i="41"/>
  <c r="AC41" i="41"/>
  <c r="X41" i="41"/>
  <c r="W41" i="41"/>
  <c r="N41" i="41"/>
  <c r="M41" i="41"/>
  <c r="K41" i="41"/>
  <c r="J41" i="41"/>
  <c r="I41" i="41"/>
  <c r="H41" i="41"/>
  <c r="G41" i="41"/>
  <c r="F41" i="41"/>
  <c r="CG40" i="41"/>
  <c r="CD40" i="41"/>
  <c r="CB40" i="41"/>
  <c r="CA40" i="41"/>
  <c r="BZ40" i="41"/>
  <c r="BY40" i="41"/>
  <c r="BX40" i="41"/>
  <c r="BW40" i="41"/>
  <c r="BV40" i="41"/>
  <c r="BU40" i="41"/>
  <c r="BT40" i="41"/>
  <c r="BS40" i="41"/>
  <c r="BP40" i="41"/>
  <c r="BO40" i="41"/>
  <c r="BM40" i="41"/>
  <c r="BL40" i="41"/>
  <c r="BJ40" i="41"/>
  <c r="BI40" i="41"/>
  <c r="BH40" i="41"/>
  <c r="BG40" i="41"/>
  <c r="BF40" i="41"/>
  <c r="BE40" i="41"/>
  <c r="BD40" i="41"/>
  <c r="BC40" i="41"/>
  <c r="BB40" i="41"/>
  <c r="BA40" i="41"/>
  <c r="AZ40" i="41"/>
  <c r="AY40" i="41"/>
  <c r="AX40" i="41"/>
  <c r="AW40" i="41"/>
  <c r="AV40" i="41"/>
  <c r="AU40" i="41"/>
  <c r="AT40" i="41"/>
  <c r="AS40" i="41"/>
  <c r="AR40" i="41"/>
  <c r="AQ40" i="41"/>
  <c r="AP40" i="41"/>
  <c r="AJ40" i="41"/>
  <c r="AG40" i="41"/>
  <c r="AF40" i="41"/>
  <c r="AE40" i="41"/>
  <c r="AD40" i="41"/>
  <c r="AC40" i="41"/>
  <c r="X40" i="41"/>
  <c r="W40" i="41"/>
  <c r="N40" i="41"/>
  <c r="M40" i="41"/>
  <c r="K40" i="41"/>
  <c r="J40" i="41"/>
  <c r="I40" i="41"/>
  <c r="H40" i="41"/>
  <c r="G40" i="41"/>
  <c r="F40" i="41"/>
  <c r="CG39" i="41"/>
  <c r="CD39" i="41"/>
  <c r="CB39" i="41"/>
  <c r="CA39" i="41"/>
  <c r="BZ39" i="41"/>
  <c r="BY39" i="41"/>
  <c r="BX39" i="41"/>
  <c r="BW39" i="41"/>
  <c r="BV39" i="41"/>
  <c r="BU39" i="41"/>
  <c r="BT39" i="41"/>
  <c r="BS39" i="41"/>
  <c r="BP39" i="41"/>
  <c r="BO39" i="41"/>
  <c r="BM39" i="41"/>
  <c r="BL39" i="41"/>
  <c r="BJ39" i="41"/>
  <c r="BI39" i="41"/>
  <c r="BH39" i="41"/>
  <c r="BG39" i="41"/>
  <c r="BF39" i="41"/>
  <c r="BE39" i="41"/>
  <c r="BD39" i="41"/>
  <c r="BC39" i="41"/>
  <c r="BB39" i="41"/>
  <c r="BA39" i="41"/>
  <c r="AZ39" i="41"/>
  <c r="AY39" i="41"/>
  <c r="AX39" i="41"/>
  <c r="AW39" i="41"/>
  <c r="AV39" i="41"/>
  <c r="AU39" i="41"/>
  <c r="AT39" i="41"/>
  <c r="AS39" i="41"/>
  <c r="AR39" i="41"/>
  <c r="AQ39" i="41"/>
  <c r="AP39" i="41"/>
  <c r="AJ39" i="41"/>
  <c r="AG39" i="41"/>
  <c r="AF39" i="41"/>
  <c r="AE39" i="41"/>
  <c r="AD39" i="41"/>
  <c r="AC39" i="41"/>
  <c r="X39" i="41"/>
  <c r="W39" i="41"/>
  <c r="N39" i="41"/>
  <c r="M39" i="41"/>
  <c r="K39" i="41"/>
  <c r="J39" i="41"/>
  <c r="I39" i="41"/>
  <c r="H39" i="41"/>
  <c r="G39" i="41"/>
  <c r="F39" i="41"/>
  <c r="Y38" i="41"/>
  <c r="Y36" i="41"/>
  <c r="Y35" i="41"/>
  <c r="AM48" i="54"/>
  <c r="AM43" i="41"/>
  <c r="AM47" i="54"/>
  <c r="AM42" i="41"/>
  <c r="AM46" i="54"/>
  <c r="AM41" i="41" s="1"/>
  <c r="AM45" i="54"/>
  <c r="AM40" i="41" s="1"/>
  <c r="AM44" i="54"/>
  <c r="AM39" i="41" s="1"/>
  <c r="AM43" i="54"/>
  <c r="AM38" i="41" s="1"/>
  <c r="AM42" i="54"/>
  <c r="AM37" i="41"/>
  <c r="AM41" i="54"/>
  <c r="AM36" i="41"/>
  <c r="AM40" i="54"/>
  <c r="AM35" i="41" s="1"/>
  <c r="AM39" i="54"/>
  <c r="AM34" i="41" s="1"/>
  <c r="AM38" i="54"/>
  <c r="AM33" i="41"/>
  <c r="AM37" i="54"/>
  <c r="AM32" i="41" s="1"/>
  <c r="AM36" i="54"/>
  <c r="AM31" i="41" s="1"/>
  <c r="AM35" i="54"/>
  <c r="AM30" i="41"/>
  <c r="AM34" i="54"/>
  <c r="AM29" i="41" s="1"/>
  <c r="AM33" i="54"/>
  <c r="AM28" i="41" s="1"/>
  <c r="AM32" i="54"/>
  <c r="AM27" i="41"/>
  <c r="AM31" i="54"/>
  <c r="AM26" i="41"/>
  <c r="AM30" i="54"/>
  <c r="AM25" i="41"/>
  <c r="AH48" i="54"/>
  <c r="AH43" i="41" s="1"/>
  <c r="AH47" i="54"/>
  <c r="AH42" i="41" s="1"/>
  <c r="AH46" i="54"/>
  <c r="AH41" i="41" s="1"/>
  <c r="AH45" i="54"/>
  <c r="AH40" i="41"/>
  <c r="AH44" i="54"/>
  <c r="AH39" i="41"/>
  <c r="AH43" i="54"/>
  <c r="AH38" i="41"/>
  <c r="AH42" i="54"/>
  <c r="AH37" i="41"/>
  <c r="AH41" i="54"/>
  <c r="AH36" i="41" s="1"/>
  <c r="AH40" i="54"/>
  <c r="AH35" i="41" s="1"/>
  <c r="AH39" i="54"/>
  <c r="AH34" i="41"/>
  <c r="AH38" i="54"/>
  <c r="AH33" i="41"/>
  <c r="AH37" i="54"/>
  <c r="AH32" i="41"/>
  <c r="AH36" i="54"/>
  <c r="AH31" i="41"/>
  <c r="AH35" i="54"/>
  <c r="AH30" i="41" s="1"/>
  <c r="AH34" i="54"/>
  <c r="AH29" i="41" s="1"/>
  <c r="AH33" i="54"/>
  <c r="AH28" i="41" s="1"/>
  <c r="AH32" i="54"/>
  <c r="AH27" i="41" s="1"/>
  <c r="AH31" i="54"/>
  <c r="AH26" i="41"/>
  <c r="AH30" i="54"/>
  <c r="AH25" i="41"/>
  <c r="AH29" i="54"/>
  <c r="AH24" i="41" s="1"/>
  <c r="CE48" i="54"/>
  <c r="CF48" i="54"/>
  <c r="CF43" i="41"/>
  <c r="CE31" i="54"/>
  <c r="CE26" i="41" s="1"/>
  <c r="E6" i="48"/>
  <c r="G6" i="48" s="1"/>
  <c r="K6" i="48"/>
  <c r="J6" i="48"/>
  <c r="I4" i="45"/>
  <c r="L8" i="52"/>
  <c r="A1" i="51"/>
  <c r="AL12" i="41"/>
  <c r="AL15" i="41"/>
  <c r="AL16" i="41"/>
  <c r="D9" i="47"/>
  <c r="P9" i="47" s="1"/>
  <c r="CG58" i="41"/>
  <c r="CD58" i="41"/>
  <c r="CC58" i="41"/>
  <c r="CB58" i="41"/>
  <c r="CA58" i="41"/>
  <c r="BZ58" i="41"/>
  <c r="BY58" i="41"/>
  <c r="BX58" i="41"/>
  <c r="BW58" i="41"/>
  <c r="BV58" i="41"/>
  <c r="BU58" i="41"/>
  <c r="BT58" i="41"/>
  <c r="BS58" i="41"/>
  <c r="BP58" i="41"/>
  <c r="BO58" i="41"/>
  <c r="BN58" i="41"/>
  <c r="BM58" i="41"/>
  <c r="BL58" i="41"/>
  <c r="BJ58" i="41"/>
  <c r="BI58" i="41"/>
  <c r="BH58" i="41"/>
  <c r="BG58" i="41"/>
  <c r="BF58" i="41"/>
  <c r="BE58" i="41"/>
  <c r="BD58" i="41"/>
  <c r="BC58" i="41"/>
  <c r="BB58" i="41"/>
  <c r="BA58" i="41"/>
  <c r="AZ58" i="41"/>
  <c r="AY58" i="41"/>
  <c r="AX58" i="41"/>
  <c r="AW58" i="41"/>
  <c r="AV58" i="41"/>
  <c r="AU58" i="41"/>
  <c r="AT58" i="41"/>
  <c r="AS58" i="41"/>
  <c r="AR58" i="41"/>
  <c r="AQ58" i="41"/>
  <c r="AP58" i="41"/>
  <c r="AO58" i="41"/>
  <c r="AN58" i="41"/>
  <c r="AM58" i="41"/>
  <c r="AL58" i="41"/>
  <c r="AK58" i="41"/>
  <c r="AJ58" i="41"/>
  <c r="AI58" i="41"/>
  <c r="AH58" i="41"/>
  <c r="AG58" i="41"/>
  <c r="AF58" i="41"/>
  <c r="AE58" i="41"/>
  <c r="AD58" i="41"/>
  <c r="AC58" i="41"/>
  <c r="AB58" i="41"/>
  <c r="AA58" i="41"/>
  <c r="Z58" i="41"/>
  <c r="Y58" i="41"/>
  <c r="X58" i="41"/>
  <c r="W58" i="41"/>
  <c r="N58" i="41"/>
  <c r="M58" i="41"/>
  <c r="L58" i="41"/>
  <c r="K58" i="41"/>
  <c r="J58" i="41"/>
  <c r="I58" i="41"/>
  <c r="H58" i="41"/>
  <c r="G58" i="41"/>
  <c r="F58" i="41"/>
  <c r="F46" i="41"/>
  <c r="G46" i="41"/>
  <c r="H46" i="41"/>
  <c r="I46" i="41"/>
  <c r="J46" i="41"/>
  <c r="K46" i="41"/>
  <c r="L46" i="41"/>
  <c r="M46" i="41"/>
  <c r="N46" i="41"/>
  <c r="W46" i="41"/>
  <c r="X46" i="41"/>
  <c r="Y46" i="41"/>
  <c r="Z46" i="41"/>
  <c r="AA46" i="41"/>
  <c r="AB46" i="41"/>
  <c r="AC46" i="41"/>
  <c r="AD46" i="41"/>
  <c r="AE46" i="41"/>
  <c r="AF46" i="41"/>
  <c r="AG46" i="41"/>
  <c r="AH46" i="41"/>
  <c r="AI46" i="41"/>
  <c r="AJ46" i="41"/>
  <c r="AK46" i="41"/>
  <c r="AL46" i="41"/>
  <c r="AM46" i="41"/>
  <c r="AN46" i="41"/>
  <c r="AO46" i="41"/>
  <c r="AP46" i="41"/>
  <c r="AQ46" i="41"/>
  <c r="AR46" i="41"/>
  <c r="AS46" i="41"/>
  <c r="AT46" i="41"/>
  <c r="AU46" i="41"/>
  <c r="AV46" i="41"/>
  <c r="AW46" i="41"/>
  <c r="AX46" i="41"/>
  <c r="AY46" i="41"/>
  <c r="AZ46" i="41"/>
  <c r="BA46" i="41"/>
  <c r="BB46" i="41"/>
  <c r="BC46" i="41"/>
  <c r="BD46" i="41"/>
  <c r="BE46" i="41"/>
  <c r="BF46" i="41"/>
  <c r="BG46" i="41"/>
  <c r="BH46" i="41"/>
  <c r="BI46" i="41"/>
  <c r="BJ46" i="41"/>
  <c r="BL46" i="41"/>
  <c r="BM46" i="41"/>
  <c r="BN46" i="41"/>
  <c r="BO46" i="41"/>
  <c r="BP46" i="41"/>
  <c r="BS46" i="41"/>
  <c r="BT46" i="41"/>
  <c r="BU46" i="41"/>
  <c r="BV46" i="41"/>
  <c r="BW46" i="41"/>
  <c r="BX46" i="41"/>
  <c r="BY46" i="41"/>
  <c r="BZ46" i="41"/>
  <c r="CA46" i="41"/>
  <c r="CB46" i="41"/>
  <c r="CC46" i="41"/>
  <c r="CD46" i="41"/>
  <c r="CG46" i="41"/>
  <c r="F47" i="41"/>
  <c r="G47" i="41"/>
  <c r="H47" i="41"/>
  <c r="I47" i="41"/>
  <c r="J47" i="41"/>
  <c r="K47" i="41"/>
  <c r="L47" i="41"/>
  <c r="M47" i="41"/>
  <c r="N47" i="41"/>
  <c r="W47" i="41"/>
  <c r="X47" i="41"/>
  <c r="Y47" i="41"/>
  <c r="Z47" i="41"/>
  <c r="AA47" i="41"/>
  <c r="AB47" i="41"/>
  <c r="AC47" i="41"/>
  <c r="AD47" i="41"/>
  <c r="AE47" i="41"/>
  <c r="AF47" i="41"/>
  <c r="AG47" i="41"/>
  <c r="AH47" i="41"/>
  <c r="AI47" i="41"/>
  <c r="AJ47" i="41"/>
  <c r="AK47" i="41"/>
  <c r="AL47" i="41"/>
  <c r="AM47" i="41"/>
  <c r="AN47" i="41"/>
  <c r="AO47" i="41"/>
  <c r="AP47" i="41"/>
  <c r="AQ47" i="41"/>
  <c r="AR47" i="41"/>
  <c r="AS47" i="41"/>
  <c r="AT47" i="41"/>
  <c r="AU47" i="41"/>
  <c r="AV47" i="41"/>
  <c r="AW47" i="41"/>
  <c r="AX47" i="41"/>
  <c r="AY47" i="41"/>
  <c r="AZ47" i="41"/>
  <c r="BA47" i="41"/>
  <c r="BB47" i="41"/>
  <c r="BC47" i="41"/>
  <c r="BD47" i="41"/>
  <c r="BE47" i="41"/>
  <c r="BF47" i="41"/>
  <c r="BG47" i="41"/>
  <c r="BH47" i="41"/>
  <c r="BI47" i="41"/>
  <c r="BJ47" i="41"/>
  <c r="BL47" i="41"/>
  <c r="BM47" i="41"/>
  <c r="BN47" i="41"/>
  <c r="BO47" i="41"/>
  <c r="BP47" i="41"/>
  <c r="BS47" i="41"/>
  <c r="BT47" i="41"/>
  <c r="BU47" i="41"/>
  <c r="BV47" i="41"/>
  <c r="BW47" i="41"/>
  <c r="BX47" i="41"/>
  <c r="BY47" i="41"/>
  <c r="BZ47" i="41"/>
  <c r="CA47" i="41"/>
  <c r="CB47" i="41"/>
  <c r="CC47" i="41"/>
  <c r="CD47" i="41"/>
  <c r="CG47" i="41"/>
  <c r="F48" i="41"/>
  <c r="G48" i="41"/>
  <c r="H48" i="41"/>
  <c r="I48" i="41"/>
  <c r="J48" i="41"/>
  <c r="K48" i="41"/>
  <c r="L48" i="41"/>
  <c r="M48" i="41"/>
  <c r="N48" i="41"/>
  <c r="W48" i="41"/>
  <c r="X48" i="41"/>
  <c r="Y48" i="41"/>
  <c r="Z48" i="41"/>
  <c r="AA48" i="41"/>
  <c r="AB48" i="41"/>
  <c r="AC48" i="41"/>
  <c r="AD48" i="41"/>
  <c r="AE48" i="41"/>
  <c r="AF48" i="41"/>
  <c r="AG48" i="41"/>
  <c r="AH48" i="41"/>
  <c r="AI48" i="41"/>
  <c r="AJ48" i="41"/>
  <c r="AK48" i="41"/>
  <c r="AL48" i="41"/>
  <c r="AM48" i="41"/>
  <c r="AN48" i="41"/>
  <c r="AO48" i="41"/>
  <c r="AP48" i="41"/>
  <c r="AQ48" i="41"/>
  <c r="AR48" i="41"/>
  <c r="AS48" i="41"/>
  <c r="AT48" i="41"/>
  <c r="AU48" i="41"/>
  <c r="AV48" i="41"/>
  <c r="AW48" i="41"/>
  <c r="AX48" i="41"/>
  <c r="AY48" i="41"/>
  <c r="AZ48" i="41"/>
  <c r="BA48" i="41"/>
  <c r="BB48" i="41"/>
  <c r="BC48" i="41"/>
  <c r="BD48" i="41"/>
  <c r="BE48" i="41"/>
  <c r="BF48" i="41"/>
  <c r="BG48" i="41"/>
  <c r="BH48" i="41"/>
  <c r="BI48" i="41"/>
  <c r="BJ48" i="41"/>
  <c r="BL48" i="41"/>
  <c r="BM48" i="41"/>
  <c r="BN48" i="41"/>
  <c r="BO48" i="41"/>
  <c r="BP48" i="41"/>
  <c r="BS48" i="41"/>
  <c r="BT48" i="41"/>
  <c r="BU48" i="41"/>
  <c r="BV48" i="41"/>
  <c r="BW48" i="41"/>
  <c r="BX48" i="41"/>
  <c r="BY48" i="41"/>
  <c r="BZ48" i="41"/>
  <c r="CA48" i="41"/>
  <c r="CB48" i="41"/>
  <c r="CC48" i="41"/>
  <c r="CD48" i="41"/>
  <c r="CG48" i="41"/>
  <c r="F49" i="41"/>
  <c r="G49" i="41"/>
  <c r="H49" i="41"/>
  <c r="I49" i="41"/>
  <c r="J49" i="41"/>
  <c r="K49" i="41"/>
  <c r="L49" i="41"/>
  <c r="M49" i="41"/>
  <c r="N49" i="41"/>
  <c r="W49" i="41"/>
  <c r="X49" i="41"/>
  <c r="Y49" i="41"/>
  <c r="Z49" i="41"/>
  <c r="AA49" i="41"/>
  <c r="AB49" i="41"/>
  <c r="AC49" i="41"/>
  <c r="AD49" i="41"/>
  <c r="AE49" i="41"/>
  <c r="AF49" i="41"/>
  <c r="AG49" i="41"/>
  <c r="AH49" i="41"/>
  <c r="AI49" i="41"/>
  <c r="AJ49" i="41"/>
  <c r="AK49" i="41"/>
  <c r="AL49" i="41"/>
  <c r="AM49" i="41"/>
  <c r="AN49" i="41"/>
  <c r="AO49" i="41"/>
  <c r="AP49" i="41"/>
  <c r="AQ49" i="41"/>
  <c r="AR49" i="41"/>
  <c r="AS49" i="41"/>
  <c r="AT49" i="41"/>
  <c r="AU49" i="41"/>
  <c r="AV49" i="41"/>
  <c r="AW49" i="41"/>
  <c r="AX49" i="41"/>
  <c r="AY49" i="41"/>
  <c r="AZ49" i="41"/>
  <c r="BA49" i="41"/>
  <c r="BB49" i="41"/>
  <c r="BC49" i="41"/>
  <c r="BD49" i="41"/>
  <c r="BE49" i="41"/>
  <c r="BF49" i="41"/>
  <c r="BG49" i="41"/>
  <c r="BH49" i="41"/>
  <c r="BI49" i="41"/>
  <c r="BJ49" i="41"/>
  <c r="BL49" i="41"/>
  <c r="BM49" i="41"/>
  <c r="BN49" i="41"/>
  <c r="BO49" i="41"/>
  <c r="BP49" i="41"/>
  <c r="BS49" i="41"/>
  <c r="BT49" i="41"/>
  <c r="BU49" i="41"/>
  <c r="BV49" i="41"/>
  <c r="BW49" i="41"/>
  <c r="BX49" i="41"/>
  <c r="BY49" i="41"/>
  <c r="BZ49" i="41"/>
  <c r="CA49" i="41"/>
  <c r="CB49" i="41"/>
  <c r="CC49" i="41"/>
  <c r="CD49" i="41"/>
  <c r="CG49" i="41"/>
  <c r="F50" i="41"/>
  <c r="G50" i="41"/>
  <c r="H50" i="41"/>
  <c r="I50" i="41"/>
  <c r="J50" i="41"/>
  <c r="K50" i="41"/>
  <c r="L50" i="41"/>
  <c r="M50" i="41"/>
  <c r="N50" i="41"/>
  <c r="W50" i="41"/>
  <c r="X50" i="41"/>
  <c r="Y50" i="41"/>
  <c r="Z50" i="41"/>
  <c r="AA50" i="41"/>
  <c r="AB50" i="41"/>
  <c r="AC50" i="41"/>
  <c r="AD50" i="41"/>
  <c r="AE50" i="41"/>
  <c r="AF50" i="41"/>
  <c r="AG50" i="41"/>
  <c r="AH50" i="41"/>
  <c r="AI50" i="41"/>
  <c r="AJ50" i="41"/>
  <c r="AK50" i="41"/>
  <c r="AL50" i="41"/>
  <c r="AM50" i="41"/>
  <c r="AN50" i="41"/>
  <c r="AO50" i="41"/>
  <c r="AP50" i="41"/>
  <c r="AQ50" i="41"/>
  <c r="AR50" i="41"/>
  <c r="AS50" i="41"/>
  <c r="AT50" i="41"/>
  <c r="AU50" i="41"/>
  <c r="AV50" i="41"/>
  <c r="AW50" i="41"/>
  <c r="AX50" i="41"/>
  <c r="AY50" i="41"/>
  <c r="AZ50" i="41"/>
  <c r="BA50" i="41"/>
  <c r="BB50" i="41"/>
  <c r="BC50" i="41"/>
  <c r="BD50" i="41"/>
  <c r="BE50" i="41"/>
  <c r="BF50" i="41"/>
  <c r="BG50" i="41"/>
  <c r="BH50" i="41"/>
  <c r="BI50" i="41"/>
  <c r="BJ50" i="41"/>
  <c r="BL50" i="41"/>
  <c r="BM50" i="41"/>
  <c r="BN50" i="41"/>
  <c r="BO50" i="41"/>
  <c r="BP50" i="41"/>
  <c r="BS50" i="41"/>
  <c r="BT50" i="41"/>
  <c r="BU50" i="41"/>
  <c r="BV50" i="41"/>
  <c r="BW50" i="41"/>
  <c r="BX50" i="41"/>
  <c r="BY50" i="41"/>
  <c r="BZ50" i="41"/>
  <c r="CA50" i="41"/>
  <c r="CB50" i="41"/>
  <c r="CC50" i="41"/>
  <c r="CD50" i="41"/>
  <c r="CG50" i="41"/>
  <c r="F51" i="41"/>
  <c r="G51" i="41"/>
  <c r="H51" i="41"/>
  <c r="I51" i="41"/>
  <c r="J51" i="41"/>
  <c r="K51" i="41"/>
  <c r="L51" i="41"/>
  <c r="M51" i="41"/>
  <c r="N51" i="41"/>
  <c r="W51" i="41"/>
  <c r="X51" i="41"/>
  <c r="Y51" i="41"/>
  <c r="Z51" i="41"/>
  <c r="AA51" i="41"/>
  <c r="AB51" i="41"/>
  <c r="AC51" i="41"/>
  <c r="AD51" i="41"/>
  <c r="AE51" i="41"/>
  <c r="AF51" i="41"/>
  <c r="AG51" i="41"/>
  <c r="AH51" i="41"/>
  <c r="AI51" i="41"/>
  <c r="AJ51" i="41"/>
  <c r="AK51" i="41"/>
  <c r="AL51" i="41"/>
  <c r="AM51" i="41"/>
  <c r="AN51" i="41"/>
  <c r="AO51" i="41"/>
  <c r="AP51" i="41"/>
  <c r="AQ51" i="41"/>
  <c r="AR51" i="41"/>
  <c r="AS51" i="41"/>
  <c r="AT51" i="41"/>
  <c r="AU51" i="41"/>
  <c r="AV51" i="41"/>
  <c r="AW51" i="41"/>
  <c r="AX51" i="41"/>
  <c r="AY51" i="41"/>
  <c r="AZ51" i="41"/>
  <c r="BA51" i="41"/>
  <c r="BB51" i="41"/>
  <c r="BC51" i="41"/>
  <c r="BD51" i="41"/>
  <c r="BE51" i="41"/>
  <c r="BF51" i="41"/>
  <c r="BG51" i="41"/>
  <c r="BH51" i="41"/>
  <c r="BI51" i="41"/>
  <c r="BJ51" i="41"/>
  <c r="BL51" i="41"/>
  <c r="BM51" i="41"/>
  <c r="BN51" i="41"/>
  <c r="BO51" i="41"/>
  <c r="BP51" i="41"/>
  <c r="BS51" i="41"/>
  <c r="BT51" i="41"/>
  <c r="BU51" i="41"/>
  <c r="BV51" i="41"/>
  <c r="BW51" i="41"/>
  <c r="BX51" i="41"/>
  <c r="BY51" i="41"/>
  <c r="BZ51" i="41"/>
  <c r="CA51" i="41"/>
  <c r="CB51" i="41"/>
  <c r="CC51" i="41"/>
  <c r="CD51" i="41"/>
  <c r="CG51" i="41"/>
  <c r="F52" i="41"/>
  <c r="G52" i="41"/>
  <c r="H52" i="41"/>
  <c r="I52" i="41"/>
  <c r="J52" i="41"/>
  <c r="K52" i="41"/>
  <c r="L52" i="41"/>
  <c r="M52" i="41"/>
  <c r="N52" i="41"/>
  <c r="W52" i="41"/>
  <c r="X52" i="41"/>
  <c r="Y52" i="41"/>
  <c r="Z52" i="41"/>
  <c r="AA52" i="41"/>
  <c r="AB52" i="41"/>
  <c r="AC52" i="41"/>
  <c r="AD52" i="41"/>
  <c r="AE52" i="41"/>
  <c r="AF52" i="41"/>
  <c r="AG52" i="41"/>
  <c r="AH52" i="41"/>
  <c r="AI52" i="41"/>
  <c r="AJ52" i="41"/>
  <c r="AK52" i="41"/>
  <c r="AL52" i="41"/>
  <c r="AM52" i="41"/>
  <c r="AN52" i="41"/>
  <c r="AO52" i="41"/>
  <c r="AP52" i="41"/>
  <c r="AQ52" i="41"/>
  <c r="AR52" i="41"/>
  <c r="AS52" i="41"/>
  <c r="AT52" i="41"/>
  <c r="AU52" i="41"/>
  <c r="AV52" i="41"/>
  <c r="AW52" i="41"/>
  <c r="AX52" i="41"/>
  <c r="AY52" i="41"/>
  <c r="AZ52" i="41"/>
  <c r="BA52" i="41"/>
  <c r="BB52" i="41"/>
  <c r="BC52" i="41"/>
  <c r="BD52" i="41"/>
  <c r="BE52" i="41"/>
  <c r="BF52" i="41"/>
  <c r="BG52" i="41"/>
  <c r="BH52" i="41"/>
  <c r="BI52" i="41"/>
  <c r="BJ52" i="41"/>
  <c r="BL52" i="41"/>
  <c r="BM52" i="41"/>
  <c r="BN52" i="41"/>
  <c r="BO52" i="41"/>
  <c r="BP52" i="41"/>
  <c r="BS52" i="41"/>
  <c r="BT52" i="41"/>
  <c r="BU52" i="41"/>
  <c r="BV52" i="41"/>
  <c r="BW52" i="41"/>
  <c r="BX52" i="41"/>
  <c r="BY52" i="41"/>
  <c r="BZ52" i="41"/>
  <c r="CA52" i="41"/>
  <c r="CB52" i="41"/>
  <c r="CC52" i="41"/>
  <c r="CD52" i="41"/>
  <c r="CG52" i="41"/>
  <c r="F53" i="41"/>
  <c r="G53" i="41"/>
  <c r="H53" i="41"/>
  <c r="I53" i="41"/>
  <c r="J53" i="41"/>
  <c r="K53" i="41"/>
  <c r="L53" i="41"/>
  <c r="M53" i="41"/>
  <c r="N53" i="41"/>
  <c r="W53" i="41"/>
  <c r="X53" i="41"/>
  <c r="Y53" i="41"/>
  <c r="Z53" i="41"/>
  <c r="AA53" i="41"/>
  <c r="AB53" i="41"/>
  <c r="AC53" i="41"/>
  <c r="AD53" i="41"/>
  <c r="AE53" i="41"/>
  <c r="AF53" i="41"/>
  <c r="AG53" i="41"/>
  <c r="AH53" i="41"/>
  <c r="AI53" i="41"/>
  <c r="AJ53" i="41"/>
  <c r="AK53" i="41"/>
  <c r="AL53" i="41"/>
  <c r="AM53" i="41"/>
  <c r="AN53" i="41"/>
  <c r="AO53" i="41"/>
  <c r="AP53" i="41"/>
  <c r="AQ53" i="41"/>
  <c r="AR53" i="41"/>
  <c r="AS53" i="41"/>
  <c r="AT53" i="41"/>
  <c r="AU53" i="41"/>
  <c r="AV53" i="41"/>
  <c r="AW53" i="41"/>
  <c r="AX53" i="41"/>
  <c r="AY53" i="41"/>
  <c r="AZ53" i="41"/>
  <c r="BA53" i="41"/>
  <c r="BB53" i="41"/>
  <c r="BC53" i="41"/>
  <c r="BD53" i="41"/>
  <c r="BE53" i="41"/>
  <c r="BF53" i="41"/>
  <c r="BG53" i="41"/>
  <c r="BH53" i="41"/>
  <c r="BI53" i="41"/>
  <c r="BJ53" i="41"/>
  <c r="BL53" i="41"/>
  <c r="BM53" i="41"/>
  <c r="BN53" i="41"/>
  <c r="BO53" i="41"/>
  <c r="BP53" i="41"/>
  <c r="BS53" i="41"/>
  <c r="BT53" i="41"/>
  <c r="BU53" i="41"/>
  <c r="BV53" i="41"/>
  <c r="BW53" i="41"/>
  <c r="BX53" i="41"/>
  <c r="BY53" i="41"/>
  <c r="BZ53" i="41"/>
  <c r="CA53" i="41"/>
  <c r="CB53" i="41"/>
  <c r="CC53" i="41"/>
  <c r="CD53" i="41"/>
  <c r="CG53" i="41"/>
  <c r="F54" i="41"/>
  <c r="G54" i="41"/>
  <c r="H54" i="41"/>
  <c r="I54" i="41"/>
  <c r="J54" i="41"/>
  <c r="K54" i="41"/>
  <c r="L54" i="41"/>
  <c r="M54" i="41"/>
  <c r="N54" i="41"/>
  <c r="W54" i="41"/>
  <c r="X54" i="41"/>
  <c r="Y54" i="41"/>
  <c r="Z54" i="41"/>
  <c r="AA54" i="41"/>
  <c r="AB54" i="41"/>
  <c r="AC54" i="41"/>
  <c r="AD54" i="41"/>
  <c r="AE54" i="41"/>
  <c r="AF54" i="41"/>
  <c r="AG54" i="41"/>
  <c r="AH54" i="41"/>
  <c r="AI54" i="41"/>
  <c r="AJ54" i="41"/>
  <c r="AK54" i="41"/>
  <c r="AL54" i="41"/>
  <c r="AM54" i="41"/>
  <c r="AN54" i="41"/>
  <c r="AO54" i="41"/>
  <c r="AP54" i="41"/>
  <c r="AQ54" i="41"/>
  <c r="AR54" i="41"/>
  <c r="AS54" i="41"/>
  <c r="AT54" i="41"/>
  <c r="AU54" i="41"/>
  <c r="AV54" i="41"/>
  <c r="AW54" i="41"/>
  <c r="AX54" i="41"/>
  <c r="AY54" i="41"/>
  <c r="AZ54" i="41"/>
  <c r="BA54" i="41"/>
  <c r="BB54" i="41"/>
  <c r="BC54" i="41"/>
  <c r="BD54" i="41"/>
  <c r="BE54" i="41"/>
  <c r="BF54" i="41"/>
  <c r="BG54" i="41"/>
  <c r="BH54" i="41"/>
  <c r="BI54" i="41"/>
  <c r="BJ54" i="41"/>
  <c r="BL54" i="41"/>
  <c r="BM54" i="41"/>
  <c r="BN54" i="41"/>
  <c r="BO54" i="41"/>
  <c r="BP54" i="41"/>
  <c r="BS54" i="41"/>
  <c r="BT54" i="41"/>
  <c r="BU54" i="41"/>
  <c r="BV54" i="41"/>
  <c r="BW54" i="41"/>
  <c r="BX54" i="41"/>
  <c r="BY54" i="41"/>
  <c r="BZ54" i="41"/>
  <c r="CA54" i="41"/>
  <c r="CB54" i="41"/>
  <c r="CC54" i="41"/>
  <c r="CD54" i="41"/>
  <c r="CG54" i="41"/>
  <c r="F55" i="41"/>
  <c r="G55" i="41"/>
  <c r="H55" i="41"/>
  <c r="I55" i="41"/>
  <c r="J55" i="41"/>
  <c r="K55" i="41"/>
  <c r="L55" i="41"/>
  <c r="M55" i="41"/>
  <c r="N55" i="41"/>
  <c r="W55" i="41"/>
  <c r="X55" i="41"/>
  <c r="Y55" i="41"/>
  <c r="Z55" i="41"/>
  <c r="AA55" i="41"/>
  <c r="AB55" i="41"/>
  <c r="AC55" i="41"/>
  <c r="AD55" i="41"/>
  <c r="AE55" i="41"/>
  <c r="AF55" i="41"/>
  <c r="AG55" i="41"/>
  <c r="AH55" i="41"/>
  <c r="AI55" i="41"/>
  <c r="AJ55" i="41"/>
  <c r="AK55" i="41"/>
  <c r="AL55" i="41"/>
  <c r="AM55" i="41"/>
  <c r="AN55" i="41"/>
  <c r="AO55" i="41"/>
  <c r="AP55" i="41"/>
  <c r="AQ55" i="41"/>
  <c r="AR55" i="41"/>
  <c r="AS55" i="41"/>
  <c r="AT55" i="41"/>
  <c r="AU55" i="41"/>
  <c r="AV55" i="41"/>
  <c r="AW55" i="41"/>
  <c r="AX55" i="41"/>
  <c r="AY55" i="41"/>
  <c r="AZ55" i="41"/>
  <c r="BA55" i="41"/>
  <c r="BB55" i="41"/>
  <c r="BC55" i="41"/>
  <c r="BD55" i="41"/>
  <c r="BE55" i="41"/>
  <c r="BF55" i="41"/>
  <c r="BG55" i="41"/>
  <c r="BH55" i="41"/>
  <c r="BI55" i="41"/>
  <c r="BJ55" i="41"/>
  <c r="BL55" i="41"/>
  <c r="BM55" i="41"/>
  <c r="BN55" i="41"/>
  <c r="BO55" i="41"/>
  <c r="BP55" i="41"/>
  <c r="BS55" i="41"/>
  <c r="BT55" i="41"/>
  <c r="BU55" i="41"/>
  <c r="BV55" i="41"/>
  <c r="BW55" i="41"/>
  <c r="BX55" i="41"/>
  <c r="BY55" i="41"/>
  <c r="BZ55" i="41"/>
  <c r="CA55" i="41"/>
  <c r="CB55" i="41"/>
  <c r="CC55" i="41"/>
  <c r="CD55" i="41"/>
  <c r="CG55" i="41"/>
  <c r="F56" i="41"/>
  <c r="G56" i="41"/>
  <c r="H56" i="41"/>
  <c r="I56" i="41"/>
  <c r="J56" i="41"/>
  <c r="K56" i="41"/>
  <c r="L56" i="41"/>
  <c r="M56" i="41"/>
  <c r="N56" i="41"/>
  <c r="W56" i="41"/>
  <c r="X56" i="41"/>
  <c r="Y56" i="41"/>
  <c r="Z56" i="41"/>
  <c r="AA56" i="41"/>
  <c r="AB56" i="41"/>
  <c r="AC56" i="41"/>
  <c r="AD56" i="41"/>
  <c r="AE56" i="41"/>
  <c r="AF56" i="41"/>
  <c r="AG56" i="41"/>
  <c r="AH56" i="41"/>
  <c r="AI56" i="41"/>
  <c r="AJ56" i="41"/>
  <c r="AK56" i="41"/>
  <c r="AL56" i="41"/>
  <c r="AM56" i="41"/>
  <c r="AN56" i="41"/>
  <c r="AO56" i="41"/>
  <c r="AP56" i="41"/>
  <c r="AQ56" i="41"/>
  <c r="AR56" i="41"/>
  <c r="AS56" i="41"/>
  <c r="AT56" i="41"/>
  <c r="AU56" i="41"/>
  <c r="AV56" i="41"/>
  <c r="AW56" i="41"/>
  <c r="AX56" i="41"/>
  <c r="AY56" i="41"/>
  <c r="AZ56" i="41"/>
  <c r="BA56" i="41"/>
  <c r="BB56" i="41"/>
  <c r="BC56" i="41"/>
  <c r="BD56" i="41"/>
  <c r="BE56" i="41"/>
  <c r="BF56" i="41"/>
  <c r="BG56" i="41"/>
  <c r="BH56" i="41"/>
  <c r="BI56" i="41"/>
  <c r="BJ56" i="41"/>
  <c r="BL56" i="41"/>
  <c r="BM56" i="41"/>
  <c r="BN56" i="41"/>
  <c r="BO56" i="41"/>
  <c r="BP56" i="41"/>
  <c r="BS56" i="41"/>
  <c r="BT56" i="41"/>
  <c r="BU56" i="41"/>
  <c r="BV56" i="41"/>
  <c r="BW56" i="41"/>
  <c r="BX56" i="41"/>
  <c r="BY56" i="41"/>
  <c r="BZ56" i="41"/>
  <c r="CA56" i="41"/>
  <c r="CB56" i="41"/>
  <c r="CC56" i="41"/>
  <c r="CD56" i="41"/>
  <c r="CG56" i="41"/>
  <c r="F57" i="41"/>
  <c r="G57" i="41"/>
  <c r="H57" i="41"/>
  <c r="I57" i="41"/>
  <c r="J57" i="41"/>
  <c r="K57" i="41"/>
  <c r="L57" i="41"/>
  <c r="M57" i="41"/>
  <c r="N57" i="41"/>
  <c r="W57" i="41"/>
  <c r="X57" i="41"/>
  <c r="Y57" i="41"/>
  <c r="Z57" i="41"/>
  <c r="AA57" i="41"/>
  <c r="AB57" i="41"/>
  <c r="AC57" i="41"/>
  <c r="AD57" i="41"/>
  <c r="AE57" i="41"/>
  <c r="AF57" i="41"/>
  <c r="AG57" i="41"/>
  <c r="AH57" i="41"/>
  <c r="AI57" i="41"/>
  <c r="AJ57" i="41"/>
  <c r="AK57" i="41"/>
  <c r="AL57" i="41"/>
  <c r="AM57" i="41"/>
  <c r="AN57" i="41"/>
  <c r="AO57" i="41"/>
  <c r="AP57" i="41"/>
  <c r="AQ57" i="41"/>
  <c r="AR57" i="41"/>
  <c r="AS57" i="41"/>
  <c r="AT57" i="41"/>
  <c r="AU57" i="41"/>
  <c r="AV57" i="41"/>
  <c r="AW57" i="41"/>
  <c r="AX57" i="41"/>
  <c r="AY57" i="41"/>
  <c r="AZ57" i="41"/>
  <c r="BA57" i="41"/>
  <c r="BB57" i="41"/>
  <c r="BC57" i="41"/>
  <c r="BD57" i="41"/>
  <c r="BE57" i="41"/>
  <c r="BF57" i="41"/>
  <c r="BG57" i="41"/>
  <c r="BH57" i="41"/>
  <c r="BI57" i="41"/>
  <c r="BJ57" i="41"/>
  <c r="BL57" i="41"/>
  <c r="BM57" i="41"/>
  <c r="BN57" i="41"/>
  <c r="BO57" i="41"/>
  <c r="BP57" i="41"/>
  <c r="BS57" i="41"/>
  <c r="BT57" i="41"/>
  <c r="BU57" i="41"/>
  <c r="BV57" i="41"/>
  <c r="BW57" i="41"/>
  <c r="BX57" i="41"/>
  <c r="BY57" i="41"/>
  <c r="BZ57" i="41"/>
  <c r="CA57" i="41"/>
  <c r="CB57" i="41"/>
  <c r="CC57" i="41"/>
  <c r="CD57" i="41"/>
  <c r="CG57" i="41"/>
  <c r="CG45" i="41"/>
  <c r="CD45" i="41"/>
  <c r="CC45" i="41"/>
  <c r="CB45" i="41"/>
  <c r="CA45" i="41"/>
  <c r="BZ45" i="41"/>
  <c r="BY45" i="41"/>
  <c r="BX45" i="41"/>
  <c r="BW45" i="41"/>
  <c r="BV45" i="41"/>
  <c r="BU45" i="41"/>
  <c r="BT45" i="41"/>
  <c r="BS45" i="41"/>
  <c r="BP45" i="41"/>
  <c r="BO45" i="41"/>
  <c r="BN45" i="41"/>
  <c r="BM45" i="41"/>
  <c r="BL45" i="41"/>
  <c r="BJ45" i="41"/>
  <c r="BI45" i="41"/>
  <c r="BH45" i="41"/>
  <c r="BG45" i="41"/>
  <c r="BF45" i="41"/>
  <c r="BE45" i="41"/>
  <c r="BD45" i="41"/>
  <c r="BC45" i="41"/>
  <c r="BB45" i="41"/>
  <c r="BA45" i="41"/>
  <c r="AZ45" i="41"/>
  <c r="AY45" i="41"/>
  <c r="AX45" i="41"/>
  <c r="AW45" i="41"/>
  <c r="AV45" i="41"/>
  <c r="AU45" i="41"/>
  <c r="AT45" i="41"/>
  <c r="AS45" i="41"/>
  <c r="AR45" i="41"/>
  <c r="AQ45" i="41"/>
  <c r="AP45" i="41"/>
  <c r="AO45" i="41"/>
  <c r="AN45" i="41"/>
  <c r="AM45" i="41"/>
  <c r="AL45" i="41"/>
  <c r="AK45" i="41"/>
  <c r="AJ45" i="41"/>
  <c r="AI45" i="41"/>
  <c r="AH45" i="41"/>
  <c r="AG45" i="41"/>
  <c r="AF45" i="41"/>
  <c r="AE45" i="41"/>
  <c r="AD45" i="41"/>
  <c r="AC45" i="41"/>
  <c r="AB45" i="41"/>
  <c r="AA45" i="41"/>
  <c r="Z45" i="41"/>
  <c r="Y45" i="41"/>
  <c r="X45" i="41"/>
  <c r="W45" i="41"/>
  <c r="N45" i="41"/>
  <c r="M45" i="41"/>
  <c r="L45" i="41"/>
  <c r="K45" i="41"/>
  <c r="J45" i="41"/>
  <c r="I45" i="41"/>
  <c r="H45" i="41"/>
  <c r="G45" i="41"/>
  <c r="F45" i="41"/>
  <c r="CG44" i="41"/>
  <c r="CD44" i="41"/>
  <c r="CC44" i="41"/>
  <c r="BS44" i="41"/>
  <c r="BT44" i="41"/>
  <c r="BU44" i="41"/>
  <c r="BV44" i="41"/>
  <c r="BW44" i="41"/>
  <c r="BX44" i="41"/>
  <c r="BY44" i="41"/>
  <c r="BZ44" i="41"/>
  <c r="CA44" i="41"/>
  <c r="CB44" i="41"/>
  <c r="BP44" i="41"/>
  <c r="BO44" i="41"/>
  <c r="BN44" i="41"/>
  <c r="BI44" i="41"/>
  <c r="BJ44" i="41"/>
  <c r="BL44" i="41"/>
  <c r="BM44" i="41"/>
  <c r="BH44" i="41"/>
  <c r="BG44" i="41"/>
  <c r="BF44" i="41"/>
  <c r="BE44" i="41"/>
  <c r="BD44" i="41"/>
  <c r="BC44" i="41"/>
  <c r="AZ44" i="41"/>
  <c r="BA44" i="41"/>
  <c r="BB44" i="41"/>
  <c r="AY44" i="41"/>
  <c r="AX44" i="41"/>
  <c r="AW44" i="41"/>
  <c r="AQ44" i="41"/>
  <c r="AR44" i="41"/>
  <c r="AS44" i="41"/>
  <c r="AT44" i="41"/>
  <c r="AU44" i="41"/>
  <c r="AV44" i="41"/>
  <c r="AP44" i="41"/>
  <c r="AO44" i="41"/>
  <c r="AN44" i="41"/>
  <c r="AM44" i="41"/>
  <c r="AL44" i="41"/>
  <c r="AK44" i="41"/>
  <c r="L44" i="41"/>
  <c r="M44" i="41"/>
  <c r="N44" i="41"/>
  <c r="W44" i="41"/>
  <c r="X44" i="41"/>
  <c r="Y44" i="41"/>
  <c r="Z44" i="41"/>
  <c r="AA44" i="41"/>
  <c r="AB44" i="41"/>
  <c r="AC44" i="41"/>
  <c r="AD44" i="41"/>
  <c r="AE44" i="41"/>
  <c r="AF44" i="41"/>
  <c r="AG44" i="41"/>
  <c r="AH44" i="41"/>
  <c r="AI44" i="41"/>
  <c r="AJ44" i="41"/>
  <c r="K44" i="41"/>
  <c r="J44" i="41"/>
  <c r="I44" i="41"/>
  <c r="H44" i="41"/>
  <c r="G44" i="41"/>
  <c r="F44" i="41"/>
  <c r="CG38" i="41"/>
  <c r="CD38" i="41"/>
  <c r="CB38" i="41"/>
  <c r="CA38" i="41"/>
  <c r="BZ38" i="41"/>
  <c r="BY38" i="41"/>
  <c r="BX38" i="41"/>
  <c r="BW38" i="41"/>
  <c r="BV38" i="41"/>
  <c r="BU38" i="41"/>
  <c r="BT38" i="41"/>
  <c r="BS38" i="41"/>
  <c r="BP38" i="41"/>
  <c r="BO38" i="41"/>
  <c r="BM38" i="41"/>
  <c r="BL38" i="41"/>
  <c r="BJ38" i="41"/>
  <c r="BI38" i="41"/>
  <c r="BI26" i="41"/>
  <c r="BJ26" i="41"/>
  <c r="BL26" i="41"/>
  <c r="BM26" i="41"/>
  <c r="BO26" i="41"/>
  <c r="BP26" i="41"/>
  <c r="BS26" i="41"/>
  <c r="BT26" i="41"/>
  <c r="BU26" i="41"/>
  <c r="BV26" i="41"/>
  <c r="BW26" i="41"/>
  <c r="BX26" i="41"/>
  <c r="BY26" i="41"/>
  <c r="BZ26" i="41"/>
  <c r="CA26" i="41"/>
  <c r="CB26" i="41"/>
  <c r="CD26" i="41"/>
  <c r="CG26" i="41"/>
  <c r="BI27" i="41"/>
  <c r="BJ27" i="41"/>
  <c r="BL27" i="41"/>
  <c r="BM27" i="41"/>
  <c r="BO27" i="41"/>
  <c r="BP27" i="41"/>
  <c r="BS27" i="41"/>
  <c r="BT27" i="41"/>
  <c r="BU27" i="41"/>
  <c r="BV27" i="41"/>
  <c r="BW27" i="41"/>
  <c r="BX27" i="41"/>
  <c r="BY27" i="41"/>
  <c r="BZ27" i="41"/>
  <c r="CA27" i="41"/>
  <c r="CB27" i="41"/>
  <c r="CD27" i="41"/>
  <c r="CG27" i="41"/>
  <c r="BI28" i="41"/>
  <c r="BJ28" i="41"/>
  <c r="BL28" i="41"/>
  <c r="BM28" i="41"/>
  <c r="BO28" i="41"/>
  <c r="BP28" i="41"/>
  <c r="BS28" i="41"/>
  <c r="BT28" i="41"/>
  <c r="BU28" i="41"/>
  <c r="BV28" i="41"/>
  <c r="BW28" i="41"/>
  <c r="BX28" i="41"/>
  <c r="BY28" i="41"/>
  <c r="BZ28" i="41"/>
  <c r="CA28" i="41"/>
  <c r="CB28" i="41"/>
  <c r="CD28" i="41"/>
  <c r="CG28" i="41"/>
  <c r="BI29" i="41"/>
  <c r="BJ29" i="41"/>
  <c r="BL29" i="41"/>
  <c r="BM29" i="41"/>
  <c r="BO29" i="41"/>
  <c r="BP29" i="41"/>
  <c r="BS29" i="41"/>
  <c r="BT29" i="41"/>
  <c r="BU29" i="41"/>
  <c r="BV29" i="41"/>
  <c r="BW29" i="41"/>
  <c r="BX29" i="41"/>
  <c r="BY29" i="41"/>
  <c r="BZ29" i="41"/>
  <c r="CA29" i="41"/>
  <c r="CB29" i="41"/>
  <c r="CD29" i="41"/>
  <c r="CG29" i="41"/>
  <c r="BI30" i="41"/>
  <c r="BJ30" i="41"/>
  <c r="BL30" i="41"/>
  <c r="BM30" i="41"/>
  <c r="BO30" i="41"/>
  <c r="BP30" i="41"/>
  <c r="BS30" i="41"/>
  <c r="BT30" i="41"/>
  <c r="BU30" i="41"/>
  <c r="BV30" i="41"/>
  <c r="BW30" i="41"/>
  <c r="BX30" i="41"/>
  <c r="BY30" i="41"/>
  <c r="BZ30" i="41"/>
  <c r="CA30" i="41"/>
  <c r="CB30" i="41"/>
  <c r="CD30" i="41"/>
  <c r="CG30" i="41"/>
  <c r="BI31" i="41"/>
  <c r="BJ31" i="41"/>
  <c r="BL31" i="41"/>
  <c r="BM31" i="41"/>
  <c r="BO31" i="41"/>
  <c r="BP31" i="41"/>
  <c r="BS31" i="41"/>
  <c r="BT31" i="41"/>
  <c r="BU31" i="41"/>
  <c r="BV31" i="41"/>
  <c r="BW31" i="41"/>
  <c r="BX31" i="41"/>
  <c r="BY31" i="41"/>
  <c r="BZ31" i="41"/>
  <c r="CA31" i="41"/>
  <c r="CB31" i="41"/>
  <c r="CD31" i="41"/>
  <c r="CG31" i="41"/>
  <c r="BI32" i="41"/>
  <c r="BJ32" i="41"/>
  <c r="BL32" i="41"/>
  <c r="BM32" i="41"/>
  <c r="BO32" i="41"/>
  <c r="BP32" i="41"/>
  <c r="BS32" i="41"/>
  <c r="BT32" i="41"/>
  <c r="BU32" i="41"/>
  <c r="BV32" i="41"/>
  <c r="BW32" i="41"/>
  <c r="BX32" i="41"/>
  <c r="BY32" i="41"/>
  <c r="BZ32" i="41"/>
  <c r="CA32" i="41"/>
  <c r="CB32" i="41"/>
  <c r="CD32" i="41"/>
  <c r="CG32" i="41"/>
  <c r="BI33" i="41"/>
  <c r="BJ33" i="41"/>
  <c r="BL33" i="41"/>
  <c r="BM33" i="41"/>
  <c r="BO33" i="41"/>
  <c r="BP33" i="41"/>
  <c r="BS33" i="41"/>
  <c r="BT33" i="41"/>
  <c r="BU33" i="41"/>
  <c r="BV33" i="41"/>
  <c r="BW33" i="41"/>
  <c r="BX33" i="41"/>
  <c r="BY33" i="41"/>
  <c r="BZ33" i="41"/>
  <c r="CA33" i="41"/>
  <c r="CB33" i="41"/>
  <c r="CD33" i="41"/>
  <c r="CG33" i="41"/>
  <c r="BI34" i="41"/>
  <c r="BJ34" i="41"/>
  <c r="BL34" i="41"/>
  <c r="BM34" i="41"/>
  <c r="BO34" i="41"/>
  <c r="BP34" i="41"/>
  <c r="BS34" i="41"/>
  <c r="BT34" i="41"/>
  <c r="BU34" i="41"/>
  <c r="BV34" i="41"/>
  <c r="BW34" i="41"/>
  <c r="BX34" i="41"/>
  <c r="BY34" i="41"/>
  <c r="BZ34" i="41"/>
  <c r="CA34" i="41"/>
  <c r="CB34" i="41"/>
  <c r="CD34" i="41"/>
  <c r="CG34" i="41"/>
  <c r="BI35" i="41"/>
  <c r="BJ35" i="41"/>
  <c r="BL35" i="41"/>
  <c r="BM35" i="41"/>
  <c r="BO35" i="41"/>
  <c r="BP35" i="41"/>
  <c r="BS35" i="41"/>
  <c r="BT35" i="41"/>
  <c r="BU35" i="41"/>
  <c r="BV35" i="41"/>
  <c r="BW35" i="41"/>
  <c r="BX35" i="41"/>
  <c r="BY35" i="41"/>
  <c r="BZ35" i="41"/>
  <c r="CA35" i="41"/>
  <c r="CB35" i="41"/>
  <c r="CD35" i="41"/>
  <c r="CG35" i="41"/>
  <c r="BI36" i="41"/>
  <c r="BJ36" i="41"/>
  <c r="BL36" i="41"/>
  <c r="BM36" i="41"/>
  <c r="BO36" i="41"/>
  <c r="BP36" i="41"/>
  <c r="BS36" i="41"/>
  <c r="BT36" i="41"/>
  <c r="BU36" i="41"/>
  <c r="BV36" i="41"/>
  <c r="BW36" i="41"/>
  <c r="BX36" i="41"/>
  <c r="BY36" i="41"/>
  <c r="BZ36" i="41"/>
  <c r="CA36" i="41"/>
  <c r="CB36" i="41"/>
  <c r="CD36" i="41"/>
  <c r="CG36" i="41"/>
  <c r="BI37" i="41"/>
  <c r="BJ37" i="41"/>
  <c r="BL37" i="41"/>
  <c r="BM37" i="41"/>
  <c r="BO37" i="41"/>
  <c r="BP37" i="41"/>
  <c r="BS37" i="41"/>
  <c r="BT37" i="41"/>
  <c r="BU37" i="41"/>
  <c r="BV37" i="41"/>
  <c r="BW37" i="41"/>
  <c r="BX37" i="41"/>
  <c r="BY37" i="41"/>
  <c r="BZ37" i="41"/>
  <c r="CA37" i="41"/>
  <c r="CB37" i="41"/>
  <c r="CD37" i="41"/>
  <c r="CG37" i="41"/>
  <c r="CG25" i="41"/>
  <c r="CD25" i="41"/>
  <c r="CB25" i="41"/>
  <c r="CA25" i="41"/>
  <c r="BZ25" i="41"/>
  <c r="BY25" i="41"/>
  <c r="BX25" i="41"/>
  <c r="BW25" i="41"/>
  <c r="BV25" i="41"/>
  <c r="BU25" i="41"/>
  <c r="BT25" i="41"/>
  <c r="BS25" i="41"/>
  <c r="BP25" i="41"/>
  <c r="BO25" i="41"/>
  <c r="BM25" i="41"/>
  <c r="BL25" i="41"/>
  <c r="BJ25" i="41"/>
  <c r="BI25" i="41"/>
  <c r="BH38" i="41"/>
  <c r="BH26" i="41"/>
  <c r="BH27" i="41"/>
  <c r="BH28" i="41"/>
  <c r="BH29" i="41"/>
  <c r="BH30" i="41"/>
  <c r="BH31" i="41"/>
  <c r="BH32" i="41"/>
  <c r="BH33" i="41"/>
  <c r="BH34" i="41"/>
  <c r="BH35" i="41"/>
  <c r="BH36" i="41"/>
  <c r="BH37" i="41"/>
  <c r="BH25" i="41"/>
  <c r="BG38" i="41"/>
  <c r="BG26" i="41"/>
  <c r="BG27" i="41"/>
  <c r="BG28" i="41"/>
  <c r="BG29" i="41"/>
  <c r="BG30" i="41"/>
  <c r="BG31" i="41"/>
  <c r="BG32" i="41"/>
  <c r="BG33" i="41"/>
  <c r="BG34" i="41"/>
  <c r="BG35" i="41"/>
  <c r="BG36" i="41"/>
  <c r="BG37" i="41"/>
  <c r="BG25" i="41"/>
  <c r="BF38" i="41"/>
  <c r="BF26" i="41"/>
  <c r="BF27" i="41"/>
  <c r="BF28" i="41"/>
  <c r="BF29" i="41"/>
  <c r="BF30" i="41"/>
  <c r="BF31" i="41"/>
  <c r="BF32" i="41"/>
  <c r="BF33" i="41"/>
  <c r="BF34" i="41"/>
  <c r="BF35" i="41"/>
  <c r="BF36" i="41"/>
  <c r="BF37" i="41"/>
  <c r="BF25" i="41"/>
  <c r="BE38" i="41"/>
  <c r="BE26" i="41"/>
  <c r="BE27" i="41"/>
  <c r="BE28" i="41"/>
  <c r="BE29" i="41"/>
  <c r="BE30" i="41"/>
  <c r="BE31" i="41"/>
  <c r="BE32" i="41"/>
  <c r="BE33" i="41"/>
  <c r="BE34" i="41"/>
  <c r="BE35" i="41"/>
  <c r="BE36" i="41"/>
  <c r="BE37" i="41"/>
  <c r="BE25" i="41"/>
  <c r="BD38" i="41"/>
  <c r="BD26" i="41"/>
  <c r="BD27" i="41"/>
  <c r="BD28" i="41"/>
  <c r="BD29" i="41"/>
  <c r="BD30" i="41"/>
  <c r="BD31" i="41"/>
  <c r="BD32" i="41"/>
  <c r="BD33" i="41"/>
  <c r="BD34" i="41"/>
  <c r="BD35" i="41"/>
  <c r="BD36" i="41"/>
  <c r="BD37" i="41"/>
  <c r="BD25" i="41"/>
  <c r="BC38" i="41"/>
  <c r="BC26" i="41"/>
  <c r="BC27" i="41"/>
  <c r="BC28" i="41"/>
  <c r="BC29" i="41"/>
  <c r="BC30" i="41"/>
  <c r="BC31" i="41"/>
  <c r="BC32" i="41"/>
  <c r="BC33" i="41"/>
  <c r="BC34" i="41"/>
  <c r="BC35" i="41"/>
  <c r="BC36" i="41"/>
  <c r="BC37" i="41"/>
  <c r="BC25" i="41"/>
  <c r="BB38" i="41"/>
  <c r="BB26" i="41"/>
  <c r="BB27" i="41"/>
  <c r="BB28" i="41"/>
  <c r="BB29" i="41"/>
  <c r="BB30" i="41"/>
  <c r="BB31" i="41"/>
  <c r="BB32" i="41"/>
  <c r="BB33" i="41"/>
  <c r="BB34" i="41"/>
  <c r="BB35" i="41"/>
  <c r="BB36" i="41"/>
  <c r="BB37" i="41"/>
  <c r="BB25" i="41"/>
  <c r="BA38" i="41"/>
  <c r="BA26" i="41"/>
  <c r="BA27" i="41"/>
  <c r="BA28" i="41"/>
  <c r="BA29" i="41"/>
  <c r="BA30" i="41"/>
  <c r="BA31" i="41"/>
  <c r="BA32" i="41"/>
  <c r="BA33" i="41"/>
  <c r="BA34" i="41"/>
  <c r="BA35" i="41"/>
  <c r="BA36" i="41"/>
  <c r="BA37" i="41"/>
  <c r="BA25" i="41"/>
  <c r="AZ38" i="41"/>
  <c r="AZ26" i="41"/>
  <c r="AZ27" i="41"/>
  <c r="AZ28" i="41"/>
  <c r="AZ29" i="41"/>
  <c r="AZ30" i="41"/>
  <c r="AZ31" i="41"/>
  <c r="AZ32" i="41"/>
  <c r="AZ33" i="41"/>
  <c r="AZ34" i="41"/>
  <c r="AZ35" i="41"/>
  <c r="AZ36" i="41"/>
  <c r="AZ37" i="41"/>
  <c r="AZ25" i="41"/>
  <c r="AY38" i="41"/>
  <c r="AY26" i="41"/>
  <c r="AY27" i="41"/>
  <c r="AY28" i="41"/>
  <c r="AY29" i="41"/>
  <c r="AY30" i="41"/>
  <c r="AY31" i="41"/>
  <c r="AY32" i="41"/>
  <c r="AY33" i="41"/>
  <c r="AY34" i="41"/>
  <c r="AY35" i="41"/>
  <c r="AY36" i="41"/>
  <c r="AY37" i="41"/>
  <c r="AY25" i="41"/>
  <c r="AX38" i="41"/>
  <c r="AX26" i="41"/>
  <c r="AX27" i="41"/>
  <c r="AX28" i="41"/>
  <c r="AX29" i="41"/>
  <c r="AX30" i="41"/>
  <c r="AX31" i="41"/>
  <c r="AX32" i="41"/>
  <c r="AX33" i="41"/>
  <c r="AX34" i="41"/>
  <c r="AX35" i="41"/>
  <c r="AX36" i="41"/>
  <c r="AX37" i="41"/>
  <c r="AX25" i="41"/>
  <c r="AW38" i="41"/>
  <c r="AW26" i="41"/>
  <c r="AW27" i="41"/>
  <c r="AW28" i="41"/>
  <c r="AW29" i="41"/>
  <c r="AW30" i="41"/>
  <c r="AW31" i="41"/>
  <c r="AW32" i="41"/>
  <c r="AW33" i="41"/>
  <c r="AW34" i="41"/>
  <c r="AW35" i="41"/>
  <c r="AW36" i="41"/>
  <c r="AW37" i="41"/>
  <c r="AW25" i="41"/>
  <c r="AV38" i="41"/>
  <c r="AV26" i="41"/>
  <c r="AV27" i="41"/>
  <c r="AV28" i="41"/>
  <c r="AV29" i="41"/>
  <c r="AV30" i="41"/>
  <c r="AV31" i="41"/>
  <c r="AV32" i="41"/>
  <c r="AV33" i="41"/>
  <c r="AV34" i="41"/>
  <c r="AV35" i="41"/>
  <c r="AV36" i="41"/>
  <c r="AV37" i="41"/>
  <c r="AV25" i="41"/>
  <c r="AV24" i="41"/>
  <c r="AU38" i="41"/>
  <c r="AU26" i="41"/>
  <c r="AU27" i="41"/>
  <c r="AU28" i="41"/>
  <c r="AU29" i="41"/>
  <c r="AU30" i="41"/>
  <c r="AU31" i="41"/>
  <c r="AU32" i="41"/>
  <c r="AU33" i="41"/>
  <c r="AU34" i="41"/>
  <c r="AU35" i="41"/>
  <c r="AU36" i="41"/>
  <c r="AU37" i="41"/>
  <c r="AU25" i="41"/>
  <c r="AT38" i="41"/>
  <c r="AT26" i="41"/>
  <c r="AT27" i="41"/>
  <c r="AT28" i="41"/>
  <c r="AT29" i="41"/>
  <c r="AT30" i="41"/>
  <c r="AT31" i="41"/>
  <c r="AT32" i="41"/>
  <c r="AT33" i="41"/>
  <c r="AT34" i="41"/>
  <c r="AT35" i="41"/>
  <c r="AT36" i="41"/>
  <c r="AT37" i="41"/>
  <c r="AT25" i="41"/>
  <c r="AS38" i="41"/>
  <c r="AS26" i="41"/>
  <c r="AS27" i="41"/>
  <c r="AS28" i="41"/>
  <c r="AS29" i="41"/>
  <c r="AS30" i="41"/>
  <c r="AS31" i="41"/>
  <c r="AS32" i="41"/>
  <c r="AS33" i="41"/>
  <c r="AS34" i="41"/>
  <c r="AS35" i="41"/>
  <c r="AS36" i="41"/>
  <c r="AS37" i="41"/>
  <c r="AS25" i="41"/>
  <c r="AR38" i="41"/>
  <c r="AR26" i="41"/>
  <c r="AR27" i="41"/>
  <c r="AR28" i="41"/>
  <c r="AR29" i="41"/>
  <c r="AR30" i="41"/>
  <c r="AR31" i="41"/>
  <c r="AR32" i="41"/>
  <c r="AR33" i="41"/>
  <c r="AR34" i="41"/>
  <c r="AR35" i="41"/>
  <c r="AR36" i="41"/>
  <c r="AR37" i="41"/>
  <c r="AR25" i="41"/>
  <c r="AQ38" i="41"/>
  <c r="AQ26" i="41"/>
  <c r="AQ27" i="41"/>
  <c r="AQ28" i="41"/>
  <c r="AQ29" i="41"/>
  <c r="AQ30" i="41"/>
  <c r="AQ31" i="41"/>
  <c r="AQ32" i="41"/>
  <c r="AQ33" i="41"/>
  <c r="AQ34" i="41"/>
  <c r="AQ35" i="41"/>
  <c r="AQ36" i="41"/>
  <c r="AQ37" i="41"/>
  <c r="AQ25" i="41"/>
  <c r="AP38" i="41"/>
  <c r="AP26" i="41"/>
  <c r="AP27" i="41"/>
  <c r="AP28" i="41"/>
  <c r="AP29" i="41"/>
  <c r="AP30" i="41"/>
  <c r="AP31" i="41"/>
  <c r="AP32" i="41"/>
  <c r="AP33" i="41"/>
  <c r="AP34" i="41"/>
  <c r="AP35" i="41"/>
  <c r="AP36" i="41"/>
  <c r="AP37" i="41"/>
  <c r="AP25" i="41"/>
  <c r="AJ38" i="41"/>
  <c r="AJ26" i="41"/>
  <c r="AJ27" i="41"/>
  <c r="AJ28" i="41"/>
  <c r="AJ29" i="41"/>
  <c r="AJ30" i="41"/>
  <c r="AJ31" i="41"/>
  <c r="AJ32" i="41"/>
  <c r="AJ33" i="41"/>
  <c r="AJ34" i="41"/>
  <c r="AJ35" i="41"/>
  <c r="AJ36" i="41"/>
  <c r="AJ37" i="41"/>
  <c r="AJ25" i="41"/>
  <c r="AG38" i="41"/>
  <c r="AG26" i="41"/>
  <c r="AG27" i="41"/>
  <c r="AG28" i="41"/>
  <c r="AG29" i="41"/>
  <c r="AG30" i="41"/>
  <c r="AG31" i="41"/>
  <c r="AG32" i="41"/>
  <c r="AG33" i="41"/>
  <c r="AG34" i="41"/>
  <c r="AG35" i="41"/>
  <c r="AG36" i="41"/>
  <c r="AG37" i="41"/>
  <c r="AG25" i="41"/>
  <c r="AF38" i="41"/>
  <c r="AF26" i="41"/>
  <c r="AF27" i="41"/>
  <c r="AF28" i="41"/>
  <c r="AF29" i="41"/>
  <c r="AF30" i="41"/>
  <c r="AF31" i="41"/>
  <c r="AF32" i="41"/>
  <c r="AF33" i="41"/>
  <c r="AF34" i="41"/>
  <c r="AF35" i="41"/>
  <c r="AF36" i="41"/>
  <c r="AF37" i="41"/>
  <c r="AF25" i="41"/>
  <c r="AD38" i="41"/>
  <c r="AD26" i="41"/>
  <c r="AD27" i="41"/>
  <c r="AD28" i="41"/>
  <c r="AD29" i="41"/>
  <c r="AD30" i="41"/>
  <c r="AD31" i="41"/>
  <c r="AD32" i="41"/>
  <c r="AD33" i="41"/>
  <c r="AD34" i="41"/>
  <c r="AD35" i="41"/>
  <c r="AD36" i="41"/>
  <c r="AD37" i="41"/>
  <c r="AC38" i="41"/>
  <c r="AC26" i="41"/>
  <c r="AC27" i="41"/>
  <c r="AC28" i="41"/>
  <c r="AC29" i="41"/>
  <c r="AC30" i="41"/>
  <c r="AC31" i="41"/>
  <c r="AC32" i="41"/>
  <c r="AC33" i="41"/>
  <c r="AC34" i="41"/>
  <c r="AC35" i="41"/>
  <c r="AC36" i="41"/>
  <c r="AC37" i="41"/>
  <c r="AC25" i="41"/>
  <c r="W26" i="41"/>
  <c r="W30" i="41"/>
  <c r="W33" i="41"/>
  <c r="W34" i="41"/>
  <c r="W37" i="41"/>
  <c r="N38" i="41"/>
  <c r="N26" i="41"/>
  <c r="N27" i="41"/>
  <c r="N28" i="41"/>
  <c r="N29" i="41"/>
  <c r="N30" i="41"/>
  <c r="N31" i="41"/>
  <c r="N32" i="41"/>
  <c r="N33" i="41"/>
  <c r="N34" i="41"/>
  <c r="N35" i="41"/>
  <c r="N36" i="41"/>
  <c r="N37" i="41"/>
  <c r="N25" i="41"/>
  <c r="M38" i="41"/>
  <c r="M26" i="41"/>
  <c r="M27" i="41"/>
  <c r="M28" i="41"/>
  <c r="M29" i="41"/>
  <c r="M30" i="41"/>
  <c r="M31" i="41"/>
  <c r="M32" i="41"/>
  <c r="M33" i="41"/>
  <c r="M34" i="41"/>
  <c r="M35" i="41"/>
  <c r="M36" i="41"/>
  <c r="M37" i="41"/>
  <c r="M25" i="41"/>
  <c r="K38" i="41"/>
  <c r="K26" i="41"/>
  <c r="K27" i="41"/>
  <c r="K28" i="41"/>
  <c r="K29" i="41"/>
  <c r="K30" i="41"/>
  <c r="K31" i="41"/>
  <c r="K32" i="41"/>
  <c r="K33" i="41"/>
  <c r="K34" i="41"/>
  <c r="K35" i="41"/>
  <c r="K36" i="41"/>
  <c r="K37" i="41"/>
  <c r="K25" i="41"/>
  <c r="J38" i="41"/>
  <c r="J26" i="41"/>
  <c r="J27" i="41"/>
  <c r="J28" i="41"/>
  <c r="J29" i="41"/>
  <c r="J30" i="41"/>
  <c r="J31" i="41"/>
  <c r="J32" i="41"/>
  <c r="J33" i="41"/>
  <c r="J34" i="41"/>
  <c r="J35" i="41"/>
  <c r="J36" i="41"/>
  <c r="J37" i="41"/>
  <c r="J25" i="41"/>
  <c r="I38" i="41"/>
  <c r="I26" i="41"/>
  <c r="I27" i="41"/>
  <c r="I28" i="41"/>
  <c r="I29" i="41"/>
  <c r="I30" i="41"/>
  <c r="I31" i="41"/>
  <c r="I32" i="41"/>
  <c r="I33" i="41"/>
  <c r="I34" i="41"/>
  <c r="I35" i="41"/>
  <c r="I36" i="41"/>
  <c r="I37" i="41"/>
  <c r="I25" i="41"/>
  <c r="H38" i="41"/>
  <c r="H26" i="41"/>
  <c r="H27" i="41"/>
  <c r="H28" i="41"/>
  <c r="H29" i="41"/>
  <c r="H30" i="41"/>
  <c r="H31" i="41"/>
  <c r="H32" i="41"/>
  <c r="H33" i="41"/>
  <c r="H34" i="41"/>
  <c r="H35" i="41"/>
  <c r="H36" i="41"/>
  <c r="H37" i="41"/>
  <c r="H25" i="41"/>
  <c r="G38" i="41"/>
  <c r="G26" i="41"/>
  <c r="G27" i="41"/>
  <c r="G28" i="41"/>
  <c r="G29" i="41"/>
  <c r="G30" i="41"/>
  <c r="G31" i="41"/>
  <c r="G32" i="41"/>
  <c r="G33" i="41"/>
  <c r="G34" i="41"/>
  <c r="G35" i="41"/>
  <c r="G36" i="41"/>
  <c r="G37" i="41"/>
  <c r="G25" i="41"/>
  <c r="F38" i="41"/>
  <c r="F26" i="41"/>
  <c r="F27" i="41"/>
  <c r="F28" i="41"/>
  <c r="F29" i="41"/>
  <c r="F30" i="41"/>
  <c r="F31" i="41"/>
  <c r="F32" i="41"/>
  <c r="F33" i="41"/>
  <c r="F34" i="41"/>
  <c r="F35" i="41"/>
  <c r="F36" i="41"/>
  <c r="F37" i="41"/>
  <c r="F25" i="41"/>
  <c r="CG24" i="41"/>
  <c r="CD24" i="41"/>
  <c r="BY24" i="41"/>
  <c r="BZ24" i="41"/>
  <c r="CA24" i="41"/>
  <c r="CB24" i="41"/>
  <c r="BS24" i="41"/>
  <c r="BT24" i="41"/>
  <c r="BU24" i="41"/>
  <c r="BV24" i="41"/>
  <c r="BW24" i="41"/>
  <c r="BX24" i="41"/>
  <c r="BP24" i="41"/>
  <c r="BO24" i="41"/>
  <c r="BI24" i="41"/>
  <c r="BJ24" i="41"/>
  <c r="BL24" i="41"/>
  <c r="BM24" i="41"/>
  <c r="BH24" i="41"/>
  <c r="BG24" i="41"/>
  <c r="BF24" i="41"/>
  <c r="BE24" i="41"/>
  <c r="BD24" i="41"/>
  <c r="AZ24" i="41"/>
  <c r="BA24" i="41"/>
  <c r="BB24" i="41"/>
  <c r="BC24" i="41"/>
  <c r="AY24" i="41"/>
  <c r="AX24" i="41"/>
  <c r="AQ24" i="41"/>
  <c r="AR24" i="41"/>
  <c r="AS24" i="41"/>
  <c r="AT24" i="41"/>
  <c r="AU24" i="41"/>
  <c r="AW24" i="41"/>
  <c r="AP24" i="41"/>
  <c r="AC24" i="41"/>
  <c r="AF24" i="41"/>
  <c r="AG24" i="41"/>
  <c r="AJ24" i="41"/>
  <c r="M24" i="41"/>
  <c r="N24" i="41"/>
  <c r="K24" i="41"/>
  <c r="J24" i="41"/>
  <c r="I24" i="41"/>
  <c r="H24" i="41"/>
  <c r="F24" i="41"/>
  <c r="G24" i="41"/>
  <c r="AG23" i="41"/>
  <c r="AG22" i="41"/>
  <c r="AG21" i="41"/>
  <c r="AG20" i="41"/>
  <c r="AG19" i="41"/>
  <c r="AG18" i="41"/>
  <c r="AG17" i="41"/>
  <c r="AG16" i="41"/>
  <c r="AG15" i="41"/>
  <c r="AG14" i="41"/>
  <c r="AG13" i="41"/>
  <c r="AG12" i="41"/>
  <c r="AG11" i="41"/>
  <c r="AG10" i="41"/>
  <c r="AG9" i="41"/>
  <c r="CG11" i="41"/>
  <c r="CG12" i="41"/>
  <c r="CG13" i="41"/>
  <c r="CG14" i="41"/>
  <c r="CG15" i="41"/>
  <c r="CG16" i="41"/>
  <c r="CG17" i="41"/>
  <c r="CG18" i="41"/>
  <c r="CG19" i="41"/>
  <c r="CG20" i="41"/>
  <c r="CG21" i="41"/>
  <c r="CG22" i="41"/>
  <c r="CG23" i="41"/>
  <c r="CG10" i="41"/>
  <c r="CG9" i="41"/>
  <c r="CD11" i="41"/>
  <c r="CD12" i="41"/>
  <c r="CD13" i="41"/>
  <c r="CD14" i="41"/>
  <c r="CD15" i="41"/>
  <c r="CD16" i="41"/>
  <c r="CD17" i="41"/>
  <c r="CD18" i="41"/>
  <c r="CD19" i="41"/>
  <c r="CD20" i="41"/>
  <c r="CD21" i="41"/>
  <c r="CD22" i="41"/>
  <c r="CD23" i="41"/>
  <c r="CD10" i="41"/>
  <c r="CB11" i="41"/>
  <c r="CB12" i="41"/>
  <c r="CB13" i="41"/>
  <c r="CB14" i="41"/>
  <c r="CB15" i="41"/>
  <c r="CB16" i="41"/>
  <c r="CB17" i="41"/>
  <c r="CB18" i="41"/>
  <c r="CB19" i="41"/>
  <c r="CB20" i="41"/>
  <c r="CB21" i="41"/>
  <c r="CB22" i="41"/>
  <c r="CB23" i="41"/>
  <c r="CB10" i="41"/>
  <c r="CA11" i="41"/>
  <c r="CA12" i="41"/>
  <c r="CA13" i="41"/>
  <c r="CA14" i="41"/>
  <c r="CA15" i="41"/>
  <c r="CA16" i="41"/>
  <c r="CA17" i="41"/>
  <c r="CA18" i="41"/>
  <c r="CA19" i="41"/>
  <c r="CA20" i="41"/>
  <c r="CA21" i="41"/>
  <c r="CA22" i="41"/>
  <c r="CA23" i="41"/>
  <c r="CA10" i="41"/>
  <c r="BZ11" i="41"/>
  <c r="BZ12" i="41"/>
  <c r="BZ13" i="41"/>
  <c r="BZ14" i="41"/>
  <c r="BZ15" i="41"/>
  <c r="BZ16" i="41"/>
  <c r="BZ17" i="41"/>
  <c r="BZ18" i="41"/>
  <c r="BZ19" i="41"/>
  <c r="BZ20" i="41"/>
  <c r="BZ21" i="41"/>
  <c r="BZ22" i="41"/>
  <c r="BZ23" i="41"/>
  <c r="BZ10" i="41"/>
  <c r="BY11" i="41"/>
  <c r="BY12" i="41"/>
  <c r="BY13" i="41"/>
  <c r="BY14" i="41"/>
  <c r="BY15" i="41"/>
  <c r="BY16" i="41"/>
  <c r="BY17" i="41"/>
  <c r="BY18" i="41"/>
  <c r="BY19" i="41"/>
  <c r="BY20" i="41"/>
  <c r="BY21" i="41"/>
  <c r="BY22" i="41"/>
  <c r="BY23" i="41"/>
  <c r="BY10" i="41"/>
  <c r="BX11" i="41"/>
  <c r="BX12" i="41"/>
  <c r="BX13" i="41"/>
  <c r="BX14" i="41"/>
  <c r="BX15" i="41"/>
  <c r="BX16" i="41"/>
  <c r="BX17" i="41"/>
  <c r="BX18" i="41"/>
  <c r="BX19" i="41"/>
  <c r="BX20" i="41"/>
  <c r="BX21" i="41"/>
  <c r="BX22" i="41"/>
  <c r="BX23" i="41"/>
  <c r="BX10" i="41"/>
  <c r="BW11" i="41"/>
  <c r="BW12" i="41"/>
  <c r="BW13" i="41"/>
  <c r="BW14" i="41"/>
  <c r="BW15" i="41"/>
  <c r="BW16" i="41"/>
  <c r="BW17" i="41"/>
  <c r="BW18" i="41"/>
  <c r="BW19" i="41"/>
  <c r="BW20" i="41"/>
  <c r="BW21" i="41"/>
  <c r="BW22" i="41"/>
  <c r="BW23" i="41"/>
  <c r="BW10" i="41"/>
  <c r="BU11" i="41"/>
  <c r="BU12" i="41"/>
  <c r="BU13" i="41"/>
  <c r="BU14" i="41"/>
  <c r="BU15" i="41"/>
  <c r="BU16" i="41"/>
  <c r="BU17" i="41"/>
  <c r="BU18" i="41"/>
  <c r="BU19" i="41"/>
  <c r="BU20" i="41"/>
  <c r="BU21" i="41"/>
  <c r="BU22" i="41"/>
  <c r="BU23" i="41"/>
  <c r="BU10" i="41"/>
  <c r="BT11" i="41"/>
  <c r="BT12" i="41"/>
  <c r="BT13" i="41"/>
  <c r="BT14" i="41"/>
  <c r="BT15" i="41"/>
  <c r="BT16" i="41"/>
  <c r="BT17" i="41"/>
  <c r="BT18" i="41"/>
  <c r="BT19" i="41"/>
  <c r="BT20" i="41"/>
  <c r="BT21" i="41"/>
  <c r="BT22" i="41"/>
  <c r="BT23" i="41"/>
  <c r="BT10" i="41"/>
  <c r="BP11" i="41"/>
  <c r="BP12" i="41"/>
  <c r="BP13" i="41"/>
  <c r="BP14" i="41"/>
  <c r="BP15" i="41"/>
  <c r="BP16" i="41"/>
  <c r="BP17" i="41"/>
  <c r="BP18" i="41"/>
  <c r="BP19" i="41"/>
  <c r="BP20" i="41"/>
  <c r="BP21" i="41"/>
  <c r="BP22" i="41"/>
  <c r="BP23" i="41"/>
  <c r="BP10" i="41"/>
  <c r="BM11" i="41"/>
  <c r="BM12" i="41"/>
  <c r="BM13" i="41"/>
  <c r="BM14" i="41"/>
  <c r="BM15" i="41"/>
  <c r="BM16" i="41"/>
  <c r="BM17" i="41"/>
  <c r="BM18" i="41"/>
  <c r="BM19" i="41"/>
  <c r="BM20" i="41"/>
  <c r="BM21" i="41"/>
  <c r="BM22" i="41"/>
  <c r="BM23" i="41"/>
  <c r="BM10" i="41"/>
  <c r="BL11" i="41"/>
  <c r="BL12" i="41"/>
  <c r="BL13" i="41"/>
  <c r="BL14" i="41"/>
  <c r="BL15" i="41"/>
  <c r="BL16" i="41"/>
  <c r="BL17" i="41"/>
  <c r="BL18" i="41"/>
  <c r="BL19" i="41"/>
  <c r="BL20" i="41"/>
  <c r="BL21" i="41"/>
  <c r="BL22" i="41"/>
  <c r="BL23" i="41"/>
  <c r="BL10" i="41"/>
  <c r="BJ11" i="41"/>
  <c r="BJ12" i="41"/>
  <c r="BJ13" i="41"/>
  <c r="BJ14" i="41"/>
  <c r="BJ15" i="41"/>
  <c r="BJ16" i="41"/>
  <c r="BJ17" i="41"/>
  <c r="BJ18" i="41"/>
  <c r="BJ19" i="41"/>
  <c r="BJ20" i="41"/>
  <c r="BJ21" i="41"/>
  <c r="BJ22" i="41"/>
  <c r="BJ23" i="41"/>
  <c r="BJ10" i="41"/>
  <c r="BI11" i="41"/>
  <c r="BI12" i="41"/>
  <c r="BI13" i="41"/>
  <c r="BI14" i="41"/>
  <c r="BI15" i="41"/>
  <c r="BI16" i="41"/>
  <c r="BI17" i="41"/>
  <c r="BI18" i="41"/>
  <c r="BI19" i="41"/>
  <c r="BI20" i="41"/>
  <c r="BI21" i="41"/>
  <c r="BI22" i="41"/>
  <c r="BI23" i="41"/>
  <c r="BI10" i="41"/>
  <c r="BH11" i="41"/>
  <c r="BH12" i="41"/>
  <c r="BH13" i="41"/>
  <c r="BH14" i="41"/>
  <c r="BH15" i="41"/>
  <c r="BH16" i="41"/>
  <c r="BH17" i="41"/>
  <c r="BH18" i="41"/>
  <c r="BH19" i="41"/>
  <c r="BH20" i="41"/>
  <c r="BH21" i="41"/>
  <c r="BH22" i="41"/>
  <c r="BH23" i="41"/>
  <c r="BH10" i="41"/>
  <c r="BH9" i="41"/>
  <c r="BG11" i="41"/>
  <c r="BG12" i="41"/>
  <c r="BG13" i="41"/>
  <c r="BG14" i="41"/>
  <c r="BG15" i="41"/>
  <c r="BG16" i="41"/>
  <c r="BG17" i="41"/>
  <c r="BG18" i="41"/>
  <c r="BG19" i="41"/>
  <c r="BG20" i="41"/>
  <c r="BG21" i="41"/>
  <c r="BG22" i="41"/>
  <c r="BG23" i="41"/>
  <c r="BG10" i="41"/>
  <c r="BF11" i="41"/>
  <c r="BF12" i="41"/>
  <c r="BF13" i="41"/>
  <c r="BF14" i="41"/>
  <c r="BF15" i="41"/>
  <c r="BF16" i="41"/>
  <c r="BF17" i="41"/>
  <c r="BF18" i="41"/>
  <c r="BF19" i="41"/>
  <c r="BF20" i="41"/>
  <c r="BF21" i="41"/>
  <c r="BF22" i="41"/>
  <c r="BF23" i="41"/>
  <c r="BF10" i="41"/>
  <c r="BE11" i="41"/>
  <c r="BE12" i="41"/>
  <c r="BE13" i="41"/>
  <c r="BE14" i="41"/>
  <c r="BE15" i="41"/>
  <c r="BE16" i="41"/>
  <c r="BE17" i="41"/>
  <c r="BE18" i="41"/>
  <c r="BE19" i="41"/>
  <c r="BE20" i="41"/>
  <c r="BE21" i="41"/>
  <c r="BE22" i="41"/>
  <c r="BE23" i="41"/>
  <c r="BE10" i="41"/>
  <c r="BD11" i="41"/>
  <c r="BD12" i="41"/>
  <c r="BD13" i="41"/>
  <c r="BD14" i="41"/>
  <c r="BD15" i="41"/>
  <c r="BD16" i="41"/>
  <c r="BD17" i="41"/>
  <c r="BD18" i="41"/>
  <c r="BD19" i="41"/>
  <c r="BD20" i="41"/>
  <c r="BD21" i="41"/>
  <c r="BD22" i="41"/>
  <c r="BD23" i="41"/>
  <c r="BD10" i="41"/>
  <c r="BC11" i="41"/>
  <c r="BC12" i="41"/>
  <c r="BC13" i="41"/>
  <c r="BC14" i="41"/>
  <c r="BC15" i="41"/>
  <c r="BC16" i="41"/>
  <c r="BC17" i="41"/>
  <c r="BC18" i="41"/>
  <c r="BC19" i="41"/>
  <c r="BC20" i="41"/>
  <c r="BC21" i="41"/>
  <c r="BC22" i="41"/>
  <c r="BC23" i="41"/>
  <c r="BC10" i="41"/>
  <c r="BB11" i="41"/>
  <c r="BB12" i="41"/>
  <c r="BB13" i="41"/>
  <c r="BB14" i="41"/>
  <c r="BB15" i="41"/>
  <c r="BB16" i="41"/>
  <c r="BB17" i="41"/>
  <c r="BB18" i="41"/>
  <c r="BB19" i="41"/>
  <c r="BB20" i="41"/>
  <c r="BB21" i="41"/>
  <c r="BB22" i="41"/>
  <c r="BB23" i="41"/>
  <c r="BB10" i="41"/>
  <c r="BA11" i="41"/>
  <c r="BA12" i="41"/>
  <c r="BA13" i="41"/>
  <c r="BA14" i="41"/>
  <c r="BA15" i="41"/>
  <c r="BA16" i="41"/>
  <c r="BA17" i="41"/>
  <c r="BA18" i="41"/>
  <c r="BA19" i="41"/>
  <c r="BA20" i="41"/>
  <c r="BA21" i="41"/>
  <c r="BA22" i="41"/>
  <c r="BA23" i="41"/>
  <c r="BA10" i="41"/>
  <c r="AZ11" i="41"/>
  <c r="AZ12" i="41"/>
  <c r="AZ13" i="41"/>
  <c r="AZ14" i="41"/>
  <c r="AZ15" i="41"/>
  <c r="AZ16" i="41"/>
  <c r="AZ17" i="41"/>
  <c r="AZ18" i="41"/>
  <c r="AZ19" i="41"/>
  <c r="AZ20" i="41"/>
  <c r="AZ21" i="41"/>
  <c r="AZ22" i="41"/>
  <c r="AZ23" i="41"/>
  <c r="AZ10" i="41"/>
  <c r="AY11" i="41"/>
  <c r="AY12" i="41"/>
  <c r="AY13" i="41"/>
  <c r="AY14" i="41"/>
  <c r="AY15" i="41"/>
  <c r="AY16" i="41"/>
  <c r="AY17" i="41"/>
  <c r="AY18" i="41"/>
  <c r="AY19" i="41"/>
  <c r="AY20" i="41"/>
  <c r="AY21" i="41"/>
  <c r="AY22" i="41"/>
  <c r="AY23" i="41"/>
  <c r="AY10" i="41"/>
  <c r="AX11" i="41"/>
  <c r="AX12" i="41"/>
  <c r="AX13" i="41"/>
  <c r="AX14" i="41"/>
  <c r="AX15" i="41"/>
  <c r="AX16" i="41"/>
  <c r="AX17" i="41"/>
  <c r="AX18" i="41"/>
  <c r="AX19" i="41"/>
  <c r="AX20" i="41"/>
  <c r="AX21" i="41"/>
  <c r="AX22" i="41"/>
  <c r="AX23" i="41"/>
  <c r="AX10" i="41"/>
  <c r="AW11" i="41"/>
  <c r="AW12" i="41"/>
  <c r="AW13" i="41"/>
  <c r="AW14" i="41"/>
  <c r="AW15" i="41"/>
  <c r="AW16" i="41"/>
  <c r="AW17" i="41"/>
  <c r="AW18" i="41"/>
  <c r="AW19" i="41"/>
  <c r="AW20" i="41"/>
  <c r="AW21" i="41"/>
  <c r="AW22" i="41"/>
  <c r="AW23" i="41"/>
  <c r="AW10" i="41"/>
  <c r="AV11" i="41"/>
  <c r="AV12" i="41"/>
  <c r="AV13" i="41"/>
  <c r="AV14" i="41"/>
  <c r="AV15" i="41"/>
  <c r="AV16" i="41"/>
  <c r="AV17" i="41"/>
  <c r="AV18" i="41"/>
  <c r="AV19" i="41"/>
  <c r="AV20" i="41"/>
  <c r="AV21" i="41"/>
  <c r="AV22" i="41"/>
  <c r="AV23" i="41"/>
  <c r="AV10" i="41"/>
  <c r="AU11" i="41"/>
  <c r="AU12" i="41"/>
  <c r="AU13" i="41"/>
  <c r="AU14" i="41"/>
  <c r="AU15" i="41"/>
  <c r="AU16" i="41"/>
  <c r="AU17" i="41"/>
  <c r="AU18" i="41"/>
  <c r="AU19" i="41"/>
  <c r="AU20" i="41"/>
  <c r="AU21" i="41"/>
  <c r="AU22" i="41"/>
  <c r="AU23" i="41"/>
  <c r="AU10" i="41"/>
  <c r="AT11" i="41"/>
  <c r="AT12" i="41"/>
  <c r="AT13" i="41"/>
  <c r="AT14" i="41"/>
  <c r="AT15" i="41"/>
  <c r="AT16" i="41"/>
  <c r="AT17" i="41"/>
  <c r="AT18" i="41"/>
  <c r="AT19" i="41"/>
  <c r="AT20" i="41"/>
  <c r="AT21" i="41"/>
  <c r="AT22" i="41"/>
  <c r="AT23" i="41"/>
  <c r="AT10" i="41"/>
  <c r="AS11" i="41"/>
  <c r="AS12" i="41"/>
  <c r="AS13" i="41"/>
  <c r="AS14" i="41"/>
  <c r="AS15" i="41"/>
  <c r="AS16" i="41"/>
  <c r="AS17" i="41"/>
  <c r="AS18" i="41"/>
  <c r="AS19" i="41"/>
  <c r="AS20" i="41"/>
  <c r="AS21" i="41"/>
  <c r="AS22" i="41"/>
  <c r="AS23" i="41"/>
  <c r="AS10" i="41"/>
  <c r="AR11" i="41"/>
  <c r="AR12" i="41"/>
  <c r="AR13" i="41"/>
  <c r="AR14" i="41"/>
  <c r="AR15" i="41"/>
  <c r="AR16" i="41"/>
  <c r="AR17" i="41"/>
  <c r="AR18" i="41"/>
  <c r="AR19" i="41"/>
  <c r="AR20" i="41"/>
  <c r="AR21" i="41"/>
  <c r="AR22" i="41"/>
  <c r="AR23" i="41"/>
  <c r="AR10" i="41"/>
  <c r="AQ11" i="41"/>
  <c r="AQ12" i="41"/>
  <c r="AQ13" i="41"/>
  <c r="AQ14" i="41"/>
  <c r="AQ15" i="41"/>
  <c r="AQ16" i="41"/>
  <c r="AQ17" i="41"/>
  <c r="AQ18" i="41"/>
  <c r="AQ19" i="41"/>
  <c r="AQ20" i="41"/>
  <c r="AQ21" i="41"/>
  <c r="AQ22" i="41"/>
  <c r="AQ23" i="41"/>
  <c r="AQ10" i="41"/>
  <c r="AP11" i="41"/>
  <c r="AP12" i="41"/>
  <c r="AP13" i="41"/>
  <c r="AP14" i="41"/>
  <c r="AP15" i="41"/>
  <c r="AP16" i="41"/>
  <c r="AP17" i="41"/>
  <c r="AP18" i="41"/>
  <c r="AP19" i="41"/>
  <c r="AP20" i="41"/>
  <c r="AP21" i="41"/>
  <c r="AP22" i="41"/>
  <c r="AP23" i="41"/>
  <c r="AP10" i="41"/>
  <c r="AJ11" i="41"/>
  <c r="AJ12" i="41"/>
  <c r="AJ13" i="41"/>
  <c r="AJ14" i="41"/>
  <c r="AJ15" i="41"/>
  <c r="AJ16" i="41"/>
  <c r="AJ17" i="41"/>
  <c r="AJ18" i="41"/>
  <c r="AJ19" i="41"/>
  <c r="AJ20" i="41"/>
  <c r="AJ21" i="41"/>
  <c r="AJ22" i="41"/>
  <c r="AJ23" i="41"/>
  <c r="AJ10" i="41"/>
  <c r="AF11" i="41"/>
  <c r="AF12" i="41"/>
  <c r="AF13" i="41"/>
  <c r="AF14" i="41"/>
  <c r="AF15" i="41"/>
  <c r="AF16" i="41"/>
  <c r="AF17" i="41"/>
  <c r="AF18" i="41"/>
  <c r="AF19" i="41"/>
  <c r="AF20" i="41"/>
  <c r="AF21" i="41"/>
  <c r="AF22" i="41"/>
  <c r="AF23" i="41"/>
  <c r="AF10" i="41"/>
  <c r="AD11" i="41"/>
  <c r="AD12" i="41"/>
  <c r="AD13" i="41"/>
  <c r="AD14" i="41"/>
  <c r="AD15" i="41"/>
  <c r="AD16" i="41"/>
  <c r="AD17" i="41"/>
  <c r="AD18" i="41"/>
  <c r="AD19" i="41"/>
  <c r="AD20" i="41"/>
  <c r="AD21" i="41"/>
  <c r="AD22" i="41"/>
  <c r="AD23" i="41"/>
  <c r="AD10" i="41"/>
  <c r="AC11" i="41"/>
  <c r="AC12" i="41"/>
  <c r="AC13" i="41"/>
  <c r="AC14" i="41"/>
  <c r="AC15" i="41"/>
  <c r="AC16" i="41"/>
  <c r="AC17" i="41"/>
  <c r="AC18" i="41"/>
  <c r="AC19" i="41"/>
  <c r="AC20" i="41"/>
  <c r="AC21" i="41"/>
  <c r="AC22" i="41"/>
  <c r="AC23" i="41"/>
  <c r="AC10" i="41"/>
  <c r="X11" i="41"/>
  <c r="X12" i="41"/>
  <c r="X13" i="41"/>
  <c r="X14" i="41"/>
  <c r="X15" i="41"/>
  <c r="X16" i="41"/>
  <c r="X17" i="41"/>
  <c r="X18" i="41"/>
  <c r="X19" i="41"/>
  <c r="X20" i="41"/>
  <c r="X21" i="41"/>
  <c r="X22" i="41"/>
  <c r="X23" i="41"/>
  <c r="X10" i="41"/>
  <c r="W11" i="41"/>
  <c r="W12" i="41"/>
  <c r="W13" i="41"/>
  <c r="W14" i="41"/>
  <c r="W15" i="41"/>
  <c r="W16" i="41"/>
  <c r="W17" i="41"/>
  <c r="W18" i="41"/>
  <c r="W19" i="41"/>
  <c r="W20" i="41"/>
  <c r="W21" i="41"/>
  <c r="W22" i="41"/>
  <c r="W23" i="41"/>
  <c r="W10" i="41"/>
  <c r="N11" i="41"/>
  <c r="N12" i="41"/>
  <c r="N13" i="41"/>
  <c r="N14" i="41"/>
  <c r="N15" i="41"/>
  <c r="N16" i="41"/>
  <c r="N17" i="41"/>
  <c r="N18" i="41"/>
  <c r="N19" i="41"/>
  <c r="N20" i="41"/>
  <c r="N21" i="41"/>
  <c r="N22" i="41"/>
  <c r="N23" i="41"/>
  <c r="N10" i="41"/>
  <c r="M11" i="41"/>
  <c r="M12" i="41"/>
  <c r="M13" i="41"/>
  <c r="M14" i="41"/>
  <c r="M15" i="41"/>
  <c r="M16" i="41"/>
  <c r="M17" i="41"/>
  <c r="M18" i="41"/>
  <c r="M19" i="41"/>
  <c r="M20" i="41"/>
  <c r="M21" i="41"/>
  <c r="M22" i="41"/>
  <c r="M23" i="41"/>
  <c r="M10" i="41"/>
  <c r="L23" i="41"/>
  <c r="L11" i="41"/>
  <c r="L12" i="41"/>
  <c r="L13" i="41"/>
  <c r="L14" i="41"/>
  <c r="L15" i="41"/>
  <c r="L16" i="41"/>
  <c r="L17" i="41"/>
  <c r="L18" i="41"/>
  <c r="L19" i="41"/>
  <c r="L20" i="41"/>
  <c r="L21" i="41"/>
  <c r="L22" i="41"/>
  <c r="L10" i="41"/>
  <c r="K23" i="41"/>
  <c r="K9" i="41"/>
  <c r="K11" i="41"/>
  <c r="K12" i="41"/>
  <c r="K13" i="41"/>
  <c r="K14" i="41"/>
  <c r="K15" i="41"/>
  <c r="K16" i="41"/>
  <c r="K17" i="41"/>
  <c r="K18" i="41"/>
  <c r="K19" i="41"/>
  <c r="K20" i="41"/>
  <c r="K21" i="41"/>
  <c r="K22" i="41"/>
  <c r="K10" i="41"/>
  <c r="I10" i="41"/>
  <c r="I11" i="41"/>
  <c r="I12" i="41"/>
  <c r="I13" i="41"/>
  <c r="I14" i="41"/>
  <c r="I15" i="41"/>
  <c r="I16" i="41"/>
  <c r="I17" i="41"/>
  <c r="I18" i="41"/>
  <c r="I19" i="41"/>
  <c r="I20" i="41"/>
  <c r="I21" i="41"/>
  <c r="I22" i="41"/>
  <c r="I23" i="41"/>
  <c r="H10" i="41"/>
  <c r="H11" i="41"/>
  <c r="H12" i="41"/>
  <c r="H13" i="41"/>
  <c r="H14" i="41"/>
  <c r="H15" i="41"/>
  <c r="H16" i="41"/>
  <c r="H17" i="41"/>
  <c r="H18" i="41"/>
  <c r="H19" i="41"/>
  <c r="H20" i="41"/>
  <c r="H21" i="41"/>
  <c r="H22" i="41"/>
  <c r="H23" i="41"/>
  <c r="G10" i="41"/>
  <c r="G11" i="41"/>
  <c r="G12" i="41"/>
  <c r="G13" i="41"/>
  <c r="G14" i="41"/>
  <c r="G15" i="41"/>
  <c r="G16" i="41"/>
  <c r="G17" i="41"/>
  <c r="G18" i="41"/>
  <c r="G19" i="41"/>
  <c r="G20" i="41"/>
  <c r="G21" i="41"/>
  <c r="G22" i="41"/>
  <c r="G23" i="41"/>
  <c r="F12" i="41"/>
  <c r="F13" i="41"/>
  <c r="F14" i="41"/>
  <c r="F15" i="41"/>
  <c r="F16" i="41"/>
  <c r="F17" i="41"/>
  <c r="F18" i="41"/>
  <c r="F19" i="41"/>
  <c r="F20" i="41"/>
  <c r="F21" i="41"/>
  <c r="F22" i="41"/>
  <c r="F23" i="41"/>
  <c r="A9" i="41"/>
  <c r="H9" i="41"/>
  <c r="I9" i="41"/>
  <c r="L9" i="41"/>
  <c r="M9" i="41"/>
  <c r="N9" i="41"/>
  <c r="W9" i="41"/>
  <c r="X9" i="41"/>
  <c r="AC9" i="41"/>
  <c r="AD9" i="41"/>
  <c r="AF9" i="41"/>
  <c r="AJ9" i="41"/>
  <c r="AP9" i="41"/>
  <c r="AQ9" i="41"/>
  <c r="AR9" i="41"/>
  <c r="AS9" i="41"/>
  <c r="AT9" i="41"/>
  <c r="AU9" i="41"/>
  <c r="AV9" i="41"/>
  <c r="AW9" i="41"/>
  <c r="AX9" i="41"/>
  <c r="AY9" i="41"/>
  <c r="AZ9" i="41"/>
  <c r="BA9" i="41"/>
  <c r="BB9" i="41"/>
  <c r="BC9" i="41"/>
  <c r="BD9" i="41"/>
  <c r="BE9" i="41"/>
  <c r="BF9" i="41"/>
  <c r="BG9" i="41"/>
  <c r="BI9" i="41"/>
  <c r="BJ9" i="41"/>
  <c r="BL9" i="41"/>
  <c r="BM9" i="41"/>
  <c r="BP9" i="41"/>
  <c r="BT9" i="41"/>
  <c r="BU9" i="41"/>
  <c r="BW9" i="41"/>
  <c r="BY9" i="41"/>
  <c r="BZ9" i="41"/>
  <c r="CA9" i="41"/>
  <c r="CB9" i="41"/>
  <c r="CD9" i="41"/>
  <c r="G9" i="41"/>
  <c r="E9" i="41"/>
  <c r="A1" i="48"/>
  <c r="A1" i="49"/>
  <c r="G2" i="49"/>
  <c r="A1" i="46"/>
  <c r="F2" i="46"/>
  <c r="A1" i="47"/>
  <c r="G2" i="47"/>
  <c r="A1" i="45"/>
  <c r="G2" i="45" s="1"/>
  <c r="A1" i="44"/>
  <c r="E2" i="44"/>
  <c r="A1" i="43"/>
  <c r="D2" i="43"/>
  <c r="A1" i="52"/>
  <c r="F2" i="52"/>
  <c r="F2" i="51"/>
  <c r="AL43" i="41"/>
  <c r="AL31" i="41"/>
  <c r="AL33" i="41"/>
  <c r="AD25" i="41"/>
  <c r="AD24" i="41"/>
  <c r="CE68" i="54"/>
  <c r="CF68" i="54"/>
  <c r="CF58" i="41"/>
  <c r="E68" i="54"/>
  <c r="E58" i="41"/>
  <c r="D68" i="54"/>
  <c r="D58" i="41" s="1"/>
  <c r="C68" i="54"/>
  <c r="C58" i="41" s="1"/>
  <c r="B68" i="54"/>
  <c r="B58" i="41" s="1"/>
  <c r="A68" i="54"/>
  <c r="A58" i="41" s="1"/>
  <c r="CE67" i="54"/>
  <c r="E67" i="54"/>
  <c r="E57" i="41"/>
  <c r="D67" i="54"/>
  <c r="D57" i="41" s="1"/>
  <c r="C67" i="54"/>
  <c r="C57" i="41" s="1"/>
  <c r="B67" i="54"/>
  <c r="B57" i="41" s="1"/>
  <c r="A67" i="54"/>
  <c r="A57" i="41"/>
  <c r="CE66" i="54"/>
  <c r="CF66" i="54" s="1"/>
  <c r="CF56" i="41" s="1"/>
  <c r="E66" i="54"/>
  <c r="E56" i="41" s="1"/>
  <c r="D66" i="54"/>
  <c r="D56" i="41" s="1"/>
  <c r="C66" i="54"/>
  <c r="C56" i="41" s="1"/>
  <c r="B66" i="54"/>
  <c r="B56" i="41" s="1"/>
  <c r="A66" i="54"/>
  <c r="A56" i="41"/>
  <c r="CE65" i="54"/>
  <c r="CE55" i="41" s="1"/>
  <c r="CF65" i="54"/>
  <c r="CF55" i="41"/>
  <c r="E65" i="54"/>
  <c r="E55" i="41"/>
  <c r="D65" i="54"/>
  <c r="D55" i="41" s="1"/>
  <c r="C65" i="54"/>
  <c r="C55" i="41" s="1"/>
  <c r="B65" i="54"/>
  <c r="B55" i="41" s="1"/>
  <c r="A65" i="54"/>
  <c r="A55" i="41"/>
  <c r="CE64" i="54"/>
  <c r="E64" i="54"/>
  <c r="E54" i="41"/>
  <c r="D64" i="54"/>
  <c r="D54" i="41" s="1"/>
  <c r="C64" i="54"/>
  <c r="C54" i="41" s="1"/>
  <c r="B64" i="54"/>
  <c r="B54" i="41" s="1"/>
  <c r="A64" i="54"/>
  <c r="A54" i="41"/>
  <c r="CE63" i="54"/>
  <c r="CF63" i="54"/>
  <c r="CF53" i="41" s="1"/>
  <c r="E63" i="54"/>
  <c r="E53" i="41"/>
  <c r="D63" i="54"/>
  <c r="D53" i="41" s="1"/>
  <c r="C63" i="54"/>
  <c r="C53" i="41" s="1"/>
  <c r="B63" i="54"/>
  <c r="B53" i="41" s="1"/>
  <c r="A63" i="54"/>
  <c r="A53" i="41"/>
  <c r="CE62" i="54"/>
  <c r="CF62" i="54"/>
  <c r="CF52" i="41"/>
  <c r="E62" i="54"/>
  <c r="E52" i="41"/>
  <c r="D62" i="54"/>
  <c r="D52" i="41" s="1"/>
  <c r="C62" i="54"/>
  <c r="C52" i="41" s="1"/>
  <c r="B62" i="54"/>
  <c r="B52" i="41" s="1"/>
  <c r="A62" i="54"/>
  <c r="A52" i="41"/>
  <c r="CE61" i="54"/>
  <c r="CF61" i="54"/>
  <c r="CF51" i="41"/>
  <c r="E61" i="54"/>
  <c r="E51" i="41" s="1"/>
  <c r="D61" i="54"/>
  <c r="D51" i="41" s="1"/>
  <c r="C61" i="54"/>
  <c r="C51" i="41" s="1"/>
  <c r="B61" i="54"/>
  <c r="B51" i="41" s="1"/>
  <c r="A61" i="54"/>
  <c r="A51" i="41"/>
  <c r="CE60" i="54"/>
  <c r="CE50" i="41" s="1"/>
  <c r="CF60" i="54"/>
  <c r="CF50" i="41"/>
  <c r="E60" i="54"/>
  <c r="E50" i="41" s="1"/>
  <c r="D60" i="54"/>
  <c r="D50" i="41" s="1"/>
  <c r="C60" i="54"/>
  <c r="C50" i="41" s="1"/>
  <c r="B60" i="54"/>
  <c r="B50" i="41" s="1"/>
  <c r="A60" i="54"/>
  <c r="A50" i="41"/>
  <c r="CE59" i="54"/>
  <c r="CE49" i="41" s="1"/>
  <c r="E59" i="54"/>
  <c r="E49" i="41"/>
  <c r="D59" i="54"/>
  <c r="D49" i="41" s="1"/>
  <c r="C59" i="54"/>
  <c r="C49" i="41" s="1"/>
  <c r="B59" i="54"/>
  <c r="B49" i="41" s="1"/>
  <c r="A59" i="54"/>
  <c r="A49" i="41" s="1"/>
  <c r="CE58" i="54"/>
  <c r="CF58" i="54"/>
  <c r="CF48" i="41" s="1"/>
  <c r="E58" i="54"/>
  <c r="E48" i="41"/>
  <c r="D58" i="54"/>
  <c r="D48" i="41" s="1"/>
  <c r="C58" i="54"/>
  <c r="C48" i="41" s="1"/>
  <c r="B58" i="54"/>
  <c r="B48" i="41" s="1"/>
  <c r="A58" i="54"/>
  <c r="A48" i="41" s="1"/>
  <c r="CE57" i="54"/>
  <c r="CF57" i="54"/>
  <c r="CF47" i="41"/>
  <c r="E57" i="54"/>
  <c r="E47" i="41" s="1"/>
  <c r="D57" i="54"/>
  <c r="D47" i="41" s="1"/>
  <c r="C57" i="54"/>
  <c r="C47" i="41" s="1"/>
  <c r="B57" i="54"/>
  <c r="B47" i="41" s="1"/>
  <c r="A57" i="54"/>
  <c r="A47" i="41" s="1"/>
  <c r="CE56" i="54"/>
  <c r="CE46" i="41" s="1"/>
  <c r="CF56" i="54"/>
  <c r="CF46" i="41"/>
  <c r="E56" i="54"/>
  <c r="E46" i="41" s="1"/>
  <c r="D56" i="54"/>
  <c r="D46" i="41" s="1"/>
  <c r="C56" i="54"/>
  <c r="C46" i="41" s="1"/>
  <c r="B56" i="54"/>
  <c r="B46" i="41" s="1"/>
  <c r="A56" i="54"/>
  <c r="A46" i="41" s="1"/>
  <c r="CE55" i="54"/>
  <c r="CF55" i="54"/>
  <c r="CF45" i="41"/>
  <c r="E55" i="54"/>
  <c r="E45" i="41"/>
  <c r="D55" i="54"/>
  <c r="D45" i="41" s="1"/>
  <c r="C55" i="54"/>
  <c r="C45" i="41" s="1"/>
  <c r="B55" i="54"/>
  <c r="B45" i="41" s="1"/>
  <c r="A55" i="54"/>
  <c r="A45" i="41" s="1"/>
  <c r="CE54" i="54"/>
  <c r="CF54" i="54"/>
  <c r="CF44" i="41" s="1"/>
  <c r="E54" i="54"/>
  <c r="E44" i="41" s="1"/>
  <c r="D54" i="54"/>
  <c r="D44" i="41" s="1"/>
  <c r="C54" i="54"/>
  <c r="C44" i="41" s="1"/>
  <c r="B54" i="54"/>
  <c r="B44" i="41" s="1"/>
  <c r="A54" i="54"/>
  <c r="A44" i="41"/>
  <c r="BN48" i="54"/>
  <c r="BN43" i="41" s="1"/>
  <c r="E48" i="54"/>
  <c r="E43" i="41" s="1"/>
  <c r="D48" i="54"/>
  <c r="D43" i="41" s="1"/>
  <c r="C48" i="54"/>
  <c r="C43" i="41" s="1"/>
  <c r="B48" i="54"/>
  <c r="B43" i="41" s="1"/>
  <c r="A48" i="54"/>
  <c r="A43" i="41"/>
  <c r="CE47" i="54"/>
  <c r="CF47" i="54" s="1"/>
  <c r="CF42" i="41" s="1"/>
  <c r="BN47" i="54"/>
  <c r="BN42" i="41"/>
  <c r="D47" i="54"/>
  <c r="D42" i="41" s="1"/>
  <c r="C47" i="54"/>
  <c r="C42" i="41" s="1"/>
  <c r="B47" i="54"/>
  <c r="B42" i="41" s="1"/>
  <c r="A47" i="54"/>
  <c r="A42" i="41" s="1"/>
  <c r="CE46" i="54"/>
  <c r="CE41" i="41" s="1"/>
  <c r="BN46" i="54"/>
  <c r="BN41" i="41" s="1"/>
  <c r="E46" i="54"/>
  <c r="E41" i="41" s="1"/>
  <c r="D46" i="54"/>
  <c r="D41" i="41" s="1"/>
  <c r="C46" i="54"/>
  <c r="C41" i="41" s="1"/>
  <c r="B46" i="54"/>
  <c r="B41" i="41" s="1"/>
  <c r="A46" i="54"/>
  <c r="A41" i="41" s="1"/>
  <c r="CE45" i="54"/>
  <c r="CF45" i="54"/>
  <c r="CF40" i="41" s="1"/>
  <c r="BN45" i="54"/>
  <c r="BN40" i="41" s="1"/>
  <c r="E45" i="54"/>
  <c r="E40" i="41" s="1"/>
  <c r="D45" i="54"/>
  <c r="D40" i="41" s="1"/>
  <c r="C45" i="54"/>
  <c r="C40" i="41" s="1"/>
  <c r="B45" i="54"/>
  <c r="B40" i="41" s="1"/>
  <c r="A45" i="54"/>
  <c r="A40" i="41" s="1"/>
  <c r="CE44" i="54"/>
  <c r="CF44" i="54"/>
  <c r="CF39" i="41"/>
  <c r="BN44" i="54"/>
  <c r="BN39" i="41" s="1"/>
  <c r="E44" i="54"/>
  <c r="E39" i="41"/>
  <c r="D44" i="54"/>
  <c r="D39" i="41" s="1"/>
  <c r="C44" i="54"/>
  <c r="C39" i="41" s="1"/>
  <c r="B44" i="54"/>
  <c r="B39" i="41" s="1"/>
  <c r="A44" i="54"/>
  <c r="A39" i="41"/>
  <c r="CE43" i="54"/>
  <c r="CF43" i="54"/>
  <c r="CF38" i="41" s="1"/>
  <c r="BN43" i="54"/>
  <c r="BN38" i="41" s="1"/>
  <c r="E43" i="54"/>
  <c r="E38" i="41" s="1"/>
  <c r="D43" i="54"/>
  <c r="D38" i="41" s="1"/>
  <c r="C43" i="54"/>
  <c r="C38" i="41" s="1"/>
  <c r="B43" i="54"/>
  <c r="B38" i="41" s="1"/>
  <c r="A43" i="54"/>
  <c r="A38" i="41" s="1"/>
  <c r="CE42" i="54"/>
  <c r="BN42" i="54"/>
  <c r="BN37" i="41"/>
  <c r="X37" i="41"/>
  <c r="E42" i="54"/>
  <c r="E37" i="41"/>
  <c r="D42" i="54"/>
  <c r="D37" i="41" s="1"/>
  <c r="C42" i="54"/>
  <c r="C37" i="41" s="1"/>
  <c r="B42" i="54"/>
  <c r="B37" i="41" s="1"/>
  <c r="A42" i="54"/>
  <c r="A37" i="41" s="1"/>
  <c r="CE41" i="54"/>
  <c r="CF41" i="54" s="1"/>
  <c r="CF36" i="41" s="1"/>
  <c r="BN41" i="54"/>
  <c r="BN36" i="41"/>
  <c r="W36" i="41"/>
  <c r="E41" i="54"/>
  <c r="E36" i="41" s="1"/>
  <c r="D41" i="54"/>
  <c r="D36" i="41" s="1"/>
  <c r="C41" i="54"/>
  <c r="C36" i="41" s="1"/>
  <c r="B41" i="54"/>
  <c r="B36" i="41" s="1"/>
  <c r="A41" i="54"/>
  <c r="A36" i="41" s="1"/>
  <c r="CE40" i="54"/>
  <c r="CF40" i="54" s="1"/>
  <c r="CF35" i="41" s="1"/>
  <c r="BN40" i="54"/>
  <c r="BN35" i="41" s="1"/>
  <c r="W35" i="41"/>
  <c r="E40" i="54"/>
  <c r="E35" i="41"/>
  <c r="D40" i="54"/>
  <c r="D35" i="41" s="1"/>
  <c r="C40" i="54"/>
  <c r="C35" i="41" s="1"/>
  <c r="B40" i="54"/>
  <c r="B35" i="41" s="1"/>
  <c r="A40" i="54"/>
  <c r="A35" i="41" s="1"/>
  <c r="CE39" i="54"/>
  <c r="BN39" i="54"/>
  <c r="BN34" i="41" s="1"/>
  <c r="E39" i="54"/>
  <c r="E34" i="41" s="1"/>
  <c r="D39" i="54"/>
  <c r="D34" i="41" s="1"/>
  <c r="C39" i="54"/>
  <c r="C34" i="41" s="1"/>
  <c r="B39" i="54"/>
  <c r="B34" i="41" s="1"/>
  <c r="A39" i="54"/>
  <c r="A34" i="41"/>
  <c r="CE38" i="54"/>
  <c r="BN38" i="54"/>
  <c r="BN33" i="41"/>
  <c r="X33" i="41"/>
  <c r="E38" i="54"/>
  <c r="E33" i="41"/>
  <c r="D38" i="54"/>
  <c r="D33" i="41" s="1"/>
  <c r="C38" i="54"/>
  <c r="C33" i="41" s="1"/>
  <c r="B38" i="54"/>
  <c r="B33" i="41" s="1"/>
  <c r="A38" i="54"/>
  <c r="A33" i="41" s="1"/>
  <c r="CE37" i="54"/>
  <c r="BN37" i="54"/>
  <c r="BN32" i="41" s="1"/>
  <c r="E37" i="54"/>
  <c r="E32" i="41" s="1"/>
  <c r="D37" i="54"/>
  <c r="D32" i="41" s="1"/>
  <c r="C37" i="54"/>
  <c r="C32" i="41" s="1"/>
  <c r="B37" i="54"/>
  <c r="B32" i="41" s="1"/>
  <c r="A37" i="54"/>
  <c r="A32" i="41"/>
  <c r="CE36" i="54"/>
  <c r="CF36" i="54" s="1"/>
  <c r="CF31" i="41" s="1"/>
  <c r="BN36" i="54"/>
  <c r="BN31" i="41" s="1"/>
  <c r="E36" i="54"/>
  <c r="E31" i="41" s="1"/>
  <c r="D36" i="54"/>
  <c r="D31" i="41" s="1"/>
  <c r="C36" i="54"/>
  <c r="C31" i="41" s="1"/>
  <c r="B36" i="54"/>
  <c r="B31" i="41" s="1"/>
  <c r="A36" i="54"/>
  <c r="A31" i="41"/>
  <c r="CE35" i="54"/>
  <c r="CF35" i="54" s="1"/>
  <c r="CF30" i="41" s="1"/>
  <c r="BN35" i="54"/>
  <c r="BN30" i="41" s="1"/>
  <c r="X30" i="41"/>
  <c r="E35" i="54"/>
  <c r="E30" i="41" s="1"/>
  <c r="D35" i="54"/>
  <c r="D30" i="41" s="1"/>
  <c r="C35" i="54"/>
  <c r="C30" i="41" s="1"/>
  <c r="B35" i="54"/>
  <c r="B30" i="41" s="1"/>
  <c r="A35" i="54"/>
  <c r="A30" i="41"/>
  <c r="BN34" i="54"/>
  <c r="CE34" i="54"/>
  <c r="E34" i="54"/>
  <c r="E29" i="41" s="1"/>
  <c r="D34" i="54"/>
  <c r="D29" i="41" s="1"/>
  <c r="C34" i="54"/>
  <c r="C29" i="41" s="1"/>
  <c r="B34" i="54"/>
  <c r="B29" i="41" s="1"/>
  <c r="A34" i="54"/>
  <c r="A29" i="41"/>
  <c r="CE33" i="54"/>
  <c r="CF33" i="54" s="1"/>
  <c r="CF28" i="41" s="1"/>
  <c r="BN33" i="54"/>
  <c r="BN28" i="41" s="1"/>
  <c r="W28" i="41"/>
  <c r="X28" i="41"/>
  <c r="E33" i="54"/>
  <c r="E28" i="41"/>
  <c r="D33" i="54"/>
  <c r="D28" i="41" s="1"/>
  <c r="C33" i="54"/>
  <c r="C28" i="41" s="1"/>
  <c r="B33" i="54"/>
  <c r="B28" i="41" s="1"/>
  <c r="A33" i="54"/>
  <c r="A28" i="41"/>
  <c r="CE32" i="54"/>
  <c r="CF32" i="54"/>
  <c r="CF27" i="41" s="1"/>
  <c r="BN32" i="54"/>
  <c r="BN27" i="41"/>
  <c r="E32" i="54"/>
  <c r="E27" i="41" s="1"/>
  <c r="D32" i="54"/>
  <c r="D27" i="41" s="1"/>
  <c r="C32" i="54"/>
  <c r="C27" i="41" s="1"/>
  <c r="B32" i="54"/>
  <c r="B27" i="41" s="1"/>
  <c r="A32" i="54"/>
  <c r="A27" i="41" s="1"/>
  <c r="BN31" i="54"/>
  <c r="BN26" i="41" s="1"/>
  <c r="X26" i="41"/>
  <c r="E31" i="54"/>
  <c r="E26" i="41"/>
  <c r="D31" i="54"/>
  <c r="D26" i="41" s="1"/>
  <c r="C31" i="54"/>
  <c r="C26" i="41" s="1"/>
  <c r="B31" i="54"/>
  <c r="B26" i="41" s="1"/>
  <c r="A31" i="54"/>
  <c r="A26" i="41"/>
  <c r="BN30" i="54"/>
  <c r="BN25" i="41"/>
  <c r="E30" i="54"/>
  <c r="E25" i="41"/>
  <c r="D30" i="54"/>
  <c r="D25" i="41" s="1"/>
  <c r="C30" i="54"/>
  <c r="C25" i="41" s="1"/>
  <c r="B30" i="54"/>
  <c r="B25" i="41" s="1"/>
  <c r="A30" i="54"/>
  <c r="A25" i="41"/>
  <c r="BN29" i="54"/>
  <c r="CE29" i="54"/>
  <c r="CF29" i="54"/>
  <c r="CF24" i="41"/>
  <c r="E29" i="54"/>
  <c r="E24" i="41" s="1"/>
  <c r="D29" i="54"/>
  <c r="D24" i="41" s="1"/>
  <c r="C29" i="54"/>
  <c r="C24" i="41" s="1"/>
  <c r="B29" i="54"/>
  <c r="B24" i="41" s="1"/>
  <c r="A29" i="54"/>
  <c r="A24" i="41"/>
  <c r="CE23" i="54"/>
  <c r="CF23" i="54"/>
  <c r="BV23" i="54"/>
  <c r="BV23" i="41" s="1"/>
  <c r="BN23" i="54"/>
  <c r="BN23" i="41"/>
  <c r="AM23" i="54"/>
  <c r="AM23" i="41"/>
  <c r="V23" i="54"/>
  <c r="V23" i="41"/>
  <c r="E23" i="54"/>
  <c r="E23" i="41" s="1"/>
  <c r="D23" i="54"/>
  <c r="D23" i="41" s="1"/>
  <c r="C23" i="54"/>
  <c r="C23" i="41" s="1"/>
  <c r="B23" i="54"/>
  <c r="B23" i="41" s="1"/>
  <c r="A23" i="54"/>
  <c r="A23" i="41" s="1"/>
  <c r="CE22" i="54"/>
  <c r="CE22" i="41" s="1"/>
  <c r="CF22" i="54"/>
  <c r="CF22" i="41"/>
  <c r="BV22" i="54"/>
  <c r="BV22" i="41" s="1"/>
  <c r="BS22" i="41"/>
  <c r="BN22" i="54"/>
  <c r="BN22" i="41"/>
  <c r="AM22" i="54"/>
  <c r="AM22" i="41" s="1"/>
  <c r="AH22" i="54"/>
  <c r="AH22" i="41" s="1"/>
  <c r="V22" i="54"/>
  <c r="V22" i="41"/>
  <c r="E22" i="54"/>
  <c r="E22" i="41"/>
  <c r="D22" i="54"/>
  <c r="D22" i="41" s="1"/>
  <c r="C22" i="54"/>
  <c r="C22" i="41" s="1"/>
  <c r="B22" i="54"/>
  <c r="B22" i="41" s="1"/>
  <c r="A22" i="54"/>
  <c r="A22" i="41" s="1"/>
  <c r="BV21" i="54"/>
  <c r="BV21" i="41" s="1"/>
  <c r="BS21" i="41"/>
  <c r="BN21" i="54"/>
  <c r="BN21" i="41"/>
  <c r="AM21" i="54"/>
  <c r="AM21" i="41"/>
  <c r="AH21" i="54"/>
  <c r="AH21" i="41"/>
  <c r="V21" i="54"/>
  <c r="V21" i="41"/>
  <c r="E21" i="54"/>
  <c r="E21" i="41"/>
  <c r="D21" i="54"/>
  <c r="D21" i="41" s="1"/>
  <c r="C21" i="54"/>
  <c r="C21" i="41" s="1"/>
  <c r="B21" i="54"/>
  <c r="B21" i="41" s="1"/>
  <c r="A21" i="54"/>
  <c r="A21" i="41"/>
  <c r="BV20" i="54"/>
  <c r="BV20" i="41"/>
  <c r="CC20" i="41"/>
  <c r="CE20" i="54"/>
  <c r="CF20" i="54" s="1"/>
  <c r="CF20" i="41" s="1"/>
  <c r="BS20" i="41"/>
  <c r="BN20" i="54"/>
  <c r="BN20" i="41" s="1"/>
  <c r="AM20" i="54"/>
  <c r="AM20" i="41"/>
  <c r="V20" i="54"/>
  <c r="V20" i="41"/>
  <c r="E20" i="54"/>
  <c r="E20" i="41"/>
  <c r="D20" i="54"/>
  <c r="D20" i="41" s="1"/>
  <c r="C20" i="54"/>
  <c r="C20" i="41" s="1"/>
  <c r="B20" i="54"/>
  <c r="B20" i="41" s="1"/>
  <c r="A20" i="54"/>
  <c r="A20" i="41" s="1"/>
  <c r="BV19" i="54"/>
  <c r="BS19" i="41"/>
  <c r="BN19" i="54"/>
  <c r="BN19" i="41" s="1"/>
  <c r="AM19" i="54"/>
  <c r="AM19" i="41" s="1"/>
  <c r="V19" i="54"/>
  <c r="V19" i="41"/>
  <c r="J19" i="41"/>
  <c r="E19" i="54"/>
  <c r="E19" i="41"/>
  <c r="D19" i="54"/>
  <c r="D19" i="41" s="1"/>
  <c r="C19" i="54"/>
  <c r="C19" i="41" s="1"/>
  <c r="B19" i="54"/>
  <c r="B19" i="41" s="1"/>
  <c r="A19" i="54"/>
  <c r="A19" i="41" s="1"/>
  <c r="BV18" i="54"/>
  <c r="CC18" i="54" s="1"/>
  <c r="CC18" i="41" s="1"/>
  <c r="BV18" i="41"/>
  <c r="BS18" i="41"/>
  <c r="BN18" i="54"/>
  <c r="BN18" i="41" s="1"/>
  <c r="AM18" i="54"/>
  <c r="AM18" i="41"/>
  <c r="AH18" i="54"/>
  <c r="AH18" i="41" s="1"/>
  <c r="V18" i="54"/>
  <c r="V18" i="41"/>
  <c r="E18" i="54"/>
  <c r="E18" i="41"/>
  <c r="D18" i="54"/>
  <c r="D18" i="41" s="1"/>
  <c r="C18" i="54"/>
  <c r="C18" i="41" s="1"/>
  <c r="B18" i="54"/>
  <c r="B18" i="41" s="1"/>
  <c r="A18" i="54"/>
  <c r="A18" i="41"/>
  <c r="BV17" i="54"/>
  <c r="BV17" i="41" s="1"/>
  <c r="BS17" i="41"/>
  <c r="BN17" i="54"/>
  <c r="BN17" i="41"/>
  <c r="AM17" i="54"/>
  <c r="AM17" i="41" s="1"/>
  <c r="AH17" i="54"/>
  <c r="AH17" i="41" s="1"/>
  <c r="V17" i="54"/>
  <c r="V17" i="41"/>
  <c r="E17" i="54"/>
  <c r="E17" i="41"/>
  <c r="D17" i="54"/>
  <c r="D17" i="41" s="1"/>
  <c r="C17" i="54"/>
  <c r="C17" i="41" s="1"/>
  <c r="B17" i="54"/>
  <c r="B17" i="41" s="1"/>
  <c r="A17" i="54"/>
  <c r="A17" i="41" s="1"/>
  <c r="BV16" i="54"/>
  <c r="BV16" i="41"/>
  <c r="BN16" i="54"/>
  <c r="BN16" i="41"/>
  <c r="AM16" i="54"/>
  <c r="AM16" i="41"/>
  <c r="AH16" i="54"/>
  <c r="AH16" i="41" s="1"/>
  <c r="V16" i="54"/>
  <c r="V16" i="41"/>
  <c r="E16" i="54"/>
  <c r="E16" i="41" s="1"/>
  <c r="D16" i="54"/>
  <c r="D16" i="41" s="1"/>
  <c r="C16" i="54"/>
  <c r="C16" i="41" s="1"/>
  <c r="B16" i="54"/>
  <c r="B16" i="41" s="1"/>
  <c r="A16" i="54"/>
  <c r="A16" i="41"/>
  <c r="BV15" i="54"/>
  <c r="CE15" i="54"/>
  <c r="CF15" i="54"/>
  <c r="CF15" i="41" s="1"/>
  <c r="BS15" i="41"/>
  <c r="BN15" i="54"/>
  <c r="BN15" i="41" s="1"/>
  <c r="AM15" i="54"/>
  <c r="AM15" i="41"/>
  <c r="AH15" i="54"/>
  <c r="AH15" i="41" s="1"/>
  <c r="Y15" i="54"/>
  <c r="Y15" i="41"/>
  <c r="V15" i="54"/>
  <c r="V15" i="41"/>
  <c r="D15" i="54"/>
  <c r="D15" i="41" s="1"/>
  <c r="C15" i="54"/>
  <c r="C15" i="41" s="1"/>
  <c r="B15" i="54"/>
  <c r="B15" i="41" s="1"/>
  <c r="A15" i="54"/>
  <c r="A15" i="41"/>
  <c r="BV14" i="54"/>
  <c r="BV14" i="41" s="1"/>
  <c r="BS14" i="41"/>
  <c r="BN14" i="54"/>
  <c r="BN14" i="41"/>
  <c r="AM14" i="54"/>
  <c r="AM14" i="41" s="1"/>
  <c r="AH14" i="54"/>
  <c r="AH14" i="41" s="1"/>
  <c r="V14" i="54"/>
  <c r="V14" i="41"/>
  <c r="E14" i="54"/>
  <c r="E14" i="41"/>
  <c r="D14" i="54"/>
  <c r="D14" i="41" s="1"/>
  <c r="C14" i="54"/>
  <c r="C14" i="41" s="1"/>
  <c r="B14" i="54"/>
  <c r="B14" i="41" s="1"/>
  <c r="A14" i="54"/>
  <c r="A14" i="41" s="1"/>
  <c r="BV13" i="54"/>
  <c r="BV13" i="41"/>
  <c r="BN13" i="54"/>
  <c r="BN13" i="41"/>
  <c r="AM13" i="54"/>
  <c r="AM13" i="41" s="1"/>
  <c r="AH13" i="54"/>
  <c r="AH13" i="41" s="1"/>
  <c r="V13" i="54"/>
  <c r="V13" i="41" s="1"/>
  <c r="E13" i="54"/>
  <c r="E13" i="41" s="1"/>
  <c r="D13" i="54"/>
  <c r="D13" i="41" s="1"/>
  <c r="C13" i="54"/>
  <c r="C13" i="41" s="1"/>
  <c r="B13" i="54"/>
  <c r="B13" i="41" s="1"/>
  <c r="A13" i="54"/>
  <c r="A13" i="41"/>
  <c r="BV12" i="54"/>
  <c r="CC12" i="54"/>
  <c r="CC12" i="41"/>
  <c r="BS12" i="41"/>
  <c r="BN12" i="54"/>
  <c r="BN12" i="41" s="1"/>
  <c r="AM12" i="54"/>
  <c r="AM12" i="41" s="1"/>
  <c r="AH12" i="54"/>
  <c r="AH12" i="41" s="1"/>
  <c r="V12" i="54"/>
  <c r="V12" i="41" s="1"/>
  <c r="E12" i="54"/>
  <c r="E12" i="41"/>
  <c r="D12" i="54"/>
  <c r="D12" i="41" s="1"/>
  <c r="C12" i="54"/>
  <c r="C12" i="41" s="1"/>
  <c r="B12" i="54"/>
  <c r="B12" i="41" s="1"/>
  <c r="A12" i="54"/>
  <c r="A12" i="41" s="1"/>
  <c r="BV11" i="54"/>
  <c r="BV11" i="41" s="1"/>
  <c r="BS11" i="41"/>
  <c r="AM11" i="54"/>
  <c r="AM11" i="41"/>
  <c r="V11" i="54"/>
  <c r="V11" i="41"/>
  <c r="D11" i="54"/>
  <c r="D11" i="41" s="1"/>
  <c r="C11" i="54"/>
  <c r="C11" i="41" s="1"/>
  <c r="B11" i="54"/>
  <c r="B11" i="41" s="1"/>
  <c r="A11" i="54"/>
  <c r="A11" i="41" s="1"/>
  <c r="BV10" i="54"/>
  <c r="BV10" i="41" s="1"/>
  <c r="BS10" i="41"/>
  <c r="BN10" i="54"/>
  <c r="BN10" i="41" s="1"/>
  <c r="AM10" i="54"/>
  <c r="AM10" i="41"/>
  <c r="E10" i="54"/>
  <c r="E10" i="41" s="1"/>
  <c r="D10" i="54"/>
  <c r="D10" i="41" s="1"/>
  <c r="C10" i="54"/>
  <c r="C10" i="41" s="1"/>
  <c r="B10" i="54"/>
  <c r="B10" i="41" s="1"/>
  <c r="A10" i="54"/>
  <c r="A10" i="41" s="1"/>
  <c r="BV9" i="54"/>
  <c r="CC9" i="54"/>
  <c r="CC9" i="41" s="1"/>
  <c r="BV9" i="41"/>
  <c r="BS9" i="41"/>
  <c r="BN9" i="54"/>
  <c r="BN9" i="41"/>
  <c r="C16" i="50"/>
  <c r="D16" i="50"/>
  <c r="N22" i="52"/>
  <c r="O22" i="52"/>
  <c r="Q22" i="52"/>
  <c r="M22" i="52"/>
  <c r="L22" i="52"/>
  <c r="K22" i="52"/>
  <c r="N21" i="52"/>
  <c r="O21" i="52"/>
  <c r="Q21" i="52" s="1"/>
  <c r="M21" i="52"/>
  <c r="L21" i="52"/>
  <c r="K21" i="52"/>
  <c r="N20" i="52"/>
  <c r="M20" i="52"/>
  <c r="O20" i="52" s="1"/>
  <c r="Q20" i="52" s="1"/>
  <c r="L20" i="52"/>
  <c r="K20" i="52"/>
  <c r="N19" i="52"/>
  <c r="O19" i="52" s="1"/>
  <c r="Q19" i="52" s="1"/>
  <c r="M19" i="52"/>
  <c r="L19" i="52"/>
  <c r="K19" i="52"/>
  <c r="N18" i="52"/>
  <c r="M18" i="52"/>
  <c r="O18" i="52" s="1"/>
  <c r="Q18" i="52" s="1"/>
  <c r="L18" i="52"/>
  <c r="K18" i="52"/>
  <c r="N17" i="52"/>
  <c r="O17" i="52" s="1"/>
  <c r="Q17" i="52" s="1"/>
  <c r="M17" i="52"/>
  <c r="L17" i="52"/>
  <c r="K17" i="52"/>
  <c r="N16" i="52"/>
  <c r="O16" i="52"/>
  <c r="M16" i="52"/>
  <c r="L16" i="52"/>
  <c r="K16" i="52"/>
  <c r="N15" i="52"/>
  <c r="M15" i="52"/>
  <c r="O15" i="52" s="1"/>
  <c r="Q15" i="52" s="1"/>
  <c r="L15" i="52"/>
  <c r="K15" i="52"/>
  <c r="N14" i="52"/>
  <c r="M14" i="52"/>
  <c r="L14" i="52"/>
  <c r="K14" i="52"/>
  <c r="N13" i="52"/>
  <c r="M13" i="52"/>
  <c r="O13" i="52" s="1"/>
  <c r="Q13" i="52" s="1"/>
  <c r="L13" i="52"/>
  <c r="K13" i="52"/>
  <c r="N12" i="52"/>
  <c r="M12" i="52"/>
  <c r="L12" i="52"/>
  <c r="K12" i="52"/>
  <c r="N11" i="52"/>
  <c r="M11" i="52"/>
  <c r="L11" i="52"/>
  <c r="K11" i="52"/>
  <c r="N10" i="52"/>
  <c r="O10" i="52" s="1"/>
  <c r="Q10" i="52"/>
  <c r="M10" i="52"/>
  <c r="L10" i="52"/>
  <c r="K10" i="52"/>
  <c r="N9" i="52"/>
  <c r="O9" i="52" s="1"/>
  <c r="Q9" i="52" s="1"/>
  <c r="M9" i="52"/>
  <c r="L9" i="52"/>
  <c r="K9" i="52"/>
  <c r="M8" i="52"/>
  <c r="K8" i="52"/>
  <c r="N8" i="52"/>
  <c r="O8" i="52"/>
  <c r="Q8" i="52" s="1"/>
  <c r="E22" i="51"/>
  <c r="E21" i="51"/>
  <c r="L21" i="51"/>
  <c r="O21" i="51"/>
  <c r="E20" i="51"/>
  <c r="J20" i="51" s="1"/>
  <c r="N20" i="51" s="1"/>
  <c r="E19" i="51"/>
  <c r="L19" i="51"/>
  <c r="O19" i="51"/>
  <c r="E18" i="51"/>
  <c r="E17" i="51"/>
  <c r="J17" i="51" s="1"/>
  <c r="N17" i="51" s="1"/>
  <c r="E16" i="51"/>
  <c r="L16" i="51" s="1"/>
  <c r="O16" i="51" s="1"/>
  <c r="E15" i="51"/>
  <c r="E13" i="51"/>
  <c r="E12" i="51"/>
  <c r="E11" i="51"/>
  <c r="J11" i="51" s="1"/>
  <c r="N11" i="51" s="1"/>
  <c r="E10" i="51"/>
  <c r="J1" i="48"/>
  <c r="B81" i="50"/>
  <c r="E81" i="50"/>
  <c r="B74" i="50"/>
  <c r="C74" i="50" s="1"/>
  <c r="G57" i="50"/>
  <c r="F57" i="50"/>
  <c r="E57" i="50"/>
  <c r="D57" i="50"/>
  <c r="C57" i="50"/>
  <c r="F53" i="50"/>
  <c r="E53" i="50"/>
  <c r="C53" i="50"/>
  <c r="B53" i="50"/>
  <c r="B46" i="50"/>
  <c r="C46" i="50"/>
  <c r="C26" i="50"/>
  <c r="B26" i="50"/>
  <c r="B16" i="50"/>
  <c r="F16" i="50" s="1"/>
  <c r="O43" i="49"/>
  <c r="K43" i="49"/>
  <c r="I43" i="49"/>
  <c r="H43" i="49"/>
  <c r="O42" i="49"/>
  <c r="L42" i="49"/>
  <c r="J42" i="49"/>
  <c r="M42" i="49" s="1"/>
  <c r="O41" i="49"/>
  <c r="L41" i="49"/>
  <c r="J41" i="49"/>
  <c r="M41" i="49"/>
  <c r="O40" i="49"/>
  <c r="L40" i="49"/>
  <c r="J40" i="49"/>
  <c r="M40" i="49" s="1"/>
  <c r="O39" i="49"/>
  <c r="L39" i="49"/>
  <c r="J39" i="49"/>
  <c r="M39" i="49" s="1"/>
  <c r="O38" i="49"/>
  <c r="L38" i="49"/>
  <c r="J38" i="49"/>
  <c r="M38" i="49" s="1"/>
  <c r="O37" i="49"/>
  <c r="L37" i="49"/>
  <c r="J37" i="49"/>
  <c r="M37" i="49"/>
  <c r="O36" i="49"/>
  <c r="L36" i="49"/>
  <c r="J36" i="49"/>
  <c r="O35" i="49"/>
  <c r="L35" i="49"/>
  <c r="J35" i="49"/>
  <c r="O34" i="49"/>
  <c r="K34" i="49"/>
  <c r="I34" i="49"/>
  <c r="H34" i="49"/>
  <c r="O33" i="49"/>
  <c r="L33" i="49"/>
  <c r="J33" i="49"/>
  <c r="M33" i="49" s="1"/>
  <c r="O32" i="49"/>
  <c r="L32" i="49"/>
  <c r="J32" i="49"/>
  <c r="M32" i="49"/>
  <c r="O31" i="49"/>
  <c r="L31" i="49"/>
  <c r="J31" i="49"/>
  <c r="M31" i="49"/>
  <c r="O30" i="49"/>
  <c r="L30" i="49"/>
  <c r="J30" i="49"/>
  <c r="M30" i="49" s="1"/>
  <c r="O29" i="49"/>
  <c r="L29" i="49"/>
  <c r="J29" i="49"/>
  <c r="M29" i="49"/>
  <c r="O28" i="49"/>
  <c r="L28" i="49"/>
  <c r="J28" i="49"/>
  <c r="M28" i="49"/>
  <c r="O27" i="49"/>
  <c r="L27" i="49"/>
  <c r="J27" i="49"/>
  <c r="M27" i="49" s="1"/>
  <c r="O26" i="49"/>
  <c r="L26" i="49"/>
  <c r="J26" i="49"/>
  <c r="O25" i="49"/>
  <c r="K25" i="49"/>
  <c r="I25" i="49"/>
  <c r="H25" i="49"/>
  <c r="O24" i="49"/>
  <c r="L24" i="49"/>
  <c r="J24" i="49"/>
  <c r="M24" i="49"/>
  <c r="O23" i="49"/>
  <c r="L23" i="49"/>
  <c r="J23" i="49"/>
  <c r="M23" i="49" s="1"/>
  <c r="O22" i="49"/>
  <c r="L22" i="49"/>
  <c r="J22" i="49"/>
  <c r="M22" i="49" s="1"/>
  <c r="O21" i="49"/>
  <c r="L21" i="49"/>
  <c r="J21" i="49"/>
  <c r="M21" i="49"/>
  <c r="L20" i="49"/>
  <c r="L25" i="49" s="1"/>
  <c r="J20" i="49"/>
  <c r="M20" i="49" s="1"/>
  <c r="O19" i="49"/>
  <c r="L19" i="49"/>
  <c r="J19" i="49"/>
  <c r="M19" i="49"/>
  <c r="O18" i="49"/>
  <c r="L18" i="49"/>
  <c r="J18" i="49"/>
  <c r="M18" i="49"/>
  <c r="O17" i="49"/>
  <c r="L17" i="49"/>
  <c r="J17" i="49"/>
  <c r="O16" i="49"/>
  <c r="K16" i="49"/>
  <c r="I16" i="49"/>
  <c r="H16" i="49"/>
  <c r="O15" i="49"/>
  <c r="L15" i="49"/>
  <c r="J15" i="49"/>
  <c r="M15" i="49"/>
  <c r="O14" i="49"/>
  <c r="L14" i="49"/>
  <c r="J14" i="49"/>
  <c r="M14" i="49"/>
  <c r="O13" i="49"/>
  <c r="L13" i="49"/>
  <c r="J13" i="49"/>
  <c r="M13" i="49"/>
  <c r="O12" i="49"/>
  <c r="L12" i="49"/>
  <c r="J12" i="49"/>
  <c r="M12" i="49"/>
  <c r="O11" i="49"/>
  <c r="L11" i="49"/>
  <c r="J11" i="49"/>
  <c r="M11" i="49"/>
  <c r="O10" i="49"/>
  <c r="L10" i="49"/>
  <c r="J10" i="49"/>
  <c r="M10" i="49"/>
  <c r="O9" i="49"/>
  <c r="L9" i="49"/>
  <c r="J9" i="49"/>
  <c r="M9" i="49"/>
  <c r="O8" i="49"/>
  <c r="L8" i="49"/>
  <c r="L16" i="49" s="1"/>
  <c r="J8" i="49"/>
  <c r="M26" i="48"/>
  <c r="J26" i="48"/>
  <c r="E26" i="48"/>
  <c r="G26" i="48"/>
  <c r="M25" i="48"/>
  <c r="J25" i="48"/>
  <c r="E25" i="48"/>
  <c r="G25" i="48"/>
  <c r="M24" i="48"/>
  <c r="K24" i="48"/>
  <c r="J24" i="48"/>
  <c r="E24" i="48"/>
  <c r="G24" i="48"/>
  <c r="B24" i="48"/>
  <c r="M23" i="48"/>
  <c r="J23" i="48"/>
  <c r="E23" i="48"/>
  <c r="G23" i="48" s="1"/>
  <c r="M22" i="48"/>
  <c r="J22" i="48"/>
  <c r="E22" i="48"/>
  <c r="G22" i="48"/>
  <c r="M21" i="48"/>
  <c r="K21" i="48"/>
  <c r="J21" i="48"/>
  <c r="E21" i="48"/>
  <c r="G21" i="48" s="1"/>
  <c r="B21" i="48"/>
  <c r="M20" i="48"/>
  <c r="J20" i="48"/>
  <c r="E20" i="48"/>
  <c r="G20" i="48" s="1"/>
  <c r="M19" i="48"/>
  <c r="J19" i="48"/>
  <c r="E19" i="48"/>
  <c r="G19" i="48" s="1"/>
  <c r="M18" i="48"/>
  <c r="K18" i="48"/>
  <c r="J18" i="48"/>
  <c r="E18" i="48"/>
  <c r="G18" i="48" s="1"/>
  <c r="B18" i="48"/>
  <c r="M17" i="48"/>
  <c r="J17" i="48"/>
  <c r="E17" i="48"/>
  <c r="G17" i="48"/>
  <c r="M16" i="48"/>
  <c r="J16" i="48"/>
  <c r="E16" i="48"/>
  <c r="G16" i="48" s="1"/>
  <c r="M15" i="48"/>
  <c r="K15" i="48"/>
  <c r="J15" i="48"/>
  <c r="E15" i="48"/>
  <c r="G15" i="48" s="1"/>
  <c r="B15" i="48"/>
  <c r="M14" i="48"/>
  <c r="J14" i="48"/>
  <c r="E14" i="48"/>
  <c r="G14" i="48" s="1"/>
  <c r="M13" i="48"/>
  <c r="J13" i="48"/>
  <c r="E13" i="48"/>
  <c r="G13" i="48"/>
  <c r="M12" i="48"/>
  <c r="K12" i="48"/>
  <c r="J12" i="48"/>
  <c r="E12" i="48"/>
  <c r="G12" i="48"/>
  <c r="B12" i="48"/>
  <c r="M11" i="48"/>
  <c r="J11" i="48"/>
  <c r="M10" i="48"/>
  <c r="J10" i="48"/>
  <c r="E10" i="48"/>
  <c r="G10" i="48"/>
  <c r="M9" i="48"/>
  <c r="K9" i="48"/>
  <c r="J9" i="48"/>
  <c r="E9" i="48"/>
  <c r="G9" i="48" s="1"/>
  <c r="B9" i="48"/>
  <c r="M8" i="48"/>
  <c r="J8" i="48"/>
  <c r="E8" i="48"/>
  <c r="G8" i="48" s="1"/>
  <c r="B20" i="48"/>
  <c r="J7" i="48"/>
  <c r="G7" i="48"/>
  <c r="B13" i="48"/>
  <c r="B25" i="48"/>
  <c r="D11" i="47"/>
  <c r="P11" i="47" s="1"/>
  <c r="D12" i="47"/>
  <c r="P12" i="47" s="1"/>
  <c r="D13" i="47"/>
  <c r="P13" i="47" s="1"/>
  <c r="D14" i="47"/>
  <c r="P14" i="47" s="1"/>
  <c r="D15" i="47"/>
  <c r="P15" i="47"/>
  <c r="D16" i="47"/>
  <c r="P16" i="47" s="1"/>
  <c r="D17" i="47"/>
  <c r="P17" i="47"/>
  <c r="D18" i="47"/>
  <c r="P18" i="47" s="1"/>
  <c r="D10" i="47"/>
  <c r="P10" i="47" s="1"/>
  <c r="B10" i="48"/>
  <c r="B19" i="48"/>
  <c r="B22" i="48"/>
  <c r="O18" i="47"/>
  <c r="J18" i="47"/>
  <c r="O17" i="47"/>
  <c r="J17" i="47"/>
  <c r="O16" i="47"/>
  <c r="J16" i="47"/>
  <c r="O15" i="47"/>
  <c r="J15" i="47"/>
  <c r="O14" i="47"/>
  <c r="J14" i="47"/>
  <c r="O13" i="47"/>
  <c r="J13" i="47"/>
  <c r="O12" i="47"/>
  <c r="J12" i="47"/>
  <c r="J11" i="47"/>
  <c r="O10" i="47"/>
  <c r="J10" i="47"/>
  <c r="J9" i="47"/>
  <c r="R27" i="46"/>
  <c r="Q27" i="46"/>
  <c r="P27" i="46"/>
  <c r="O27" i="46"/>
  <c r="N27" i="46"/>
  <c r="M27" i="46"/>
  <c r="L27" i="46"/>
  <c r="K27" i="46"/>
  <c r="J27" i="46"/>
  <c r="I27" i="46"/>
  <c r="H27" i="46"/>
  <c r="G27" i="46"/>
  <c r="F27" i="46"/>
  <c r="E27" i="46"/>
  <c r="D27" i="46"/>
  <c r="R12" i="46"/>
  <c r="Q12" i="46"/>
  <c r="P12" i="46"/>
  <c r="O12" i="46"/>
  <c r="N12" i="46"/>
  <c r="M12" i="46"/>
  <c r="L12" i="46"/>
  <c r="K12" i="46"/>
  <c r="J12" i="46"/>
  <c r="I12" i="46"/>
  <c r="H12" i="46"/>
  <c r="G12" i="46"/>
  <c r="F12" i="46"/>
  <c r="E12" i="46"/>
  <c r="D12" i="46"/>
  <c r="BN31" i="43"/>
  <c r="BM31" i="43"/>
  <c r="BL31" i="43"/>
  <c r="BK31" i="43"/>
  <c r="BJ31" i="43"/>
  <c r="BI31" i="43"/>
  <c r="BH31" i="43"/>
  <c r="BG31" i="43"/>
  <c r="BF31" i="43"/>
  <c r="BE31" i="43"/>
  <c r="BD31" i="43"/>
  <c r="BC31" i="43"/>
  <c r="BB31" i="43"/>
  <c r="BA31" i="43"/>
  <c r="AZ31" i="43"/>
  <c r="AY31" i="43"/>
  <c r="AX31" i="43"/>
  <c r="AW31" i="43"/>
  <c r="AV31" i="43"/>
  <c r="AU31" i="43"/>
  <c r="AT31" i="43"/>
  <c r="AS31" i="43"/>
  <c r="AR31" i="43"/>
  <c r="AQ31" i="43"/>
  <c r="AP31" i="43"/>
  <c r="AO31" i="43"/>
  <c r="AN31" i="43"/>
  <c r="AM31" i="43"/>
  <c r="AL31" i="43"/>
  <c r="AK31" i="43"/>
  <c r="AJ31" i="43"/>
  <c r="AI31" i="43"/>
  <c r="AH31" i="43"/>
  <c r="AG31" i="43"/>
  <c r="AF31" i="43"/>
  <c r="AE31" i="43"/>
  <c r="AD31" i="43"/>
  <c r="AC31" i="43"/>
  <c r="AB31" i="43"/>
  <c r="AA31" i="43"/>
  <c r="Z31" i="43"/>
  <c r="Y31" i="43"/>
  <c r="X31" i="43"/>
  <c r="W31" i="43"/>
  <c r="V31" i="43"/>
  <c r="U31" i="43"/>
  <c r="T31" i="43"/>
  <c r="S31" i="43"/>
  <c r="R31" i="43"/>
  <c r="Q31" i="43"/>
  <c r="P31" i="43"/>
  <c r="O31" i="43"/>
  <c r="N31" i="43"/>
  <c r="M31" i="43"/>
  <c r="L31" i="43"/>
  <c r="K31" i="43"/>
  <c r="J31" i="43"/>
  <c r="I31" i="43"/>
  <c r="H31" i="43"/>
  <c r="G31" i="43"/>
  <c r="O3" i="52"/>
  <c r="L11" i="51"/>
  <c r="O11" i="51"/>
  <c r="J3" i="52"/>
  <c r="T10" i="45"/>
  <c r="AH19" i="54"/>
  <c r="AH19" i="41"/>
  <c r="W29" i="41"/>
  <c r="X31" i="41"/>
  <c r="W38" i="41"/>
  <c r="W32" i="41"/>
  <c r="X35" i="41"/>
  <c r="W27" i="41"/>
  <c r="W31" i="41"/>
  <c r="AE30" i="41"/>
  <c r="AE37" i="41"/>
  <c r="X36" i="41"/>
  <c r="AE26" i="41"/>
  <c r="X34" i="41"/>
  <c r="AE33" i="41"/>
  <c r="X29" i="41"/>
  <c r="AE28" i="41"/>
  <c r="X38" i="41"/>
  <c r="X32" i="41"/>
  <c r="X27" i="41"/>
  <c r="AE35" i="41"/>
  <c r="AE34" i="41"/>
  <c r="AE31" i="41"/>
  <c r="AE36" i="41"/>
  <c r="AE38" i="41"/>
  <c r="AE27" i="41"/>
  <c r="AE32" i="41"/>
  <c r="AE29" i="41"/>
  <c r="W24" i="41"/>
  <c r="W25" i="41"/>
  <c r="X24" i="41"/>
  <c r="X25" i="41"/>
  <c r="AE24" i="41"/>
  <c r="AE25" i="41"/>
  <c r="AH11" i="54"/>
  <c r="AH11" i="41"/>
  <c r="B16" i="48"/>
  <c r="B23" i="48"/>
  <c r="AH64" i="44"/>
  <c r="AE67" i="44"/>
  <c r="O58" i="44"/>
  <c r="AT48" i="44"/>
  <c r="I41" i="44"/>
  <c r="AW40" i="44"/>
  <c r="T51" i="44"/>
  <c r="AL21" i="44"/>
  <c r="H23" i="44"/>
  <c r="O23" i="44"/>
  <c r="O13" i="44"/>
  <c r="AU10" i="44"/>
  <c r="AO8" i="44"/>
  <c r="F43" i="44"/>
  <c r="BM23" i="44"/>
  <c r="AE15" i="44"/>
  <c r="M40" i="44"/>
  <c r="BH30" i="44"/>
  <c r="BN12" i="44"/>
  <c r="O67" i="44"/>
  <c r="W64" i="44"/>
  <c r="G66" i="44"/>
  <c r="AJ64" i="44"/>
  <c r="BG65" i="44"/>
  <c r="AJ58" i="44"/>
  <c r="BC57" i="44"/>
  <c r="BJ52" i="44"/>
  <c r="T57" i="44"/>
  <c r="AA53" i="44"/>
  <c r="BH59" i="44"/>
  <c r="L53" i="44"/>
  <c r="BC51" i="44"/>
  <c r="AH48" i="44"/>
  <c r="AI47" i="44"/>
  <c r="AJ55" i="44"/>
  <c r="AT53" i="44"/>
  <c r="AX49" i="44"/>
  <c r="AY48" i="44"/>
  <c r="BJ45" i="44"/>
  <c r="F45" i="44"/>
  <c r="BE48" i="44"/>
  <c r="AT44" i="44"/>
  <c r="AU43" i="44"/>
  <c r="BJ40" i="44"/>
  <c r="AK67" i="44"/>
  <c r="AN50" i="44"/>
  <c r="AS48" i="44"/>
  <c r="AN44" i="44"/>
  <c r="AS43" i="44"/>
  <c r="BD40" i="44"/>
  <c r="BE39" i="44"/>
  <c r="BL57" i="44"/>
  <c r="AI46" i="44"/>
  <c r="AS44" i="44"/>
  <c r="AG40" i="44"/>
  <c r="Z39" i="44"/>
  <c r="AR36" i="44"/>
  <c r="BM35" i="44"/>
  <c r="BG33" i="44"/>
  <c r="O33" i="44"/>
  <c r="I31" i="44"/>
  <c r="Z30" i="44"/>
  <c r="AO27" i="44"/>
  <c r="AI25" i="44"/>
  <c r="AZ24" i="44"/>
  <c r="AM50" i="44"/>
  <c r="AG47" i="44"/>
  <c r="AO42" i="44"/>
  <c r="V41" i="44"/>
  <c r="H38" i="44"/>
  <c r="J37" i="44"/>
  <c r="BK34" i="44"/>
  <c r="S34" i="44"/>
  <c r="AH31" i="44"/>
  <c r="AB29" i="44"/>
  <c r="AS28" i="44"/>
  <c r="AM26" i="44"/>
  <c r="BD25" i="44"/>
  <c r="AX23" i="44"/>
  <c r="J23" i="44"/>
  <c r="AY45" i="44"/>
  <c r="AS42" i="44"/>
  <c r="AA36" i="44"/>
  <c r="BI34" i="44"/>
  <c r="AD29" i="44"/>
  <c r="BN39" i="44"/>
  <c r="N24" i="44"/>
  <c r="AV66" i="44"/>
  <c r="I65" i="44"/>
  <c r="K64" i="44"/>
  <c r="AY66" i="44"/>
  <c r="AB65" i="44"/>
  <c r="AB63" i="44"/>
  <c r="AM63" i="44"/>
  <c r="BC61" i="44"/>
  <c r="K62" i="44"/>
  <c r="L58" i="44"/>
  <c r="BB56" i="44"/>
  <c r="AB57" i="44"/>
  <c r="J56" i="44"/>
  <c r="AL66" i="44"/>
  <c r="BL61" i="44"/>
  <c r="BH56" i="44"/>
  <c r="BE55" i="44"/>
  <c r="K53" i="44"/>
  <c r="P52" i="44"/>
  <c r="BE58" i="44"/>
  <c r="AU52" i="44"/>
  <c r="AH51" i="44"/>
  <c r="R48" i="44"/>
  <c r="AA47" i="44"/>
  <c r="L55" i="44"/>
  <c r="N53" i="44"/>
  <c r="BD51" i="44"/>
  <c r="S51" i="44"/>
  <c r="BI49" i="44"/>
  <c r="AH49" i="44"/>
  <c r="AR47" i="44"/>
  <c r="L47" i="44"/>
  <c r="Q46" i="44"/>
  <c r="AT45" i="44"/>
  <c r="AB64" i="44"/>
  <c r="BA58" i="44"/>
  <c r="AA56" i="44"/>
  <c r="BA54" i="44"/>
  <c r="AL51" i="44"/>
  <c r="X50" i="44"/>
  <c r="Y48" i="44"/>
  <c r="AU46" i="44"/>
  <c r="J46" i="44"/>
  <c r="BF44" i="44"/>
  <c r="AD44" i="44"/>
  <c r="AE43" i="44"/>
  <c r="G43" i="44"/>
  <c r="AN42" i="44"/>
  <c r="H42" i="44"/>
  <c r="Q41" i="44"/>
  <c r="AT40" i="44"/>
  <c r="AR62" i="44"/>
  <c r="S56" i="44"/>
  <c r="AC54" i="44"/>
  <c r="V51" i="44"/>
  <c r="S50" i="44"/>
  <c r="M48" i="44"/>
  <c r="U47" i="44"/>
  <c r="AM46" i="44"/>
  <c r="G46" i="44"/>
  <c r="AZ44" i="44"/>
  <c r="X44" i="44"/>
  <c r="AC43" i="44"/>
  <c r="AH42" i="44"/>
  <c r="BK41" i="44"/>
  <c r="K41" i="44"/>
  <c r="AN40" i="44"/>
  <c r="AW39" i="44"/>
  <c r="Q39" i="44"/>
  <c r="AX38" i="44"/>
  <c r="V38" i="44"/>
  <c r="AY37" i="44"/>
  <c r="AE37" i="44"/>
  <c r="K37" i="44"/>
  <c r="I56" i="44"/>
  <c r="AF53" i="44"/>
  <c r="O51" i="44"/>
  <c r="AI49" i="44"/>
  <c r="P48" i="44"/>
  <c r="BD46" i="44"/>
  <c r="BL45" i="44"/>
  <c r="K45" i="44"/>
  <c r="U44" i="44"/>
  <c r="AP43" i="44"/>
  <c r="BK42" i="44"/>
  <c r="AJ41" i="44"/>
  <c r="BE40" i="44"/>
  <c r="I40" i="44"/>
  <c r="AP39" i="44"/>
  <c r="O39" i="44"/>
  <c r="AR38" i="44"/>
  <c r="Q38" i="44"/>
  <c r="AZ37" i="44"/>
  <c r="T37" i="44"/>
  <c r="BD36" i="44"/>
  <c r="AJ36" i="44"/>
  <c r="BA35" i="44"/>
  <c r="AG35" i="44"/>
  <c r="I35" i="44"/>
  <c r="AX34" i="44"/>
  <c r="AD34" i="44"/>
  <c r="F34" i="44"/>
  <c r="AU33" i="44"/>
  <c r="AA33" i="44"/>
  <c r="BL32" i="44"/>
  <c r="AR32" i="44"/>
  <c r="X32" i="44"/>
  <c r="AO31" i="44"/>
  <c r="U31" i="44"/>
  <c r="BF30" i="44"/>
  <c r="AL30" i="44"/>
  <c r="R30" i="44"/>
  <c r="BC29" i="44"/>
  <c r="AI29" i="44"/>
  <c r="O29" i="44"/>
  <c r="AZ28" i="44"/>
  <c r="AF28" i="44"/>
  <c r="L28" i="44"/>
  <c r="AC27" i="44"/>
  <c r="I27" i="44"/>
  <c r="AT26" i="44"/>
  <c r="Z26" i="44"/>
  <c r="F26" i="44"/>
  <c r="AQ25" i="44"/>
  <c r="W25" i="44"/>
  <c r="BL24" i="44"/>
  <c r="AN24" i="44"/>
  <c r="T24" i="44"/>
  <c r="O61" i="44"/>
  <c r="AN53" i="44"/>
  <c r="AP51" i="44"/>
  <c r="AM49" i="44"/>
  <c r="T48" i="44"/>
  <c r="I47" i="44"/>
  <c r="F46" i="44"/>
  <c r="M45" i="44"/>
  <c r="AE44" i="44"/>
  <c r="AR43" i="44"/>
  <c r="BM42" i="44"/>
  <c r="Y42" i="44"/>
  <c r="BG40" i="44"/>
  <c r="S40" i="44"/>
  <c r="AQ39" i="44"/>
  <c r="P39" i="44"/>
  <c r="AY38" i="44"/>
  <c r="S38" i="44"/>
  <c r="BA37" i="44"/>
  <c r="Z37" i="44"/>
  <c r="BE36" i="44"/>
  <c r="AK36" i="44"/>
  <c r="Q36" i="44"/>
  <c r="AH35" i="44"/>
  <c r="N35" i="44"/>
  <c r="AY34" i="44"/>
  <c r="AE34" i="44"/>
  <c r="K34" i="44"/>
  <c r="AV33" i="44"/>
  <c r="AB33" i="44"/>
  <c r="H33" i="44"/>
  <c r="AS32" i="44"/>
  <c r="Y32" i="44"/>
  <c r="E32" i="44"/>
  <c r="V31" i="44"/>
  <c r="BK30" i="44"/>
  <c r="AM30" i="44"/>
  <c r="S30" i="44"/>
  <c r="BH29" i="44"/>
  <c r="AJ29" i="44"/>
  <c r="P29" i="44"/>
  <c r="BE28" i="44"/>
  <c r="AG28" i="44"/>
  <c r="M28" i="44"/>
  <c r="BB27" i="44"/>
  <c r="J27" i="44"/>
  <c r="AY26" i="44"/>
  <c r="AA26" i="44"/>
  <c r="G26" i="44"/>
  <c r="AV25" i="44"/>
  <c r="X25" i="44"/>
  <c r="BM24" i="44"/>
  <c r="AS24" i="44"/>
  <c r="U24" i="44"/>
  <c r="BJ23" i="44"/>
  <c r="AP23" i="44"/>
  <c r="BG22" i="44"/>
  <c r="AM22" i="44"/>
  <c r="BB57" i="44"/>
  <c r="AH52" i="44"/>
  <c r="O49" i="44"/>
  <c r="AF46" i="44"/>
  <c r="AY44" i="44"/>
  <c r="AF43" i="44"/>
  <c r="BF41" i="44"/>
  <c r="AM40" i="44"/>
  <c r="AI39" i="44"/>
  <c r="AF38" i="44"/>
  <c r="AN37" i="44"/>
  <c r="AY36" i="44"/>
  <c r="BL35" i="44"/>
  <c r="X35" i="44"/>
  <c r="AS34" i="44"/>
  <c r="BF33" i="44"/>
  <c r="R33" i="44"/>
  <c r="AM32" i="44"/>
  <c r="AZ31" i="44"/>
  <c r="L31" i="44"/>
  <c r="AG30" i="44"/>
  <c r="AT29" i="44"/>
  <c r="F29" i="44"/>
  <c r="AA28" i="44"/>
  <c r="AN27" i="44"/>
  <c r="BI26" i="44"/>
  <c r="U26" i="44"/>
  <c r="AH25" i="44"/>
  <c r="BC24" i="44"/>
  <c r="O24" i="44"/>
  <c r="AQ23" i="44"/>
  <c r="P23" i="44"/>
  <c r="AX22" i="44"/>
  <c r="U22" i="44"/>
  <c r="BJ21" i="44"/>
  <c r="AP21" i="44"/>
  <c r="R21" i="44"/>
  <c r="BG20" i="44"/>
  <c r="AM20" i="44"/>
  <c r="O20" i="44"/>
  <c r="BD19" i="44"/>
  <c r="BK68" i="44"/>
  <c r="AG68" i="44"/>
  <c r="BN60" i="44"/>
  <c r="BN24" i="44"/>
  <c r="AH39" i="44"/>
  <c r="BA14" i="44"/>
  <c r="AM9" i="44"/>
  <c r="BL66" i="44"/>
  <c r="Y65" i="44"/>
  <c r="T67" i="44"/>
  <c r="BB65" i="44"/>
  <c r="S64" i="44"/>
  <c r="F67" i="44"/>
  <c r="AS64" i="44"/>
  <c r="BK62" i="44"/>
  <c r="AZ65" i="44"/>
  <c r="AQ63" i="44"/>
  <c r="Y62" i="44"/>
  <c r="F61" i="44"/>
  <c r="U64" i="44"/>
  <c r="BH61" i="44"/>
  <c r="Y60" i="44"/>
  <c r="R59" i="44"/>
  <c r="AA65" i="44"/>
  <c r="AA62" i="44"/>
  <c r="AX60" i="44"/>
  <c r="AM59" i="44"/>
  <c r="T58" i="44"/>
  <c r="I57" i="44"/>
  <c r="AN62" i="44"/>
  <c r="AK59" i="44"/>
  <c r="AX57" i="44"/>
  <c r="N56" i="44"/>
  <c r="BH54" i="44"/>
  <c r="BA53" i="44"/>
  <c r="AO67" i="44"/>
  <c r="N62" i="44"/>
  <c r="L60" i="44"/>
  <c r="W58" i="44"/>
  <c r="BM56" i="44"/>
  <c r="H56" i="44"/>
  <c r="I55" i="44"/>
  <c r="N54" i="44"/>
  <c r="S53" i="44"/>
  <c r="X52" i="44"/>
  <c r="Y51" i="44"/>
  <c r="AH50" i="44"/>
  <c r="AR64" i="44"/>
  <c r="L59" i="44"/>
  <c r="AS56" i="44"/>
  <c r="AU54" i="44"/>
  <c r="BF52" i="44"/>
  <c r="AR51" i="44"/>
  <c r="AE50" i="44"/>
  <c r="U49" i="44"/>
  <c r="AD48" i="44"/>
  <c r="AE47" i="44"/>
  <c r="S60" i="44"/>
  <c r="AD57" i="44"/>
  <c r="T55" i="44"/>
  <c r="AD53" i="44"/>
  <c r="F52" i="44"/>
  <c r="BA50" i="44"/>
  <c r="AL49" i="44"/>
  <c r="AU48" i="44"/>
  <c r="AV47" i="44"/>
  <c r="AW46" i="44"/>
  <c r="BF45" i="44"/>
  <c r="AH66" i="44"/>
  <c r="BL56" i="44"/>
  <c r="R53" i="44"/>
  <c r="AS50" i="44"/>
  <c r="AG48" i="44"/>
  <c r="BK46" i="44"/>
  <c r="AR45" i="44"/>
  <c r="AH44" i="44"/>
  <c r="AQ43" i="44"/>
  <c r="AR42" i="44"/>
  <c r="AW41" i="44"/>
  <c r="BB40" i="44"/>
  <c r="AE65" i="44"/>
  <c r="AI56" i="44"/>
  <c r="J53" i="44"/>
  <c r="AC50" i="44"/>
  <c r="U48" i="44"/>
  <c r="BC46" i="44"/>
  <c r="AJ45" i="44"/>
  <c r="AF44" i="44"/>
  <c r="AK43" i="44"/>
  <c r="AP42" i="44"/>
  <c r="AQ41" i="44"/>
  <c r="AZ40" i="44"/>
  <c r="BA39" i="44"/>
  <c r="BB38" i="44"/>
  <c r="BK37" i="44"/>
  <c r="O37" i="44"/>
  <c r="AO56" i="44"/>
  <c r="BF51" i="44"/>
  <c r="AF48" i="44"/>
  <c r="N46" i="44"/>
  <c r="AK44" i="44"/>
  <c r="J43" i="44"/>
  <c r="AR41" i="44"/>
  <c r="Y40" i="44"/>
  <c r="T39" i="44"/>
  <c r="W38" i="44"/>
  <c r="AD37" i="44"/>
  <c r="AN36" i="44"/>
  <c r="BE35" i="44"/>
  <c r="Q35" i="44"/>
  <c r="AH34" i="44"/>
  <c r="AY33" i="44"/>
  <c r="K33" i="44"/>
  <c r="AB32" i="44"/>
  <c r="AS31" i="44"/>
  <c r="E31" i="44"/>
  <c r="V30" i="44"/>
  <c r="AM29" i="44"/>
  <c r="BH28" i="44"/>
  <c r="P28" i="44"/>
  <c r="AG27" i="44"/>
  <c r="BB26" i="44"/>
  <c r="J26" i="44"/>
  <c r="AA25" i="44"/>
  <c r="AV24" i="44"/>
  <c r="AM62" i="44"/>
  <c r="K54" i="44"/>
  <c r="Q50" i="44"/>
  <c r="S47" i="44"/>
  <c r="X45" i="44"/>
  <c r="BH43" i="44"/>
  <c r="AG42" i="44"/>
  <c r="F41" i="44"/>
  <c r="BB39" i="44"/>
  <c r="BD38" i="44"/>
  <c r="BF37" i="44"/>
  <c r="E37" i="44"/>
  <c r="U36" i="44"/>
  <c r="AL35" i="44"/>
  <c r="BG34" i="44"/>
  <c r="O34" i="44"/>
  <c r="AF33" i="44"/>
  <c r="BA32" i="44"/>
  <c r="I32" i="44"/>
  <c r="Z31" i="44"/>
  <c r="AU30" i="44"/>
  <c r="BL29" i="44"/>
  <c r="T29" i="44"/>
  <c r="AO28" i="44"/>
  <c r="BF27" i="44"/>
  <c r="N27" i="44"/>
  <c r="AI26" i="44"/>
  <c r="AZ25" i="44"/>
  <c r="H25" i="44"/>
  <c r="AC24" i="44"/>
  <c r="AT23" i="44"/>
  <c r="BK22" i="44"/>
  <c r="BE61" i="44"/>
  <c r="AU49" i="44"/>
  <c r="H45" i="44"/>
  <c r="AC42" i="44"/>
  <c r="AT39" i="44"/>
  <c r="AX37" i="44"/>
  <c r="S36" i="44"/>
  <c r="BA34" i="44"/>
  <c r="Z33" i="44"/>
  <c r="G32" i="44"/>
  <c r="AO30" i="44"/>
  <c r="N29" i="44"/>
  <c r="K28" i="44"/>
  <c r="X27" i="44"/>
  <c r="AC26" i="44"/>
  <c r="Z25" i="44"/>
  <c r="AE24" i="44"/>
  <c r="BA23" i="44"/>
  <c r="K23" i="44"/>
  <c r="AH22" i="44"/>
  <c r="E22" i="44"/>
  <c r="AH21" i="44"/>
  <c r="J21" i="44"/>
  <c r="AQ20" i="44"/>
  <c r="K20" i="44"/>
  <c r="AR19" i="44"/>
  <c r="X19" i="44"/>
  <c r="BM18" i="44"/>
  <c r="AO18" i="44"/>
  <c r="U18" i="44"/>
  <c r="BJ17" i="44"/>
  <c r="AL17" i="44"/>
  <c r="R17" i="44"/>
  <c r="BG16" i="44"/>
  <c r="AI16" i="44"/>
  <c r="O16" i="44"/>
  <c r="AH63" i="44"/>
  <c r="BD53" i="44"/>
  <c r="G50" i="44"/>
  <c r="Y47" i="44"/>
  <c r="S45" i="44"/>
  <c r="BD43" i="44"/>
  <c r="AK42" i="44"/>
  <c r="BK40" i="44"/>
  <c r="AY39" i="44"/>
  <c r="BG38" i="44"/>
  <c r="BD37" i="44"/>
  <c r="BK36" i="44"/>
  <c r="W36" i="44"/>
  <c r="AJ35" i="44"/>
  <c r="BE34" i="44"/>
  <c r="Q34" i="44"/>
  <c r="AD33" i="44"/>
  <c r="AY32" i="44"/>
  <c r="K32" i="44"/>
  <c r="X31" i="44"/>
  <c r="AS30" i="44"/>
  <c r="E30" i="44"/>
  <c r="R29" i="44"/>
  <c r="AM28" i="44"/>
  <c r="BH27" i="44"/>
  <c r="L27" i="44"/>
  <c r="AG26" i="44"/>
  <c r="BB25" i="44"/>
  <c r="F25" i="44"/>
  <c r="AA24" i="44"/>
  <c r="BD23" i="44"/>
  <c r="X23" i="44"/>
  <c r="BF22" i="44"/>
  <c r="AF22" i="44"/>
  <c r="G22" i="44"/>
  <c r="AV21" i="44"/>
  <c r="AB21" i="44"/>
  <c r="BM20" i="44"/>
  <c r="AS20" i="44"/>
  <c r="Y20" i="44"/>
  <c r="BJ19" i="44"/>
  <c r="AP19" i="44"/>
  <c r="V19" i="44"/>
  <c r="BG18" i="44"/>
  <c r="AM18" i="44"/>
  <c r="S18" i="44"/>
  <c r="BD17" i="44"/>
  <c r="AJ17" i="44"/>
  <c r="P17" i="44"/>
  <c r="BA16" i="44"/>
  <c r="AG16" i="44"/>
  <c r="M16" i="44"/>
  <c r="AX15" i="44"/>
  <c r="AD15" i="44"/>
  <c r="J15" i="44"/>
  <c r="AU14" i="44"/>
  <c r="AA14" i="44"/>
  <c r="G14" i="44"/>
  <c r="AR13" i="44"/>
  <c r="X13" i="44"/>
  <c r="BM12" i="44"/>
  <c r="AO12" i="44"/>
  <c r="U12" i="44"/>
  <c r="BJ11" i="44"/>
  <c r="T59" i="44"/>
  <c r="AQ49" i="44"/>
  <c r="AA45" i="44"/>
  <c r="K42" i="44"/>
  <c r="AR39" i="44"/>
  <c r="BH37" i="44"/>
  <c r="J36" i="44"/>
  <c r="AZ34" i="44"/>
  <c r="AG33" i="44"/>
  <c r="BG31" i="44"/>
  <c r="AN30" i="44"/>
  <c r="U29" i="44"/>
  <c r="AU27" i="44"/>
  <c r="AB26" i="44"/>
  <c r="I25" i="44"/>
  <c r="AU23" i="44"/>
  <c r="BB22" i="44"/>
  <c r="H22" i="44"/>
  <c r="U21" i="44"/>
  <c r="AP20" i="44"/>
  <c r="BK19" i="44"/>
  <c r="O19" i="44"/>
  <c r="AJ18" i="44"/>
  <c r="BE17" i="44"/>
  <c r="I17" i="44"/>
  <c r="AD16" i="44"/>
  <c r="BA15" i="44"/>
  <c r="U15" i="44"/>
  <c r="AX14" i="44"/>
  <c r="X14" i="44"/>
  <c r="BA13" i="44"/>
  <c r="Z13" i="44"/>
  <c r="BH12" i="44"/>
  <c r="AB12" i="44"/>
  <c r="BK11" i="44"/>
  <c r="AL11" i="44"/>
  <c r="N11" i="44"/>
  <c r="BC10" i="44"/>
  <c r="AI10" i="44"/>
  <c r="K10" i="44"/>
  <c r="AZ9" i="44"/>
  <c r="AF9" i="44"/>
  <c r="H9" i="44"/>
  <c r="AW8" i="44"/>
  <c r="AC8" i="44"/>
  <c r="E8" i="44"/>
  <c r="AT7" i="44"/>
  <c r="Z7" i="44"/>
  <c r="BJ62" i="44"/>
  <c r="P45" i="44"/>
  <c r="BH39" i="44"/>
  <c r="F36" i="44"/>
  <c r="AC33" i="44"/>
  <c r="AZ30" i="44"/>
  <c r="AQ27" i="44"/>
  <c r="E25" i="44"/>
  <c r="BJ22" i="44"/>
  <c r="S21" i="44"/>
  <c r="BI19" i="44"/>
  <c r="AP18" i="44"/>
  <c r="G17" i="44"/>
  <c r="AZ15" i="44"/>
  <c r="BH14" i="44"/>
  <c r="BJ13" i="44"/>
  <c r="AY54" i="44"/>
  <c r="BA47" i="44"/>
  <c r="BB43" i="44"/>
  <c r="P41" i="44"/>
  <c r="G39" i="44"/>
  <c r="BJ36" i="44"/>
  <c r="AQ35" i="44"/>
  <c r="X34" i="44"/>
  <c r="AX32" i="44"/>
  <c r="AE31" i="44"/>
  <c r="L30" i="44"/>
  <c r="AL28" i="44"/>
  <c r="S27" i="44"/>
  <c r="BI25" i="44"/>
  <c r="Z24" i="44"/>
  <c r="AB23" i="44"/>
  <c r="AJ22" i="44"/>
  <c r="BC21" i="44"/>
  <c r="W21" i="44"/>
  <c r="AZ20" i="44"/>
  <c r="T20" i="44"/>
  <c r="AW19" i="44"/>
  <c r="Q19" i="44"/>
  <c r="AT18" i="44"/>
  <c r="N18" i="44"/>
  <c r="AQ17" i="44"/>
  <c r="K17" i="44"/>
  <c r="AN16" i="44"/>
  <c r="H16" i="44"/>
  <c r="AR15" i="44"/>
  <c r="W15" i="44"/>
  <c r="BJ14" i="44"/>
  <c r="AO14" i="44"/>
  <c r="T14" i="44"/>
  <c r="BG13" i="44"/>
  <c r="AL13" i="44"/>
  <c r="Q13" i="44"/>
  <c r="BD12" i="44"/>
  <c r="AI12" i="44"/>
  <c r="N12" i="44"/>
  <c r="BA11" i="44"/>
  <c r="AI11" i="44"/>
  <c r="S11" i="44"/>
  <c r="BL10" i="44"/>
  <c r="AV10" i="44"/>
  <c r="AF10" i="44"/>
  <c r="P10" i="44"/>
  <c r="BI9" i="44"/>
  <c r="AS9" i="44"/>
  <c r="AC9" i="44"/>
  <c r="M9" i="44"/>
  <c r="BF8" i="44"/>
  <c r="AP8" i="44"/>
  <c r="Z8" i="44"/>
  <c r="J8" i="44"/>
  <c r="BC7" i="44"/>
  <c r="AM7" i="44"/>
  <c r="W7" i="44"/>
  <c r="G7" i="44"/>
  <c r="AA49" i="44"/>
  <c r="AL43" i="44"/>
  <c r="AM39" i="44"/>
  <c r="BB36" i="44"/>
  <c r="AV34" i="44"/>
  <c r="AP32" i="44"/>
  <c r="AJ30" i="44"/>
  <c r="AD28" i="44"/>
  <c r="X26" i="44"/>
  <c r="R24" i="44"/>
  <c r="AZ22" i="44"/>
  <c r="AQ21" i="44"/>
  <c r="AN20" i="44"/>
  <c r="AK19" i="44"/>
  <c r="AH18" i="44"/>
  <c r="AE17" i="44"/>
  <c r="AB16" i="44"/>
  <c r="AJ15" i="44"/>
  <c r="BB14" i="44"/>
  <c r="F14" i="44"/>
  <c r="T7" i="44"/>
  <c r="W8" i="44"/>
  <c r="Z9" i="44"/>
  <c r="AC10" i="44"/>
  <c r="AF11" i="44"/>
  <c r="AZ12" i="44"/>
  <c r="BF14" i="44"/>
  <c r="AN18" i="44"/>
  <c r="AO23" i="44"/>
  <c r="BB32" i="44"/>
  <c r="X7" i="44"/>
  <c r="BD7" i="44"/>
  <c r="AA8" i="44"/>
  <c r="BG8" i="44"/>
  <c r="AD9" i="44"/>
  <c r="BJ9" i="44"/>
  <c r="AG10" i="44"/>
  <c r="BM10" i="44"/>
  <c r="AJ11" i="44"/>
  <c r="O12" i="44"/>
  <c r="BF12" i="44"/>
  <c r="AS13" i="44"/>
  <c r="H15" i="44"/>
  <c r="AX16" i="44"/>
  <c r="BD18" i="44"/>
  <c r="BJ20" i="44"/>
  <c r="T23" i="44"/>
  <c r="G27" i="44"/>
  <c r="S31" i="44"/>
  <c r="AE35" i="44"/>
  <c r="BA40" i="44"/>
  <c r="P53" i="44"/>
  <c r="BH7" i="44"/>
  <c r="BK8" i="44"/>
  <c r="E10" i="44"/>
  <c r="H11" i="44"/>
  <c r="T12" i="44"/>
  <c r="BC13" i="44"/>
  <c r="E17" i="44"/>
  <c r="Q21" i="44"/>
  <c r="AJ26" i="44"/>
  <c r="BE33" i="44"/>
  <c r="AE38" i="44"/>
  <c r="AD46" i="44"/>
  <c r="M7" i="44"/>
  <c r="AS7" i="44"/>
  <c r="P8" i="44"/>
  <c r="AV8" i="44"/>
  <c r="S9" i="44"/>
  <c r="AY9" i="44"/>
  <c r="V10" i="44"/>
  <c r="BB10" i="44"/>
  <c r="Y11" i="44"/>
  <c r="BI11" i="44"/>
  <c r="AQ12" i="44"/>
  <c r="Y13" i="44"/>
  <c r="AP14" i="44"/>
  <c r="J16" i="44"/>
  <c r="P18" i="44"/>
  <c r="V20" i="44"/>
  <c r="AB22" i="44"/>
  <c r="AW25" i="44"/>
  <c r="BI29" i="44"/>
  <c r="L34" i="44"/>
  <c r="AZ38" i="44"/>
  <c r="K47" i="44"/>
  <c r="BD68" i="44"/>
  <c r="W68" i="44"/>
  <c r="BN50" i="44"/>
  <c r="BN19" i="44"/>
  <c r="AF30" i="44"/>
  <c r="AA12" i="44"/>
  <c r="AZ8" i="44"/>
  <c r="AF66" i="44"/>
  <c r="BF64" i="44"/>
  <c r="BI66" i="44"/>
  <c r="V65" i="44"/>
  <c r="BD63" i="44"/>
  <c r="AQ66" i="44"/>
  <c r="L64" i="44"/>
  <c r="AH67" i="44"/>
  <c r="T65" i="44"/>
  <c r="T63" i="44"/>
  <c r="E62" i="44"/>
  <c r="AS67" i="44"/>
  <c r="AC63" i="44"/>
  <c r="AG61" i="44"/>
  <c r="M60" i="44"/>
  <c r="BC58" i="44"/>
  <c r="BK63" i="44"/>
  <c r="F62" i="44"/>
  <c r="AD60" i="44"/>
  <c r="O59" i="44"/>
  <c r="BM57" i="44"/>
  <c r="AX56" i="44"/>
  <c r="AV61" i="44"/>
  <c r="U59" i="44"/>
  <c r="W57" i="44"/>
  <c r="BC55" i="44"/>
  <c r="AR54" i="44"/>
  <c r="AK53" i="44"/>
  <c r="AI65" i="44"/>
  <c r="AQ61" i="44"/>
  <c r="AO59" i="44"/>
  <c r="BK57" i="44"/>
  <c r="BC56" i="44"/>
  <c r="BA55" i="44"/>
  <c r="BB54" i="44"/>
  <c r="BK53" i="44"/>
  <c r="BL52" i="44"/>
  <c r="H52" i="44"/>
  <c r="M51" i="44"/>
  <c r="R50" i="44"/>
  <c r="AB62" i="44"/>
  <c r="AO58" i="44"/>
  <c r="M56" i="44"/>
  <c r="O54" i="44"/>
  <c r="AP52" i="44"/>
  <c r="W51" i="44"/>
  <c r="I50" i="44"/>
  <c r="I49" i="44"/>
  <c r="N48" i="44"/>
  <c r="BH64" i="44"/>
  <c r="AV59" i="44"/>
  <c r="AV56" i="44"/>
  <c r="AW54" i="44"/>
  <c r="F53" i="44"/>
  <c r="AT51" i="44"/>
  <c r="AF50" i="44"/>
  <c r="Z49" i="44"/>
  <c r="AE48" i="44"/>
  <c r="AF47" i="44"/>
  <c r="AO46" i="44"/>
  <c r="AP45" i="44"/>
  <c r="AO61" i="44"/>
  <c r="K56" i="44"/>
  <c r="AD52" i="44"/>
  <c r="BL49" i="44"/>
  <c r="I48" i="44"/>
  <c r="AP46" i="44"/>
  <c r="W45" i="44"/>
  <c r="Z44" i="44"/>
  <c r="AA43" i="44"/>
  <c r="AB42" i="44"/>
  <c r="AK41" i="44"/>
  <c r="AL40" i="44"/>
  <c r="T61" i="44"/>
  <c r="AV55" i="44"/>
  <c r="Y52" i="44"/>
  <c r="AV49" i="44"/>
  <c r="E48" i="44"/>
  <c r="AH46" i="44"/>
  <c r="O45" i="44"/>
  <c r="T44" i="44"/>
  <c r="U43" i="44"/>
  <c r="Z42" i="44"/>
  <c r="AE41" i="44"/>
  <c r="AJ40" i="44"/>
  <c r="AK39" i="44"/>
  <c r="AT38" i="44"/>
  <c r="AU37" i="44"/>
  <c r="BL36" i="44"/>
  <c r="AL55" i="44"/>
  <c r="BC50" i="44"/>
  <c r="AS47" i="44"/>
  <c r="AU68" i="44"/>
  <c r="M68" i="44"/>
  <c r="BN43" i="44"/>
  <c r="BN11" i="44"/>
  <c r="BN79" i="44" s="1"/>
  <c r="AW22" i="44"/>
  <c r="E11" i="44"/>
  <c r="BM7" i="44"/>
  <c r="AY67" i="44"/>
  <c r="H66" i="44"/>
  <c r="AL64" i="44"/>
  <c r="AG66" i="44"/>
  <c r="BC64" i="44"/>
  <c r="AN63" i="44"/>
  <c r="BL65" i="44"/>
  <c r="AT63" i="44"/>
  <c r="J67" i="44"/>
  <c r="AG64" i="44"/>
  <c r="BE62" i="44"/>
  <c r="AX61" i="44"/>
  <c r="Z66" i="44"/>
  <c r="AU62" i="44"/>
  <c r="L61" i="44"/>
  <c r="BB59" i="44"/>
  <c r="AW67" i="44"/>
  <c r="AP63" i="44"/>
  <c r="AN61" i="44"/>
  <c r="J60" i="44"/>
  <c r="BH58" i="44"/>
  <c r="AO57" i="44"/>
  <c r="V66" i="44"/>
  <c r="E61" i="44"/>
  <c r="AK58" i="44"/>
  <c r="AZ56" i="44"/>
  <c r="AQ55" i="44"/>
  <c r="X54" i="44"/>
  <c r="U53" i="44"/>
  <c r="H64" i="44"/>
  <c r="BI60" i="44"/>
  <c r="I59" i="44"/>
  <c r="AU57" i="44"/>
  <c r="AJ56" i="44"/>
  <c r="AK55" i="44"/>
  <c r="AT54" i="44"/>
  <c r="AU53" i="44"/>
  <c r="AV52" i="44"/>
  <c r="BE51" i="44"/>
  <c r="BF50" i="44"/>
  <c r="BK49" i="44"/>
  <c r="Y61" i="44"/>
  <c r="BG57" i="44"/>
  <c r="AP55" i="44"/>
  <c r="BH53" i="44"/>
  <c r="U52" i="44"/>
  <c r="BK50" i="44"/>
  <c r="BB49" i="44"/>
  <c r="BB48" i="44"/>
  <c r="BG47" i="44"/>
  <c r="BC62" i="44"/>
  <c r="AS58" i="44"/>
  <c r="O56" i="44"/>
  <c r="AG54" i="44"/>
  <c r="AQ52" i="44"/>
  <c r="X51" i="44"/>
  <c r="P50" i="44"/>
  <c r="J49" i="44"/>
  <c r="O48" i="44"/>
  <c r="T47" i="44"/>
  <c r="Y46" i="44"/>
  <c r="Z45" i="44"/>
  <c r="AA60" i="44"/>
  <c r="H55" i="44"/>
  <c r="AV51" i="44"/>
  <c r="AJ49" i="44"/>
  <c r="AL47" i="44"/>
  <c r="T46" i="44"/>
  <c r="G45" i="44"/>
  <c r="J44" i="44"/>
  <c r="K43" i="44"/>
  <c r="T42" i="44"/>
  <c r="U41" i="44"/>
  <c r="V40" i="44"/>
  <c r="AN59" i="44"/>
  <c r="AS54" i="44"/>
  <c r="AQ51" i="44"/>
  <c r="X49" i="44"/>
  <c r="AH47" i="44"/>
  <c r="L46" i="44"/>
  <c r="BM44" i="44"/>
  <c r="BM43" i="44"/>
  <c r="E43" i="44"/>
  <c r="N42" i="44"/>
  <c r="O41" i="44"/>
  <c r="T40" i="44"/>
  <c r="Y39" i="44"/>
  <c r="AD38" i="44"/>
  <c r="AI37" i="44"/>
  <c r="R62" i="44"/>
  <c r="BL53" i="44"/>
  <c r="AZ49" i="44"/>
  <c r="Q47" i="44"/>
  <c r="U45" i="44"/>
  <c r="AX43" i="44"/>
  <c r="AE42" i="44"/>
  <c r="BM40" i="44"/>
  <c r="AU39" i="44"/>
  <c r="BC38" i="44"/>
  <c r="BE37" i="44"/>
  <c r="BH36" i="44"/>
  <c r="T36" i="44"/>
  <c r="AK35" i="44"/>
  <c r="BB34" i="44"/>
  <c r="N34" i="44"/>
  <c r="AE33" i="44"/>
  <c r="AV32" i="44"/>
  <c r="H32" i="44"/>
  <c r="Y31" i="44"/>
  <c r="AP30" i="44"/>
  <c r="BK29" i="44"/>
  <c r="S29" i="44"/>
  <c r="AJ28" i="44"/>
  <c r="BE27" i="44"/>
  <c r="M27" i="44"/>
  <c r="AD26" i="44"/>
  <c r="AY25" i="44"/>
  <c r="G25" i="44"/>
  <c r="X24" i="44"/>
  <c r="AF57" i="44"/>
  <c r="BK51" i="44"/>
  <c r="AJ48" i="44"/>
  <c r="AA46" i="44"/>
  <c r="AM44" i="44"/>
  <c r="L43" i="44"/>
  <c r="BB41" i="44"/>
  <c r="AA40" i="44"/>
  <c r="V39" i="44"/>
  <c r="AC38" i="44"/>
  <c r="AF37" i="44"/>
  <c r="AO36" i="44"/>
  <c r="BJ35" i="44"/>
  <c r="R35" i="44"/>
  <c r="AI34" i="44"/>
  <c r="BD33" i="44"/>
  <c r="L33" i="44"/>
  <c r="AC32" i="44"/>
  <c r="AX31" i="44"/>
  <c r="F31" i="44"/>
  <c r="W30" i="44"/>
  <c r="AR29" i="44"/>
  <c r="BI28" i="44"/>
  <c r="Q28" i="44"/>
  <c r="AL27" i="44"/>
  <c r="BC26" i="44"/>
  <c r="K26" i="44"/>
  <c r="AF25" i="44"/>
  <c r="AW24" i="44"/>
  <c r="E24" i="44"/>
  <c r="Z23" i="44"/>
  <c r="AQ22" i="44"/>
  <c r="X53" i="44"/>
  <c r="N47" i="44"/>
  <c r="AV43" i="44"/>
  <c r="BC40" i="44"/>
  <c r="BA38" i="44"/>
  <c r="BG36" i="44"/>
  <c r="AF35" i="44"/>
  <c r="M34" i="44"/>
  <c r="AU32" i="44"/>
  <c r="T31" i="44"/>
  <c r="BJ29" i="44"/>
  <c r="AQ28" i="44"/>
  <c r="BD27" i="44"/>
  <c r="BA26" i="44"/>
  <c r="BF25" i="44"/>
  <c r="BK24" i="44"/>
  <c r="BL23" i="44"/>
  <c r="AF23" i="44"/>
  <c r="BD22" i="44"/>
  <c r="Q22" i="44"/>
  <c r="AX21" i="44"/>
  <c r="Z21" i="44"/>
  <c r="BC20" i="44"/>
  <c r="AA20" i="44"/>
  <c r="BH19" i="44"/>
  <c r="AJ19" i="44"/>
  <c r="L19" i="44"/>
  <c r="BA18" i="44"/>
  <c r="AG18" i="44"/>
  <c r="I18" i="44"/>
  <c r="AX17" i="44"/>
  <c r="AD17" i="44"/>
  <c r="F17" i="44"/>
  <c r="AU16" i="44"/>
  <c r="AA16" i="44"/>
  <c r="BL15" i="44"/>
  <c r="K57" i="44"/>
  <c r="M52" i="44"/>
  <c r="AB48" i="44"/>
  <c r="V46" i="44"/>
  <c r="AQ44" i="44"/>
  <c r="H43" i="44"/>
  <c r="AX41" i="44"/>
  <c r="AE40" i="44"/>
  <c r="S39" i="44"/>
  <c r="AA38" i="44"/>
  <c r="AH37" i="44"/>
  <c r="AM36" i="44"/>
  <c r="BH35" i="44"/>
  <c r="T35" i="44"/>
  <c r="AG34" i="44"/>
  <c r="BB33" i="44"/>
  <c r="N33" i="44"/>
  <c r="AA32" i="44"/>
  <c r="AV31" i="44"/>
  <c r="H31" i="44"/>
  <c r="U30" i="44"/>
  <c r="AP29" i="44"/>
  <c r="BK28" i="44"/>
  <c r="O28" i="44"/>
  <c r="AJ27" i="44"/>
  <c r="BE26" i="44"/>
  <c r="I26" i="44"/>
  <c r="AD25" i="44"/>
  <c r="AY24" i="44"/>
  <c r="F24" i="44"/>
  <c r="AN23" i="44"/>
  <c r="M23" i="44"/>
  <c r="AP22" i="44"/>
  <c r="S22" i="44"/>
  <c r="BH21" i="44"/>
  <c r="AJ21" i="44"/>
  <c r="P21" i="44"/>
  <c r="BE20" i="44"/>
  <c r="AG20" i="44"/>
  <c r="M20" i="44"/>
  <c r="BB19" i="44"/>
  <c r="AD19" i="44"/>
  <c r="J19" i="44"/>
  <c r="AY18" i="44"/>
  <c r="AA18" i="44"/>
  <c r="G18" i="44"/>
  <c r="AV17" i="44"/>
  <c r="X17" i="44"/>
  <c r="BM16" i="44"/>
  <c r="AS16" i="44"/>
  <c r="U16" i="44"/>
  <c r="BJ15" i="44"/>
  <c r="AP15" i="44"/>
  <c r="R15" i="44"/>
  <c r="BG14" i="44"/>
  <c r="AM14" i="44"/>
  <c r="O14" i="44"/>
  <c r="BD13" i="44"/>
  <c r="AJ13" i="44"/>
  <c r="L13" i="44"/>
  <c r="BA12" i="44"/>
  <c r="BA79" i="44" s="1"/>
  <c r="AG12" i="44"/>
  <c r="I12" i="44"/>
  <c r="AX11" i="44"/>
  <c r="S54" i="44"/>
  <c r="AY46" i="44"/>
  <c r="AT43" i="44"/>
  <c r="H41" i="44"/>
  <c r="AO38" i="44"/>
  <c r="BF36" i="44"/>
  <c r="AM35" i="44"/>
  <c r="BM33" i="44"/>
  <c r="AT32" i="44"/>
  <c r="AA31" i="44"/>
  <c r="BA29" i="44"/>
  <c r="AH28" i="44"/>
  <c r="O27" i="44"/>
  <c r="AO25" i="44"/>
  <c r="V24" i="44"/>
  <c r="Y23" i="44"/>
  <c r="X22" i="44"/>
  <c r="AS21" i="44"/>
  <c r="E21" i="44"/>
  <c r="R20" i="44"/>
  <c r="AM19" i="44"/>
  <c r="BH18" i="44"/>
  <c r="L18" i="44"/>
  <c r="AG17" i="44"/>
  <c r="BB16" i="44"/>
  <c r="F16" i="44"/>
  <c r="AK15" i="44"/>
  <c r="K15" i="44"/>
  <c r="AH14" i="44"/>
  <c r="H14" i="44"/>
  <c r="AP13" i="44"/>
  <c r="J13" i="44"/>
  <c r="AR12" i="44"/>
  <c r="R12" i="44"/>
  <c r="AU11" i="44"/>
  <c r="Z11" i="44"/>
  <c r="F11" i="44"/>
  <c r="AQ10" i="44"/>
  <c r="W10" i="44"/>
  <c r="BL9" i="44"/>
  <c r="AN9" i="44"/>
  <c r="T9" i="44"/>
  <c r="BI8" i="44"/>
  <c r="AK8" i="44"/>
  <c r="Q8" i="44"/>
  <c r="BF7" i="44"/>
  <c r="AH7" i="44"/>
  <c r="AH79" i="44" s="1"/>
  <c r="N7" i="44"/>
  <c r="AR50" i="44"/>
  <c r="BL41" i="44"/>
  <c r="BB37" i="44"/>
  <c r="BL34" i="44"/>
  <c r="BC31" i="44"/>
  <c r="Q29" i="44"/>
  <c r="AN26" i="44"/>
  <c r="AR23" i="44"/>
  <c r="F22" i="44"/>
  <c r="AV20" i="44"/>
  <c r="M19" i="44"/>
  <c r="BC17" i="44"/>
  <c r="AJ16" i="44"/>
  <c r="T15" i="44"/>
  <c r="AG14" i="44"/>
  <c r="AO13" i="44"/>
  <c r="BJ49" i="44"/>
  <c r="AK45" i="44"/>
  <c r="AY42" i="44"/>
  <c r="AX39" i="44"/>
  <c r="BM37" i="44"/>
  <c r="AD36" i="44"/>
  <c r="BD34" i="44"/>
  <c r="AK33" i="44"/>
  <c r="R32" i="44"/>
  <c r="AR30" i="44"/>
  <c r="Y29" i="44"/>
  <c r="F28" i="44"/>
  <c r="AF26" i="44"/>
  <c r="M25" i="44"/>
  <c r="BH23" i="44"/>
  <c r="BE22" i="44"/>
  <c r="J22" i="44"/>
  <c r="J79" i="44" s="1"/>
  <c r="AM21" i="44"/>
  <c r="G21" i="44"/>
  <c r="AJ20" i="44"/>
  <c r="BM19" i="44"/>
  <c r="AG19" i="44"/>
  <c r="BJ18" i="44"/>
  <c r="AD18" i="44"/>
  <c r="BG17" i="44"/>
  <c r="AA17" i="44"/>
  <c r="BD16" i="44"/>
  <c r="X16" i="44"/>
  <c r="BC15" i="44"/>
  <c r="AG15" i="44"/>
  <c r="L15" i="44"/>
  <c r="AZ14" i="44"/>
  <c r="AD14" i="44"/>
  <c r="I14" i="44"/>
  <c r="AW13" i="44"/>
  <c r="AA13" i="44"/>
  <c r="F13" i="44"/>
  <c r="AT12" i="44"/>
  <c r="X12" i="44"/>
  <c r="BL11" i="44"/>
  <c r="AQ11" i="44"/>
  <c r="AA11" i="44"/>
  <c r="K11" i="44"/>
  <c r="BD10" i="44"/>
  <c r="AN10" i="44"/>
  <c r="X10" i="44"/>
  <c r="H10" i="44"/>
  <c r="BA9" i="44"/>
  <c r="AK9" i="44"/>
  <c r="U9" i="44"/>
  <c r="E9" i="44"/>
  <c r="AX8" i="44"/>
  <c r="AH8" i="44"/>
  <c r="R8" i="44"/>
  <c r="BK7" i="44"/>
  <c r="AU7" i="44"/>
  <c r="AE7" i="44"/>
  <c r="O7" i="44"/>
  <c r="BB55" i="44"/>
  <c r="BG45" i="44"/>
  <c r="AF41" i="44"/>
  <c r="O38" i="44"/>
  <c r="AY35" i="44"/>
  <c r="AS33" i="44"/>
  <c r="AM31" i="44"/>
  <c r="AG29" i="44"/>
  <c r="AA27" i="44"/>
  <c r="U25" i="44"/>
  <c r="AG23" i="44"/>
  <c r="N22" i="44"/>
  <c r="K21" i="44"/>
  <c r="H20" i="44"/>
  <c r="E19" i="44"/>
  <c r="BK17" i="44"/>
  <c r="BH16" i="44"/>
  <c r="BE15" i="44"/>
  <c r="O15" i="44"/>
  <c r="AB14" i="44"/>
  <c r="AT13" i="44"/>
  <c r="AZ7" i="44"/>
  <c r="BC8" i="44"/>
  <c r="BF9" i="44"/>
  <c r="BI10" i="44"/>
  <c r="J12" i="44"/>
  <c r="AH13" i="44"/>
  <c r="AH16" i="44"/>
  <c r="AT20" i="44"/>
  <c r="AM27" i="44"/>
  <c r="H7" i="44"/>
  <c r="AN7" i="44"/>
  <c r="K8" i="44"/>
  <c r="AQ8" i="44"/>
  <c r="N9" i="44"/>
  <c r="AT9" i="44"/>
  <c r="Q10" i="44"/>
  <c r="AW10" i="44"/>
  <c r="T11" i="44"/>
  <c r="BC11" i="44"/>
  <c r="AJ12" i="44"/>
  <c r="R13" i="44"/>
  <c r="Z14" i="44"/>
  <c r="AY15" i="44"/>
  <c r="BA17" i="44"/>
  <c r="BG19" i="44"/>
  <c r="BM21" i="44"/>
  <c r="BJ24" i="44"/>
  <c r="M29" i="44"/>
  <c r="Y33" i="44"/>
  <c r="AW37" i="44"/>
  <c r="E45" i="44"/>
  <c r="AB7" i="44"/>
  <c r="AE8" i="44"/>
  <c r="AH9" i="44"/>
  <c r="AK10" i="44"/>
  <c r="AN11" i="44"/>
  <c r="BK12" i="44"/>
  <c r="S15" i="44"/>
  <c r="K19" i="44"/>
  <c r="BH22" i="44"/>
  <c r="AV30" i="44"/>
  <c r="BK35" i="44"/>
  <c r="BD41" i="44"/>
  <c r="E7" i="44"/>
  <c r="E79" i="44" s="1"/>
  <c r="AC7" i="44"/>
  <c r="BI7" i="44"/>
  <c r="AF8" i="44"/>
  <c r="BL8" i="44"/>
  <c r="AI9" i="44"/>
  <c r="F10" i="44"/>
  <c r="AL10" i="44"/>
  <c r="I11" i="44"/>
  <c r="AO11" i="44"/>
  <c r="V12" i="44"/>
  <c r="BL12" i="44"/>
  <c r="BI13" i="44"/>
  <c r="X15" i="44"/>
  <c r="M17" i="44"/>
  <c r="S19" i="44"/>
  <c r="Y21" i="44"/>
  <c r="AZ23" i="44"/>
  <c r="BC27" i="44"/>
  <c r="F32" i="44"/>
  <c r="R36" i="44"/>
  <c r="AA42" i="44"/>
  <c r="AJ61" i="44"/>
  <c r="BN34" i="44"/>
  <c r="AG44" i="44"/>
  <c r="I33" i="44"/>
  <c r="AT24" i="44"/>
  <c r="AY19" i="44"/>
  <c r="AS15" i="44"/>
  <c r="N13" i="44"/>
  <c r="AY11" i="44"/>
  <c r="AT10" i="44"/>
  <c r="AQ9" i="44"/>
  <c r="AN8" i="44"/>
  <c r="AK7" i="44"/>
  <c r="BJ43" i="44"/>
  <c r="AY31" i="44"/>
  <c r="N20" i="44"/>
  <c r="W13" i="44"/>
  <c r="BA10" i="44"/>
  <c r="AU8" i="44"/>
  <c r="H48" i="44"/>
  <c r="AB34" i="44"/>
  <c r="BM25" i="44"/>
  <c r="AD20" i="44"/>
  <c r="R16" i="44"/>
  <c r="AC13" i="44"/>
  <c r="BM11" i="44"/>
  <c r="BE10" i="44"/>
  <c r="BB9" i="44"/>
  <c r="AY8" i="44"/>
  <c r="AV7" i="44"/>
  <c r="AS29" i="44"/>
  <c r="AK17" i="44"/>
  <c r="AE12" i="44"/>
  <c r="M10" i="44"/>
  <c r="G8" i="44"/>
  <c r="Q14" i="44"/>
  <c r="AU15" i="44"/>
  <c r="AU17" i="44"/>
  <c r="BA19" i="44"/>
  <c r="BG21" i="44"/>
  <c r="AX24" i="44"/>
  <c r="BJ28" i="44"/>
  <c r="M33" i="44"/>
  <c r="AG37" i="44"/>
  <c r="AO44" i="44"/>
  <c r="K7" i="44"/>
  <c r="AQ7" i="44"/>
  <c r="N8" i="44"/>
  <c r="AT8" i="44"/>
  <c r="Q9" i="44"/>
  <c r="AW9" i="44"/>
  <c r="T10" i="44"/>
  <c r="AZ10" i="44"/>
  <c r="W11" i="44"/>
  <c r="BG11" i="44"/>
  <c r="AN12" i="44"/>
  <c r="V13" i="44"/>
  <c r="BM13" i="44"/>
  <c r="AT14" i="44"/>
  <c r="AB15" i="44"/>
  <c r="P16" i="44"/>
  <c r="S17" i="44"/>
  <c r="V18" i="44"/>
  <c r="Y19" i="44"/>
  <c r="AB20" i="44"/>
  <c r="AE21" i="44"/>
  <c r="AT22" i="44"/>
  <c r="BF24" i="44"/>
  <c r="AI27" i="44"/>
  <c r="AB30" i="44"/>
  <c r="U33" i="44"/>
  <c r="BG35" i="44"/>
  <c r="AB39" i="44"/>
  <c r="BE44" i="44"/>
  <c r="BI56" i="44"/>
  <c r="I15" i="44"/>
  <c r="AM17" i="44"/>
  <c r="P20" i="44"/>
  <c r="W23" i="44"/>
  <c r="AT28" i="44"/>
  <c r="BI33" i="44"/>
  <c r="BI40" i="44"/>
  <c r="J7" i="44"/>
  <c r="AX7" i="44"/>
  <c r="AG8" i="44"/>
  <c r="P9" i="44"/>
  <c r="BD9" i="44"/>
  <c r="AM10" i="44"/>
  <c r="V11" i="44"/>
  <c r="G12" i="44"/>
  <c r="E13" i="44"/>
  <c r="BK13" i="44"/>
  <c r="BD14" i="44"/>
  <c r="BG15" i="44"/>
  <c r="Y17" i="44"/>
  <c r="AR18" i="44"/>
  <c r="J20" i="44"/>
  <c r="AK21" i="44"/>
  <c r="BM22" i="44"/>
  <c r="Y25" i="44"/>
  <c r="R28" i="44"/>
  <c r="BD30" i="44"/>
  <c r="AW33" i="44"/>
  <c r="AP36" i="44"/>
  <c r="E40" i="44"/>
  <c r="H46" i="44"/>
  <c r="AT11" i="44"/>
  <c r="Y12" i="44"/>
  <c r="H13" i="44"/>
  <c r="AZ13" i="44"/>
  <c r="AE14" i="44"/>
  <c r="N15" i="44"/>
  <c r="BF15" i="44"/>
  <c r="AK16" i="44"/>
  <c r="T17" i="44"/>
  <c r="BL17" i="44"/>
  <c r="AQ18" i="44"/>
  <c r="Z19" i="44"/>
  <c r="I20" i="44"/>
  <c r="AW20" i="44"/>
  <c r="AF21" i="44"/>
  <c r="O22" i="44"/>
  <c r="BL22" i="44"/>
  <c r="BI23" i="44"/>
  <c r="V25" i="44"/>
  <c r="AO26" i="44"/>
  <c r="G28" i="44"/>
  <c r="AH29" i="44"/>
  <c r="BA30" i="44"/>
  <c r="S32" i="44"/>
  <c r="AT33" i="44"/>
  <c r="BM34" i="44"/>
  <c r="AE36" i="44"/>
  <c r="P38" i="44"/>
  <c r="BJ39" i="44"/>
  <c r="BA42" i="44"/>
  <c r="BI45" i="44"/>
  <c r="AW50" i="44"/>
  <c r="BH15" i="44"/>
  <c r="AQ16" i="44"/>
  <c r="V17" i="44"/>
  <c r="E18" i="44"/>
  <c r="AW18" i="44"/>
  <c r="AB19" i="44"/>
  <c r="W20" i="44"/>
  <c r="N21" i="44"/>
  <c r="M22" i="44"/>
  <c r="U23" i="44"/>
  <c r="AU24" i="44"/>
  <c r="AK26" i="44"/>
  <c r="AI28" i="44"/>
  <c r="BM30" i="44"/>
  <c r="AX33" i="44"/>
  <c r="AI36" i="44"/>
  <c r="W40" i="44"/>
  <c r="K46" i="44"/>
  <c r="AE22" i="44"/>
  <c r="BF23" i="44"/>
  <c r="T25" i="44"/>
  <c r="AQ26" i="44"/>
  <c r="I28" i="44"/>
  <c r="AF29" i="44"/>
  <c r="BC30" i="44"/>
  <c r="U32" i="44"/>
  <c r="AR33" i="44"/>
  <c r="F35" i="44"/>
  <c r="AG36" i="44"/>
  <c r="M38" i="44"/>
  <c r="BL39" i="44"/>
  <c r="BE42" i="44"/>
  <c r="BD45" i="44"/>
  <c r="BH50" i="44"/>
  <c r="P24" i="44"/>
  <c r="AM25" i="44"/>
  <c r="BJ26" i="44"/>
  <c r="AB28" i="44"/>
  <c r="AY29" i="44"/>
  <c r="M31" i="44"/>
  <c r="AN32" i="44"/>
  <c r="BK33" i="44"/>
  <c r="Y35" i="44"/>
  <c r="AZ36" i="44"/>
  <c r="AM38" i="44"/>
  <c r="AO40" i="44"/>
  <c r="AH43" i="44"/>
  <c r="AT46" i="44"/>
  <c r="AA37" i="44"/>
  <c r="BH40" i="44"/>
  <c r="AV44" i="44"/>
  <c r="K51" i="44"/>
  <c r="E41" i="44"/>
  <c r="AX44" i="44"/>
  <c r="AA51" i="44"/>
  <c r="I46" i="44"/>
  <c r="BD49" i="44"/>
  <c r="AZ55" i="44"/>
  <c r="AL48" i="44"/>
  <c r="AB53" i="44"/>
  <c r="AY49" i="44"/>
  <c r="AE53" i="44"/>
  <c r="Z57" i="44"/>
  <c r="M53" i="44"/>
  <c r="J58" i="44"/>
  <c r="AN58" i="44"/>
  <c r="AT66" i="44"/>
  <c r="G65" i="44"/>
  <c r="AE66" i="44"/>
  <c r="AM64" i="44"/>
  <c r="AA67" i="44"/>
  <c r="AH10" i="44"/>
  <c r="G68" i="44"/>
  <c r="J14" i="51"/>
  <c r="N14" i="51"/>
  <c r="L14" i="51"/>
  <c r="O14" i="51"/>
  <c r="L9" i="51"/>
  <c r="O9" i="51"/>
  <c r="J9" i="51"/>
  <c r="N9" i="51" s="1"/>
  <c r="Q16" i="52"/>
  <c r="B14" i="48"/>
  <c r="B17" i="48"/>
  <c r="M35" i="49"/>
  <c r="B26" i="48"/>
  <c r="B11" i="48"/>
  <c r="AO29" i="44"/>
  <c r="AS19" i="44"/>
  <c r="BM8" i="44"/>
  <c r="AQ15" i="44"/>
  <c r="X30" i="44"/>
  <c r="AN13" i="44"/>
  <c r="N19" i="44"/>
  <c r="Y26" i="44"/>
  <c r="AS37" i="44"/>
  <c r="BB17" i="44"/>
  <c r="E26" i="44"/>
  <c r="Q24" i="44"/>
  <c r="BG25" i="44"/>
  <c r="AP53" i="44"/>
  <c r="BN69" i="44"/>
  <c r="BJ69" i="44"/>
  <c r="BF69" i="44"/>
  <c r="BB69" i="44"/>
  <c r="AX69" i="44"/>
  <c r="AT69" i="44"/>
  <c r="AP69" i="44"/>
  <c r="AL69" i="44"/>
  <c r="AH69" i="44"/>
  <c r="AD69" i="44"/>
  <c r="Z69" i="44"/>
  <c r="V69" i="44"/>
  <c r="R69" i="44"/>
  <c r="L69" i="44"/>
  <c r="G69" i="44"/>
  <c r="E69" i="44"/>
  <c r="BO67" i="44"/>
  <c r="BO63" i="44"/>
  <c r="BO59" i="44"/>
  <c r="BO55" i="44"/>
  <c r="BO51" i="44"/>
  <c r="BO47" i="44"/>
  <c r="BO43" i="44"/>
  <c r="BO39" i="44"/>
  <c r="BO35" i="44"/>
  <c r="BO31" i="44"/>
  <c r="BO27" i="44"/>
  <c r="BO23" i="44"/>
  <c r="BO19" i="44"/>
  <c r="BO15" i="44"/>
  <c r="BO11" i="44"/>
  <c r="BM69" i="44"/>
  <c r="BI69" i="44"/>
  <c r="BE69" i="44"/>
  <c r="BA69" i="44"/>
  <c r="AW69" i="44"/>
  <c r="AS69" i="44"/>
  <c r="AO69" i="44"/>
  <c r="AK69" i="44"/>
  <c r="AG69" i="44"/>
  <c r="AC69" i="44"/>
  <c r="Y69" i="44"/>
  <c r="U69" i="44"/>
  <c r="Q69" i="44"/>
  <c r="N69" i="44"/>
  <c r="K69" i="44"/>
  <c r="I69" i="44"/>
  <c r="BO66" i="44"/>
  <c r="BO62" i="44"/>
  <c r="BO58" i="44"/>
  <c r="BO54" i="44"/>
  <c r="BO50" i="44"/>
  <c r="BO46" i="44"/>
  <c r="BO42" i="44"/>
  <c r="BO38" i="44"/>
  <c r="BO34" i="44"/>
  <c r="BO30" i="44"/>
  <c r="BO26" i="44"/>
  <c r="BO22" i="44"/>
  <c r="BO18" i="44"/>
  <c r="BO14" i="44"/>
  <c r="BO10" i="44"/>
  <c r="BL69" i="44"/>
  <c r="BH69" i="44"/>
  <c r="BD69" i="44"/>
  <c r="AZ69" i="44"/>
  <c r="AV69" i="44"/>
  <c r="AR69" i="44"/>
  <c r="AN69" i="44"/>
  <c r="AJ69" i="44"/>
  <c r="AF69" i="44"/>
  <c r="AB69" i="44"/>
  <c r="X69" i="44"/>
  <c r="T69" i="44"/>
  <c r="P69" i="44"/>
  <c r="H69" i="44"/>
  <c r="F69" i="44"/>
  <c r="BO65" i="44"/>
  <c r="BO61" i="44"/>
  <c r="BO57" i="44"/>
  <c r="BO53" i="44"/>
  <c r="BO49" i="44"/>
  <c r="BO45" i="44"/>
  <c r="BO41" i="44"/>
  <c r="BO37" i="44"/>
  <c r="BO33" i="44"/>
  <c r="BO29" i="44"/>
  <c r="BO25" i="44"/>
  <c r="BO21" i="44"/>
  <c r="BO17" i="44"/>
  <c r="BO13" i="44"/>
  <c r="BO9" i="44"/>
  <c r="BO69" i="44"/>
  <c r="AY69" i="44"/>
  <c r="AI69" i="44"/>
  <c r="S69" i="44"/>
  <c r="M69" i="44"/>
  <c r="BO60" i="44"/>
  <c r="BO44" i="44"/>
  <c r="BO28" i="44"/>
  <c r="BO12" i="44"/>
  <c r="BK69" i="44"/>
  <c r="AU69" i="44"/>
  <c r="AE69" i="44"/>
  <c r="J69" i="44"/>
  <c r="BO56" i="44"/>
  <c r="BO40" i="44"/>
  <c r="BO24" i="44"/>
  <c r="BO8" i="44"/>
  <c r="BG69" i="44"/>
  <c r="AQ69" i="44"/>
  <c r="AA69" i="44"/>
  <c r="BO68" i="44"/>
  <c r="BO52" i="44"/>
  <c r="BO36" i="44"/>
  <c r="BO20" i="44"/>
  <c r="BC69" i="44"/>
  <c r="AM69" i="44"/>
  <c r="W69" i="44"/>
  <c r="O69" i="44"/>
  <c r="BO64" i="44"/>
  <c r="BO48" i="44"/>
  <c r="BO32" i="44"/>
  <c r="BO16" i="44"/>
  <c r="AV67" i="44"/>
  <c r="AT67" i="44"/>
  <c r="Z62" i="44"/>
  <c r="U57" i="44"/>
  <c r="BD62" i="44"/>
  <c r="AN52" i="44"/>
  <c r="BH51" i="44"/>
  <c r="BJ53" i="44"/>
  <c r="N45" i="44"/>
  <c r="BC43" i="44"/>
  <c r="BA48" i="44"/>
  <c r="H40" i="44"/>
  <c r="BA45" i="44"/>
  <c r="BK39" i="44"/>
  <c r="AB36" i="44"/>
  <c r="AQ33" i="44"/>
  <c r="BB30" i="44"/>
  <c r="BM27" i="44"/>
  <c r="S25" i="44"/>
  <c r="W49" i="44"/>
  <c r="I42" i="44"/>
  <c r="AV37" i="44"/>
  <c r="AU34" i="44"/>
  <c r="BF31" i="44"/>
  <c r="L29" i="44"/>
  <c r="W26" i="44"/>
  <c r="AH23" i="44"/>
  <c r="BI17" i="44"/>
  <c r="BA65" i="44"/>
  <c r="BM63" i="44"/>
  <c r="BB62" i="44"/>
  <c r="AH56" i="44"/>
  <c r="T56" i="44"/>
  <c r="O60" i="44"/>
  <c r="AU47" i="44"/>
  <c r="BC48" i="44"/>
  <c r="BM48" i="44"/>
  <c r="N40" i="44"/>
  <c r="AW43" i="44"/>
  <c r="AW58" i="44"/>
  <c r="AU42" i="44"/>
  <c r="L38" i="44"/>
  <c r="E35" i="44"/>
  <c r="P32" i="44"/>
  <c r="AE29" i="44"/>
  <c r="AP26" i="44"/>
  <c r="BM58" i="44"/>
  <c r="BL44" i="44"/>
  <c r="AL39" i="44"/>
  <c r="I36" i="44"/>
  <c r="X33" i="44"/>
  <c r="AI30" i="44"/>
  <c r="AT27" i="44"/>
  <c r="BI24" i="44"/>
  <c r="BJ65" i="44"/>
  <c r="BG59" i="44"/>
  <c r="AD54" i="44"/>
  <c r="BJ57" i="44"/>
  <c r="BM45" i="44"/>
  <c r="BG41" i="44"/>
  <c r="AB41" i="44"/>
  <c r="V34" i="44"/>
  <c r="AV28" i="44"/>
  <c r="H53" i="44"/>
  <c r="AN38" i="44"/>
  <c r="AO32" i="44"/>
  <c r="F27" i="44"/>
  <c r="AG56" i="44"/>
  <c r="N39" i="44"/>
  <c r="J33" i="44"/>
  <c r="BL27" i="44"/>
  <c r="W24" i="44"/>
  <c r="BF21" i="44"/>
  <c r="G20" i="44"/>
  <c r="AK18" i="44"/>
  <c r="N17" i="44"/>
  <c r="AI58" i="44"/>
  <c r="BG44" i="44"/>
  <c r="AN39" i="44"/>
  <c r="G36" i="44"/>
  <c r="V33" i="44"/>
  <c r="AK30" i="44"/>
  <c r="AR27" i="44"/>
  <c r="BG24" i="44"/>
  <c r="BA22" i="44"/>
  <c r="T21" i="44"/>
  <c r="BF19" i="44"/>
  <c r="AI18" i="44"/>
  <c r="H17" i="44"/>
  <c r="AT15" i="44"/>
  <c r="W14" i="44"/>
  <c r="BE12" i="44"/>
  <c r="Y56" i="44"/>
  <c r="W39" i="44"/>
  <c r="BJ32" i="44"/>
  <c r="AE27" i="44"/>
  <c r="AR22" i="44"/>
  <c r="AU19" i="44"/>
  <c r="BJ16" i="44"/>
  <c r="AS14" i="44"/>
  <c r="AX12" i="44"/>
  <c r="J11" i="44"/>
  <c r="AV9" i="44"/>
  <c r="U8" i="44"/>
  <c r="AV53" i="44"/>
  <c r="BF32" i="44"/>
  <c r="V22" i="44"/>
  <c r="AZ16" i="44"/>
  <c r="AX52" i="44"/>
  <c r="Y38" i="44"/>
  <c r="AH32" i="44"/>
  <c r="BL26" i="44"/>
  <c r="R22" i="44"/>
  <c r="L20" i="44"/>
  <c r="F18" i="44"/>
  <c r="BI15" i="44"/>
  <c r="AJ14" i="44"/>
  <c r="K13" i="44"/>
  <c r="AV11" i="44"/>
  <c r="AR10" i="44"/>
  <c r="AO9" i="44"/>
  <c r="AL8" i="44"/>
  <c r="AI7" i="44"/>
  <c r="AI42" i="44"/>
  <c r="J32" i="44"/>
  <c r="BC23" i="44"/>
  <c r="U19" i="44"/>
  <c r="Y15" i="44"/>
  <c r="AM8" i="44"/>
  <c r="M13" i="44"/>
  <c r="W50" i="44"/>
  <c r="F9" i="44"/>
  <c r="L11" i="44"/>
  <c r="E14" i="44"/>
  <c r="AJ68" i="44"/>
  <c r="Z63" i="44"/>
  <c r="X60" i="44"/>
  <c r="AP50" i="44"/>
  <c r="N51" i="44"/>
  <c r="BM41" i="44"/>
  <c r="N38" i="44"/>
  <c r="BM38" i="44"/>
  <c r="BH32" i="44"/>
  <c r="Y27" i="44"/>
  <c r="AV46" i="44"/>
  <c r="BA36" i="44"/>
  <c r="R31" i="44"/>
  <c r="AN25" i="44"/>
  <c r="L48" i="44"/>
  <c r="AC37" i="44"/>
  <c r="AR31" i="44"/>
  <c r="H27" i="44"/>
  <c r="AK23" i="44"/>
  <c r="AD21" i="44"/>
  <c r="AN19" i="44"/>
  <c r="Q18" i="44"/>
  <c r="AY16" i="44"/>
  <c r="BC52" i="44"/>
  <c r="AN43" i="44"/>
  <c r="AK38" i="44"/>
  <c r="AB35" i="44"/>
  <c r="AQ32" i="44"/>
  <c r="AX29" i="44"/>
  <c r="BM26" i="44"/>
  <c r="S24" i="44"/>
  <c r="W22" i="44"/>
  <c r="BI20" i="44"/>
  <c r="AL19" i="44"/>
  <c r="K18" i="44"/>
  <c r="AW16" i="44"/>
  <c r="Z15" i="44"/>
  <c r="BH13" i="44"/>
  <c r="AK12" i="44"/>
  <c r="AN48" i="44"/>
  <c r="Q37" i="44"/>
  <c r="AQ31" i="44"/>
  <c r="L26" i="44"/>
  <c r="BA21" i="44"/>
  <c r="G19" i="44"/>
  <c r="V16" i="44"/>
  <c r="M14" i="44"/>
  <c r="W12" i="44"/>
  <c r="AY10" i="44"/>
  <c r="X9" i="44"/>
  <c r="BJ7" i="44"/>
  <c r="I44" i="44"/>
  <c r="AW29" i="44"/>
  <c r="BL20" i="44"/>
  <c r="AO15" i="44"/>
  <c r="S46" i="44"/>
  <c r="AT36" i="44"/>
  <c r="O31" i="44"/>
  <c r="AC25" i="44"/>
  <c r="AU21" i="44"/>
  <c r="AO19" i="44"/>
  <c r="AI17" i="44"/>
  <c r="AM15" i="44"/>
  <c r="N14" i="44"/>
  <c r="AY12" i="44"/>
  <c r="AE11" i="44"/>
  <c r="AB10" i="44"/>
  <c r="Y9" i="44"/>
  <c r="AH59" i="44"/>
  <c r="AT58" i="44"/>
  <c r="AK49" i="44"/>
  <c r="E54" i="44"/>
  <c r="BE45" i="44"/>
  <c r="M44" i="44"/>
  <c r="AW35" i="44"/>
  <c r="J30" i="44"/>
  <c r="AJ24" i="44"/>
  <c r="AY40" i="44"/>
  <c r="BL33" i="44"/>
  <c r="AC28" i="44"/>
  <c r="BC22" i="44"/>
  <c r="AP41" i="44"/>
  <c r="AC34" i="44"/>
  <c r="BG28" i="44"/>
  <c r="R25" i="44"/>
  <c r="AC22" i="44"/>
  <c r="AE20" i="44"/>
  <c r="BE18" i="44"/>
  <c r="AH17" i="44"/>
  <c r="K16" i="44"/>
  <c r="AQ46" i="44"/>
  <c r="AU40" i="44"/>
  <c r="BC36" i="44"/>
  <c r="BJ33" i="44"/>
  <c r="P31" i="44"/>
  <c r="AE28" i="44"/>
  <c r="AL25" i="44"/>
  <c r="S23" i="44"/>
  <c r="AR21" i="44"/>
  <c r="Q20" i="44"/>
  <c r="BC18" i="44"/>
  <c r="AF17" i="44"/>
  <c r="E16" i="44"/>
  <c r="AQ14" i="44"/>
  <c r="T13" i="44"/>
  <c r="BB11" i="44"/>
  <c r="AN41" i="44"/>
  <c r="AJ34" i="44"/>
  <c r="AX28" i="44"/>
  <c r="AJ23" i="44"/>
  <c r="AH20" i="44"/>
  <c r="AO17" i="44"/>
  <c r="P15" i="44"/>
  <c r="U13" i="44"/>
  <c r="AD11" i="44"/>
  <c r="G10" i="44"/>
  <c r="AS8" i="44"/>
  <c r="R7" i="44"/>
  <c r="AI35" i="44"/>
  <c r="AH24" i="44"/>
  <c r="J18" i="44"/>
  <c r="AY13" i="44"/>
  <c r="AS40" i="44"/>
  <c r="BA33" i="44"/>
  <c r="V28" i="44"/>
  <c r="Q23" i="44"/>
  <c r="AR20" i="44"/>
  <c r="AL18" i="44"/>
  <c r="AF16" i="44"/>
  <c r="BE14" i="44"/>
  <c r="AG13" i="44"/>
  <c r="H12" i="44"/>
  <c r="BH10" i="44"/>
  <c r="BE9" i="44"/>
  <c r="BB8" i="44"/>
  <c r="O21" i="44"/>
  <c r="V43" i="44"/>
  <c r="AJ38" i="44"/>
  <c r="BE11" i="44"/>
  <c r="M21" i="44"/>
  <c r="Q44" i="44"/>
  <c r="AC16" i="44"/>
  <c r="BL21" i="44"/>
  <c r="BD31" i="44"/>
  <c r="AE49" i="44"/>
  <c r="BK20" i="44"/>
  <c r="BD35" i="44"/>
  <c r="AD35" i="44"/>
  <c r="N37" i="44"/>
  <c r="R55" i="44"/>
  <c r="L18" i="51"/>
  <c r="O18" i="51"/>
  <c r="J18" i="51"/>
  <c r="N18" i="51"/>
  <c r="J13" i="51"/>
  <c r="N13" i="51"/>
  <c r="L13" i="51"/>
  <c r="O13" i="51" s="1"/>
  <c r="L17" i="51"/>
  <c r="O17" i="51"/>
  <c r="M26" i="49"/>
  <c r="AL22" i="41"/>
  <c r="CE54" i="41"/>
  <c r="CC21" i="54"/>
  <c r="CC21" i="41"/>
  <c r="CE21" i="54"/>
  <c r="AN19" i="41"/>
  <c r="AL13" i="41"/>
  <c r="AL27" i="41"/>
  <c r="Y27" i="41"/>
  <c r="Y31" i="41"/>
  <c r="CE43" i="41"/>
  <c r="Y39" i="41"/>
  <c r="AL23" i="41"/>
  <c r="CE51" i="41"/>
  <c r="CE52" i="41"/>
  <c r="AL34" i="41"/>
  <c r="Y30" i="41"/>
  <c r="AL21" i="41"/>
  <c r="CE39" i="41"/>
  <c r="AL36" i="41"/>
  <c r="CE18" i="54"/>
  <c r="CE45" i="41"/>
  <c r="Y28" i="41"/>
  <c r="CC14" i="54"/>
  <c r="CC14" i="41" s="1"/>
  <c r="CE14" i="54"/>
  <c r="AN31" i="41"/>
  <c r="BO23" i="41"/>
  <c r="AN33" i="41"/>
  <c r="AL38" i="41"/>
  <c r="CE16" i="54"/>
  <c r="CF16" i="54"/>
  <c r="CF16" i="41"/>
  <c r="CE16" i="41"/>
  <c r="AL18" i="41"/>
  <c r="CE35" i="41"/>
  <c r="BV12" i="41"/>
  <c r="CE13" i="54"/>
  <c r="CE13" i="41"/>
  <c r="AN42" i="41"/>
  <c r="AL42" i="41"/>
  <c r="AL39" i="41"/>
  <c r="AN39" i="41"/>
  <c r="AO38" i="41"/>
  <c r="CE19" i="54"/>
  <c r="CE19" i="41" s="1"/>
  <c r="CC11" i="54"/>
  <c r="CC11" i="41" s="1"/>
  <c r="CE38" i="41"/>
  <c r="AL40" i="41"/>
  <c r="CC17" i="54"/>
  <c r="CC17" i="41" s="1"/>
  <c r="CE40" i="41"/>
  <c r="BS23" i="41"/>
  <c r="CC23" i="54"/>
  <c r="CC23" i="41" s="1"/>
  <c r="CE47" i="41"/>
  <c r="AN16" i="41"/>
  <c r="CE36" i="41"/>
  <c r="AL35" i="41"/>
  <c r="CE30" i="54"/>
  <c r="CC25" i="41"/>
  <c r="Y26" i="41"/>
  <c r="Z41" i="54"/>
  <c r="Z36" i="41" s="1"/>
  <c r="AA41" i="54"/>
  <c r="AE23" i="41"/>
  <c r="Y23" i="54"/>
  <c r="AO23" i="54"/>
  <c r="AO23" i="41" s="1"/>
  <c r="Y22" i="54"/>
  <c r="Y22" i="41"/>
  <c r="Y21" i="41"/>
  <c r="Y20" i="54"/>
  <c r="Y19" i="54"/>
  <c r="AO19" i="54"/>
  <c r="AO19" i="41" s="1"/>
  <c r="Z19" i="54"/>
  <c r="Z19" i="41"/>
  <c r="Y18" i="54"/>
  <c r="CE17" i="54"/>
  <c r="CF17" i="54"/>
  <c r="CF17" i="41"/>
  <c r="Y17" i="54"/>
  <c r="AO17" i="54"/>
  <c r="Z17" i="54"/>
  <c r="Z17" i="41" s="1"/>
  <c r="Y16" i="54"/>
  <c r="Y16" i="41"/>
  <c r="AO16" i="54"/>
  <c r="Z16" i="54"/>
  <c r="AB16" i="54" s="1"/>
  <c r="AB16" i="41" s="1"/>
  <c r="CE15" i="41"/>
  <c r="Y14" i="54"/>
  <c r="AO14" i="54"/>
  <c r="AO14" i="41" s="1"/>
  <c r="Z14" i="54"/>
  <c r="Y13" i="41"/>
  <c r="J13" i="41"/>
  <c r="Y12" i="54"/>
  <c r="AO12" i="54"/>
  <c r="CE12" i="54"/>
  <c r="CF12" i="54" s="1"/>
  <c r="CF12" i="41" s="1"/>
  <c r="CE12" i="41"/>
  <c r="AH9" i="41"/>
  <c r="AL9" i="41"/>
  <c r="BN11" i="54"/>
  <c r="BN11" i="41"/>
  <c r="Y11" i="54"/>
  <c r="Y11" i="41"/>
  <c r="CE10" i="54"/>
  <c r="CF10" i="54" s="1"/>
  <c r="CF10" i="41" s="1"/>
  <c r="CE10" i="41"/>
  <c r="CE9" i="54"/>
  <c r="CE11" i="54"/>
  <c r="CF11" i="54" s="1"/>
  <c r="CF11" i="41" s="1"/>
  <c r="L24" i="41"/>
  <c r="Y24" i="41"/>
  <c r="BN24" i="41"/>
  <c r="CE24" i="41"/>
  <c r="Y43" i="41"/>
  <c r="Z26" i="41"/>
  <c r="Z21" i="54"/>
  <c r="AA21" i="54" s="1"/>
  <c r="Z21" i="41"/>
  <c r="Z35" i="54"/>
  <c r="CE27" i="41"/>
  <c r="AO26" i="41"/>
  <c r="CF46" i="54"/>
  <c r="CF41" i="41"/>
  <c r="AO13" i="54"/>
  <c r="Z13" i="54" s="1"/>
  <c r="AB13" i="54" s="1"/>
  <c r="AO13" i="41"/>
  <c r="CF23" i="41"/>
  <c r="AO11" i="54"/>
  <c r="AO11" i="41" s="1"/>
  <c r="CE44" i="41"/>
  <c r="CE48" i="41"/>
  <c r="CE56" i="41"/>
  <c r="CE58" i="41"/>
  <c r="CF64" i="54"/>
  <c r="CF54" i="41"/>
  <c r="BK9" i="41"/>
  <c r="BK17" i="41"/>
  <c r="BK34" i="41"/>
  <c r="BK21" i="41"/>
  <c r="BK26" i="41"/>
  <c r="BK42" i="41"/>
  <c r="BK38" i="41"/>
  <c r="BK12" i="41"/>
  <c r="BK16" i="41"/>
  <c r="BK31" i="41"/>
  <c r="BK45" i="41"/>
  <c r="BK49" i="41"/>
  <c r="BK51" i="41"/>
  <c r="BK53" i="41"/>
  <c r="BK55" i="41"/>
  <c r="BK57" i="41"/>
  <c r="BK10" i="41"/>
  <c r="BK14" i="41"/>
  <c r="BK18" i="41"/>
  <c r="BK25" i="41"/>
  <c r="BK33" i="41"/>
  <c r="BK37" i="41"/>
  <c r="BK41" i="41"/>
  <c r="BK44" i="41"/>
  <c r="BK46" i="41"/>
  <c r="BK50" i="41"/>
  <c r="BK52" i="41"/>
  <c r="BK54" i="41"/>
  <c r="BK56" i="41"/>
  <c r="BK58" i="41"/>
  <c r="BK11" i="41"/>
  <c r="BK15" i="41"/>
  <c r="BK19" i="41"/>
  <c r="BK24" i="41"/>
  <c r="BK28" i="41"/>
  <c r="BK32" i="41"/>
  <c r="BK36" i="41"/>
  <c r="BK40" i="41"/>
  <c r="BS16" i="41"/>
  <c r="CE23" i="41"/>
  <c r="Z32" i="54"/>
  <c r="AO27" i="41"/>
  <c r="CE31" i="41"/>
  <c r="Y37" i="41"/>
  <c r="AO17" i="41"/>
  <c r="AO37" i="41"/>
  <c r="Z42" i="54"/>
  <c r="Z37" i="41"/>
  <c r="AA32" i="54"/>
  <c r="AK32" i="54" s="1"/>
  <c r="AB32" i="54"/>
  <c r="AI32" i="54" s="1"/>
  <c r="AK27" i="41"/>
  <c r="Z27" i="41"/>
  <c r="AA27" i="41"/>
  <c r="CF39" i="54"/>
  <c r="CF34" i="41"/>
  <c r="CE34" i="41"/>
  <c r="CF21" i="54"/>
  <c r="CF21" i="41"/>
  <c r="CE21" i="41"/>
  <c r="Y19" i="41"/>
  <c r="Y18" i="41"/>
  <c r="Y23" i="41"/>
  <c r="AO18" i="54"/>
  <c r="AO18" i="41"/>
  <c r="Z18" i="54"/>
  <c r="AA18" i="54" s="1"/>
  <c r="CC15" i="54"/>
  <c r="CC15" i="41"/>
  <c r="BV15" i="41"/>
  <c r="CE53" i="41"/>
  <c r="CF59" i="54"/>
  <c r="CF49" i="41" s="1"/>
  <c r="CF67" i="54"/>
  <c r="CF57" i="41"/>
  <c r="CE57" i="41"/>
  <c r="AO39" i="54"/>
  <c r="AO34" i="41" s="1"/>
  <c r="Z39" i="54"/>
  <c r="BS25" i="44"/>
  <c r="BS33" i="44"/>
  <c r="BS41" i="44"/>
  <c r="BS49" i="44"/>
  <c r="BS57" i="44"/>
  <c r="BS65" i="44"/>
  <c r="G73" i="44"/>
  <c r="O73" i="44"/>
  <c r="W73" i="44"/>
  <c r="AE73" i="44"/>
  <c r="AM73" i="44"/>
  <c r="AU73" i="44"/>
  <c r="BC73" i="44"/>
  <c r="BK73" i="44"/>
  <c r="AN10" i="41"/>
  <c r="BS27" i="44"/>
  <c r="BS35" i="44"/>
  <c r="BS43" i="44"/>
  <c r="BS51" i="44"/>
  <c r="BS59" i="44"/>
  <c r="BS67" i="44"/>
  <c r="I73" i="44"/>
  <c r="Q73" i="44"/>
  <c r="Y73" i="44"/>
  <c r="AG73" i="44"/>
  <c r="AO73" i="44"/>
  <c r="AW73" i="44"/>
  <c r="BE73" i="44"/>
  <c r="BM73" i="44"/>
  <c r="AO10" i="54"/>
  <c r="AO10" i="41" s="1"/>
  <c r="BS29" i="44"/>
  <c r="BS37" i="44"/>
  <c r="BS45" i="44"/>
  <c r="BS53" i="44"/>
  <c r="BS61" i="44"/>
  <c r="BS69" i="44"/>
  <c r="K73" i="44"/>
  <c r="S73" i="44"/>
  <c r="AA73" i="44"/>
  <c r="AI73" i="44"/>
  <c r="AQ73" i="44"/>
  <c r="AY73" i="44"/>
  <c r="BG73" i="44"/>
  <c r="Z10" i="54"/>
  <c r="Z10" i="41" s="1"/>
  <c r="AB10" i="54"/>
  <c r="AB10" i="41" s="1"/>
  <c r="O8" i="51"/>
  <c r="BR26" i="44"/>
  <c r="BR58" i="44"/>
  <c r="AZ50" i="44"/>
  <c r="G67" i="44"/>
  <c r="V64" i="44"/>
  <c r="AS59" i="44"/>
  <c r="AC64" i="44"/>
  <c r="AH57" i="44"/>
  <c r="AC56" i="44"/>
  <c r="AX45" i="44"/>
  <c r="AR46" i="44"/>
  <c r="AF18" i="44"/>
  <c r="X66" i="44"/>
  <c r="BG64" i="44"/>
  <c r="AY63" i="44"/>
  <c r="H63" i="44"/>
  <c r="BF62" i="44"/>
  <c r="BM67" i="44"/>
  <c r="R60" i="44"/>
  <c r="BB66" i="44"/>
  <c r="BK56" i="44"/>
  <c r="AC53" i="44"/>
  <c r="Q59" i="44"/>
  <c r="AO55" i="44"/>
  <c r="BD52" i="44"/>
  <c r="F50" i="44"/>
  <c r="AX55" i="44"/>
  <c r="L51" i="44"/>
  <c r="BK47" i="44"/>
  <c r="W56" i="44"/>
  <c r="AI51" i="44"/>
  <c r="S48" i="44"/>
  <c r="AD45" i="44"/>
  <c r="I52" i="44"/>
  <c r="Z46" i="44"/>
  <c r="O43" i="44"/>
  <c r="AD40" i="44"/>
  <c r="BB51" i="44"/>
  <c r="R46" i="44"/>
  <c r="M43" i="44"/>
  <c r="X40" i="44"/>
  <c r="AM37" i="44"/>
  <c r="L50" i="44"/>
  <c r="BF43" i="44"/>
  <c r="AZ39" i="44"/>
  <c r="BM36" i="44"/>
  <c r="BF34" i="44"/>
  <c r="AZ32" i="44"/>
  <c r="AT30" i="44"/>
  <c r="AN28" i="44"/>
  <c r="AH26" i="44"/>
  <c r="AB24" i="44"/>
  <c r="AZ48" i="44"/>
  <c r="T43" i="44"/>
  <c r="AA39" i="44"/>
  <c r="AS36" i="44"/>
  <c r="AM34" i="44"/>
  <c r="AG32" i="44"/>
  <c r="AA30" i="44"/>
  <c r="U28" i="44"/>
  <c r="O26" i="44"/>
  <c r="I24" i="44"/>
  <c r="AA54" i="44"/>
  <c r="J41" i="44"/>
  <c r="AN35" i="44"/>
  <c r="AB31" i="44"/>
  <c r="P27" i="44"/>
  <c r="AA23" i="44"/>
  <c r="F21" i="44"/>
  <c r="BI18" i="44"/>
  <c r="BC16" i="44"/>
  <c r="BL46" i="44"/>
  <c r="AV38" i="44"/>
  <c r="I34" i="44"/>
  <c r="BF29" i="44"/>
  <c r="AT25" i="44"/>
  <c r="AA22" i="44"/>
  <c r="U20" i="44"/>
  <c r="O18" i="44"/>
  <c r="I16" i="44"/>
  <c r="BL13" i="44"/>
  <c r="BF11" i="44"/>
  <c r="AL37" i="44"/>
  <c r="E29" i="44"/>
  <c r="BI21" i="44"/>
  <c r="AW17" i="44"/>
  <c r="BR50" i="44"/>
  <c r="BJ68" i="44"/>
  <c r="BD67" i="44"/>
  <c r="L65" i="44"/>
  <c r="AL56" i="44"/>
  <c r="BE64" i="44"/>
  <c r="AJ54" i="44"/>
  <c r="AE52" i="44"/>
  <c r="AN55" i="44"/>
  <c r="L44" i="44"/>
  <c r="AD13" i="44"/>
  <c r="AO65" i="44"/>
  <c r="AI64" i="44"/>
  <c r="R63" i="44"/>
  <c r="AK62" i="44"/>
  <c r="T62" i="44"/>
  <c r="AD66" i="44"/>
  <c r="AU59" i="44"/>
  <c r="AK63" i="44"/>
  <c r="AD56" i="44"/>
  <c r="E53" i="44"/>
  <c r="AM58" i="44"/>
  <c r="U55" i="44"/>
  <c r="AF52" i="44"/>
  <c r="BA67" i="44"/>
  <c r="J55" i="44"/>
  <c r="AO50" i="44"/>
  <c r="AQ47" i="44"/>
  <c r="AR55" i="44"/>
  <c r="BL50" i="44"/>
  <c r="BH47" i="44"/>
  <c r="J45" i="44"/>
  <c r="F51" i="44"/>
  <c r="BH45" i="44"/>
  <c r="BD42" i="44"/>
  <c r="F40" i="44"/>
  <c r="BI50" i="44"/>
  <c r="AZ45" i="44"/>
  <c r="AX42" i="44"/>
  <c r="BM39" i="44"/>
  <c r="W37" i="44"/>
  <c r="BL48" i="44"/>
  <c r="Z43" i="44"/>
  <c r="AE39" i="44"/>
  <c r="AV36" i="44"/>
  <c r="AP34" i="44"/>
  <c r="AJ32" i="44"/>
  <c r="AD30" i="44"/>
  <c r="X28" i="44"/>
  <c r="R26" i="44"/>
  <c r="L24" i="44"/>
  <c r="AW47" i="44"/>
  <c r="AW42" i="44"/>
  <c r="F39" i="44"/>
  <c r="AC36" i="44"/>
  <c r="W34" i="44"/>
  <c r="Q32" i="44"/>
  <c r="K30" i="44"/>
  <c r="E28" i="44"/>
  <c r="BH25" i="44"/>
  <c r="BB23" i="44"/>
  <c r="J51" i="44"/>
  <c r="G40" i="44"/>
  <c r="H35" i="44"/>
  <c r="BE30" i="44"/>
  <c r="AS26" i="44"/>
  <c r="E23" i="44"/>
  <c r="AY20" i="44"/>
  <c r="AS18" i="44"/>
  <c r="AM16" i="44"/>
  <c r="AN45" i="44"/>
  <c r="E38" i="44"/>
  <c r="AL33" i="44"/>
  <c r="Z29" i="44"/>
  <c r="N25" i="44"/>
  <c r="K22" i="44"/>
  <c r="E20" i="44"/>
  <c r="BH17" i="44"/>
  <c r="BB15" i="44"/>
  <c r="AV13" i="44"/>
  <c r="R66" i="44"/>
  <c r="Z36" i="44"/>
  <c r="BK27" i="44"/>
  <c r="AC21" i="44"/>
  <c r="Q17" i="44"/>
  <c r="N68" i="44"/>
  <c r="BK64" i="44"/>
  <c r="AP61" i="44"/>
  <c r="AF54" i="44"/>
  <c r="AL61" i="44"/>
  <c r="AA63" i="44"/>
  <c r="AS49" i="44"/>
  <c r="T49" i="44"/>
  <c r="F42" i="44"/>
  <c r="AS11" i="44"/>
  <c r="E65" i="44"/>
  <c r="BL63" i="44"/>
  <c r="BF67" i="44"/>
  <c r="I62" i="44"/>
  <c r="AM61" i="44"/>
  <c r="AN64" i="44"/>
  <c r="W59" i="44"/>
  <c r="BG61" i="44"/>
  <c r="BK55" i="44"/>
  <c r="F66" i="44"/>
  <c r="G58" i="44"/>
  <c r="BJ54" i="44"/>
  <c r="L52" i="44"/>
  <c r="AX62" i="44"/>
  <c r="AE54" i="44"/>
  <c r="O50" i="44"/>
  <c r="BK65" i="44"/>
  <c r="BM54" i="44"/>
  <c r="AK50" i="44"/>
  <c r="AJ47" i="44"/>
  <c r="I63" i="44"/>
  <c r="M50" i="44"/>
  <c r="AB45" i="44"/>
  <c r="AJ42" i="44"/>
  <c r="BK61" i="44"/>
  <c r="BF49" i="44"/>
  <c r="Y45" i="44"/>
  <c r="AD42" i="44"/>
  <c r="AO39" i="44"/>
  <c r="G37" i="44"/>
  <c r="BI47" i="44"/>
  <c r="BC42" i="44"/>
  <c r="J39" i="44"/>
  <c r="AF36" i="44"/>
  <c r="Z34" i="44"/>
  <c r="T32" i="44"/>
  <c r="N30" i="44"/>
  <c r="H28" i="44"/>
  <c r="BK25" i="44"/>
  <c r="G60" i="44"/>
  <c r="BG46" i="44"/>
  <c r="Q42" i="44"/>
  <c r="AS38" i="44"/>
  <c r="M36" i="44"/>
  <c r="G34" i="44"/>
  <c r="BJ31" i="44"/>
  <c r="BD29" i="44"/>
  <c r="AX27" i="44"/>
  <c r="AR25" i="44"/>
  <c r="AL23" i="44"/>
  <c r="AR48" i="44"/>
  <c r="X39" i="44"/>
  <c r="AK34" i="44"/>
  <c r="Y30" i="44"/>
  <c r="M26" i="44"/>
  <c r="AS22" i="44"/>
  <c r="AI20" i="44"/>
  <c r="AC18" i="44"/>
  <c r="W16" i="44"/>
  <c r="AA44" i="44"/>
  <c r="X37" i="44"/>
  <c r="F33" i="44"/>
  <c r="BC28" i="44"/>
  <c r="AQ24" i="44"/>
  <c r="BD21" i="44"/>
  <c r="AX19" i="44"/>
  <c r="AR17" i="44"/>
  <c r="AL15" i="44"/>
  <c r="AF13" i="44"/>
  <c r="AC52" i="44"/>
  <c r="W35" i="44"/>
  <c r="BH26" i="44"/>
  <c r="BF20" i="44"/>
  <c r="AT16" i="44"/>
  <c r="X71" i="44"/>
  <c r="BK23" i="44"/>
  <c r="BN25" i="44"/>
  <c r="BN59" i="44"/>
  <c r="J62" i="44"/>
  <c r="BN64" i="44"/>
  <c r="O62" i="44"/>
  <c r="AH58" i="44"/>
  <c r="AM47" i="44"/>
  <c r="BC45" i="44"/>
  <c r="BI39" i="44"/>
  <c r="J10" i="44"/>
  <c r="Z64" i="44"/>
  <c r="AJ63" i="44"/>
  <c r="BC66" i="44"/>
  <c r="AT61" i="44"/>
  <c r="BJ60" i="44"/>
  <c r="O63" i="44"/>
  <c r="BD58" i="44"/>
  <c r="BD60" i="44"/>
  <c r="AE55" i="44"/>
  <c r="AU63" i="44"/>
  <c r="AP57" i="44"/>
  <c r="AL54" i="44"/>
  <c r="BA51" i="44"/>
  <c r="BM60" i="44"/>
  <c r="AR53" i="44"/>
  <c r="AW49" i="44"/>
  <c r="AH62" i="44"/>
  <c r="Q54" i="44"/>
  <c r="K50" i="44"/>
  <c r="P47" i="44"/>
  <c r="X59" i="44"/>
  <c r="AB49" i="44"/>
  <c r="BJ44" i="44"/>
  <c r="L42" i="44"/>
  <c r="H59" i="44"/>
  <c r="P49" i="44"/>
  <c r="BD44" i="44"/>
  <c r="J42" i="44"/>
  <c r="U39" i="44"/>
  <c r="BC60" i="44"/>
  <c r="F47" i="44"/>
  <c r="W42" i="44"/>
  <c r="AW38" i="44"/>
  <c r="P36" i="44"/>
  <c r="J34" i="44"/>
  <c r="BM31" i="44"/>
  <c r="BG29" i="44"/>
  <c r="BA27" i="44"/>
  <c r="AU25" i="44"/>
  <c r="AY56" i="44"/>
  <c r="P46" i="44"/>
  <c r="AT41" i="44"/>
  <c r="X38" i="44"/>
  <c r="BF35" i="44"/>
  <c r="AZ33" i="44"/>
  <c r="AT31" i="44"/>
  <c r="AN29" i="44"/>
  <c r="AH27" i="44"/>
  <c r="AB25" i="44"/>
  <c r="V23" i="44"/>
  <c r="BB46" i="44"/>
  <c r="AQ38" i="44"/>
  <c r="E34" i="44"/>
  <c r="BB29" i="44"/>
  <c r="AP25" i="44"/>
  <c r="Y22" i="44"/>
  <c r="S20" i="44"/>
  <c r="M18" i="44"/>
  <c r="G16" i="44"/>
  <c r="X43" i="44"/>
  <c r="AU36" i="44"/>
  <c r="AI32" i="44"/>
  <c r="W28" i="44"/>
  <c r="K24" i="44"/>
  <c r="AN21" i="44"/>
  <c r="AH19" i="44"/>
  <c r="AB17" i="44"/>
  <c r="V15" i="44"/>
  <c r="P13" i="44"/>
  <c r="AK47" i="44"/>
  <c r="T34" i="44"/>
  <c r="BE25" i="44"/>
  <c r="Z20" i="44"/>
  <c r="BL18" i="44"/>
  <c r="AL20" i="44"/>
  <c r="N59" i="44"/>
  <c r="Z28" i="44"/>
  <c r="F59" i="44"/>
  <c r="BI55" i="44"/>
  <c r="H57" i="44"/>
  <c r="AI43" i="44"/>
  <c r="BC37" i="44"/>
  <c r="BH8" i="44"/>
  <c r="AB67" i="44"/>
  <c r="V67" i="44"/>
  <c r="BH65" i="44"/>
  <c r="N61" i="44"/>
  <c r="AK60" i="44"/>
  <c r="AF62" i="44"/>
  <c r="X58" i="44"/>
  <c r="BI59" i="44"/>
  <c r="G55" i="44"/>
  <c r="X62" i="44"/>
  <c r="O57" i="44"/>
  <c r="R54" i="44"/>
  <c r="AC51" i="44"/>
  <c r="AR59" i="44"/>
  <c r="BM52" i="44"/>
  <c r="Y49" i="44"/>
  <c r="AY60" i="44"/>
  <c r="AL53" i="44"/>
  <c r="AP49" i="44"/>
  <c r="BE46" i="44"/>
  <c r="X57" i="44"/>
  <c r="AO48" i="44"/>
  <c r="AP44" i="44"/>
  <c r="BA41" i="44"/>
  <c r="BA56" i="44"/>
  <c r="AK48" i="44"/>
  <c r="AJ44" i="44"/>
  <c r="AU41" i="44"/>
  <c r="BJ38" i="44"/>
  <c r="V57" i="44"/>
  <c r="X46" i="44"/>
  <c r="AZ41" i="44"/>
  <c r="AB38" i="44"/>
  <c r="BI35" i="44"/>
  <c r="BC33" i="44"/>
  <c r="AW31" i="44"/>
  <c r="AQ29" i="44"/>
  <c r="AK27" i="44"/>
  <c r="AE25" i="44"/>
  <c r="AQ54" i="44"/>
  <c r="AI45" i="44"/>
  <c r="N41" i="44"/>
  <c r="BL37" i="44"/>
  <c r="AP35" i="44"/>
  <c r="AJ33" i="44"/>
  <c r="AD31" i="44"/>
  <c r="X29" i="44"/>
  <c r="R27" i="44"/>
  <c r="L25" i="44"/>
  <c r="F23" i="44"/>
  <c r="AC45" i="44"/>
  <c r="BI37" i="44"/>
  <c r="AH33" i="44"/>
  <c r="V29" i="44"/>
  <c r="J25" i="44"/>
  <c r="I22" i="44"/>
  <c r="BL19" i="44"/>
  <c r="BF17" i="44"/>
  <c r="AM60" i="44"/>
  <c r="U42" i="44"/>
  <c r="O36" i="44"/>
  <c r="BL31" i="44"/>
  <c r="AZ27" i="44"/>
  <c r="AY23" i="44"/>
  <c r="X21" i="44"/>
  <c r="R19" i="44"/>
  <c r="L17" i="44"/>
  <c r="F15" i="44"/>
  <c r="BI12" i="44"/>
  <c r="AW44" i="44"/>
  <c r="Q33" i="44"/>
  <c r="BB24" i="44"/>
  <c r="BC19" i="44"/>
  <c r="AV15" i="44"/>
  <c r="BM9" i="44"/>
  <c r="AA68" i="44"/>
  <c r="BK67" i="44"/>
  <c r="BD61" i="44"/>
  <c r="AG7" i="44"/>
  <c r="AY61" i="44"/>
  <c r="BC53" i="44"/>
  <c r="BB52" i="44"/>
  <c r="AC41" i="44"/>
  <c r="BN40" i="44"/>
  <c r="AW7" i="44"/>
  <c r="BE66" i="44"/>
  <c r="S66" i="44"/>
  <c r="BM64" i="44"/>
  <c r="AC67" i="44"/>
  <c r="E60" i="44"/>
  <c r="BI61" i="44"/>
  <c r="BE57" i="44"/>
  <c r="BF58" i="44"/>
  <c r="AN54" i="44"/>
  <c r="AF61" i="44"/>
  <c r="AR56" i="44"/>
  <c r="BG53" i="44"/>
  <c r="I51" i="44"/>
  <c r="S58" i="44"/>
  <c r="AK52" i="44"/>
  <c r="E49" i="44"/>
  <c r="P59" i="44"/>
  <c r="BG52" i="44"/>
  <c r="V49" i="44"/>
  <c r="AG46" i="44"/>
  <c r="BD55" i="44"/>
  <c r="BJ47" i="44"/>
  <c r="R44" i="44"/>
  <c r="AG41" i="44"/>
  <c r="AF55" i="44"/>
  <c r="AX47" i="44"/>
  <c r="P44" i="44"/>
  <c r="AA41" i="44"/>
  <c r="AL38" i="44"/>
  <c r="F55" i="44"/>
  <c r="AQ45" i="44"/>
  <c r="T41" i="44"/>
  <c r="G38" i="44"/>
  <c r="AS35" i="44"/>
  <c r="AM33" i="44"/>
  <c r="AG31" i="44"/>
  <c r="AA29" i="44"/>
  <c r="U27" i="44"/>
  <c r="O25" i="44"/>
  <c r="AS52" i="44"/>
  <c r="BC44" i="44"/>
  <c r="AQ40" i="44"/>
  <c r="AP37" i="44"/>
  <c r="Z35" i="44"/>
  <c r="T33" i="44"/>
  <c r="N31" i="44"/>
  <c r="H29" i="44"/>
  <c r="BK26" i="44"/>
  <c r="BE24" i="44"/>
  <c r="AY22" i="44"/>
  <c r="S44" i="44"/>
  <c r="R37" i="44"/>
  <c r="BK32" i="44"/>
  <c r="AY28" i="44"/>
  <c r="AM24" i="44"/>
  <c r="BB21" i="44"/>
  <c r="AV19" i="44"/>
  <c r="AP17" i="44"/>
  <c r="BG54" i="44"/>
  <c r="R41" i="44"/>
  <c r="AR35" i="44"/>
  <c r="AF31" i="44"/>
  <c r="T27" i="44"/>
  <c r="AC23" i="44"/>
  <c r="H21" i="44"/>
  <c r="BK18" i="44"/>
  <c r="BE16" i="44"/>
  <c r="AY14" i="44"/>
  <c r="AS12" i="44"/>
  <c r="AQ42" i="44"/>
  <c r="N32" i="44"/>
  <c r="BE23" i="44"/>
  <c r="W19" i="44"/>
  <c r="AA15" i="44"/>
  <c r="AJ39" i="44"/>
  <c r="F12" i="44"/>
  <c r="AE64" i="44"/>
  <c r="BE67" i="44"/>
  <c r="AA64" i="44"/>
  <c r="S63" i="44"/>
  <c r="AX66" i="44"/>
  <c r="BD47" i="44"/>
  <c r="AY50" i="44"/>
  <c r="AC29" i="44"/>
  <c r="BD66" i="44"/>
  <c r="AL65" i="44"/>
  <c r="AK64" i="44"/>
  <c r="AL63" i="44"/>
  <c r="AX63" i="44"/>
  <c r="J59" i="44"/>
  <c r="AT60" i="44"/>
  <c r="BJ56" i="44"/>
  <c r="AR57" i="44"/>
  <c r="AW53" i="44"/>
  <c r="BE59" i="44"/>
  <c r="BM55" i="44"/>
  <c r="O53" i="44"/>
  <c r="Z50" i="44"/>
  <c r="AK56" i="44"/>
  <c r="AM51" i="44"/>
  <c r="V48" i="44"/>
  <c r="S57" i="44"/>
  <c r="BJ51" i="44"/>
  <c r="AM48" i="44"/>
  <c r="BB45" i="44"/>
  <c r="BK52" i="44"/>
  <c r="AZ46" i="44"/>
  <c r="AM43" i="44"/>
  <c r="AX40" i="44"/>
  <c r="AT52" i="44"/>
  <c r="AX46" i="44"/>
  <c r="AG43" i="44"/>
  <c r="AR40" i="44"/>
  <c r="BG37" i="44"/>
  <c r="AJ51" i="44"/>
  <c r="AC44" i="44"/>
  <c r="Q40" i="44"/>
  <c r="Y37" i="44"/>
  <c r="M35" i="44"/>
  <c r="G33" i="44"/>
  <c r="BJ30" i="44"/>
  <c r="BD28" i="44"/>
  <c r="AX26" i="44"/>
  <c r="AR24" i="44"/>
  <c r="BE49" i="44"/>
  <c r="AZ43" i="44"/>
  <c r="AV39" i="44"/>
  <c r="BI36" i="44"/>
  <c r="BC34" i="44"/>
  <c r="AW32" i="44"/>
  <c r="AQ30" i="44"/>
  <c r="AK28" i="44"/>
  <c r="AE26" i="44"/>
  <c r="Y24" i="44"/>
  <c r="AJ59" i="44"/>
  <c r="M42" i="44"/>
  <c r="K36" i="44"/>
  <c r="BH31" i="44"/>
  <c r="AV27" i="44"/>
  <c r="AV23" i="44"/>
  <c r="V21" i="44"/>
  <c r="P19" i="44"/>
  <c r="J17" i="44"/>
  <c r="BH48" i="44"/>
  <c r="AD39" i="44"/>
  <c r="AO34" i="44"/>
  <c r="AC30" i="44"/>
  <c r="Q26" i="44"/>
  <c r="AV22" i="44"/>
  <c r="AK20" i="44"/>
  <c r="AE18" i="44"/>
  <c r="Y16" i="44"/>
  <c r="S14" i="44"/>
  <c r="M12" i="44"/>
  <c r="BK38" i="44"/>
  <c r="H30" i="44"/>
  <c r="AG22" i="44"/>
  <c r="T18" i="44"/>
  <c r="BR18" i="44"/>
  <c r="BR10" i="44"/>
  <c r="AI72" i="44"/>
  <c r="BR73" i="44"/>
  <c r="BR65" i="44"/>
  <c r="BR57" i="44"/>
  <c r="BR49" i="44"/>
  <c r="BR41" i="44"/>
  <c r="BR33" i="44"/>
  <c r="BR25" i="44"/>
  <c r="BR17" i="44"/>
  <c r="BR9" i="44"/>
  <c r="BS38" i="44"/>
  <c r="Q71" i="44"/>
  <c r="BC39" i="44"/>
  <c r="G15" i="44"/>
  <c r="BM47" i="44"/>
  <c r="AM52" i="44"/>
  <c r="P57" i="44"/>
  <c r="BF68" i="44"/>
  <c r="J68" i="44"/>
  <c r="BN17" i="44"/>
  <c r="AX13" i="44"/>
  <c r="U68" i="44"/>
  <c r="BN15" i="44"/>
  <c r="U11" i="44"/>
  <c r="AJ66" i="44"/>
  <c r="AN67" i="44"/>
  <c r="BH68" i="44"/>
  <c r="BN44" i="44"/>
  <c r="AC17" i="44"/>
  <c r="AQ67" i="44"/>
  <c r="AF67" i="44"/>
  <c r="O64" i="44"/>
  <c r="BJ63" i="44"/>
  <c r="N64" i="44"/>
  <c r="Z61" i="44"/>
  <c r="AW61" i="44"/>
  <c r="AQ58" i="44"/>
  <c r="AI61" i="44"/>
  <c r="AF58" i="44"/>
  <c r="AY65" i="44"/>
  <c r="M59" i="44"/>
  <c r="V56" i="44"/>
  <c r="P54" i="44"/>
  <c r="BN55" i="44"/>
  <c r="F20" i="44"/>
  <c r="AI67" i="44"/>
  <c r="AJ67" i="44"/>
  <c r="G64" i="44"/>
  <c r="BE63" i="44"/>
  <c r="T64" i="44"/>
  <c r="R61" i="44"/>
  <c r="AR61" i="44"/>
  <c r="AU58" i="44"/>
  <c r="X61" i="44"/>
  <c r="AB58" i="44"/>
  <c r="S62" i="44"/>
  <c r="G57" i="44"/>
  <c r="L54" i="44"/>
  <c r="AI62" i="44"/>
  <c r="M58" i="44"/>
  <c r="AS55" i="44"/>
  <c r="AM53" i="44"/>
  <c r="AG51" i="44"/>
  <c r="Q63" i="44"/>
  <c r="BF55" i="44"/>
  <c r="J52" i="44"/>
  <c r="AC49" i="44"/>
  <c r="E67" i="44"/>
  <c r="AE56" i="44"/>
  <c r="AG52" i="44"/>
  <c r="AT49" i="44"/>
  <c r="AN47" i="44"/>
  <c r="AH45" i="44"/>
  <c r="AK54" i="44"/>
  <c r="AW48" i="44"/>
  <c r="AG45" i="44"/>
  <c r="S43" i="44"/>
  <c r="M41" i="44"/>
  <c r="N57" i="44"/>
  <c r="H50" i="44"/>
  <c r="W46" i="44"/>
  <c r="BE43" i="44"/>
  <c r="AY41" i="44"/>
  <c r="AS39" i="44"/>
  <c r="BM68" i="44"/>
  <c r="BN28" i="44"/>
  <c r="BR72" i="44"/>
  <c r="BR64" i="44"/>
  <c r="BR56" i="44"/>
  <c r="BR48" i="44"/>
  <c r="BR40" i="44"/>
  <c r="BR32" i="44"/>
  <c r="BR24" i="44"/>
  <c r="BR16" i="44"/>
  <c r="BR8" i="44"/>
  <c r="BS12" i="44"/>
  <c r="BP63" i="44"/>
  <c r="AZ29" i="44"/>
  <c r="AD10" i="44"/>
  <c r="AD7" i="44"/>
  <c r="V26" i="44"/>
  <c r="I39" i="44"/>
  <c r="AO51" i="44"/>
  <c r="AX68" i="44"/>
  <c r="BN61" i="44"/>
  <c r="BN13" i="44"/>
  <c r="BG12" i="44"/>
  <c r="P68" i="44"/>
  <c r="K49" i="44"/>
  <c r="AU9" i="44"/>
  <c r="T66" i="44"/>
  <c r="H67" i="44"/>
  <c r="AZ68" i="44"/>
  <c r="BN38" i="44"/>
  <c r="AL12" i="44"/>
  <c r="S67" i="44"/>
  <c r="L67" i="44"/>
  <c r="AR63" i="44"/>
  <c r="AO63" i="44"/>
  <c r="BB63" i="44"/>
  <c r="BI67" i="44"/>
  <c r="AB61" i="44"/>
  <c r="Q67" i="44"/>
  <c r="BB60" i="44"/>
  <c r="P58" i="44"/>
  <c r="BF63" i="44"/>
  <c r="AP58" i="44"/>
  <c r="F56" i="44"/>
  <c r="BE68" i="44"/>
  <c r="BN46" i="44"/>
  <c r="AI15" i="44"/>
  <c r="K67" i="44"/>
  <c r="BM66" i="44"/>
  <c r="AV63" i="44"/>
  <c r="AD63" i="44"/>
  <c r="AW63" i="44"/>
  <c r="BG60" i="44"/>
  <c r="Q61" i="44"/>
  <c r="BJ66" i="44"/>
  <c r="BF60" i="44"/>
  <c r="H58" i="44"/>
  <c r="P61" i="44"/>
  <c r="AP56" i="44"/>
  <c r="BE53" i="44"/>
  <c r="BA61" i="44"/>
  <c r="AZ57" i="44"/>
  <c r="AC55" i="44"/>
  <c r="W53" i="44"/>
  <c r="Q51" i="44"/>
  <c r="AU61" i="44"/>
  <c r="Z55" i="44"/>
  <c r="AX51" i="44"/>
  <c r="M49" i="44"/>
  <c r="Y63" i="44"/>
  <c r="BH55" i="44"/>
  <c r="K52" i="44"/>
  <c r="AD49" i="44"/>
  <c r="X47" i="44"/>
  <c r="R45" i="44"/>
  <c r="AH53" i="44"/>
  <c r="Q48" i="44"/>
  <c r="L45" i="44"/>
  <c r="BL42" i="44"/>
  <c r="BF40" i="44"/>
  <c r="BL55" i="44"/>
  <c r="AF49" i="44"/>
  <c r="BK45" i="44"/>
  <c r="AO43" i="44"/>
  <c r="AI41" i="44"/>
  <c r="AC39" i="44"/>
  <c r="BC68" i="44"/>
  <c r="BR71" i="44"/>
  <c r="BR63" i="44"/>
  <c r="BR55" i="44"/>
  <c r="BR47" i="44"/>
  <c r="BR39" i="44"/>
  <c r="BR31" i="44"/>
  <c r="BR23" i="44"/>
  <c r="BR15" i="44"/>
  <c r="BR7" i="44"/>
  <c r="BI70" i="44"/>
  <c r="J29" i="44"/>
  <c r="AV18" i="44"/>
  <c r="AE13" i="44"/>
  <c r="AS27" i="44"/>
  <c r="J47" i="44"/>
  <c r="W55" i="44"/>
  <c r="AT68" i="44"/>
  <c r="BN57" i="44"/>
  <c r="BN9" i="44"/>
  <c r="AK11" i="44"/>
  <c r="BN63" i="44"/>
  <c r="I38" i="44"/>
  <c r="O9" i="44"/>
  <c r="BM65" i="44"/>
  <c r="BA66" i="44"/>
  <c r="AM68" i="44"/>
  <c r="BN30" i="44"/>
  <c r="AC11" i="44"/>
  <c r="AN66" i="44"/>
  <c r="AW66" i="44"/>
  <c r="BJ67" i="44"/>
  <c r="F63" i="44"/>
  <c r="AG63" i="44"/>
  <c r="BF66" i="44"/>
  <c r="AW60" i="44"/>
  <c r="N66" i="44"/>
  <c r="AL60" i="44"/>
  <c r="BI57" i="44"/>
  <c r="AY62" i="44"/>
  <c r="U58" i="44"/>
  <c r="AY55" i="44"/>
  <c r="AW68" i="44"/>
  <c r="BN35" i="44"/>
  <c r="AV12" i="44"/>
  <c r="AR66" i="44"/>
  <c r="AO66" i="44"/>
  <c r="BB67" i="44"/>
  <c r="J63" i="44"/>
  <c r="X63" i="44"/>
  <c r="AP66" i="44"/>
  <c r="BA60" i="44"/>
  <c r="AQ65" i="44"/>
  <c r="AH60" i="44"/>
  <c r="AW57" i="44"/>
  <c r="AF60" i="44"/>
  <c r="R56" i="44"/>
  <c r="AO53" i="44"/>
  <c r="K61" i="44"/>
  <c r="AE57" i="44"/>
  <c r="M55" i="44"/>
  <c r="G53" i="44"/>
  <c r="BJ50" i="44"/>
  <c r="AE60" i="44"/>
  <c r="BC54" i="44"/>
  <c r="AB51" i="44"/>
  <c r="BF48" i="44"/>
  <c r="AZ61" i="44"/>
  <c r="AB55" i="44"/>
  <c r="AY51" i="44"/>
  <c r="N49" i="44"/>
  <c r="H47" i="44"/>
  <c r="BK44" i="44"/>
  <c r="AO52" i="44"/>
  <c r="AT47" i="44"/>
  <c r="BB44" i="44"/>
  <c r="AV42" i="44"/>
  <c r="AP40" i="44"/>
  <c r="BI54" i="44"/>
  <c r="BI48" i="44"/>
  <c r="AO45" i="44"/>
  <c r="Y43" i="44"/>
  <c r="S41" i="44"/>
  <c r="M39" i="44"/>
  <c r="AO68" i="44"/>
  <c r="AV45" i="44"/>
  <c r="BR70" i="44"/>
  <c r="BR62" i="44"/>
  <c r="BR54" i="44"/>
  <c r="BR46" i="44"/>
  <c r="BR38" i="44"/>
  <c r="BR30" i="44"/>
  <c r="BR22" i="44"/>
  <c r="BR14" i="44"/>
  <c r="BF70" i="44"/>
  <c r="I19" i="44"/>
  <c r="E12" i="44"/>
  <c r="BE31" i="44"/>
  <c r="BD57" i="44"/>
  <c r="R64" i="44"/>
  <c r="AP68" i="44"/>
  <c r="BN49" i="44"/>
  <c r="AU35" i="44"/>
  <c r="BL68" i="44"/>
  <c r="BN58" i="44"/>
  <c r="AL32" i="44"/>
  <c r="L8" i="44"/>
  <c r="AG65" i="44"/>
  <c r="AK66" i="44"/>
  <c r="AE68" i="44"/>
  <c r="BN16" i="44"/>
  <c r="AP10" i="44"/>
  <c r="P66" i="44"/>
  <c r="I66" i="44"/>
  <c r="AD67" i="44"/>
  <c r="AX67" i="44"/>
  <c r="BI62" i="44"/>
  <c r="BC65" i="44"/>
  <c r="AG60" i="44"/>
  <c r="M64" i="44"/>
  <c r="V60" i="44"/>
  <c r="AS57" i="44"/>
  <c r="H62" i="44"/>
  <c r="BH57" i="44"/>
  <c r="AI55" i="44"/>
  <c r="AN68" i="44"/>
  <c r="BN27" i="44"/>
  <c r="M11" i="44"/>
  <c r="L66" i="44"/>
  <c r="M66" i="44"/>
  <c r="N67" i="44"/>
  <c r="AP67" i="44"/>
  <c r="BM62" i="44"/>
  <c r="W65" i="44"/>
  <c r="AC60" i="44"/>
  <c r="X64" i="44"/>
  <c r="N60" i="44"/>
  <c r="Y57" i="44"/>
  <c r="BA59" i="44"/>
  <c r="BG55" i="44"/>
  <c r="Y53" i="44"/>
  <c r="AJ60" i="44"/>
  <c r="J57" i="44"/>
  <c r="BF54" i="44"/>
  <c r="AZ52" i="44"/>
  <c r="AT50" i="44"/>
  <c r="AB59" i="44"/>
  <c r="W54" i="44"/>
  <c r="G51" i="44"/>
  <c r="AP48" i="44"/>
  <c r="AI60" i="44"/>
  <c r="BE54" i="44"/>
  <c r="AD51" i="44"/>
  <c r="BG48" i="44"/>
  <c r="BA46" i="44"/>
  <c r="W62" i="44"/>
  <c r="BG51" i="44"/>
  <c r="R47" i="44"/>
  <c r="AL44" i="44"/>
  <c r="AF42" i="44"/>
  <c r="Z40" i="44"/>
  <c r="BF53" i="44"/>
  <c r="AC48" i="44"/>
  <c r="T45" i="44"/>
  <c r="I43" i="44"/>
  <c r="BL40" i="44"/>
  <c r="BF38" i="44"/>
  <c r="AB68" i="44"/>
  <c r="BR69" i="44"/>
  <c r="BR61" i="44"/>
  <c r="BR53" i="44"/>
  <c r="BR45" i="44"/>
  <c r="BR37" i="44"/>
  <c r="BR29" i="44"/>
  <c r="BR21" i="44"/>
  <c r="BR13" i="44"/>
  <c r="BP61" i="44"/>
  <c r="BQ47" i="44"/>
  <c r="V8" i="44"/>
  <c r="AR7" i="44"/>
  <c r="AN17" i="44"/>
  <c r="S33" i="44"/>
  <c r="BH42" i="44"/>
  <c r="AS60" i="44"/>
  <c r="AD68" i="44"/>
  <c r="BN45" i="44"/>
  <c r="AI31" i="44"/>
  <c r="BG68" i="44"/>
  <c r="BN47" i="44"/>
  <c r="AI19" i="44"/>
  <c r="AO7" i="44"/>
  <c r="Q65" i="44"/>
  <c r="E66" i="44"/>
  <c r="X68" i="44"/>
  <c r="BN8" i="44"/>
  <c r="W9" i="44"/>
  <c r="BE65" i="44"/>
  <c r="AT65" i="44"/>
  <c r="AA66" i="44"/>
  <c r="R67" i="44"/>
  <c r="AS62" i="44"/>
  <c r="BI63" i="44"/>
  <c r="Q60" i="44"/>
  <c r="AE63" i="44"/>
  <c r="AY59" i="44"/>
  <c r="AC57" i="44"/>
  <c r="AA61" i="44"/>
  <c r="AM57" i="44"/>
  <c r="S55" i="44"/>
  <c r="AC68" i="44"/>
  <c r="BN18" i="44"/>
  <c r="Z10" i="44"/>
  <c r="AS65" i="44"/>
  <c r="AP65" i="44"/>
  <c r="AI66" i="44"/>
  <c r="BK66" i="44"/>
  <c r="AO62" i="44"/>
  <c r="J64" i="44"/>
  <c r="I60" i="44"/>
  <c r="W63" i="44"/>
  <c r="BC59" i="44"/>
  <c r="E57" i="44"/>
  <c r="E59" i="44"/>
  <c r="AM55" i="44"/>
  <c r="I53" i="44"/>
  <c r="BM59" i="44"/>
  <c r="AW56" i="44"/>
  <c r="AP54" i="44"/>
  <c r="AJ52" i="44"/>
  <c r="AD50" i="44"/>
  <c r="AD58" i="44"/>
  <c r="AZ53" i="44"/>
  <c r="AU50" i="44"/>
  <c r="Z48" i="44"/>
  <c r="AF59" i="44"/>
  <c r="Y54" i="44"/>
  <c r="H51" i="44"/>
  <c r="AQ48" i="44"/>
  <c r="AK46" i="44"/>
  <c r="BD59" i="44"/>
  <c r="P51" i="44"/>
  <c r="BF46" i="44"/>
  <c r="V44" i="44"/>
  <c r="P42" i="44"/>
  <c r="J40" i="44"/>
  <c r="BE52" i="44"/>
  <c r="BF47" i="44"/>
  <c r="BH44" i="44"/>
  <c r="BB42" i="44"/>
  <c r="AV40" i="44"/>
  <c r="AP38" i="44"/>
  <c r="O68" i="44"/>
  <c r="BR68" i="44"/>
  <c r="BR60" i="44"/>
  <c r="BR52" i="44"/>
  <c r="BR44" i="44"/>
  <c r="BR36" i="44"/>
  <c r="BR28" i="44"/>
  <c r="BR20" i="44"/>
  <c r="BR12" i="44"/>
  <c r="BP34" i="44"/>
  <c r="BQ31" i="44"/>
  <c r="P34" i="44"/>
  <c r="Y10" i="44"/>
  <c r="AI23" i="44"/>
  <c r="H36" i="44"/>
  <c r="BL47" i="44"/>
  <c r="AW62" i="44"/>
  <c r="Z68" i="44"/>
  <c r="BN41" i="44"/>
  <c r="AE23" i="44"/>
  <c r="AQ68" i="44"/>
  <c r="BN42" i="44"/>
  <c r="Z16" i="44"/>
  <c r="I7" i="44"/>
  <c r="I79" i="44" s="1"/>
  <c r="BJ64" i="44"/>
  <c r="AX65" i="44"/>
  <c r="I68" i="44"/>
  <c r="AD43" i="44"/>
  <c r="AJ8" i="44"/>
  <c r="M65" i="44"/>
  <c r="Z65" i="44"/>
  <c r="BD65" i="44"/>
  <c r="O66" i="44"/>
  <c r="AC62" i="44"/>
  <c r="U63" i="44"/>
  <c r="AT59" i="44"/>
  <c r="BH62" i="44"/>
  <c r="AI59" i="44"/>
  <c r="M57" i="44"/>
  <c r="AV60" i="44"/>
  <c r="R57" i="44"/>
  <c r="BL54" i="44"/>
  <c r="T68" i="44"/>
  <c r="BN7" i="44"/>
  <c r="AE9" i="44"/>
  <c r="U65" i="44"/>
  <c r="N65" i="44"/>
  <c r="AV65" i="44"/>
  <c r="W66" i="44"/>
  <c r="U62" i="44"/>
  <c r="M63" i="44"/>
  <c r="AX59" i="44"/>
  <c r="AV62" i="44"/>
  <c r="AE59" i="44"/>
  <c r="AT56" i="44"/>
  <c r="AE58" i="44"/>
  <c r="O55" i="44"/>
  <c r="I67" i="44"/>
  <c r="AG59" i="44"/>
  <c r="AF56" i="44"/>
  <c r="Z54" i="44"/>
  <c r="T52" i="44"/>
  <c r="N50" i="44"/>
  <c r="AV57" i="44"/>
  <c r="T53" i="44"/>
  <c r="Y50" i="44"/>
  <c r="J48" i="44"/>
  <c r="AG58" i="44"/>
  <c r="BB53" i="44"/>
  <c r="AV50" i="44"/>
  <c r="AA48" i="44"/>
  <c r="U46" i="44"/>
  <c r="F58" i="44"/>
  <c r="AI50" i="44"/>
  <c r="AJ46" i="44"/>
  <c r="F44" i="44"/>
  <c r="BI41" i="44"/>
  <c r="AS63" i="44"/>
  <c r="N52" i="44"/>
  <c r="Z47" i="44"/>
  <c r="AR44" i="44"/>
  <c r="AL42" i="44"/>
  <c r="AF40" i="44"/>
  <c r="Z38" i="44"/>
  <c r="BN67" i="44"/>
  <c r="BR67" i="44"/>
  <c r="BR59" i="44"/>
  <c r="BR51" i="44"/>
  <c r="BR43" i="44"/>
  <c r="BR35" i="44"/>
  <c r="BR27" i="44"/>
  <c r="BR19" i="44"/>
  <c r="BR11" i="44"/>
  <c r="AB71" i="44"/>
  <c r="O70" i="44"/>
  <c r="BQ15" i="44"/>
  <c r="AO10" i="44"/>
  <c r="S35" i="44"/>
  <c r="AN22" i="44"/>
  <c r="AO37" i="44"/>
  <c r="V52" i="44"/>
  <c r="P65" i="44"/>
  <c r="R68" i="44"/>
  <c r="BN29" i="44"/>
  <c r="I21" i="44"/>
  <c r="AK68" i="44"/>
  <c r="BN36" i="44"/>
  <c r="I13" i="44"/>
  <c r="W67" i="44"/>
  <c r="AD64" i="44"/>
  <c r="AH65" i="44"/>
  <c r="BN66" i="44"/>
  <c r="Q25" i="44"/>
  <c r="BE7" i="44"/>
  <c r="BB64" i="44"/>
  <c r="AU64" i="44"/>
  <c r="X65" i="44"/>
  <c r="AR65" i="44"/>
  <c r="BF61" i="44"/>
  <c r="AZ62" i="44"/>
  <c r="AD59" i="44"/>
  <c r="P62" i="44"/>
  <c r="S59" i="44"/>
  <c r="BF56" i="44"/>
  <c r="P60" i="44"/>
  <c r="BE56" i="44"/>
  <c r="AV54" i="44"/>
  <c r="L68" i="44"/>
  <c r="AX36" i="44"/>
  <c r="AB8" i="44"/>
  <c r="AX64" i="44"/>
  <c r="AY64" i="44"/>
  <c r="H65" i="44"/>
  <c r="AJ65" i="44"/>
  <c r="BJ61" i="44"/>
  <c r="AP62" i="44"/>
  <c r="Z59" i="44"/>
  <c r="V62" i="44"/>
  <c r="K59" i="44"/>
  <c r="S65" i="44"/>
  <c r="E58" i="44"/>
  <c r="BD54" i="44"/>
  <c r="BL64" i="44"/>
  <c r="BJ58" i="44"/>
  <c r="P56" i="44"/>
  <c r="J54" i="44"/>
  <c r="BM51" i="44"/>
  <c r="BG49" i="44"/>
  <c r="F57" i="44"/>
  <c r="BA52" i="44"/>
  <c r="BM49" i="44"/>
  <c r="BC47" i="44"/>
  <c r="AY57" i="44"/>
  <c r="V53" i="44"/>
  <c r="AA50" i="44"/>
  <c r="K48" i="44"/>
  <c r="E46" i="44"/>
  <c r="AQ56" i="44"/>
  <c r="BA49" i="44"/>
  <c r="O46" i="44"/>
  <c r="AY43" i="44"/>
  <c r="AS41" i="44"/>
  <c r="AQ60" i="44"/>
  <c r="AF51" i="44"/>
  <c r="E47" i="44"/>
  <c r="AB44" i="44"/>
  <c r="V42" i="44"/>
  <c r="P40" i="44"/>
  <c r="J38" i="44"/>
  <c r="BN54" i="44"/>
  <c r="BR34" i="44"/>
  <c r="BR42" i="44"/>
  <c r="BR66" i="44"/>
  <c r="F60" i="44"/>
  <c r="AL62" i="44"/>
  <c r="BG58" i="44"/>
  <c r="G61" i="44"/>
  <c r="AZ64" i="44"/>
  <c r="M62" i="44"/>
  <c r="AO64" i="44"/>
  <c r="V63" i="44"/>
  <c r="BG66" i="44"/>
  <c r="F65" i="44"/>
  <c r="AZ67" i="44"/>
  <c r="BH66" i="44"/>
  <c r="BK9" i="44"/>
  <c r="AO33" i="44"/>
  <c r="BN51" i="44"/>
  <c r="AS68" i="44"/>
  <c r="U66" i="44"/>
  <c r="AT64" i="44"/>
  <c r="AZ66" i="44"/>
  <c r="AR8" i="44"/>
  <c r="AF14" i="44"/>
  <c r="BN10" i="44"/>
  <c r="BN52" i="44"/>
  <c r="AF68" i="44"/>
  <c r="P12" i="44"/>
  <c r="W27" i="44"/>
  <c r="BN21" i="44"/>
  <c r="BN53" i="44"/>
  <c r="V68" i="44"/>
  <c r="BB68" i="44"/>
  <c r="H61" i="44"/>
  <c r="AE61" i="44"/>
  <c r="BF42" i="44"/>
  <c r="AT34" i="44"/>
  <c r="AL31" i="44"/>
  <c r="G24" i="44"/>
  <c r="AI13" i="44"/>
  <c r="U10" i="44"/>
  <c r="AB18" i="44"/>
  <c r="BQ39" i="44"/>
  <c r="BP29" i="44"/>
  <c r="BP31" i="44"/>
  <c r="W71" i="44"/>
  <c r="BS54" i="44"/>
  <c r="F73" i="44"/>
  <c r="BQ55" i="44"/>
  <c r="BP26" i="44"/>
  <c r="Z70" i="44"/>
  <c r="AW71" i="44"/>
  <c r="V73" i="44"/>
  <c r="J72" i="44"/>
  <c r="AM67" i="44"/>
  <c r="R10" i="44"/>
  <c r="L22" i="44"/>
  <c r="BN26" i="44"/>
  <c r="E68" i="44"/>
  <c r="AV68" i="44"/>
  <c r="M15" i="44"/>
  <c r="X41" i="44"/>
  <c r="BN33" i="44"/>
  <c r="BN65" i="44"/>
  <c r="AH68" i="44"/>
  <c r="BN68" i="44"/>
  <c r="AB60" i="44"/>
  <c r="AA58" i="44"/>
  <c r="BA44" i="44"/>
  <c r="AH30" i="44"/>
  <c r="S16" i="44"/>
  <c r="V14" i="44"/>
  <c r="N10" i="44"/>
  <c r="AN15" i="44"/>
  <c r="BQ63" i="44"/>
  <c r="AV70" i="44"/>
  <c r="BP64" i="44"/>
  <c r="N71" i="44"/>
  <c r="AL73" i="44"/>
  <c r="W72" i="44"/>
  <c r="BL58" i="44"/>
  <c r="M61" i="44"/>
  <c r="K65" i="44"/>
  <c r="BJ59" i="44"/>
  <c r="AE62" i="44"/>
  <c r="J61" i="44"/>
  <c r="P63" i="44"/>
  <c r="AU66" i="44"/>
  <c r="BA64" i="44"/>
  <c r="BH63" i="44"/>
  <c r="AC66" i="44"/>
  <c r="AK65" i="44"/>
  <c r="Q7" i="44"/>
  <c r="J14" i="44"/>
  <c r="BN23" i="44"/>
  <c r="Q68" i="44"/>
  <c r="R65" i="44"/>
  <c r="X67" i="44"/>
  <c r="AW65" i="44"/>
  <c r="BC67" i="44"/>
  <c r="AX10" i="44"/>
  <c r="T26" i="44"/>
  <c r="BN31" i="44"/>
  <c r="K68" i="44"/>
  <c r="BA68" i="44"/>
  <c r="BF16" i="44"/>
  <c r="V55" i="44"/>
  <c r="BN37" i="44"/>
  <c r="F68" i="44"/>
  <c r="AL68" i="44"/>
  <c r="E15" i="44"/>
  <c r="Y55" i="44"/>
  <c r="M47" i="44"/>
  <c r="G42" i="44"/>
  <c r="G29" i="44"/>
  <c r="Y34" i="44"/>
  <c r="AM23" i="44"/>
  <c r="O17" i="44"/>
  <c r="S70" i="44"/>
  <c r="BP32" i="44"/>
  <c r="AT71" i="44"/>
  <c r="BF73" i="44"/>
  <c r="BQ72" i="44"/>
  <c r="E73" i="44"/>
  <c r="BF72" i="44"/>
  <c r="AT72" i="44"/>
  <c r="AG72" i="44"/>
  <c r="S72" i="44"/>
  <c r="G72" i="44"/>
  <c r="BS73" i="44"/>
  <c r="AZ73" i="44"/>
  <c r="AJ73" i="44"/>
  <c r="T73" i="44"/>
  <c r="BS66" i="44"/>
  <c r="BS50" i="44"/>
  <c r="BS34" i="44"/>
  <c r="BS18" i="44"/>
  <c r="BS10" i="44"/>
  <c r="G71" i="44"/>
  <c r="L71" i="44"/>
  <c r="K71" i="44"/>
  <c r="H71" i="44"/>
  <c r="AL71" i="44"/>
  <c r="F71" i="44"/>
  <c r="AO71" i="44"/>
  <c r="I71" i="44"/>
  <c r="BP39" i="44"/>
  <c r="E70" i="44"/>
  <c r="AK70" i="44"/>
  <c r="BP8" i="44"/>
  <c r="BP40" i="44"/>
  <c r="BP7" i="44"/>
  <c r="AH70" i="44"/>
  <c r="BN70" i="44"/>
  <c r="BP37" i="44"/>
  <c r="BP69" i="44"/>
  <c r="AJ70" i="44"/>
  <c r="BO70" i="44"/>
  <c r="BP62" i="44"/>
  <c r="AF70" i="44"/>
  <c r="BK70" i="44"/>
  <c r="BP54" i="44"/>
  <c r="BQ69" i="44"/>
  <c r="BQ61" i="44"/>
  <c r="BQ53" i="44"/>
  <c r="BQ45" i="44"/>
  <c r="BQ37" i="44"/>
  <c r="BQ29" i="44"/>
  <c r="BQ21" i="44"/>
  <c r="BQ13" i="44"/>
  <c r="Q30" i="44"/>
  <c r="AO20" i="44"/>
  <c r="AA10" i="44"/>
  <c r="Q15" i="44"/>
  <c r="AY7" i="44"/>
  <c r="BG27" i="44"/>
  <c r="AL14" i="44"/>
  <c r="AG25" i="44"/>
  <c r="Z12" i="44"/>
  <c r="V32" i="44"/>
  <c r="AP12" i="44"/>
  <c r="U7" i="44"/>
  <c r="AG11" i="44"/>
  <c r="I23" i="44"/>
  <c r="BF28" i="44"/>
  <c r="H8" i="44"/>
  <c r="P30" i="44"/>
  <c r="S8" i="44"/>
  <c r="AR16" i="44"/>
  <c r="G52" i="44"/>
  <c r="G11" i="44"/>
  <c r="AV16" i="44"/>
  <c r="I29" i="44"/>
  <c r="BF18" i="44"/>
  <c r="BA8" i="44"/>
  <c r="AF15" i="44"/>
  <c r="AK29" i="44"/>
  <c r="AB13" i="44"/>
  <c r="F19" i="44"/>
  <c r="BJ25" i="44"/>
  <c r="M37" i="44"/>
  <c r="AT17" i="44"/>
  <c r="AX25" i="44"/>
  <c r="N23" i="44"/>
  <c r="AA34" i="44"/>
  <c r="BD24" i="44"/>
  <c r="BS72" i="44"/>
  <c r="BE72" i="44"/>
  <c r="AQ72" i="44"/>
  <c r="AE72" i="44"/>
  <c r="R72" i="44"/>
  <c r="F72" i="44"/>
  <c r="BN73" i="44"/>
  <c r="AX73" i="44"/>
  <c r="AH73" i="44"/>
  <c r="N73" i="44"/>
  <c r="BS64" i="44"/>
  <c r="BS48" i="44"/>
  <c r="BS30" i="44"/>
  <c r="BS17" i="44"/>
  <c r="BS9" i="44"/>
  <c r="BK71" i="44"/>
  <c r="BP71" i="44"/>
  <c r="BO71" i="44"/>
  <c r="BL71" i="44"/>
  <c r="BN71" i="44"/>
  <c r="AH71" i="44"/>
  <c r="BQ71" i="44"/>
  <c r="AK71" i="44"/>
  <c r="BP11" i="44"/>
  <c r="BP43" i="44"/>
  <c r="I70" i="44"/>
  <c r="AO70" i="44"/>
  <c r="BP12" i="44"/>
  <c r="BP44" i="44"/>
  <c r="F70" i="44"/>
  <c r="AL70" i="44"/>
  <c r="BP9" i="44"/>
  <c r="BP41" i="44"/>
  <c r="BO7" i="44"/>
  <c r="AB70" i="44"/>
  <c r="BG70" i="44"/>
  <c r="BP46" i="44"/>
  <c r="X70" i="44"/>
  <c r="BC70" i="44"/>
  <c r="BP38" i="44"/>
  <c r="BQ68" i="44"/>
  <c r="BQ60" i="44"/>
  <c r="BQ52" i="44"/>
  <c r="BQ44" i="44"/>
  <c r="BQ36" i="44"/>
  <c r="BQ28" i="44"/>
  <c r="BQ20" i="44"/>
  <c r="BQ12" i="44"/>
  <c r="AD61" i="44"/>
  <c r="BM53" i="44"/>
  <c r="BI22" i="44"/>
  <c r="AZ17" i="44"/>
  <c r="AP7" i="44"/>
  <c r="BB13" i="44"/>
  <c r="S7" i="44"/>
  <c r="BA25" i="44"/>
  <c r="BE13" i="44"/>
  <c r="AF7" i="44"/>
  <c r="G13" i="44"/>
  <c r="AH36" i="44"/>
  <c r="AK14" i="44"/>
  <c r="BA7" i="44"/>
  <c r="K12" i="44"/>
  <c r="AZ26" i="44"/>
  <c r="BE21" i="44"/>
  <c r="F37" i="44"/>
  <c r="AL22" i="44"/>
  <c r="P7" i="44"/>
  <c r="AX18" i="44"/>
  <c r="AA7" i="44"/>
  <c r="AM11" i="44"/>
  <c r="AY17" i="44"/>
  <c r="AU31" i="44"/>
  <c r="AY21" i="44"/>
  <c r="AJ9" i="44"/>
  <c r="AL16" i="44"/>
  <c r="AD32" i="44"/>
  <c r="K14" i="44"/>
  <c r="AT19" i="44"/>
  <c r="AB27" i="44"/>
  <c r="H39" i="44"/>
  <c r="Y18" i="44"/>
  <c r="AF27" i="44"/>
  <c r="AK24" i="44"/>
  <c r="AX35" i="44"/>
  <c r="BO72" i="44"/>
  <c r="BC72" i="44"/>
  <c r="AP72" i="44"/>
  <c r="AD72" i="44"/>
  <c r="Q72" i="44"/>
  <c r="BL73" i="44"/>
  <c r="AV73" i="44"/>
  <c r="AF73" i="44"/>
  <c r="M73" i="44"/>
  <c r="BS63" i="44"/>
  <c r="BS47" i="44"/>
  <c r="BS28" i="44"/>
  <c r="BS16" i="44"/>
  <c r="BS8" i="44"/>
  <c r="BC71" i="44"/>
  <c r="BH71" i="44"/>
  <c r="BG71" i="44"/>
  <c r="BD71" i="44"/>
  <c r="BJ71" i="44"/>
  <c r="AD71" i="44"/>
  <c r="BM71" i="44"/>
  <c r="AG71" i="44"/>
  <c r="BP15" i="44"/>
  <c r="BP47" i="44"/>
  <c r="M70" i="44"/>
  <c r="AS70" i="44"/>
  <c r="BP16" i="44"/>
  <c r="BP48" i="44"/>
  <c r="J70" i="44"/>
  <c r="AP70" i="44"/>
  <c r="BP13" i="44"/>
  <c r="BP45" i="44"/>
  <c r="G70" i="44"/>
  <c r="T70" i="44"/>
  <c r="AY70" i="44"/>
  <c r="BP30" i="44"/>
  <c r="P70" i="44"/>
  <c r="AU70" i="44"/>
  <c r="BP22" i="44"/>
  <c r="BQ67" i="44"/>
  <c r="BQ59" i="44"/>
  <c r="BQ51" i="44"/>
  <c r="BQ43" i="44"/>
  <c r="BQ35" i="44"/>
  <c r="BQ27" i="44"/>
  <c r="BQ19" i="44"/>
  <c r="BQ11" i="44"/>
  <c r="BM46" i="44"/>
  <c r="T19" i="44"/>
  <c r="BK14" i="44"/>
  <c r="K27" i="44"/>
  <c r="AD12" i="44"/>
  <c r="Y58" i="44"/>
  <c r="AD22" i="44"/>
  <c r="AJ7" i="44"/>
  <c r="BL7" i="44"/>
  <c r="AC15" i="44"/>
  <c r="BG42" i="44"/>
  <c r="H18" i="44"/>
  <c r="X8" i="44"/>
  <c r="BB12" i="44"/>
  <c r="BL30" i="44"/>
  <c r="AS17" i="44"/>
  <c r="AD24" i="44"/>
  <c r="X18" i="44"/>
  <c r="T22" i="44"/>
  <c r="BD20" i="44"/>
  <c r="BG7" i="44"/>
  <c r="S12" i="44"/>
  <c r="BB18" i="44"/>
  <c r="AN34" i="44"/>
  <c r="AK25" i="44"/>
  <c r="S10" i="44"/>
  <c r="BM17" i="44"/>
  <c r="G35" i="44"/>
  <c r="BC14" i="44"/>
  <c r="AC20" i="44"/>
  <c r="AU28" i="44"/>
  <c r="AH41" i="44"/>
  <c r="H19" i="44"/>
  <c r="AL29" i="44"/>
  <c r="BL25" i="44"/>
  <c r="P37" i="44"/>
  <c r="BN72" i="44"/>
  <c r="BB72" i="44"/>
  <c r="AO72" i="44"/>
  <c r="AA72" i="44"/>
  <c r="O72" i="44"/>
  <c r="BJ73" i="44"/>
  <c r="AT73" i="44"/>
  <c r="AB73" i="44"/>
  <c r="L73" i="44"/>
  <c r="BS62" i="44"/>
  <c r="BS42" i="44"/>
  <c r="BS26" i="44"/>
  <c r="BS15" i="44"/>
  <c r="BS7" i="44"/>
  <c r="AU71" i="44"/>
  <c r="AZ71" i="44"/>
  <c r="AY71" i="44"/>
  <c r="AV71" i="44"/>
  <c r="BF71" i="44"/>
  <c r="Z71" i="44"/>
  <c r="BI71" i="44"/>
  <c r="AC71" i="44"/>
  <c r="BP19" i="44"/>
  <c r="BP51" i="44"/>
  <c r="Q70" i="44"/>
  <c r="AW70" i="44"/>
  <c r="BP20" i="44"/>
  <c r="BP52" i="44"/>
  <c r="N70" i="44"/>
  <c r="AT70" i="44"/>
  <c r="BP17" i="44"/>
  <c r="BP49" i="44"/>
  <c r="K70" i="44"/>
  <c r="L70" i="44"/>
  <c r="AQ70" i="44"/>
  <c r="BP14" i="44"/>
  <c r="BQ7" i="44"/>
  <c r="AM70" i="44"/>
  <c r="BQ66" i="44"/>
  <c r="BQ58" i="44"/>
  <c r="BQ50" i="44"/>
  <c r="BQ42" i="44"/>
  <c r="BQ34" i="44"/>
  <c r="BQ26" i="44"/>
  <c r="BQ18" i="44"/>
  <c r="BQ10" i="44"/>
  <c r="S49" i="44"/>
  <c r="AE16" i="44"/>
  <c r="Q12" i="44"/>
  <c r="AR14" i="44"/>
  <c r="O11" i="44"/>
  <c r="V47" i="44"/>
  <c r="AA21" i="44"/>
  <c r="AP9" i="44"/>
  <c r="AI8" i="44"/>
  <c r="U17" i="44"/>
  <c r="L7" i="44"/>
  <c r="AW21" i="44"/>
  <c r="BD8" i="44"/>
  <c r="AM13" i="44"/>
  <c r="O35" i="44"/>
  <c r="U14" i="44"/>
  <c r="BK15" i="44"/>
  <c r="AV14" i="44"/>
  <c r="P14" i="44"/>
  <c r="L23" i="44"/>
  <c r="AD8" i="44"/>
  <c r="BJ12" i="44"/>
  <c r="BE19" i="44"/>
  <c r="AR37" i="44"/>
  <c r="W31" i="44"/>
  <c r="BG10" i="44"/>
  <c r="AE19" i="44"/>
  <c r="T38" i="44"/>
  <c r="AH15" i="44"/>
  <c r="L21" i="44"/>
  <c r="M30" i="44"/>
  <c r="K44" i="44"/>
  <c r="AZ19" i="44"/>
  <c r="W32" i="44"/>
  <c r="Z27" i="44"/>
  <c r="K39" i="44"/>
  <c r="BM72" i="44"/>
  <c r="AY72" i="44"/>
  <c r="AM72" i="44"/>
  <c r="Z72" i="44"/>
  <c r="N72" i="44"/>
  <c r="BI73" i="44"/>
  <c r="AS73" i="44"/>
  <c r="Z73" i="44"/>
  <c r="J73" i="44"/>
  <c r="BS60" i="44"/>
  <c r="BS40" i="44"/>
  <c r="BS24" i="44"/>
  <c r="BS14" i="44"/>
  <c r="AM71" i="44"/>
  <c r="AR71" i="44"/>
  <c r="AQ71" i="44"/>
  <c r="AN71" i="44"/>
  <c r="BB71" i="44"/>
  <c r="V71" i="44"/>
  <c r="BE71" i="44"/>
  <c r="Y71" i="44"/>
  <c r="BP23" i="44"/>
  <c r="BP55" i="44"/>
  <c r="U70" i="44"/>
  <c r="BA70" i="44"/>
  <c r="BP24" i="44"/>
  <c r="BP56" i="44"/>
  <c r="R70" i="44"/>
  <c r="AX70" i="44"/>
  <c r="BP21" i="44"/>
  <c r="BP53" i="44"/>
  <c r="BQ70" i="44"/>
  <c r="BP66" i="44"/>
  <c r="AI70" i="44"/>
  <c r="BL70" i="44"/>
  <c r="BP58" i="44"/>
  <c r="AE70" i="44"/>
  <c r="BQ65" i="44"/>
  <c r="BQ57" i="44"/>
  <c r="BQ49" i="44"/>
  <c r="BQ41" i="44"/>
  <c r="BQ33" i="44"/>
  <c r="BQ25" i="44"/>
  <c r="BQ17" i="44"/>
  <c r="BQ9" i="44"/>
  <c r="AK31" i="44"/>
  <c r="E42" i="44"/>
  <c r="BC35" i="44"/>
  <c r="AA35" i="44"/>
  <c r="L10" i="44"/>
  <c r="BE38" i="44"/>
  <c r="X20" i="44"/>
  <c r="AS10" i="44"/>
  <c r="AL9" i="44"/>
  <c r="AA19" i="44"/>
  <c r="O8" i="44"/>
  <c r="AP28" i="44"/>
  <c r="AA9" i="44"/>
  <c r="BL14" i="44"/>
  <c r="U40" i="44"/>
  <c r="AF12" i="44"/>
  <c r="BH11" i="44"/>
  <c r="AU12" i="44"/>
  <c r="P11" i="44"/>
  <c r="BD26" i="44"/>
  <c r="BJ8" i="44"/>
  <c r="AQ13" i="44"/>
  <c r="BH20" i="44"/>
  <c r="AV41" i="44"/>
  <c r="L37" i="44"/>
  <c r="AP11" i="44"/>
  <c r="AX20" i="44"/>
  <c r="N43" i="44"/>
  <c r="Q16" i="44"/>
  <c r="AZ21" i="44"/>
  <c r="AN31" i="44"/>
  <c r="BE47" i="44"/>
  <c r="AU20" i="44"/>
  <c r="P35" i="44"/>
  <c r="AW28" i="44"/>
  <c r="AD41" i="44"/>
  <c r="BK72" i="44"/>
  <c r="AX72" i="44"/>
  <c r="AL72" i="44"/>
  <c r="Y72" i="44"/>
  <c r="K72" i="44"/>
  <c r="BH73" i="44"/>
  <c r="AN73" i="44"/>
  <c r="X73" i="44"/>
  <c r="H73" i="44"/>
  <c r="BS55" i="44"/>
  <c r="BS39" i="44"/>
  <c r="BS23" i="44"/>
  <c r="BS13" i="44"/>
  <c r="AE71" i="44"/>
  <c r="AJ71" i="44"/>
  <c r="AI71" i="44"/>
  <c r="AF71" i="44"/>
  <c r="AX71" i="44"/>
  <c r="R71" i="44"/>
  <c r="BA71" i="44"/>
  <c r="U71" i="44"/>
  <c r="BP27" i="44"/>
  <c r="BP59" i="44"/>
  <c r="Y70" i="44"/>
  <c r="BE70" i="44"/>
  <c r="BP28" i="44"/>
  <c r="BP60" i="44"/>
  <c r="V70" i="44"/>
  <c r="BB70" i="44"/>
  <c r="BP25" i="44"/>
  <c r="BP57" i="44"/>
  <c r="BH70" i="44"/>
  <c r="BP50" i="44"/>
  <c r="AA70" i="44"/>
  <c r="BD70" i="44"/>
  <c r="BP42" i="44"/>
  <c r="W70" i="44"/>
  <c r="BQ64" i="44"/>
  <c r="BQ56" i="44"/>
  <c r="BQ48" i="44"/>
  <c r="BQ40" i="44"/>
  <c r="BQ32" i="44"/>
  <c r="BQ24" i="44"/>
  <c r="BQ16" i="44"/>
  <c r="BQ8" i="44"/>
  <c r="AJ43" i="44"/>
  <c r="AW34" i="44"/>
  <c r="AL24" i="44"/>
  <c r="J24" i="44"/>
  <c r="I9" i="44"/>
  <c r="V36" i="44"/>
  <c r="R18" i="44"/>
  <c r="AW11" i="44"/>
  <c r="I10" i="44"/>
  <c r="AG21" i="44"/>
  <c r="R9" i="44"/>
  <c r="BH34" i="44"/>
  <c r="BG9" i="44"/>
  <c r="AP16" i="44"/>
  <c r="AU51" i="44"/>
  <c r="Q11" i="44"/>
  <c r="AX9" i="44"/>
  <c r="AB11" i="44"/>
  <c r="J9" i="44"/>
  <c r="G31" i="44"/>
  <c r="AG9" i="44"/>
  <c r="Y14" i="44"/>
  <c r="BK21" i="44"/>
  <c r="BD48" i="44"/>
  <c r="AN46" i="44"/>
  <c r="AM12" i="44"/>
  <c r="P22" i="44"/>
  <c r="BM50" i="44"/>
  <c r="BI16" i="44"/>
  <c r="AK22" i="44"/>
  <c r="BG32" i="44"/>
  <c r="BJ55" i="44"/>
  <c r="AT21" i="44"/>
  <c r="U38" i="44"/>
  <c r="O30" i="44"/>
  <c r="O44" i="44"/>
  <c r="BG72" i="44"/>
  <c r="AU72" i="44"/>
  <c r="AH72" i="44"/>
  <c r="V72" i="44"/>
  <c r="I72" i="44"/>
  <c r="BO73" i="44"/>
  <c r="BA73" i="44"/>
  <c r="AK73" i="44"/>
  <c r="U73" i="44"/>
  <c r="BS68" i="44"/>
  <c r="BS52" i="44"/>
  <c r="BS36" i="44"/>
  <c r="BS19" i="44"/>
  <c r="BS11" i="44"/>
  <c r="E71" i="44"/>
  <c r="O71" i="44"/>
  <c r="T71" i="44"/>
  <c r="S71" i="44"/>
  <c r="P71" i="44"/>
  <c r="AP71" i="44"/>
  <c r="J71" i="44"/>
  <c r="AS71" i="44"/>
  <c r="M71" i="44"/>
  <c r="BP35" i="44"/>
  <c r="BP67" i="44"/>
  <c r="AG70" i="44"/>
  <c r="BM70" i="44"/>
  <c r="BP36" i="44"/>
  <c r="BP68" i="44"/>
  <c r="AD70" i="44"/>
  <c r="BJ70" i="44"/>
  <c r="BP33" i="44"/>
  <c r="BP65" i="44"/>
  <c r="AR70" i="44"/>
  <c r="BP18" i="44"/>
  <c r="H70" i="44"/>
  <c r="AN70" i="44"/>
  <c r="BP10" i="44"/>
  <c r="BP70" i="44"/>
  <c r="BQ62" i="44"/>
  <c r="BQ54" i="44"/>
  <c r="BQ46" i="44"/>
  <c r="BQ38" i="44"/>
  <c r="BQ30" i="44"/>
  <c r="BQ22" i="44"/>
  <c r="BQ14" i="44"/>
  <c r="AI44" i="44"/>
  <c r="AS23" i="44"/>
  <c r="AU13" i="44"/>
  <c r="BL16" i="44"/>
  <c r="F8" i="44"/>
  <c r="BM29" i="44"/>
  <c r="L16" i="44"/>
  <c r="AQ19" i="44"/>
  <c r="AR11" i="44"/>
  <c r="J28" i="44"/>
  <c r="X11" i="44"/>
  <c r="AQ57" i="44"/>
  <c r="BJ10" i="44"/>
  <c r="BB20" i="44"/>
  <c r="AB37" i="44"/>
  <c r="K9" i="44"/>
  <c r="L39" i="44"/>
  <c r="V9" i="44"/>
  <c r="BM14" i="44"/>
  <c r="AC40" i="44"/>
  <c r="AJ10" i="44"/>
  <c r="AW15" i="44"/>
  <c r="P26" i="44"/>
  <c r="BM15" i="44"/>
  <c r="M8" i="44"/>
  <c r="AC14" i="44"/>
  <c r="AR26" i="44"/>
  <c r="AW12" i="44"/>
  <c r="W18" i="44"/>
  <c r="AI24" i="44"/>
  <c r="AZ35" i="44"/>
  <c r="BK16" i="44"/>
  <c r="BG23" i="44"/>
  <c r="AZ51" i="44"/>
  <c r="BI32" i="44"/>
  <c r="AT55" i="44"/>
  <c r="AW72" i="44"/>
  <c r="BQ23" i="44"/>
  <c r="AZ70" i="44"/>
  <c r="AC70" i="44"/>
  <c r="AA71" i="44"/>
  <c r="BS22" i="44"/>
  <c r="BJ72" i="44"/>
  <c r="H72" i="44"/>
  <c r="P72" i="44"/>
  <c r="X72" i="44"/>
  <c r="AF72" i="44"/>
  <c r="AN72" i="44"/>
  <c r="AV72" i="44"/>
  <c r="BD72" i="44"/>
  <c r="BL72" i="44"/>
  <c r="BS20" i="44"/>
  <c r="BS31" i="44"/>
  <c r="BS44" i="44"/>
  <c r="BS56" i="44"/>
  <c r="BS70" i="44"/>
  <c r="P73" i="44"/>
  <c r="AC73" i="44"/>
  <c r="AP73" i="44"/>
  <c r="BB73" i="44"/>
  <c r="BP73" i="44"/>
  <c r="L72" i="44"/>
  <c r="T72" i="44"/>
  <c r="AB72" i="44"/>
  <c r="AJ72" i="44"/>
  <c r="AR72" i="44"/>
  <c r="AZ72" i="44"/>
  <c r="BH72" i="44"/>
  <c r="BP72" i="44"/>
  <c r="BS21" i="44"/>
  <c r="BS32" i="44"/>
  <c r="BS46" i="44"/>
  <c r="BS58" i="44"/>
  <c r="BS71" i="44"/>
  <c r="R73" i="44"/>
  <c r="AD73" i="44"/>
  <c r="AR73" i="44"/>
  <c r="BD73" i="44"/>
  <c r="BQ73" i="44"/>
  <c r="E72" i="44"/>
  <c r="M72" i="44"/>
  <c r="U72" i="44"/>
  <c r="AC72" i="44"/>
  <c r="AK72" i="44"/>
  <c r="AS72" i="44"/>
  <c r="BA72" i="44"/>
  <c r="BI72" i="44"/>
  <c r="BT57" i="44"/>
  <c r="BT60" i="44"/>
  <c r="BT16" i="44"/>
  <c r="AN74" i="44"/>
  <c r="AK74" i="44"/>
  <c r="BH74" i="44"/>
  <c r="BT40" i="44"/>
  <c r="T74" i="44"/>
  <c r="BT36" i="44"/>
  <c r="P74" i="44"/>
  <c r="BT17" i="44"/>
  <c r="BI74" i="44"/>
  <c r="BT64" i="44"/>
  <c r="BT41" i="44"/>
  <c r="BT20" i="44"/>
  <c r="BL74" i="44"/>
  <c r="AR74" i="44"/>
  <c r="U74" i="44"/>
  <c r="BT56" i="44"/>
  <c r="BT33" i="44"/>
  <c r="BT11" i="44"/>
  <c r="BD74" i="44"/>
  <c r="AJ74" i="44"/>
  <c r="M74" i="44"/>
  <c r="BT73" i="44"/>
  <c r="BT52" i="44"/>
  <c r="BT32" i="44"/>
  <c r="BT10" i="44"/>
  <c r="BA74" i="44"/>
  <c r="AF74" i="44"/>
  <c r="G74" i="44"/>
  <c r="BT72" i="44"/>
  <c r="BT49" i="44"/>
  <c r="BT28" i="44"/>
  <c r="BT74" i="44"/>
  <c r="AZ74" i="44"/>
  <c r="AC74" i="44"/>
  <c r="BT68" i="44"/>
  <c r="BT48" i="44"/>
  <c r="BT25" i="44"/>
  <c r="BQ74" i="44"/>
  <c r="AV74" i="44"/>
  <c r="AB74" i="44"/>
  <c r="BT65" i="44"/>
  <c r="BT44" i="44"/>
  <c r="BT24" i="44"/>
  <c r="BP74" i="44"/>
  <c r="AS74" i="44"/>
  <c r="X74" i="44"/>
  <c r="BT69" i="44"/>
  <c r="BT61" i="44"/>
  <c r="BT53" i="44"/>
  <c r="BT45" i="44"/>
  <c r="BT37" i="44"/>
  <c r="BT29" i="44"/>
  <c r="BT21" i="44"/>
  <c r="BT7" i="44"/>
  <c r="BM74" i="44"/>
  <c r="BE74" i="44"/>
  <c r="AW74" i="44"/>
  <c r="AO74" i="44"/>
  <c r="AG74" i="44"/>
  <c r="Y74" i="44"/>
  <c r="Q74" i="44"/>
  <c r="H74" i="44"/>
  <c r="BT67" i="44"/>
  <c r="BT59" i="44"/>
  <c r="BT51" i="44"/>
  <c r="BT43" i="44"/>
  <c r="BT35" i="44"/>
  <c r="BT27" i="44"/>
  <c r="BT19" i="44"/>
  <c r="BT13" i="44"/>
  <c r="BS74" i="44"/>
  <c r="BK74" i="44"/>
  <c r="BC74" i="44"/>
  <c r="AU74" i="44"/>
  <c r="AM74" i="44"/>
  <c r="AE74" i="44"/>
  <c r="W74" i="44"/>
  <c r="O74" i="44"/>
  <c r="F74" i="44"/>
  <c r="BT66" i="44"/>
  <c r="BT58" i="44"/>
  <c r="BT50" i="44"/>
  <c r="BT42" i="44"/>
  <c r="BT34" i="44"/>
  <c r="BT26" i="44"/>
  <c r="BT18" i="44"/>
  <c r="BT12" i="44"/>
  <c r="BR74" i="44"/>
  <c r="BJ74" i="44"/>
  <c r="BB74" i="44"/>
  <c r="AT74" i="44"/>
  <c r="AL74" i="44"/>
  <c r="AD74" i="44"/>
  <c r="V74" i="44"/>
  <c r="N74" i="44"/>
  <c r="L74" i="44"/>
  <c r="K74" i="44"/>
  <c r="BT71" i="44"/>
  <c r="BT63" i="44"/>
  <c r="BT55" i="44"/>
  <c r="BT47" i="44"/>
  <c r="BT39" i="44"/>
  <c r="BT31" i="44"/>
  <c r="BT23" i="44"/>
  <c r="BT15" i="44"/>
  <c r="BT9" i="44"/>
  <c r="BO74" i="44"/>
  <c r="BG74" i="44"/>
  <c r="AY74" i="44"/>
  <c r="AQ74" i="44"/>
  <c r="AI74" i="44"/>
  <c r="AA74" i="44"/>
  <c r="S74" i="44"/>
  <c r="J74" i="44"/>
  <c r="BT70" i="44"/>
  <c r="BT62" i="44"/>
  <c r="BT54" i="44"/>
  <c r="BT46" i="44"/>
  <c r="BT38" i="44"/>
  <c r="BT30" i="44"/>
  <c r="BT22" i="44"/>
  <c r="BT14" i="44"/>
  <c r="BT8" i="44"/>
  <c r="BF74" i="44"/>
  <c r="AX74" i="44"/>
  <c r="AP74" i="44"/>
  <c r="AH74" i="44"/>
  <c r="Z74" i="44"/>
  <c r="R74" i="44"/>
  <c r="M36" i="49"/>
  <c r="CF37" i="54"/>
  <c r="CF32" i="41"/>
  <c r="CE32" i="41"/>
  <c r="AN17" i="54"/>
  <c r="AN17" i="41"/>
  <c r="AL17" i="41"/>
  <c r="AO16" i="41"/>
  <c r="CF14" i="54"/>
  <c r="CF14" i="41"/>
  <c r="CE14" i="41"/>
  <c r="J15" i="51"/>
  <c r="N15" i="51"/>
  <c r="L15" i="51"/>
  <c r="O15" i="51"/>
  <c r="CF30" i="54"/>
  <c r="CF25" i="41" s="1"/>
  <c r="CE25" i="41"/>
  <c r="AO22" i="54"/>
  <c r="AO22" i="41" s="1"/>
  <c r="J16" i="51"/>
  <c r="N16" i="51"/>
  <c r="J19" i="51"/>
  <c r="N19" i="51" s="1"/>
  <c r="CF13" i="54"/>
  <c r="CF13" i="41"/>
  <c r="AN20" i="54"/>
  <c r="AN20" i="41" s="1"/>
  <c r="AL19" i="41"/>
  <c r="I74" i="44"/>
  <c r="BU13" i="44"/>
  <c r="BU21" i="44"/>
  <c r="BU29" i="44"/>
  <c r="BU37" i="44"/>
  <c r="BU45" i="44"/>
  <c r="BU53" i="44"/>
  <c r="BU61" i="44"/>
  <c r="BU69" i="44"/>
  <c r="BU14" i="44"/>
  <c r="BU22" i="44"/>
  <c r="BU30" i="44"/>
  <c r="BU38" i="44"/>
  <c r="BU46" i="44"/>
  <c r="BU54" i="44"/>
  <c r="BU62" i="44"/>
  <c r="BU70" i="44"/>
  <c r="BU7" i="44"/>
  <c r="BU15" i="44"/>
  <c r="BU23" i="44"/>
  <c r="BU31" i="44"/>
  <c r="BU39" i="44"/>
  <c r="BU47" i="44"/>
  <c r="BU55" i="44"/>
  <c r="BU63" i="44"/>
  <c r="BV7" i="44"/>
  <c r="AZ58" i="44"/>
  <c r="I64" i="44"/>
  <c r="X56" i="44"/>
  <c r="BK48" i="44"/>
  <c r="BA43" i="44"/>
  <c r="W33" i="44"/>
  <c r="U37" i="44"/>
  <c r="P43" i="44"/>
  <c r="AE51" i="44"/>
  <c r="AO16" i="44"/>
  <c r="BI14" i="44"/>
  <c r="L12" i="44"/>
  <c r="BH9" i="44"/>
  <c r="BB7" i="44"/>
  <c r="AF34" i="44"/>
  <c r="AF20" i="44"/>
  <c r="W60" i="44"/>
  <c r="N36" i="44"/>
  <c r="AY27" i="44"/>
  <c r="AI68" i="44"/>
  <c r="S13" i="44"/>
  <c r="AP64" i="44"/>
  <c r="K66" i="44"/>
  <c r="L63" i="44"/>
  <c r="W61" i="44"/>
  <c r="AS61" i="44"/>
  <c r="Y67" i="44"/>
  <c r="AU55" i="44"/>
  <c r="U61" i="44"/>
  <c r="AW55" i="44"/>
  <c r="BI51" i="44"/>
  <c r="I58" i="44"/>
  <c r="R51" i="44"/>
  <c r="E64" i="44"/>
  <c r="AW52" i="44"/>
  <c r="W48" i="44"/>
  <c r="BH60" i="44"/>
  <c r="BB47" i="44"/>
  <c r="W43" i="44"/>
  <c r="K60" i="44"/>
  <c r="AP47" i="44"/>
  <c r="Q43" i="44"/>
  <c r="AG39" i="44"/>
  <c r="AI54" i="44"/>
  <c r="E44" i="44"/>
  <c r="BH38" i="44"/>
  <c r="AO35" i="44"/>
  <c r="BD32" i="44"/>
  <c r="F30" i="44"/>
  <c r="Q27" i="44"/>
  <c r="AF24" i="44"/>
  <c r="AL46" i="44"/>
  <c r="AI40" i="44"/>
  <c r="AW36" i="44"/>
  <c r="BH33" i="44"/>
  <c r="J31" i="44"/>
  <c r="Y28" i="44"/>
  <c r="AJ25" i="44"/>
  <c r="AU22" i="44"/>
  <c r="Z41" i="44"/>
  <c r="U34" i="44"/>
  <c r="BI68" i="44"/>
  <c r="BD15" i="44"/>
  <c r="BH67" i="44"/>
  <c r="AN65" i="44"/>
  <c r="BA62" i="44"/>
  <c r="BE60" i="44"/>
  <c r="AC61" i="44"/>
  <c r="AV64" i="44"/>
  <c r="AA55" i="44"/>
  <c r="AZ60" i="44"/>
  <c r="AG55" i="44"/>
  <c r="AS51" i="44"/>
  <c r="AL57" i="44"/>
  <c r="BE50" i="44"/>
  <c r="L62" i="44"/>
  <c r="AL52" i="44"/>
  <c r="G48" i="44"/>
  <c r="E76" i="44"/>
  <c r="AW51" i="44"/>
  <c r="AM65" i="44"/>
  <c r="AI53" i="44"/>
  <c r="M46" i="44"/>
  <c r="G41" i="44"/>
  <c r="Q31" i="44"/>
  <c r="J35" i="44"/>
  <c r="AQ36" i="44"/>
  <c r="O40" i="44"/>
  <c r="AI14" i="44"/>
  <c r="AN14" i="44"/>
  <c r="AZ11" i="44"/>
  <c r="AR9" i="44"/>
  <c r="AL7" i="44"/>
  <c r="Z32" i="44"/>
  <c r="AC19" i="44"/>
  <c r="Z51" i="44"/>
  <c r="K35" i="44"/>
  <c r="AV26" i="44"/>
  <c r="S68" i="44"/>
  <c r="BF10" i="44"/>
  <c r="AR67" i="44"/>
  <c r="BI64" i="44"/>
  <c r="AG62" i="44"/>
  <c r="AO60" i="44"/>
  <c r="BL60" i="44"/>
  <c r="BL62" i="44"/>
  <c r="K55" i="44"/>
  <c r="T60" i="44"/>
  <c r="Q55" i="44"/>
  <c r="AK51" i="44"/>
  <c r="BD56" i="44"/>
  <c r="AJ50" i="44"/>
  <c r="I61" i="44"/>
  <c r="Q52" i="44"/>
  <c r="AZ47" i="44"/>
  <c r="AT57" i="44"/>
  <c r="G47" i="44"/>
  <c r="AZ42" i="44"/>
  <c r="AI57" i="44"/>
  <c r="BH46" i="44"/>
  <c r="AT42" i="44"/>
  <c r="E39" i="44"/>
  <c r="R52" i="44"/>
  <c r="R43" i="44"/>
  <c r="AG38" i="44"/>
  <c r="U35" i="44"/>
  <c r="AF32" i="44"/>
  <c r="AU29" i="44"/>
  <c r="BF26" i="44"/>
  <c r="O65" i="44"/>
  <c r="AS45" i="44"/>
  <c r="BG39" i="44"/>
  <c r="Y36" i="44"/>
  <c r="AN33" i="44"/>
  <c r="AY30" i="44"/>
  <c r="BJ27" i="44"/>
  <c r="P25" i="44"/>
  <c r="U67" i="44"/>
  <c r="BD39" i="44"/>
  <c r="AP33" i="44"/>
  <c r="AR68" i="44"/>
  <c r="BD11" i="44"/>
  <c r="P67" i="44"/>
  <c r="Q64" i="44"/>
  <c r="Q62" i="44"/>
  <c r="U60" i="44"/>
  <c r="AP60" i="44"/>
  <c r="AD62" i="44"/>
  <c r="AZ54" i="44"/>
  <c r="AW59" i="44"/>
  <c r="E55" i="44"/>
  <c r="U51" i="44"/>
  <c r="U56" i="44"/>
  <c r="T50" i="44"/>
  <c r="BL59" i="44"/>
  <c r="BP76" i="44"/>
  <c r="E50" i="44"/>
  <c r="AL59" i="44"/>
  <c r="AX50" i="44"/>
  <c r="U54" i="44"/>
  <c r="R38" i="44"/>
  <c r="K29" i="44"/>
  <c r="BM32" i="44"/>
  <c r="AE32" i="44"/>
  <c r="L35" i="44"/>
  <c r="AC12" i="44"/>
  <c r="R14" i="44"/>
  <c r="AH11" i="44"/>
  <c r="AB9" i="44"/>
  <c r="V7" i="44"/>
  <c r="T30" i="44"/>
  <c r="Z18" i="44"/>
  <c r="BJ46" i="44"/>
  <c r="H34" i="44"/>
  <c r="AS25" i="44"/>
  <c r="BN62" i="44"/>
  <c r="G9" i="44"/>
  <c r="AS66" i="44"/>
  <c r="F64" i="44"/>
  <c r="BB61" i="44"/>
  <c r="BF59" i="44"/>
  <c r="Z60" i="44"/>
  <c r="AK61" i="44"/>
  <c r="AB54" i="44"/>
  <c r="Y59" i="44"/>
  <c r="AX54" i="44"/>
  <c r="E51" i="44"/>
  <c r="E56" i="44"/>
  <c r="BH49" i="44"/>
  <c r="BI58" i="44"/>
  <c r="AN51" i="44"/>
  <c r="AB47" i="44"/>
  <c r="X55" i="44"/>
  <c r="AE46" i="44"/>
  <c r="X42" i="44"/>
  <c r="P55" i="44"/>
  <c r="AB46" i="44"/>
  <c r="R42" i="44"/>
  <c r="AH38" i="44"/>
  <c r="AG50" i="44"/>
  <c r="AM42" i="44"/>
  <c r="BJ37" i="44"/>
  <c r="BJ34" i="44"/>
  <c r="L32" i="44"/>
  <c r="W29" i="44"/>
  <c r="AL26" i="44"/>
  <c r="N58" i="44"/>
  <c r="AU44" i="44"/>
  <c r="AF39" i="44"/>
  <c r="E36" i="44"/>
  <c r="P33" i="44"/>
  <c r="AE30" i="44"/>
  <c r="AP27" i="44"/>
  <c r="BA24" i="44"/>
  <c r="AD55" i="44"/>
  <c r="BL38" i="44"/>
  <c r="BC32" i="44"/>
  <c r="Y68" i="44"/>
  <c r="BC9" i="44"/>
  <c r="Y66" i="44"/>
  <c r="AI63" i="44"/>
  <c r="AH61" i="44"/>
  <c r="AP59" i="44"/>
  <c r="BK59" i="44"/>
  <c r="AN60" i="44"/>
  <c r="T54" i="44"/>
  <c r="BB58" i="44"/>
  <c r="AH54" i="44"/>
  <c r="BB50" i="44"/>
  <c r="AH55" i="44"/>
  <c r="AO49" i="44"/>
  <c r="V58" i="44"/>
  <c r="BI42" i="44"/>
  <c r="AL58" i="44"/>
  <c r="S61" i="44"/>
  <c r="AA57" i="44"/>
  <c r="W47" i="44"/>
  <c r="BI52" i="44"/>
  <c r="E27" i="44"/>
  <c r="BG30" i="44"/>
  <c r="S28" i="44"/>
  <c r="BI30" i="44"/>
  <c r="AK40" i="44"/>
  <c r="BF13" i="44"/>
  <c r="R11" i="44"/>
  <c r="L9" i="44"/>
  <c r="F7" i="44"/>
  <c r="N28" i="44"/>
  <c r="W17" i="44"/>
  <c r="Y44" i="44"/>
  <c r="E33" i="44"/>
  <c r="AP24" i="44"/>
  <c r="BN48" i="44"/>
  <c r="Y7" i="44"/>
  <c r="BF65" i="44"/>
  <c r="N63" i="44"/>
  <c r="V61" i="44"/>
  <c r="V59" i="44"/>
  <c r="AQ59" i="44"/>
  <c r="H60" i="44"/>
  <c r="BI53" i="44"/>
  <c r="AC58" i="44"/>
  <c r="V54" i="44"/>
  <c r="AL50" i="44"/>
  <c r="BK54" i="44"/>
  <c r="AG49" i="44"/>
  <c r="AN57" i="44"/>
  <c r="BG50" i="44"/>
  <c r="BI46" i="44"/>
  <c r="AX53" i="44"/>
  <c r="AW45" i="44"/>
  <c r="BE41" i="44"/>
  <c r="Z53" i="44"/>
  <c r="AU45" i="44"/>
  <c r="BC41" i="44"/>
  <c r="F38" i="44"/>
  <c r="AV48" i="44"/>
  <c r="BH41" i="44"/>
  <c r="AJ37" i="44"/>
  <c r="AL34" i="44"/>
  <c r="BA31" i="44"/>
  <c r="BL28" i="44"/>
  <c r="N26" i="44"/>
  <c r="N55" i="44"/>
  <c r="G44" i="44"/>
  <c r="BI38" i="44"/>
  <c r="AT35" i="44"/>
  <c r="BE32" i="44"/>
  <c r="G30" i="44"/>
  <c r="V27" i="44"/>
  <c r="AG24" i="44"/>
  <c r="AB50" i="44"/>
  <c r="K38" i="44"/>
  <c r="O32" i="44"/>
  <c r="H68" i="44"/>
  <c r="T8" i="44"/>
  <c r="AD65" i="44"/>
  <c r="BG62" i="44"/>
  <c r="BK60" i="44"/>
  <c r="BK58" i="44"/>
  <c r="AA59" i="44"/>
  <c r="AC59" i="44"/>
  <c r="AS53" i="44"/>
  <c r="R58" i="44"/>
  <c r="F54" i="44"/>
  <c r="V50" i="44"/>
  <c r="AM54" i="44"/>
  <c r="Q49" i="44"/>
  <c r="BG56" i="44"/>
  <c r="AQ50" i="44"/>
  <c r="AS46" i="44"/>
  <c r="AY52" i="44"/>
  <c r="AM45" i="44"/>
  <c r="AO41" i="44"/>
  <c r="AI52" i="44"/>
  <c r="AE45" i="44"/>
  <c r="AM41" i="44"/>
  <c r="BN20" i="44"/>
  <c r="BN14" i="44"/>
  <c r="AG57" i="44"/>
  <c r="E52" i="44"/>
  <c r="BG43" i="44"/>
  <c r="BI44" i="44"/>
  <c r="BH24" i="44"/>
  <c r="BA28" i="44"/>
  <c r="H24" i="44"/>
  <c r="AW26" i="44"/>
  <c r="K31" i="44"/>
  <c r="AK13" i="44"/>
  <c r="BK10" i="44"/>
  <c r="BE8" i="44"/>
  <c r="X48" i="44"/>
  <c r="H26" i="44"/>
  <c r="T16" i="44"/>
  <c r="S42" i="44"/>
  <c r="BK31" i="44"/>
  <c r="AW23" i="44"/>
  <c r="BN32" i="44"/>
  <c r="BG67" i="44"/>
  <c r="J65" i="44"/>
  <c r="Z67" i="44"/>
  <c r="M67" i="44"/>
  <c r="AY58" i="44"/>
  <c r="G59" i="44"/>
  <c r="AX58" i="44"/>
  <c r="AG53" i="44"/>
  <c r="BF57" i="44"/>
  <c r="AY53" i="44"/>
  <c r="J50" i="44"/>
  <c r="G54" i="44"/>
  <c r="BJ48" i="44"/>
  <c r="AM56" i="44"/>
  <c r="U50" i="44"/>
  <c r="AC46" i="44"/>
  <c r="S52" i="44"/>
  <c r="Q45" i="44"/>
  <c r="Y41" i="44"/>
  <c r="BL51" i="44"/>
  <c r="I45" i="44"/>
  <c r="W41" i="44"/>
  <c r="AQ37" i="44"/>
  <c r="AC47" i="44"/>
  <c r="L41" i="44"/>
  <c r="I37" i="44"/>
  <c r="R34" i="44"/>
  <c r="AC31" i="44"/>
  <c r="AR28" i="44"/>
  <c r="BC25" i="44"/>
  <c r="W52" i="44"/>
  <c r="AB43" i="44"/>
  <c r="AI38" i="44"/>
  <c r="V35" i="44"/>
  <c r="AK32" i="44"/>
  <c r="AV29" i="44"/>
  <c r="BG26" i="44"/>
  <c r="M24" i="44"/>
  <c r="AO47" i="44"/>
  <c r="H37" i="44"/>
  <c r="AJ31" i="44"/>
  <c r="BN56" i="44"/>
  <c r="AU67" i="44"/>
  <c r="AQ64" i="44"/>
  <c r="AM66" i="44"/>
  <c r="J66" i="44"/>
  <c r="AG67" i="44"/>
  <c r="AR58" i="44"/>
  <c r="Z58" i="44"/>
  <c r="Q53" i="44"/>
  <c r="AJ57" i="44"/>
  <c r="AQ53" i="44"/>
  <c r="BC49" i="44"/>
  <c r="AJ53" i="44"/>
  <c r="AX48" i="44"/>
  <c r="G56" i="44"/>
  <c r="AV58" i="44"/>
  <c r="Q66" i="44"/>
  <c r="H54" i="44"/>
  <c r="K58" i="44"/>
  <c r="M54" i="44"/>
  <c r="AT37" i="44"/>
  <c r="W44" i="44"/>
  <c r="AO24" i="44"/>
  <c r="AF19" i="44"/>
  <c r="BA20" i="44"/>
  <c r="AZ18" i="44"/>
  <c r="BC12" i="44"/>
  <c r="AE10" i="44"/>
  <c r="Y8" i="44"/>
  <c r="Y79" i="44" s="1"/>
  <c r="R39" i="44"/>
  <c r="AO22" i="44"/>
  <c r="AW14" i="44"/>
  <c r="AU38" i="44"/>
  <c r="BE29" i="44"/>
  <c r="Z22" i="44"/>
  <c r="AR34" i="44"/>
  <c r="AB66" i="44"/>
  <c r="AZ63" i="44"/>
  <c r="AW64" i="44"/>
  <c r="E63" i="44"/>
  <c r="BA63" i="44"/>
  <c r="BA57" i="44"/>
  <c r="L57" i="44"/>
  <c r="AF64" i="44"/>
  <c r="AN56" i="44"/>
  <c r="BH52" i="44"/>
  <c r="G62" i="44"/>
  <c r="Z52" i="44"/>
  <c r="F48" i="44"/>
  <c r="AO54" i="44"/>
  <c r="R49" i="44"/>
  <c r="AL45" i="44"/>
  <c r="AR49" i="44"/>
  <c r="N44" i="44"/>
  <c r="AH40" i="44"/>
  <c r="AN49" i="44"/>
  <c r="H44" i="44"/>
  <c r="AB40" i="44"/>
  <c r="P64" i="44"/>
  <c r="AF45" i="44"/>
  <c r="BF39" i="44"/>
  <c r="X36" i="44"/>
  <c r="AI33" i="44"/>
  <c r="AX30" i="44"/>
  <c r="BI27" i="44"/>
  <c r="K25" i="44"/>
  <c r="G49" i="44"/>
  <c r="BJ41" i="44"/>
  <c r="AK37" i="44"/>
  <c r="AQ34" i="44"/>
  <c r="BB31" i="44"/>
  <c r="BM28" i="44"/>
  <c r="S26" i="44"/>
  <c r="AD23" i="44"/>
  <c r="BL43" i="44"/>
  <c r="AV35" i="44"/>
  <c r="I30" i="44"/>
  <c r="BN22" i="44"/>
  <c r="BI65" i="44"/>
  <c r="AF63" i="44"/>
  <c r="Y64" i="44"/>
  <c r="AJ62" i="44"/>
  <c r="G63" i="44"/>
  <c r="AK57" i="44"/>
  <c r="AU56" i="44"/>
  <c r="K63" i="44"/>
  <c r="AB56" i="44"/>
  <c r="AR52" i="44"/>
  <c r="AU60" i="44"/>
  <c r="O52" i="44"/>
  <c r="AY47" i="44"/>
  <c r="I54" i="44"/>
  <c r="F49" i="44"/>
  <c r="V45" i="44"/>
  <c r="L49" i="44"/>
  <c r="BK43" i="44"/>
  <c r="R40" i="44"/>
  <c r="H49" i="44"/>
  <c r="BI43" i="44"/>
  <c r="L40" i="44"/>
  <c r="BL67" i="44"/>
  <c r="AF65" i="44"/>
  <c r="AR60" i="44"/>
  <c r="AA52" i="44"/>
  <c r="O47" i="44"/>
  <c r="AC35" i="44"/>
  <c r="K40" i="44"/>
  <c r="AI22" i="44"/>
  <c r="Z17" i="44"/>
  <c r="AU18" i="44"/>
  <c r="N16" i="44"/>
  <c r="AH12" i="44"/>
  <c r="O10" i="44"/>
  <c r="I8" i="44"/>
  <c r="AL36" i="44"/>
  <c r="AI21" i="44"/>
  <c r="L14" i="44"/>
  <c r="V37" i="44"/>
  <c r="BB28" i="44"/>
  <c r="AY68" i="44"/>
  <c r="AO21" i="44"/>
  <c r="AC65" i="44"/>
  <c r="AL67" i="44"/>
  <c r="BG63" i="44"/>
  <c r="BM61" i="44"/>
  <c r="AQ62" i="44"/>
  <c r="Q57" i="44"/>
  <c r="Z56" i="44"/>
  <c r="AT62" i="44"/>
  <c r="L56" i="44"/>
  <c r="AB52" i="44"/>
  <c r="BH76" i="44"/>
  <c r="AZ76" i="44"/>
  <c r="AR76" i="44"/>
  <c r="AJ76" i="44"/>
  <c r="AB76" i="44"/>
  <c r="T76" i="44"/>
  <c r="L76" i="44"/>
  <c r="BO76" i="44"/>
  <c r="BG76" i="44"/>
  <c r="AY76" i="44"/>
  <c r="AQ76" i="44"/>
  <c r="AI76" i="44"/>
  <c r="AA76" i="44"/>
  <c r="S76" i="44"/>
  <c r="K76" i="44"/>
  <c r="BV76" i="44"/>
  <c r="BN76" i="44"/>
  <c r="BF76" i="44"/>
  <c r="AX76" i="44"/>
  <c r="AP76" i="44"/>
  <c r="AH76" i="44"/>
  <c r="Z76" i="44"/>
  <c r="R76" i="44"/>
  <c r="J76" i="44"/>
  <c r="BU76" i="44"/>
  <c r="BM76" i="44"/>
  <c r="BE76" i="44"/>
  <c r="AW76" i="44"/>
  <c r="AO76" i="44"/>
  <c r="AG76" i="44"/>
  <c r="Y76" i="44"/>
  <c r="Q76" i="44"/>
  <c r="I76" i="44"/>
  <c r="BT76" i="44"/>
  <c r="BL76" i="44"/>
  <c r="BD76" i="44"/>
  <c r="AV76" i="44"/>
  <c r="AN76" i="44"/>
  <c r="AF76" i="44"/>
  <c r="X76" i="44"/>
  <c r="P76" i="44"/>
  <c r="H76" i="44"/>
  <c r="BS76" i="44"/>
  <c r="BK76" i="44"/>
  <c r="BC76" i="44"/>
  <c r="AU76" i="44"/>
  <c r="AM76" i="44"/>
  <c r="AE76" i="44"/>
  <c r="W76" i="44"/>
  <c r="O76" i="44"/>
  <c r="G76" i="44"/>
  <c r="BR76" i="44"/>
  <c r="BJ76" i="44"/>
  <c r="BB76" i="44"/>
  <c r="AT76" i="44"/>
  <c r="AL76" i="44"/>
  <c r="AD76" i="44"/>
  <c r="V76" i="44"/>
  <c r="N76" i="44"/>
  <c r="F76" i="44"/>
  <c r="BQ76" i="44"/>
  <c r="BI76" i="44"/>
  <c r="BA76" i="44"/>
  <c r="AS76" i="44"/>
  <c r="AK76" i="44"/>
  <c r="AC76" i="44"/>
  <c r="U76" i="44"/>
  <c r="M76" i="44"/>
  <c r="BU16" i="44"/>
  <c r="BU27" i="44"/>
  <c r="BU41" i="44"/>
  <c r="BU52" i="44"/>
  <c r="BU66" i="44"/>
  <c r="H75" i="44"/>
  <c r="P75" i="44"/>
  <c r="X75" i="44"/>
  <c r="AF75" i="44"/>
  <c r="AN75" i="44"/>
  <c r="AV75" i="44"/>
  <c r="BD75" i="44"/>
  <c r="BL75" i="44"/>
  <c r="BT75" i="44"/>
  <c r="BV70" i="44"/>
  <c r="BV62" i="44"/>
  <c r="BV54" i="44"/>
  <c r="BV46" i="44"/>
  <c r="BV38" i="44"/>
  <c r="BV30" i="44"/>
  <c r="BV22" i="44"/>
  <c r="BV14" i="44"/>
  <c r="BU17" i="44"/>
  <c r="BU28" i="44"/>
  <c r="BU42" i="44"/>
  <c r="BU56" i="44"/>
  <c r="BU67" i="44"/>
  <c r="I75" i="44"/>
  <c r="Q75" i="44"/>
  <c r="Y75" i="44"/>
  <c r="AG75" i="44"/>
  <c r="AO75" i="44"/>
  <c r="AW75" i="44"/>
  <c r="BE75" i="44"/>
  <c r="BM75" i="44"/>
  <c r="BU75" i="44"/>
  <c r="BV69" i="44"/>
  <c r="BV61" i="44"/>
  <c r="BV53" i="44"/>
  <c r="BV45" i="44"/>
  <c r="BV37" i="44"/>
  <c r="BV29" i="44"/>
  <c r="BV21" i="44"/>
  <c r="BV13" i="44"/>
  <c r="BU18" i="44"/>
  <c r="BU32" i="44"/>
  <c r="BU43" i="44"/>
  <c r="BU57" i="44"/>
  <c r="BU68" i="44"/>
  <c r="J75" i="44"/>
  <c r="R75" i="44"/>
  <c r="Z75" i="44"/>
  <c r="AH75" i="44"/>
  <c r="AP75" i="44"/>
  <c r="AX75" i="44"/>
  <c r="BF75" i="44"/>
  <c r="BN75" i="44"/>
  <c r="E74" i="44"/>
  <c r="BV68" i="44"/>
  <c r="BV60" i="44"/>
  <c r="BV52" i="44"/>
  <c r="BV44" i="44"/>
  <c r="BV36" i="44"/>
  <c r="BV28" i="44"/>
  <c r="BV20" i="44"/>
  <c r="BV12" i="44"/>
  <c r="BU8" i="44"/>
  <c r="BU19" i="44"/>
  <c r="BU33" i="44"/>
  <c r="BU44" i="44"/>
  <c r="BU58" i="44"/>
  <c r="BU73" i="44"/>
  <c r="K75" i="44"/>
  <c r="S75" i="44"/>
  <c r="AA75" i="44"/>
  <c r="AI75" i="44"/>
  <c r="AQ75" i="44"/>
  <c r="AY75" i="44"/>
  <c r="BG75" i="44"/>
  <c r="BO75" i="44"/>
  <c r="BU72" i="44"/>
  <c r="BV75" i="44"/>
  <c r="BV67" i="44"/>
  <c r="BV59" i="44"/>
  <c r="BV51" i="44"/>
  <c r="BV43" i="44"/>
  <c r="BV35" i="44"/>
  <c r="BV27" i="44"/>
  <c r="BV19" i="44"/>
  <c r="BV11" i="44"/>
  <c r="BU9" i="44"/>
  <c r="BU20" i="44"/>
  <c r="BU34" i="44"/>
  <c r="BU48" i="44"/>
  <c r="BU59" i="44"/>
  <c r="BU74" i="44"/>
  <c r="L75" i="44"/>
  <c r="T75" i="44"/>
  <c r="AB75" i="44"/>
  <c r="AJ75" i="44"/>
  <c r="AR75" i="44"/>
  <c r="AZ75" i="44"/>
  <c r="BH75" i="44"/>
  <c r="BP75" i="44"/>
  <c r="BV74" i="44"/>
  <c r="BV66" i="44"/>
  <c r="BV58" i="44"/>
  <c r="BV50" i="44"/>
  <c r="BV42" i="44"/>
  <c r="BV34" i="44"/>
  <c r="BV26" i="44"/>
  <c r="BV18" i="44"/>
  <c r="BV10" i="44"/>
  <c r="BU71" i="44"/>
  <c r="BU10" i="44"/>
  <c r="BU24" i="44"/>
  <c r="BU35" i="44"/>
  <c r="BU49" i="44"/>
  <c r="BU60" i="44"/>
  <c r="E75" i="44"/>
  <c r="M75" i="44"/>
  <c r="U75" i="44"/>
  <c r="AC75" i="44"/>
  <c r="AK75" i="44"/>
  <c r="AS75" i="44"/>
  <c r="BA75" i="44"/>
  <c r="BI75" i="44"/>
  <c r="BQ75" i="44"/>
  <c r="BV73" i="44"/>
  <c r="BV65" i="44"/>
  <c r="BV57" i="44"/>
  <c r="BV49" i="44"/>
  <c r="BV41" i="44"/>
  <c r="BV33" i="44"/>
  <c r="BV25" i="44"/>
  <c r="BV17" i="44"/>
  <c r="BV9" i="44"/>
  <c r="BU11" i="44"/>
  <c r="BU25" i="44"/>
  <c r="BU36" i="44"/>
  <c r="BU50" i="44"/>
  <c r="BU64" i="44"/>
  <c r="F75" i="44"/>
  <c r="N75" i="44"/>
  <c r="V75" i="44"/>
  <c r="AD75" i="44"/>
  <c r="AL75" i="44"/>
  <c r="AT75" i="44"/>
  <c r="BB75" i="44"/>
  <c r="BJ75" i="44"/>
  <c r="BR75" i="44"/>
  <c r="BV72" i="44"/>
  <c r="BV64" i="44"/>
  <c r="BV56" i="44"/>
  <c r="BV48" i="44"/>
  <c r="BV40" i="44"/>
  <c r="BV32" i="44"/>
  <c r="BV24" i="44"/>
  <c r="BV16" i="44"/>
  <c r="BV8" i="44"/>
  <c r="BU12" i="44"/>
  <c r="BU26" i="44"/>
  <c r="BU40" i="44"/>
  <c r="BU51" i="44"/>
  <c r="BU65" i="44"/>
  <c r="G75" i="44"/>
  <c r="O75" i="44"/>
  <c r="W75" i="44"/>
  <c r="AE75" i="44"/>
  <c r="AM75" i="44"/>
  <c r="AU75" i="44"/>
  <c r="BC75" i="44"/>
  <c r="BK75" i="44"/>
  <c r="BS75" i="44"/>
  <c r="BV71" i="44"/>
  <c r="BV63" i="44"/>
  <c r="BV55" i="44"/>
  <c r="BV47" i="44"/>
  <c r="BV39" i="44"/>
  <c r="BV31" i="44"/>
  <c r="BV23" i="44"/>
  <c r="BV15" i="44"/>
  <c r="Z16" i="41"/>
  <c r="AA16" i="54"/>
  <c r="AK16" i="54" s="1"/>
  <c r="AK16" i="41" s="1"/>
  <c r="Y34" i="54"/>
  <c r="AO34" i="54"/>
  <c r="AO29" i="41" s="1"/>
  <c r="BN29" i="41"/>
  <c r="R9" i="54"/>
  <c r="R9" i="41"/>
  <c r="Y14" i="41"/>
  <c r="AI16" i="54"/>
  <c r="AI16" i="41" s="1"/>
  <c r="Y9" i="54"/>
  <c r="Y9" i="41"/>
  <c r="AO9" i="54"/>
  <c r="BX63" i="44"/>
  <c r="BX47" i="44"/>
  <c r="BX31" i="44"/>
  <c r="BX15" i="44"/>
  <c r="BP77" i="44"/>
  <c r="AZ77" i="44"/>
  <c r="AJ77" i="44"/>
  <c r="T77" i="44"/>
  <c r="BX61" i="44"/>
  <c r="BX45" i="44"/>
  <c r="BX29" i="44"/>
  <c r="BX13" i="44"/>
  <c r="BN77" i="44"/>
  <c r="AX77" i="44"/>
  <c r="AH77" i="44"/>
  <c r="R77" i="44"/>
  <c r="BX71" i="44"/>
  <c r="BX55" i="44"/>
  <c r="BX39" i="44"/>
  <c r="BX23" i="44"/>
  <c r="BX7" i="44"/>
  <c r="BH77" i="44"/>
  <c r="AR77" i="44"/>
  <c r="AB77" i="44"/>
  <c r="L77" i="44"/>
  <c r="BX69" i="44"/>
  <c r="BX53" i="44"/>
  <c r="BX37" i="44"/>
  <c r="BX21" i="44"/>
  <c r="BV77" i="44"/>
  <c r="BF77" i="44"/>
  <c r="AP77" i="44"/>
  <c r="Z77" i="44"/>
  <c r="J77" i="44"/>
  <c r="BX70" i="44"/>
  <c r="BX62" i="44"/>
  <c r="BX54" i="44"/>
  <c r="BX46" i="44"/>
  <c r="BX38" i="44"/>
  <c r="BX30" i="44"/>
  <c r="BX22" i="44"/>
  <c r="BX14" i="44"/>
  <c r="BX77" i="44"/>
  <c r="BO77" i="44"/>
  <c r="BG77" i="44"/>
  <c r="AY77" i="44"/>
  <c r="AQ77" i="44"/>
  <c r="AI77" i="44"/>
  <c r="AA77" i="44"/>
  <c r="S77" i="44"/>
  <c r="K77" i="44"/>
  <c r="BX76" i="44"/>
  <c r="BX68" i="44"/>
  <c r="BX60" i="44"/>
  <c r="BX52" i="44"/>
  <c r="BX44" i="44"/>
  <c r="BX36" i="44"/>
  <c r="BX28" i="44"/>
  <c r="BX20" i="44"/>
  <c r="BX12" i="44"/>
  <c r="BU77" i="44"/>
  <c r="BM77" i="44"/>
  <c r="BE77" i="44"/>
  <c r="AW77" i="44"/>
  <c r="AO77" i="44"/>
  <c r="AG77" i="44"/>
  <c r="Y77" i="44"/>
  <c r="Q77" i="44"/>
  <c r="I77" i="44"/>
  <c r="BX75" i="44"/>
  <c r="BX67" i="44"/>
  <c r="BX59" i="44"/>
  <c r="BX51" i="44"/>
  <c r="BX43" i="44"/>
  <c r="BX35" i="44"/>
  <c r="BX27" i="44"/>
  <c r="BX19" i="44"/>
  <c r="BX11" i="44"/>
  <c r="BT77" i="44"/>
  <c r="BL77" i="44"/>
  <c r="BD77" i="44"/>
  <c r="AV77" i="44"/>
  <c r="AN77" i="44"/>
  <c r="AF77" i="44"/>
  <c r="X77" i="44"/>
  <c r="P77" i="44"/>
  <c r="H77" i="44"/>
  <c r="BX73" i="44"/>
  <c r="BX65" i="44"/>
  <c r="BX57" i="44"/>
  <c r="BX49" i="44"/>
  <c r="BX41" i="44"/>
  <c r="BX33" i="44"/>
  <c r="BX25" i="44"/>
  <c r="BX17" i="44"/>
  <c r="BX9" i="44"/>
  <c r="BR77" i="44"/>
  <c r="BJ77" i="44"/>
  <c r="BB77" i="44"/>
  <c r="AT77" i="44"/>
  <c r="AL77" i="44"/>
  <c r="AD77" i="44"/>
  <c r="V77" i="44"/>
  <c r="N77" i="44"/>
  <c r="AL28" i="41"/>
  <c r="AA14" i="54"/>
  <c r="Z14" i="41"/>
  <c r="AB14" i="54"/>
  <c r="AI27" i="41"/>
  <c r="AB27" i="41"/>
  <c r="AA13" i="54"/>
  <c r="AA43" i="54"/>
  <c r="CE42" i="41"/>
  <c r="Y12" i="41"/>
  <c r="CE17" i="41"/>
  <c r="Z36" i="54"/>
  <c r="AO31" i="41"/>
  <c r="J34" i="49"/>
  <c r="Y29" i="41"/>
  <c r="AB19" i="54"/>
  <c r="AI19" i="54" s="1"/>
  <c r="AI19" i="41" s="1"/>
  <c r="AB18" i="54"/>
  <c r="AB18" i="41" s="1"/>
  <c r="Z18" i="41"/>
  <c r="AA19" i="54"/>
  <c r="AA10" i="54"/>
  <c r="AO35" i="41"/>
  <c r="AA40" i="54"/>
  <c r="AA35" i="41" s="1"/>
  <c r="AA42" i="54"/>
  <c r="AA37" i="41" s="1"/>
  <c r="BX50" i="44"/>
  <c r="BS77" i="44"/>
  <c r="AC77" i="44"/>
  <c r="J21" i="51"/>
  <c r="N21" i="51" s="1"/>
  <c r="BX48" i="44"/>
  <c r="BQ77" i="44"/>
  <c r="BX42" i="44"/>
  <c r="BK77" i="44"/>
  <c r="W77" i="44"/>
  <c r="BX40" i="44"/>
  <c r="BI77" i="44"/>
  <c r="U77" i="44"/>
  <c r="BX34" i="44"/>
  <c r="O77" i="44"/>
  <c r="BX32" i="44"/>
  <c r="BC77" i="44"/>
  <c r="M77" i="44"/>
  <c r="F77" i="44"/>
  <c r="BX74" i="44"/>
  <c r="BX26" i="44"/>
  <c r="BA77" i="44"/>
  <c r="G77" i="44"/>
  <c r="BX72" i="44"/>
  <c r="BX24" i="44"/>
  <c r="AU77" i="44"/>
  <c r="E77" i="44"/>
  <c r="BX66" i="44"/>
  <c r="BX18" i="44"/>
  <c r="AS77" i="44"/>
  <c r="BX64" i="44"/>
  <c r="BX16" i="44"/>
  <c r="AM77" i="44"/>
  <c r="BX58" i="44"/>
  <c r="BX10" i="44"/>
  <c r="AK77" i="44"/>
  <c r="BX56" i="44"/>
  <c r="BX8" i="44"/>
  <c r="AK43" i="54"/>
  <c r="AK38" i="41" s="1"/>
  <c r="AA38" i="41"/>
  <c r="AB43" i="54"/>
  <c r="AA14" i="41"/>
  <c r="AK14" i="54"/>
  <c r="AK14" i="41"/>
  <c r="AA19" i="41"/>
  <c r="AK19" i="54"/>
  <c r="AK19" i="41" s="1"/>
  <c r="AA10" i="41"/>
  <c r="AK10" i="54"/>
  <c r="AK10" i="41"/>
  <c r="AK42" i="54"/>
  <c r="AK37" i="41" s="1"/>
  <c r="AB42" i="54"/>
  <c r="AB38" i="41"/>
  <c r="AI43" i="54"/>
  <c r="AI38" i="41"/>
  <c r="F78" i="44"/>
  <c r="R78" i="44"/>
  <c r="AD78" i="44"/>
  <c r="AP78" i="44"/>
  <c r="BB78" i="44"/>
  <c r="BN78" i="44"/>
  <c r="G78" i="44"/>
  <c r="S78" i="44"/>
  <c r="AE78" i="44"/>
  <c r="AQ78" i="44"/>
  <c r="BC78" i="44"/>
  <c r="BO78" i="44"/>
  <c r="J78" i="44"/>
  <c r="V78" i="44"/>
  <c r="AH78" i="44"/>
  <c r="AT78" i="44"/>
  <c r="BF78" i="44"/>
  <c r="BR78" i="44"/>
  <c r="M78" i="44"/>
  <c r="Y78" i="44"/>
  <c r="AK78" i="44"/>
  <c r="AW78" i="44"/>
  <c r="BI78" i="44"/>
  <c r="BU78" i="44"/>
  <c r="N78" i="44"/>
  <c r="Z78" i="44"/>
  <c r="AL78" i="44"/>
  <c r="AX78" i="44"/>
  <c r="BJ78" i="44"/>
  <c r="BV78" i="44"/>
  <c r="BN74" i="44"/>
  <c r="G26" i="50"/>
  <c r="H3" i="46" l="1"/>
  <c r="G1" i="48"/>
  <c r="G79" i="44"/>
  <c r="BP79" i="44"/>
  <c r="AA36" i="41"/>
  <c r="AB41" i="54"/>
  <c r="J12" i="51"/>
  <c r="N12" i="51" s="1"/>
  <c r="L12" i="51"/>
  <c r="O12" i="51" s="1"/>
  <c r="AI10" i="54"/>
  <c r="AI10" i="41" s="1"/>
  <c r="F79" i="44"/>
  <c r="L22" i="51"/>
  <c r="O22" i="51" s="1"/>
  <c r="J22" i="51"/>
  <c r="N22" i="51" s="1"/>
  <c r="I36" i="50"/>
  <c r="Z34" i="54"/>
  <c r="AA16" i="41"/>
  <c r="F1" i="50"/>
  <c r="B9" i="41"/>
  <c r="H3" i="51"/>
  <c r="I3" i="52"/>
  <c r="I3" i="49"/>
  <c r="I3" i="47"/>
  <c r="AA36" i="54"/>
  <c r="Z31" i="41"/>
  <c r="BX79" i="44"/>
  <c r="CE30" i="41"/>
  <c r="H79" i="44"/>
  <c r="J25" i="49"/>
  <c r="M17" i="49"/>
  <c r="M25" i="49" s="1"/>
  <c r="BO16" i="41"/>
  <c r="CC16" i="54"/>
  <c r="CC16" i="41" s="1"/>
  <c r="S79" i="44"/>
  <c r="AE79" i="44"/>
  <c r="M8" i="49"/>
  <c r="M16" i="49" s="1"/>
  <c r="J16" i="49"/>
  <c r="Z9" i="54"/>
  <c r="AO9" i="41"/>
  <c r="AA18" i="41"/>
  <c r="AK18" i="54"/>
  <c r="AK18" i="41" s="1"/>
  <c r="CE18" i="41"/>
  <c r="CF18" i="54"/>
  <c r="CF18" i="41" s="1"/>
  <c r="AN11" i="54"/>
  <c r="AN11" i="41" s="1"/>
  <c r="AL11" i="41"/>
  <c r="AO39" i="41"/>
  <c r="Z44" i="54"/>
  <c r="AN35" i="54"/>
  <c r="AN30" i="41" s="1"/>
  <c r="AL30" i="41"/>
  <c r="CE20" i="41"/>
  <c r="AO37" i="54"/>
  <c r="Y32" i="41"/>
  <c r="Y40" i="41"/>
  <c r="AO45" i="54"/>
  <c r="AL37" i="41"/>
  <c r="AN42" i="54"/>
  <c r="AN37" i="41" s="1"/>
  <c r="AN34" i="54"/>
  <c r="AN29" i="41" s="1"/>
  <c r="AL29" i="41"/>
  <c r="Z34" i="41"/>
  <c r="AA39" i="54"/>
  <c r="AK41" i="54"/>
  <c r="AK36" i="41" s="1"/>
  <c r="AG79" i="44"/>
  <c r="V79" i="44"/>
  <c r="T79" i="44"/>
  <c r="J43" i="49"/>
  <c r="AA48" i="54"/>
  <c r="Z43" i="41"/>
  <c r="BG79" i="44"/>
  <c r="CE29" i="41"/>
  <c r="CF34" i="54"/>
  <c r="CF29" i="41" s="1"/>
  <c r="R3" i="45"/>
  <c r="N3" i="47"/>
  <c r="C9" i="41"/>
  <c r="M3" i="51"/>
  <c r="L3" i="49"/>
  <c r="N3" i="52"/>
  <c r="M3" i="46"/>
  <c r="I1" i="48"/>
  <c r="AA79" i="44"/>
  <c r="BC79" i="44"/>
  <c r="AB31" i="54"/>
  <c r="AA26" i="41"/>
  <c r="AK31" i="54"/>
  <c r="AK26" i="41" s="1"/>
  <c r="Z30" i="41"/>
  <c r="AA35" i="54"/>
  <c r="BI79" i="44"/>
  <c r="H57" i="50"/>
  <c r="AB14" i="41"/>
  <c r="AI14" i="54"/>
  <c r="AI14" i="41" s="1"/>
  <c r="BV79" i="44"/>
  <c r="AN79" i="44"/>
  <c r="CF31" i="54"/>
  <c r="CF26" i="41" s="1"/>
  <c r="AK79" i="44"/>
  <c r="AX79" i="44"/>
  <c r="D32" i="46"/>
  <c r="BT79" i="44"/>
  <c r="BS79" i="44"/>
  <c r="AQ79" i="44"/>
  <c r="BD79" i="44"/>
  <c r="AF79" i="44"/>
  <c r="BE79" i="44"/>
  <c r="CF42" i="54"/>
  <c r="CF37" i="41" s="1"/>
  <c r="CE37" i="41"/>
  <c r="Z12" i="54"/>
  <c r="Z12" i="41" s="1"/>
  <c r="AO12" i="41"/>
  <c r="AO20" i="54"/>
  <c r="Y20" i="41"/>
  <c r="AV79" i="44"/>
  <c r="Y33" i="41"/>
  <c r="AO38" i="54"/>
  <c r="AO46" i="54"/>
  <c r="Y41" i="41"/>
  <c r="AA21" i="41"/>
  <c r="AK21" i="54"/>
  <c r="AK21" i="41" s="1"/>
  <c r="CE9" i="41"/>
  <c r="CF9" i="54"/>
  <c r="CF9" i="41" s="1"/>
  <c r="AA12" i="54"/>
  <c r="K79" i="44"/>
  <c r="P79" i="44"/>
  <c r="AA29" i="54"/>
  <c r="Z24" i="41"/>
  <c r="Z47" i="54"/>
  <c r="Z42" i="41" s="1"/>
  <c r="AO42" i="41"/>
  <c r="Z22" i="54"/>
  <c r="Z22" i="41" s="1"/>
  <c r="AA17" i="54"/>
  <c r="Y17" i="41"/>
  <c r="BO79" i="44"/>
  <c r="M43" i="49"/>
  <c r="Y42" i="41"/>
  <c r="AA47" i="54"/>
  <c r="Z11" i="54"/>
  <c r="U79" i="44"/>
  <c r="AA22" i="54"/>
  <c r="L43" i="49"/>
  <c r="AI18" i="54"/>
  <c r="AI18" i="41" s="1"/>
  <c r="AA13" i="41"/>
  <c r="AK13" i="54"/>
  <c r="AK13" i="41" s="1"/>
  <c r="CE11" i="41"/>
  <c r="Z30" i="54"/>
  <c r="AI13" i="54"/>
  <c r="AI13" i="41" s="1"/>
  <c r="AB13" i="41"/>
  <c r="J10" i="51"/>
  <c r="N10" i="51" s="1"/>
  <c r="L10" i="51"/>
  <c r="O10" i="51" s="1"/>
  <c r="AL26" i="41"/>
  <c r="AN31" i="54"/>
  <c r="AN26" i="41" s="1"/>
  <c r="AB19" i="41"/>
  <c r="AK40" i="54"/>
  <c r="AK35" i="41" s="1"/>
  <c r="Z13" i="41"/>
  <c r="BU79" i="44"/>
  <c r="BR79" i="44"/>
  <c r="AB40" i="54"/>
  <c r="AB17" i="54"/>
  <c r="Z23" i="54"/>
  <c r="AO15" i="54"/>
  <c r="L20" i="51"/>
  <c r="O20" i="51" s="1"/>
  <c r="Z79" i="44"/>
  <c r="AI42" i="54"/>
  <c r="AI37" i="41" s="1"/>
  <c r="AB37" i="41"/>
  <c r="AB22" i="54"/>
  <c r="CE5" i="54"/>
  <c r="AB21" i="54"/>
  <c r="AW79" i="44"/>
  <c r="AC79" i="44"/>
  <c r="N79" i="44"/>
  <c r="BF79" i="44"/>
  <c r="M34" i="49"/>
  <c r="CF38" i="54"/>
  <c r="CF33" i="41" s="1"/>
  <c r="CE33" i="41"/>
  <c r="CF19" i="54"/>
  <c r="CF19" i="41" s="1"/>
  <c r="BH79" i="44"/>
  <c r="AT79" i="44"/>
  <c r="BV19" i="41"/>
  <c r="CC19" i="54"/>
  <c r="CC19" i="41" s="1"/>
  <c r="CC10" i="54"/>
  <c r="CC10" i="41" s="1"/>
  <c r="AO28" i="41"/>
  <c r="Z33" i="54"/>
  <c r="Z28" i="41" s="1"/>
  <c r="CE28" i="41"/>
  <c r="O14" i="52"/>
  <c r="Q14" i="52" s="1"/>
  <c r="BO13" i="41"/>
  <c r="CC13" i="54"/>
  <c r="CC13" i="41" s="1"/>
  <c r="AN37" i="54"/>
  <c r="AN32" i="41" s="1"/>
  <c r="AL32" i="41"/>
  <c r="AN29" i="54"/>
  <c r="AN24" i="41" s="1"/>
  <c r="AL24" i="41"/>
  <c r="D15" i="46"/>
  <c r="O11" i="52"/>
  <c r="Q11" i="52" s="1"/>
  <c r="AA78" i="44"/>
  <c r="BE78" i="44"/>
  <c r="BW66" i="44"/>
  <c r="BW44" i="44"/>
  <c r="BW12" i="44"/>
  <c r="BW24" i="44"/>
  <c r="BW36" i="44"/>
  <c r="BW48" i="44"/>
  <c r="BW60" i="44"/>
  <c r="BW72" i="44"/>
  <c r="BM78" i="44"/>
  <c r="BM79" i="44" s="1"/>
  <c r="AS78" i="44"/>
  <c r="AS79" i="44" s="1"/>
  <c r="X78" i="44"/>
  <c r="X79" i="44" s="1"/>
  <c r="BW13" i="44"/>
  <c r="BW25" i="44"/>
  <c r="BW37" i="44"/>
  <c r="BW49" i="44"/>
  <c r="BW61" i="44"/>
  <c r="BW73" i="44"/>
  <c r="BL78" i="44"/>
  <c r="BL79" i="44" s="1"/>
  <c r="AR78" i="44"/>
  <c r="AR79" i="44" s="1"/>
  <c r="W78" i="44"/>
  <c r="W79" i="44" s="1"/>
  <c r="BW14" i="44"/>
  <c r="BW26" i="44"/>
  <c r="BW38" i="44"/>
  <c r="BW50" i="44"/>
  <c r="BW62" i="44"/>
  <c r="BW74" i="44"/>
  <c r="BK78" i="44"/>
  <c r="BK79" i="44" s="1"/>
  <c r="AO78" i="44"/>
  <c r="AO79" i="44" s="1"/>
  <c r="U78" i="44"/>
  <c r="BW15" i="44"/>
  <c r="BW30" i="44"/>
  <c r="BW45" i="44"/>
  <c r="BW63" i="44"/>
  <c r="BW7" i="44"/>
  <c r="AY78" i="44"/>
  <c r="AY79" i="44" s="1"/>
  <c r="T78" i="44"/>
  <c r="BW19" i="44"/>
  <c r="BW34" i="44"/>
  <c r="BW52" i="44"/>
  <c r="BW67" i="44"/>
  <c r="BQ78" i="44"/>
  <c r="BQ79" i="44" s="1"/>
  <c r="AM78" i="44"/>
  <c r="AM79" i="44" s="1"/>
  <c r="L78" i="44"/>
  <c r="L79" i="44" s="1"/>
  <c r="AU26" i="44"/>
  <c r="AU79" i="44" s="1"/>
  <c r="G23" i="44"/>
  <c r="AU65" i="44"/>
  <c r="BD50" i="44"/>
  <c r="S37" i="44"/>
  <c r="T28" i="44"/>
  <c r="M32" i="44"/>
  <c r="M79" i="44" s="1"/>
  <c r="AW30" i="44"/>
  <c r="BD64" i="44"/>
  <c r="BC63" i="44"/>
  <c r="AI48" i="44"/>
  <c r="AI79" i="44" s="1"/>
  <c r="AD47" i="44"/>
  <c r="Q58" i="44"/>
  <c r="Q79" i="44" s="1"/>
  <c r="BJ42" i="44"/>
  <c r="BJ79" i="44" s="1"/>
  <c r="AZ59" i="44"/>
  <c r="AZ79" i="44" s="1"/>
  <c r="O42" i="44"/>
  <c r="O79" i="44" s="1"/>
  <c r="L36" i="44"/>
  <c r="BI31" i="44"/>
  <c r="AW27" i="44"/>
  <c r="Q56" i="44"/>
  <c r="AL41" i="44"/>
  <c r="AL79" i="44" s="1"/>
  <c r="BB35" i="44"/>
  <c r="BB79" i="44" s="1"/>
  <c r="AP31" i="44"/>
  <c r="AP79" i="44" s="1"/>
  <c r="AD27" i="44"/>
  <c r="AD79" i="44" s="1"/>
  <c r="R23" i="44"/>
  <c r="R79" i="44" s="1"/>
  <c r="BW20" i="44"/>
  <c r="BW35" i="44"/>
  <c r="BW53" i="44"/>
  <c r="BW68" i="44"/>
  <c r="BP78" i="44"/>
  <c r="AJ78" i="44"/>
  <c r="AJ79" i="44" s="1"/>
  <c r="K78" i="44"/>
  <c r="AB78" i="44"/>
  <c r="AB79" i="44" s="1"/>
  <c r="BG78" i="44"/>
  <c r="BW65" i="44"/>
  <c r="BW43" i="44"/>
  <c r="BW22" i="44"/>
  <c r="C33" i="43"/>
  <c r="L34" i="49"/>
  <c r="O12" i="52"/>
  <c r="Q12" i="52" s="1"/>
  <c r="AL41" i="41"/>
  <c r="AN46" i="54"/>
  <c r="AN41" i="41" s="1"/>
  <c r="AN30" i="54"/>
  <c r="AN25" i="41" s="1"/>
  <c r="AL25" i="41"/>
  <c r="BW79" i="44" l="1"/>
  <c r="E81" i="44" s="1"/>
  <c r="AO15" i="41"/>
  <c r="Z15" i="54"/>
  <c r="AB39" i="54"/>
  <c r="AA34" i="41"/>
  <c r="AK39" i="54"/>
  <c r="AK34" i="41" s="1"/>
  <c r="H15" i="46"/>
  <c r="D19" i="46"/>
  <c r="AB23" i="54"/>
  <c r="Z23" i="41"/>
  <c r="AA23" i="54"/>
  <c r="Z46" i="54"/>
  <c r="AO41" i="41"/>
  <c r="AI21" i="54"/>
  <c r="AI21" i="41" s="1"/>
  <c r="AB21" i="41"/>
  <c r="AB11" i="54"/>
  <c r="AA11" i="54"/>
  <c r="Z11" i="41"/>
  <c r="AA42" i="41"/>
  <c r="AK47" i="54"/>
  <c r="AK42" i="41" s="1"/>
  <c r="AB47" i="54"/>
  <c r="AA24" i="41"/>
  <c r="AK29" i="54"/>
  <c r="AK24" i="41" s="1"/>
  <c r="AB29" i="54"/>
  <c r="AK12" i="54"/>
  <c r="AK12" i="41" s="1"/>
  <c r="AA12" i="41"/>
  <c r="AO20" i="41"/>
  <c r="Z20" i="54"/>
  <c r="AA33" i="54"/>
  <c r="AB12" i="54"/>
  <c r="AO33" i="41"/>
  <c r="Z38" i="54"/>
  <c r="AB35" i="41"/>
  <c r="AI40" i="54"/>
  <c r="AI35" i="41" s="1"/>
  <c r="AA34" i="54"/>
  <c r="Z29" i="41"/>
  <c r="AI31" i="54"/>
  <c r="AI26" i="41" s="1"/>
  <c r="AB26" i="41"/>
  <c r="AI41" i="54"/>
  <c r="AI36" i="41" s="1"/>
  <c r="AB36" i="41"/>
  <c r="AK48" i="54"/>
  <c r="AK43" i="41" s="1"/>
  <c r="AA43" i="41"/>
  <c r="AB48" i="54"/>
  <c r="Z39" i="41"/>
  <c r="AA44" i="54"/>
  <c r="AI22" i="54"/>
  <c r="AI22" i="41" s="1"/>
  <c r="AB22" i="41"/>
  <c r="Z45" i="54"/>
  <c r="AO40" i="41"/>
  <c r="AK35" i="54"/>
  <c r="AK30" i="41" s="1"/>
  <c r="AA30" i="41"/>
  <c r="AB35" i="54"/>
  <c r="AA17" i="41"/>
  <c r="AK17" i="54"/>
  <c r="AK17" i="41" s="1"/>
  <c r="AI17" i="54"/>
  <c r="AI17" i="41" s="1"/>
  <c r="AB17" i="41"/>
  <c r="Z25" i="41"/>
  <c r="AA30" i="54"/>
  <c r="Z9" i="41"/>
  <c r="AB9" i="54"/>
  <c r="AA9" i="54"/>
  <c r="AA31" i="41"/>
  <c r="AK36" i="54"/>
  <c r="AK31" i="41" s="1"/>
  <c r="AB36" i="54"/>
  <c r="AA22" i="41"/>
  <c r="AK22" i="54"/>
  <c r="AK22" i="41" s="1"/>
  <c r="AO32" i="41"/>
  <c r="Z37" i="54"/>
  <c r="AA29" i="41" l="1"/>
  <c r="AB34" i="54"/>
  <c r="AK34" i="54"/>
  <c r="AK29" i="41" s="1"/>
  <c r="AA25" i="41"/>
  <c r="AK30" i="54"/>
  <c r="AK25" i="41" s="1"/>
  <c r="AB30" i="54"/>
  <c r="AK44" i="54"/>
  <c r="AK39" i="41" s="1"/>
  <c r="AA39" i="41"/>
  <c r="AB44" i="54"/>
  <c r="AI23" i="54"/>
  <c r="AI23" i="41" s="1"/>
  <c r="AB23" i="41"/>
  <c r="AB43" i="41"/>
  <c r="AI48" i="54"/>
  <c r="AI43" i="41" s="1"/>
  <c r="AB12" i="41"/>
  <c r="AI12" i="54"/>
  <c r="AI12" i="41" s="1"/>
  <c r="AA11" i="41"/>
  <c r="AK11" i="54"/>
  <c r="AK11" i="41" s="1"/>
  <c r="AB30" i="41"/>
  <c r="AI35" i="54"/>
  <c r="AI30" i="41" s="1"/>
  <c r="Z20" i="41"/>
  <c r="AB20" i="54"/>
  <c r="AA20" i="54"/>
  <c r="AA5" i="54" s="1"/>
  <c r="AK5" i="54" s="1"/>
  <c r="AB11" i="41"/>
  <c r="AI11" i="54"/>
  <c r="AI11" i="41" s="1"/>
  <c r="AI39" i="54"/>
  <c r="AI34" i="41" s="1"/>
  <c r="AB34" i="41"/>
  <c r="Z15" i="41"/>
  <c r="AB15" i="54"/>
  <c r="AA15" i="54"/>
  <c r="AA9" i="41"/>
  <c r="AK9" i="54"/>
  <c r="AK9" i="41" s="1"/>
  <c r="AA23" i="41"/>
  <c r="AK23" i="54"/>
  <c r="AK23" i="41" s="1"/>
  <c r="AB42" i="41"/>
  <c r="AI47" i="54"/>
  <c r="AI42" i="41" s="1"/>
  <c r="Z32" i="41"/>
  <c r="AA37" i="54"/>
  <c r="Z33" i="41"/>
  <c r="AA38" i="54"/>
  <c r="AB33" i="54"/>
  <c r="AK33" i="54"/>
  <c r="AK28" i="41" s="1"/>
  <c r="AA28" i="41"/>
  <c r="AI36" i="54"/>
  <c r="AI31" i="41" s="1"/>
  <c r="AB31" i="41"/>
  <c r="AB9" i="41"/>
  <c r="AI9" i="54"/>
  <c r="AI9" i="41" s="1"/>
  <c r="Z40" i="41"/>
  <c r="AA45" i="54"/>
  <c r="AB24" i="41"/>
  <c r="AI29" i="54"/>
  <c r="AI24" i="41" s="1"/>
  <c r="Z41" i="41"/>
  <c r="AA46" i="54"/>
  <c r="AI20" i="54" l="1"/>
  <c r="AI20" i="41" s="1"/>
  <c r="AB20" i="41"/>
  <c r="AI30" i="54"/>
  <c r="AI25" i="41" s="1"/>
  <c r="AB25" i="41"/>
  <c r="AB46" i="54"/>
  <c r="AK46" i="54"/>
  <c r="AK41" i="41" s="1"/>
  <c r="AA41" i="41"/>
  <c r="AB28" i="41"/>
  <c r="AI33" i="54"/>
  <c r="AI28" i="41" s="1"/>
  <c r="AB38" i="54"/>
  <c r="AA33" i="41"/>
  <c r="AK38" i="54"/>
  <c r="AK33" i="41" s="1"/>
  <c r="AI15" i="54"/>
  <c r="AI15" i="41" s="1"/>
  <c r="AB15" i="41"/>
  <c r="AK37" i="54"/>
  <c r="AK32" i="41" s="1"/>
  <c r="AA32" i="41"/>
  <c r="AB37" i="54"/>
  <c r="AB29" i="41"/>
  <c r="AI34" i="54"/>
  <c r="AI29" i="41" s="1"/>
  <c r="AA20" i="41"/>
  <c r="AK20" i="54"/>
  <c r="AK20" i="41" s="1"/>
  <c r="AB39" i="41"/>
  <c r="AI44" i="54"/>
  <c r="AI39" i="41" s="1"/>
  <c r="AK15" i="54"/>
  <c r="AK15" i="41" s="1"/>
  <c r="AA15" i="41"/>
  <c r="AK45" i="54"/>
  <c r="AK40" i="41" s="1"/>
  <c r="AA40" i="41"/>
  <c r="AB45" i="54"/>
  <c r="AI37" i="54" l="1"/>
  <c r="AI32" i="41" s="1"/>
  <c r="AB32" i="41"/>
  <c r="AB41" i="41"/>
  <c r="AI46" i="54"/>
  <c r="AI41" i="41" s="1"/>
  <c r="AI38" i="54"/>
  <c r="AI33" i="41" s="1"/>
  <c r="AB33" i="41"/>
  <c r="AB40" i="41"/>
  <c r="AI45" i="54"/>
  <c r="AI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008557</author>
    <author>作成者</author>
    <author>平岩</author>
  </authors>
  <commentList>
    <comment ref="AO5" authorId="0" shapeId="0" xr:uid="{E0A11DDB-A019-4D0B-85CA-796932845A94}">
      <text>
        <r>
          <rPr>
            <sz val="10"/>
            <color indexed="81"/>
            <rFont val="ＭＳ Ｐゴシック"/>
            <family val="3"/>
            <charset val="128"/>
          </rPr>
          <t>令第３条第１項の規定による資金の不足額が生じていない公営企業にあっては、記入不要です。</t>
        </r>
      </text>
    </comment>
    <comment ref="AX5" authorId="0" shapeId="0" xr:uid="{B9A744AF-44A9-49EF-AECD-5FD9D2FD05C1}">
      <text>
        <r>
          <rPr>
            <sz val="10"/>
            <color indexed="81"/>
            <rFont val="ＭＳ Ｐゴシック"/>
            <family val="3"/>
            <charset val="128"/>
          </rPr>
          <t>２③Ａ表における特別会計ごとの合計値を転記してください。</t>
        </r>
      </text>
    </comment>
    <comment ref="A7" authorId="0" shapeId="0" xr:uid="{FB13446B-2FE2-4C9C-893D-059219C11755}">
      <text>
        <r>
          <rPr>
            <sz val="10"/>
            <color indexed="81"/>
            <rFont val="ＭＳ Ｐゴシック"/>
            <family val="3"/>
            <charset val="128"/>
          </rPr>
          <t xml:space="preserve">地方公共団体コード（6桁）を半角数字で入力して下さい。
</t>
        </r>
      </text>
    </comment>
    <comment ref="C7" authorId="0" shapeId="0" xr:uid="{4525D153-9040-4127-9F60-D131A891683B}">
      <text>
        <r>
          <rPr>
            <sz val="10"/>
            <color indexed="81"/>
            <rFont val="ＭＳ Ｐゴシック"/>
            <family val="3"/>
            <charset val="128"/>
          </rPr>
          <t>市区町村名、一部事務組合名等が自動記入されます。都道府県分については「県分」（道府県であっても県分）と自動記入されます。</t>
        </r>
      </text>
    </comment>
    <comment ref="D7" authorId="0" shapeId="0" xr:uid="{E0B40DD2-B626-48CE-9294-C4B1DAB0F4A3}">
      <text>
        <r>
          <rPr>
            <sz val="10"/>
            <color indexed="81"/>
            <rFont val="ＭＳ Ｐゴシック"/>
            <family val="3"/>
            <charset val="128"/>
          </rPr>
          <t>リストから該当するものが自動記入されます。
1 都道府県
2 政令市
3 市
4 特別区
5 町村
6 組合等（都道府県が加入するものに限る。）
7 組合等（6.以外のもの）</t>
        </r>
      </text>
    </comment>
    <comment ref="E7" authorId="0" shapeId="0" xr:uid="{6782DEB2-14AE-414F-9302-889A409E58DA}">
      <text>
        <r>
          <rPr>
            <sz val="10"/>
            <color indexed="81"/>
            <rFont val="ＭＳ Ｐゴシック"/>
            <family val="3"/>
            <charset val="128"/>
          </rPr>
          <t>一部事務組合等にあっては、記入不要です。</t>
        </r>
      </text>
    </comment>
    <comment ref="G7" authorId="0" shapeId="0" xr:uid="{0DBE31BF-0A68-4485-A42F-DB5918984BD2}">
      <text>
        <r>
          <rPr>
            <sz val="10"/>
            <color indexed="81"/>
            <rFont val="ＭＳ Ｐゴシック"/>
            <family val="3"/>
            <charset val="128"/>
          </rPr>
          <t>リストから該当するものを選択してください。</t>
        </r>
      </text>
    </comment>
    <comment ref="H7" authorId="0" shapeId="0" xr:uid="{62AD6890-0BC7-4704-A429-13E2C3BCE4CB}">
      <text>
        <r>
          <rPr>
            <sz val="10"/>
            <color indexed="81"/>
            <rFont val="ＭＳ Ｐゴシック"/>
            <family val="3"/>
            <charset val="128"/>
          </rPr>
          <t xml:space="preserve">リストから該当するものを選択してください。
1 公営企業に係る特別会計（宅地造成事業を行っている（＝販売用土地を保有している）ものを除く。）
2 宅地造成事業以外の事業と併せて宅地造成事業を行う公営企業に係る特別会計
3 宅地造成事業のみを行う公営企業に係る特別会計
</t>
        </r>
      </text>
    </comment>
    <comment ref="BD7" authorId="1" shapeId="0" xr:uid="{49699955-C267-46AB-A992-E90D490DD351}">
      <text>
        <r>
          <rPr>
            <sz val="10"/>
            <color indexed="81"/>
            <rFont val="ＭＳ Ｐゴシック"/>
            <family val="3"/>
            <charset val="128"/>
          </rPr>
          <t>３②表により算定した金額を記入してください。
一部事務組合等にあっては、記入不要です。</t>
        </r>
      </text>
    </comment>
    <comment ref="V8" authorId="0" shapeId="0" xr:uid="{F619B5BA-4C11-435B-A5C5-C0E8B9AAA6A7}">
      <text>
        <r>
          <rPr>
            <sz val="10"/>
            <color indexed="81"/>
            <rFont val="ＭＳ Ｐゴシック"/>
            <family val="3"/>
            <charset val="128"/>
          </rPr>
          <t>「２③表　宅地造成事業に係る土地収入見込額等」における「(6)土地評価差額」が自動的に記入されます。</t>
        </r>
      </text>
    </comment>
    <comment ref="Y8" authorId="0" shapeId="0" xr:uid="{4B17E368-142F-49FF-BAFA-A6D08B0A1BB3}">
      <text>
        <r>
          <rPr>
            <sz val="10"/>
            <color indexed="81"/>
            <rFont val="ＭＳ Ｐゴシック"/>
            <family val="3"/>
            <charset val="128"/>
          </rPr>
          <t>宅造なし(1)+(2)-(3)
宅造あり(1)+(2)-(3)+(4)+(5)</t>
        </r>
      </text>
    </comment>
    <comment ref="Z8" authorId="0" shapeId="0" xr:uid="{F64ECD42-F5DD-451F-A41D-11A1A1A212C4}">
      <text>
        <r>
          <rPr>
            <sz val="10"/>
            <color indexed="81"/>
            <rFont val="ＭＳ Ｐゴシック"/>
            <family val="3"/>
            <charset val="128"/>
          </rPr>
          <t>「２②表　解消可能資金不足額」により算定した金額が自動的に記入されます。</t>
        </r>
      </text>
    </comment>
    <comment ref="AA8" authorId="0" shapeId="0" xr:uid="{868DCBF5-A100-4812-972C-B237998107FB}">
      <text>
        <r>
          <rPr>
            <sz val="10"/>
            <color indexed="81"/>
            <rFont val="ＭＳ Ｐゴシック"/>
            <family val="3"/>
            <charset val="128"/>
          </rPr>
          <t>資金不足額は負の値で表示されます。</t>
        </r>
      </text>
    </comment>
    <comment ref="AB8" authorId="0" shapeId="0" xr:uid="{5F5E9EE1-AA45-436D-8B45-3C40FC89C1B3}">
      <text>
        <r>
          <rPr>
            <sz val="10"/>
            <color indexed="81"/>
            <rFont val="ＭＳ Ｐゴシック"/>
            <family val="3"/>
            <charset val="128"/>
          </rPr>
          <t xml:space="preserve">資金不足額は正の値で表示されます。
</t>
        </r>
      </text>
    </comment>
    <comment ref="AP8" authorId="0" shapeId="0" xr:uid="{8EB7DF5E-270C-4815-AA7E-98265B45AD45}">
      <text>
        <r>
          <rPr>
            <sz val="10"/>
            <color indexed="81"/>
            <rFont val="ＭＳ Ｐゴシック"/>
            <family val="3"/>
            <charset val="128"/>
          </rPr>
          <t>２②Ａ１表により算定した金額を記入してください。</t>
        </r>
      </text>
    </comment>
    <comment ref="AQ8" authorId="0" shapeId="0" xr:uid="{352B3E1D-D3C4-436F-AF15-BFBAE117CCD4}">
      <text>
        <r>
          <rPr>
            <sz val="10"/>
            <color indexed="81"/>
            <rFont val="ＭＳ Ｐゴシック"/>
            <family val="3"/>
            <charset val="128"/>
          </rPr>
          <t>２②Ｂ表により算定した金額を記入してください。</t>
        </r>
      </text>
    </comment>
    <comment ref="AS8" authorId="0" shapeId="0" xr:uid="{B794BECA-B4D7-4EA1-900B-A617832E455C}">
      <text>
        <r>
          <rPr>
            <sz val="10"/>
            <color indexed="81"/>
            <rFont val="ＭＳ Ｐゴシック"/>
            <family val="3"/>
            <charset val="128"/>
          </rPr>
          <t>２②Ｄ表により算定した金額を記入してください。</t>
        </r>
      </text>
    </comment>
    <comment ref="AT8" authorId="0" shapeId="0" xr:uid="{1BFC9515-1537-4380-A386-FF5B7EB4AB50}">
      <text>
        <r>
          <rPr>
            <sz val="10"/>
            <color indexed="81"/>
            <rFont val="ＭＳ Ｐゴシック"/>
            <family val="3"/>
            <charset val="128"/>
          </rPr>
          <t>２②Ｄ表により算定した金額を記入してください。</t>
        </r>
      </text>
    </comment>
    <comment ref="BI8" authorId="0" shapeId="0" xr:uid="{DCAD3A7A-13CC-4624-B212-779BBB4F6CC1}">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8" authorId="0" shapeId="0" xr:uid="{A8D0A510-B8DA-451A-8A53-703974A81589}">
      <text>
        <r>
          <rPr>
            <sz val="10"/>
            <color indexed="81"/>
            <rFont val="ＭＳ Ｐゴシック"/>
            <family val="3"/>
            <charset val="128"/>
          </rPr>
          <t>当該年度の前年度において元金償還金がない特別会計にあっては、記入不要です。</t>
        </r>
      </text>
    </comment>
    <comment ref="BM8" authorId="0" shapeId="0" xr:uid="{A7DD051F-F071-4C5E-90F3-9CB379BE23C5}">
      <text>
        <r>
          <rPr>
            <sz val="10"/>
            <color indexed="81"/>
            <rFont val="ＭＳ Ｐゴシック"/>
            <family val="3"/>
            <charset val="128"/>
          </rPr>
          <t>４②③Ｂ表により算定した金額を記入してください。</t>
        </r>
      </text>
    </comment>
    <comment ref="CC8" authorId="0" shapeId="0" xr:uid="{7C0BB7FF-E1B9-419E-BD19-580FD8AF6569}">
      <text>
        <r>
          <rPr>
            <sz val="10"/>
            <color indexed="81"/>
            <rFont val="ＭＳ Ｐゴシック"/>
            <family val="3"/>
            <charset val="128"/>
          </rPr>
          <t>(A-B)-(C-D+E)-F</t>
        </r>
      </text>
    </comment>
    <comment ref="AO25" authorId="0" shapeId="0" xr:uid="{0E8407CA-E5B6-4F49-A46C-83AA2A500F37}">
      <text>
        <r>
          <rPr>
            <sz val="10"/>
            <color indexed="81"/>
            <rFont val="ＭＳ Ｐゴシック"/>
            <family val="3"/>
            <charset val="128"/>
          </rPr>
          <t>令第３条第１項の規定による資金の不足額が生じていない公営企業にあっては、記入不要です。</t>
        </r>
      </text>
    </comment>
    <comment ref="AX25" authorId="0" shapeId="0" xr:uid="{30EC5F7A-DE18-41E2-BC32-1293B6673B5E}">
      <text>
        <r>
          <rPr>
            <sz val="10"/>
            <color indexed="81"/>
            <rFont val="ＭＳ Ｐゴシック"/>
            <family val="3"/>
            <charset val="128"/>
          </rPr>
          <t>２③Ａ表における特別会計ごとの合計値を転記してください。</t>
        </r>
      </text>
    </comment>
    <comment ref="G27" authorId="0" shapeId="0" xr:uid="{8B4414A7-1F5D-44D2-9AD3-537C1B7FB494}">
      <text>
        <r>
          <rPr>
            <sz val="10"/>
            <color indexed="81"/>
            <rFont val="ＭＳ Ｐゴシック"/>
            <family val="3"/>
            <charset val="128"/>
          </rPr>
          <t>リストから該当するものを選択してください。</t>
        </r>
      </text>
    </comment>
    <comment ref="H27" authorId="0" shapeId="0" xr:uid="{4E1D6640-2065-4BC8-A8E7-E709969F6CD8}">
      <text>
        <r>
          <rPr>
            <sz val="10"/>
            <color indexed="81"/>
            <rFont val="ＭＳ Ｐゴシック"/>
            <family val="3"/>
            <charset val="128"/>
          </rPr>
          <t xml:space="preserve">リストから該当するものを選択してください。
1 公営企業に係る特別会計（宅地造成事業を行っている（＝販売用土地を保有している）ものを除く。）
2 宅地造成事業以外の事業と併せて宅地造成事業を行う公営企業に係る特別会計
3 宅地造成事業のみを行う公営企業に係る特別会計
</t>
        </r>
      </text>
    </comment>
    <comment ref="BD27" authorId="1" shapeId="0" xr:uid="{85CF36C1-BDB9-4E0B-9A6F-44DC3D4CE6FC}">
      <text>
        <r>
          <rPr>
            <sz val="10"/>
            <color indexed="81"/>
            <rFont val="ＭＳ Ｐゴシック"/>
            <family val="3"/>
            <charset val="128"/>
          </rPr>
          <t>３②表により算定した金額を記入してください。
一部事務組合等にあっては、記入不要です。</t>
        </r>
      </text>
    </comment>
    <comment ref="V28" authorId="2" shapeId="0" xr:uid="{36390BE2-34D5-4434-84F5-6F3504BAF469}">
      <text>
        <r>
          <rPr>
            <sz val="9"/>
            <color indexed="81"/>
            <rFont val="ＭＳ Ｐゴシック"/>
            <family val="3"/>
            <charset val="128"/>
          </rPr>
          <t>「２③表　宅地造成事業に係る土地収入見込額等」における「(5)土地収入見込額」が自動的に記入されます。</t>
        </r>
      </text>
    </comment>
    <comment ref="Y28" authorId="0" shapeId="0" xr:uid="{93F3F25D-3EDB-4D5B-AE80-1361AC6D7C98}">
      <text>
        <r>
          <rPr>
            <sz val="10"/>
            <color indexed="81"/>
            <rFont val="ＭＳ Ｐゴシック"/>
            <family val="3"/>
            <charset val="128"/>
          </rPr>
          <t>宅造なし(1)+(2)-(3)
宅造あり(1)+(2)-(3)-(3")+(4)+(5)</t>
        </r>
      </text>
    </comment>
    <comment ref="Z28" authorId="0" shapeId="0" xr:uid="{B1268AB1-1EDF-42AE-A6DC-3235D642B7B7}">
      <text>
        <r>
          <rPr>
            <sz val="10"/>
            <color indexed="81"/>
            <rFont val="ＭＳ Ｐゴシック"/>
            <family val="3"/>
            <charset val="128"/>
          </rPr>
          <t>「２②表　解消可能資金不足額」により算定した金額が自動的に記入されます。</t>
        </r>
      </text>
    </comment>
    <comment ref="AA28" authorId="0" shapeId="0" xr:uid="{17D73BA1-1728-4DEE-BFA6-B08210FAD5A7}">
      <text>
        <r>
          <rPr>
            <sz val="10"/>
            <color indexed="81"/>
            <rFont val="ＭＳ Ｐゴシック"/>
            <family val="3"/>
            <charset val="128"/>
          </rPr>
          <t>資金不足額は負の値で表示されます。</t>
        </r>
      </text>
    </comment>
    <comment ref="AB28" authorId="0" shapeId="0" xr:uid="{AFD94E6D-BFCF-4E30-A2E2-D8DE3BE85A1D}">
      <text>
        <r>
          <rPr>
            <sz val="10"/>
            <color indexed="81"/>
            <rFont val="ＭＳ Ｐゴシック"/>
            <family val="3"/>
            <charset val="128"/>
          </rPr>
          <t xml:space="preserve">資金不足額は正の値で表示されます。
</t>
        </r>
      </text>
    </comment>
    <comment ref="AP28" authorId="0" shapeId="0" xr:uid="{A4C0061D-881D-4DE9-9668-7CFAC6EFC631}">
      <text>
        <r>
          <rPr>
            <sz val="10"/>
            <color indexed="81"/>
            <rFont val="ＭＳ Ｐゴシック"/>
            <family val="3"/>
            <charset val="128"/>
          </rPr>
          <t>２②Ａ１表により算定した金額を記入してください。</t>
        </r>
      </text>
    </comment>
    <comment ref="AR28" authorId="0" shapeId="0" xr:uid="{C0C70FDB-924E-48CA-8D47-D9565BF03ADE}">
      <text>
        <r>
          <rPr>
            <sz val="10"/>
            <color indexed="81"/>
            <rFont val="ＭＳ Ｐゴシック"/>
            <family val="3"/>
            <charset val="128"/>
          </rPr>
          <t>２②Ｃ表により算定した金額を記入してください。</t>
        </r>
      </text>
    </comment>
    <comment ref="AS28" authorId="0" shapeId="0" xr:uid="{31F2BCD5-B9B8-48B3-BBB7-E04D74A879E0}">
      <text>
        <r>
          <rPr>
            <sz val="10"/>
            <color indexed="81"/>
            <rFont val="ＭＳ Ｐゴシック"/>
            <family val="3"/>
            <charset val="128"/>
          </rPr>
          <t>２②Ｄ表により算定した金額を記入してください。</t>
        </r>
      </text>
    </comment>
    <comment ref="AT28" authorId="0" shapeId="0" xr:uid="{DB1D67D8-FEEE-433C-A1F6-26DF81A349DE}">
      <text>
        <r>
          <rPr>
            <sz val="10"/>
            <color indexed="81"/>
            <rFont val="ＭＳ Ｐゴシック"/>
            <family val="3"/>
            <charset val="128"/>
          </rPr>
          <t>２②Ｄ表により算定した金額を記入してください。</t>
        </r>
      </text>
    </comment>
    <comment ref="BI28" authorId="0" shapeId="0" xr:uid="{99673579-58A5-400E-8841-4A282390A822}">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28" authorId="0" shapeId="0" xr:uid="{78808F7C-A9FA-4FC4-95C8-D3A6F72CB1A4}">
      <text>
        <r>
          <rPr>
            <sz val="10"/>
            <color indexed="81"/>
            <rFont val="ＭＳ Ｐゴシック"/>
            <family val="3"/>
            <charset val="128"/>
          </rPr>
          <t>当該年度の前年度において元金償還金がない特別会計にあっては、記入不要です。</t>
        </r>
      </text>
    </comment>
    <comment ref="BM28" authorId="0" shapeId="0" xr:uid="{3C72DC0E-08A8-4AF6-9BE6-0AD9D22BEE2D}">
      <text>
        <r>
          <rPr>
            <sz val="10"/>
            <color indexed="81"/>
            <rFont val="ＭＳ Ｐゴシック"/>
            <family val="3"/>
            <charset val="128"/>
          </rPr>
          <t>４②③Ｂ表により算定した金額を記入してください。</t>
        </r>
      </text>
    </comment>
    <comment ref="CC28" authorId="0" shapeId="0" xr:uid="{D2E8128D-D6EF-4009-AD5E-2B53654C4FD5}">
      <text>
        <r>
          <rPr>
            <sz val="10"/>
            <color indexed="81"/>
            <rFont val="ＭＳ Ｐゴシック"/>
            <family val="3"/>
            <charset val="128"/>
          </rPr>
          <t>A-(B+C)-D</t>
        </r>
      </text>
    </comment>
    <comment ref="G52" authorId="0" shapeId="0" xr:uid="{7F56C111-09B7-42D6-8244-AAA124D8F917}">
      <text>
        <r>
          <rPr>
            <sz val="10"/>
            <color indexed="81"/>
            <rFont val="ＭＳ Ｐゴシック"/>
            <family val="3"/>
            <charset val="128"/>
          </rPr>
          <t>リストから該当するものを選択してください。</t>
        </r>
      </text>
    </comment>
    <comment ref="BD52" authorId="1" shapeId="0" xr:uid="{34C18C69-15D4-40BD-9EBB-20773DE2B5AB}">
      <text>
        <r>
          <rPr>
            <sz val="10"/>
            <color indexed="81"/>
            <rFont val="ＭＳ Ｐゴシック"/>
            <family val="3"/>
            <charset val="128"/>
          </rPr>
          <t>３②表により算定した金額を記入してください。
一部事務組合等にあっては、記入不要です。</t>
        </r>
      </text>
    </comment>
    <comment ref="BI53" authorId="0" shapeId="0" xr:uid="{1F54B694-7B40-4194-91C9-12FF4578381F}">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53" authorId="0" shapeId="0" xr:uid="{FBDA666D-3C4C-483A-864F-29002DCF49AB}">
      <text>
        <r>
          <rPr>
            <sz val="10"/>
            <color indexed="81"/>
            <rFont val="ＭＳ Ｐゴシック"/>
            <family val="3"/>
            <charset val="128"/>
          </rPr>
          <t>当該年度の前年度において元金償還金がない特別会計にあっては、記入不要です。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工藤　正快</author>
    <author>008557</author>
    <author>柴崎　義正</author>
  </authors>
  <commentList>
    <comment ref="D34" authorId="0" shapeId="0" xr:uid="{B0E6CA01-AF50-4E8E-8012-8C2A2C828C0A}">
      <text>
        <r>
          <rPr>
            <b/>
            <sz val="9"/>
            <color indexed="81"/>
            <rFont val="MS P ゴシック"/>
            <family val="3"/>
            <charset val="128"/>
          </rPr>
          <t>「簡易水道の建設改良に要する経費（臨時措置分・補正分）」に係る現在高を除く。</t>
        </r>
      </text>
    </comment>
    <comment ref="B51" authorId="1" shapeId="0" xr:uid="{BF81D463-5350-4364-A9B9-9E1F47A33700}">
      <text>
        <r>
          <rPr>
            <sz val="10"/>
            <color indexed="81"/>
            <rFont val="ＭＳ Ｐゴシック"/>
            <family val="3"/>
            <charset val="128"/>
          </rPr>
          <t>企業債残高全額（D51～H51及びB55～G55の臨時措置分から特別措置分までの各欄に係るものを除く。）－臨時財政特例債残高－下水道事業債（脱炭素化推進事業分）残高</t>
        </r>
      </text>
    </comment>
    <comment ref="C51" authorId="1" shapeId="0" xr:uid="{CEFC78DE-5A3C-471D-9539-C2675DECF8FB}">
      <text>
        <r>
          <rPr>
            <sz val="10"/>
            <color indexed="81"/>
            <rFont val="ＭＳ Ｐゴシック"/>
            <family val="3"/>
            <charset val="128"/>
          </rPr>
          <t>企業債残高全額（D51～H51及びB55～G55の臨時措置分から特別措置分までの各欄に係るものを除く。）－臨時財政特例債残高－下水道事業債（脱炭素化推進事業分）残高</t>
        </r>
      </text>
    </comment>
    <comment ref="B52" authorId="1" shapeId="0" xr:uid="{68FBBEAE-9AC3-4F50-B21B-B6A7684025D5}">
      <text>
        <r>
          <rPr>
            <sz val="10"/>
            <color indexed="81"/>
            <rFont val="ＭＳ Ｐゴシック"/>
            <family val="3"/>
            <charset val="128"/>
          </rPr>
          <t>法適・非適：
32表2行９列／(32表2行８列+32表2行９列+32表2行12列）
（ただし、供用開始前や据置期間中の地方債がある等の事情により決算統計の数値を用いることが不適当である場合においては、必ずしも上記算式の割合によらなくても構わない。）</t>
        </r>
      </text>
    </comment>
    <comment ref="C52" authorId="1" shapeId="0" xr:uid="{A88FDDD3-8F60-42CB-A01D-0CBF852DA06E}">
      <text>
        <r>
          <rPr>
            <sz val="10"/>
            <color indexed="81"/>
            <rFont val="ＭＳ Ｐゴシック"/>
            <family val="3"/>
            <charset val="128"/>
          </rPr>
          <t>法適・非適：
32表2行12列／(32表2行８列+32表2行９列+32表2行12列）
（ただし、供用開始前や据置期間中の地方債がある等の事情により決算統計の数値を用いることが不適当である場合においては、必ずしも上記算式の割合によらなくても構わない。）</t>
        </r>
      </text>
    </comment>
    <comment ref="G52" authorId="1" shapeId="0" xr:uid="{0E4FCB48-F195-422A-8EC5-3BD6AF8EA911}">
      <text>
        <r>
          <rPr>
            <sz val="10"/>
            <color indexed="81"/>
            <rFont val="ＭＳ Ｐゴシック"/>
            <family val="3"/>
            <charset val="128"/>
          </rPr>
          <t>直接入力
※繰出基準第７の９（2）イ
　　(ア)～（ウ）で該当する基準</t>
        </r>
      </text>
    </comment>
    <comment ref="H52" authorId="2" shapeId="0" xr:uid="{1AC21266-9C32-4781-B82C-C89A9814EF31}">
      <text>
        <r>
          <rPr>
            <sz val="10"/>
            <color indexed="81"/>
            <rFont val="ＭＳ Ｐゴシック"/>
            <family val="3"/>
            <charset val="128"/>
            <scheme val="major"/>
          </rPr>
          <t>直接入力
※繰出基準第７の９（2）ウ</t>
        </r>
        <r>
          <rPr>
            <sz val="9"/>
            <color indexed="81"/>
            <rFont val="MS P ゴシック"/>
            <family val="3"/>
            <charset val="128"/>
          </rPr>
          <t xml:space="preserve">
　</t>
        </r>
      </text>
    </comment>
    <comment ref="G53" authorId="1" shapeId="0" xr:uid="{8A1E176F-A141-4D5C-94FF-08C0DD79A74B}">
      <text>
        <r>
          <rPr>
            <sz val="10"/>
            <color indexed="81"/>
            <rFont val="ＭＳ Ｐゴシック"/>
            <family val="3"/>
            <charset val="128"/>
          </rPr>
          <t xml:space="preserve">直接入力
</t>
        </r>
      </text>
    </comment>
    <comment ref="H53" authorId="2" shapeId="0" xr:uid="{776D4BC4-9614-4F74-8890-32EFF9D9989D}">
      <text>
        <r>
          <rPr>
            <sz val="9"/>
            <color indexed="81"/>
            <rFont val="MS P ゴシック"/>
            <family val="3"/>
            <charset val="128"/>
          </rPr>
          <t>直接入力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008557</author>
    <author>平岩</author>
  </authors>
  <commentList>
    <comment ref="AO1" authorId="0" shapeId="0" xr:uid="{E09EED9B-CD85-41D0-9596-5157A7A7A146}">
      <text>
        <r>
          <rPr>
            <sz val="10"/>
            <color indexed="81"/>
            <rFont val="ＭＳ Ｐゴシック"/>
            <family val="3"/>
            <charset val="128"/>
          </rPr>
          <t>令第３条第１項の規定による資金の不足額が生じていない公営企業にあっては、記入不要です。</t>
        </r>
      </text>
    </comment>
    <comment ref="AX1" authorId="1" shapeId="0" xr:uid="{B7A5880E-EB6E-4955-831B-8DDB42BDB5FB}">
      <text>
        <r>
          <rPr>
            <sz val="10"/>
            <color indexed="81"/>
            <rFont val="ＭＳ Ｐゴシック"/>
            <family val="3"/>
            <charset val="128"/>
          </rPr>
          <t>２③Ａ表における特別会計ごとの合計値を転記してください。</t>
        </r>
      </text>
    </comment>
    <comment ref="A3" authorId="1" shapeId="0" xr:uid="{615E2464-4401-43F5-A788-C0EF958C4B38}">
      <text>
        <r>
          <rPr>
            <sz val="10"/>
            <color indexed="81"/>
            <rFont val="ＭＳ Ｐゴシック"/>
            <family val="3"/>
            <charset val="128"/>
          </rPr>
          <t xml:space="preserve">地方公共団体コード（6桁）を半角数字で入力して下さい。
</t>
        </r>
      </text>
    </comment>
    <comment ref="D3" authorId="1" shapeId="0" xr:uid="{2FB9FD67-A8A1-4934-B5D8-7933E363F895}">
      <text>
        <r>
          <rPr>
            <sz val="10"/>
            <color indexed="81"/>
            <rFont val="ＭＳ Ｐゴシック"/>
            <family val="3"/>
            <charset val="128"/>
          </rPr>
          <t>リストから該当するものが自動記入されます。
1 都道府県
2 政令市
3 市
4 特別区
5 町村
6 組合等（都道府県が加入するものに限る。）
7 組合等（6.以外のもの）</t>
        </r>
      </text>
    </comment>
    <comment ref="E3" authorId="1" shapeId="0" xr:uid="{8C275EA4-5460-43F0-95FC-4880E0818D1C}">
      <text>
        <r>
          <rPr>
            <sz val="10"/>
            <color indexed="81"/>
            <rFont val="ＭＳ Ｐゴシック"/>
            <family val="3"/>
            <charset val="128"/>
          </rPr>
          <t>一部事務組合等にあっては、記入不要です。</t>
        </r>
      </text>
    </comment>
    <comment ref="G3" authorId="1" shapeId="0" xr:uid="{0666F64C-DDF7-4A48-84B1-296B88CAE948}">
      <text>
        <r>
          <rPr>
            <sz val="10"/>
            <color indexed="81"/>
            <rFont val="ＭＳ Ｐゴシック"/>
            <family val="3"/>
            <charset val="128"/>
          </rPr>
          <t>リストから該当するものを選択してください。</t>
        </r>
      </text>
    </comment>
    <comment ref="H3" authorId="1" shapeId="0" xr:uid="{613D4EAD-A4A0-4601-A09E-70816BD26688}">
      <text>
        <r>
          <rPr>
            <sz val="10"/>
            <color indexed="81"/>
            <rFont val="ＭＳ Ｐゴシック"/>
            <family val="3"/>
            <charset val="128"/>
          </rPr>
          <t xml:space="preserve">リストから該当するものを選択してください。
1 公営企業に係る特別会計（宅地造成事業を行っている（＝販売用土地を保有している）ものを除く。）
2 宅地造成事業以外の事業と併せて宅地造成事業を行う公営企業に係る特別会計
3 宅地造成事業のみを行う公営企業に係る特別会計
</t>
        </r>
      </text>
    </comment>
    <comment ref="BD3" authorId="0" shapeId="0" xr:uid="{2EE733CC-1BC1-4221-8B73-0538A9DD7858}">
      <text>
        <r>
          <rPr>
            <sz val="10"/>
            <color indexed="81"/>
            <rFont val="ＭＳ Ｐゴシック"/>
            <family val="3"/>
            <charset val="128"/>
          </rPr>
          <t>３②表により算定した金額を記入してください。
一部事務組合等にあっては、記入不要です。</t>
        </r>
      </text>
    </comment>
    <comment ref="A4" authorId="1" shapeId="0" xr:uid="{17EDB2F9-3EA0-41C9-A5D9-050D9F4F5AE1}">
      <text>
        <r>
          <rPr>
            <sz val="10"/>
            <color indexed="81"/>
            <rFont val="ＭＳ Ｐゴシック"/>
            <family val="3"/>
            <charset val="128"/>
          </rPr>
          <t xml:space="preserve">地方公共団体コード（6桁）を半角数字で入力して下さい。
</t>
        </r>
      </text>
    </comment>
    <comment ref="C4" authorId="1" shapeId="0" xr:uid="{362562A7-4DA4-4B89-AD3C-0ABDBA55F86B}">
      <text>
        <r>
          <rPr>
            <sz val="10"/>
            <color indexed="81"/>
            <rFont val="ＭＳ Ｐゴシック"/>
            <family val="3"/>
            <charset val="128"/>
          </rPr>
          <t>市区町村名、一部事務組合名等が自動記入されます。都道府県分については「県分」（道府県であっても県分）と自動記入されます。</t>
        </r>
      </text>
    </comment>
    <comment ref="V4" authorId="2" shapeId="0" xr:uid="{61FFA997-BB88-4CBB-AD5C-85C64D5EE8A9}">
      <text>
        <r>
          <rPr>
            <sz val="9"/>
            <color indexed="81"/>
            <rFont val="ＭＳ Ｐゴシック"/>
            <family val="3"/>
            <charset val="128"/>
          </rPr>
          <t xml:space="preserve">「２③表　宅地造成事業に係る土地収入見込額等」における「(6)土地評価差額」が自動的に記入されます。
</t>
        </r>
      </text>
    </comment>
    <comment ref="Y4" authorId="0" shapeId="0" xr:uid="{96705B29-BE0E-47B7-9154-A14DFA07BA62}">
      <text>
        <r>
          <rPr>
            <sz val="10"/>
            <color indexed="81"/>
            <rFont val="ＭＳ Ｐゴシック"/>
            <family val="3"/>
            <charset val="128"/>
          </rPr>
          <t>宅造なし(1)+(2)-(3)
宅造あり(1)+(2)-(3)+(4)+(5)</t>
        </r>
      </text>
    </comment>
    <comment ref="Z4" authorId="0" shapeId="0" xr:uid="{C1AFDEA1-7851-469D-9C75-64A97B60488E}">
      <text>
        <r>
          <rPr>
            <sz val="10"/>
            <color indexed="81"/>
            <rFont val="ＭＳ Ｐゴシック"/>
            <family val="3"/>
            <charset val="128"/>
          </rPr>
          <t>「２②表　解消可能資金不足額」により算定した金額が自動的に記入されます。</t>
        </r>
      </text>
    </comment>
    <comment ref="AA4" authorId="0" shapeId="0" xr:uid="{3B9D8169-5F2C-484C-A2C4-23CB7D1CF97D}">
      <text>
        <r>
          <rPr>
            <sz val="10"/>
            <color indexed="81"/>
            <rFont val="ＭＳ Ｐゴシック"/>
            <family val="3"/>
            <charset val="128"/>
          </rPr>
          <t>資金不足額は負の値で表示されます。</t>
        </r>
      </text>
    </comment>
    <comment ref="AB4" authorId="0" shapeId="0" xr:uid="{5D8573EE-9247-4390-B591-4A472A4D225B}">
      <text>
        <r>
          <rPr>
            <sz val="10"/>
            <color indexed="81"/>
            <rFont val="ＭＳ Ｐゴシック"/>
            <family val="3"/>
            <charset val="128"/>
          </rPr>
          <t xml:space="preserve">資金不足額は正の値で表示されます。
</t>
        </r>
      </text>
    </comment>
    <comment ref="AP4" authorId="0" shapeId="0" xr:uid="{5A55BD91-7BA2-4CB8-A279-17DA577630C9}">
      <text>
        <r>
          <rPr>
            <sz val="10"/>
            <color indexed="81"/>
            <rFont val="ＭＳ Ｐゴシック"/>
            <family val="3"/>
            <charset val="128"/>
          </rPr>
          <t>２②Ａ１表により算定した金額を記入してください。</t>
        </r>
      </text>
    </comment>
    <comment ref="AQ4" authorId="0" shapeId="0" xr:uid="{A1E25FB7-7C50-4508-959A-5AC234416A9C}">
      <text>
        <r>
          <rPr>
            <sz val="10"/>
            <color indexed="81"/>
            <rFont val="ＭＳ Ｐゴシック"/>
            <family val="3"/>
            <charset val="128"/>
          </rPr>
          <t>２②Ｂ表により算定した金額を記入してください。</t>
        </r>
      </text>
    </comment>
    <comment ref="AS4" authorId="0" shapeId="0" xr:uid="{AFAAD3DD-F28F-48CE-A5D6-325B5D3AE3FB}">
      <text>
        <r>
          <rPr>
            <sz val="10"/>
            <color indexed="81"/>
            <rFont val="ＭＳ Ｐゴシック"/>
            <family val="3"/>
            <charset val="128"/>
          </rPr>
          <t>２②Ｄ表により算定した金額を記入してください。</t>
        </r>
      </text>
    </comment>
    <comment ref="AT4" authorId="0" shapeId="0" xr:uid="{6D1EC73A-88FB-4FB7-8ED5-81B80A8EAC8E}">
      <text>
        <r>
          <rPr>
            <sz val="10"/>
            <color indexed="81"/>
            <rFont val="ＭＳ Ｐゴシック"/>
            <family val="3"/>
            <charset val="128"/>
          </rPr>
          <t>２②Ｄ表により算定した金額を記入してください。</t>
        </r>
      </text>
    </comment>
    <comment ref="BI4" authorId="0" shapeId="0" xr:uid="{32C095DB-BA3E-4237-B1EC-1BDD51BC15C3}">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4" authorId="0" shapeId="0" xr:uid="{6CCD25C7-8FE0-455F-8E3B-C37800C5A1BE}">
      <text>
        <r>
          <rPr>
            <sz val="10"/>
            <color indexed="81"/>
            <rFont val="ＭＳ Ｐゴシック"/>
            <family val="3"/>
            <charset val="128"/>
          </rPr>
          <t>当該年度の前年度において元金償還金がない特別会計にあっては、記入不要です。</t>
        </r>
      </text>
    </comment>
    <comment ref="BM4" authorId="0" shapeId="0" xr:uid="{2BFAA8CC-86ED-427F-9A91-66042AAC2475}">
      <text>
        <r>
          <rPr>
            <sz val="10"/>
            <color indexed="81"/>
            <rFont val="ＭＳ Ｐゴシック"/>
            <family val="3"/>
            <charset val="128"/>
          </rPr>
          <t>４②③Ｂ表により算定した金額を記入してください。</t>
        </r>
      </text>
    </comment>
    <comment ref="CC4" authorId="0" shapeId="0" xr:uid="{0B805D9C-4315-4DC3-B291-40BCAADAE172}">
      <text>
        <r>
          <rPr>
            <sz val="10"/>
            <color indexed="81"/>
            <rFont val="ＭＳ Ｐゴシック"/>
            <family val="3"/>
            <charset val="128"/>
          </rPr>
          <t>(A-B)-(C-D+E)-F</t>
        </r>
      </text>
    </comment>
    <comment ref="G5" authorId="1" shapeId="0" xr:uid="{1524FB86-ED20-4320-BFCE-43C61407D8E1}">
      <text>
        <r>
          <rPr>
            <sz val="10"/>
            <color indexed="81"/>
            <rFont val="ＭＳ Ｐゴシック"/>
            <family val="3"/>
            <charset val="128"/>
          </rPr>
          <t>リストから該当するものを選択してください。</t>
        </r>
      </text>
    </comment>
    <comment ref="H5" authorId="1" shapeId="0" xr:uid="{1AD4D0A2-B818-4B96-82B3-92F92F3A5A7C}">
      <text>
        <r>
          <rPr>
            <sz val="10"/>
            <color indexed="81"/>
            <rFont val="ＭＳ Ｐゴシック"/>
            <family val="3"/>
            <charset val="128"/>
          </rPr>
          <t xml:space="preserve">リストから該当するものを選択してください。
1 公営企業に係る特別会計（宅地造成事業を行っている（＝販売用土地を保有している）ものを除く。）
2 宅地造成事業以外の事業と併せて宅地造成事業を行う公営企業に係る特別会計
3 宅地造成事業のみを行う公営企業に係る特別会計
</t>
        </r>
      </text>
    </comment>
    <comment ref="BD5" authorId="0" shapeId="0" xr:uid="{DB55C473-0E3C-4B59-A179-F0DBE9A693D5}">
      <text>
        <r>
          <rPr>
            <sz val="10"/>
            <color indexed="81"/>
            <rFont val="ＭＳ Ｐゴシック"/>
            <family val="3"/>
            <charset val="128"/>
          </rPr>
          <t>３②表により算定した金額を記入してください。
一部事務組合等にあっては、記入不要です。</t>
        </r>
      </text>
    </comment>
    <comment ref="V6" authorId="0" shapeId="0" xr:uid="{D9C5D72C-3772-4F5F-A089-F107EF83FF68}">
      <text>
        <r>
          <rPr>
            <sz val="10"/>
            <color indexed="81"/>
            <rFont val="ＭＳ Ｐゴシック"/>
            <family val="3"/>
            <charset val="128"/>
          </rPr>
          <t>「２③表　宅地造成事業に係る土地収入見込額等」における「(5)土地収入見込額」が自動的に記入されます。</t>
        </r>
      </text>
    </comment>
    <comment ref="Y6" authorId="0" shapeId="0" xr:uid="{0BD0C1BF-F7E2-4479-9F10-3771FC07B484}">
      <text>
        <r>
          <rPr>
            <sz val="10"/>
            <color indexed="81"/>
            <rFont val="ＭＳ Ｐゴシック"/>
            <family val="3"/>
            <charset val="128"/>
          </rPr>
          <t>宅造なし(1)+(2)-(3)
宅造あり(1)+(2)-(3)-(3')+(4)+(5)</t>
        </r>
      </text>
    </comment>
    <comment ref="Z6" authorId="0" shapeId="0" xr:uid="{262CE50A-6C0C-480B-A99D-F24907AAE608}">
      <text>
        <r>
          <rPr>
            <sz val="10"/>
            <color indexed="81"/>
            <rFont val="ＭＳ Ｐゴシック"/>
            <family val="3"/>
            <charset val="128"/>
          </rPr>
          <t>「２②表　解消可能資金不足額」により算定した金額が自動的に記入されます。</t>
        </r>
      </text>
    </comment>
    <comment ref="AA6" authorId="0" shapeId="0" xr:uid="{482BE7D7-B4F2-4B36-8AAD-43DDEF589EC1}">
      <text>
        <r>
          <rPr>
            <sz val="10"/>
            <color indexed="81"/>
            <rFont val="ＭＳ Ｐゴシック"/>
            <family val="3"/>
            <charset val="128"/>
          </rPr>
          <t>資金不足額は負の値で表示されます。</t>
        </r>
      </text>
    </comment>
    <comment ref="AB6" authorId="0" shapeId="0" xr:uid="{EC0E5708-C0FF-42DA-8723-CBF446952483}">
      <text>
        <r>
          <rPr>
            <sz val="10"/>
            <color indexed="81"/>
            <rFont val="ＭＳ Ｐゴシック"/>
            <family val="3"/>
            <charset val="128"/>
          </rPr>
          <t xml:space="preserve">資金不足額は正の値で表示されます。
</t>
        </r>
      </text>
    </comment>
    <comment ref="AP6" authorId="0" shapeId="0" xr:uid="{5225EB35-91D7-45B6-899A-512ECC774E3B}">
      <text>
        <r>
          <rPr>
            <sz val="10"/>
            <color indexed="81"/>
            <rFont val="ＭＳ Ｐゴシック"/>
            <family val="3"/>
            <charset val="128"/>
          </rPr>
          <t>２②Ａ１表により算定した金額を記入してください。</t>
        </r>
      </text>
    </comment>
    <comment ref="AR6" authorId="0" shapeId="0" xr:uid="{BA9C9775-78B9-45FE-B78D-6156AB32C034}">
      <text>
        <r>
          <rPr>
            <sz val="10"/>
            <color indexed="81"/>
            <rFont val="ＭＳ Ｐゴシック"/>
            <family val="3"/>
            <charset val="128"/>
          </rPr>
          <t>２②Ｃ表により算定した金額を記入してください。</t>
        </r>
      </text>
    </comment>
    <comment ref="AS6" authorId="0" shapeId="0" xr:uid="{DCFC04CE-CE3F-43E0-9DF8-3939E4C6981B}">
      <text>
        <r>
          <rPr>
            <sz val="10"/>
            <color indexed="81"/>
            <rFont val="ＭＳ Ｐゴシック"/>
            <family val="3"/>
            <charset val="128"/>
          </rPr>
          <t>２②Ｄ表により算定した金額を記入してください。</t>
        </r>
      </text>
    </comment>
    <comment ref="AT6" authorId="0" shapeId="0" xr:uid="{A475B84C-F40F-4C59-A596-02B7D83FB1C9}">
      <text>
        <r>
          <rPr>
            <sz val="10"/>
            <color indexed="81"/>
            <rFont val="ＭＳ Ｐゴシック"/>
            <family val="3"/>
            <charset val="128"/>
          </rPr>
          <t>２②Ｄ表により算定した金額を記入してください。</t>
        </r>
      </text>
    </comment>
    <comment ref="BI6" authorId="0" shapeId="0" xr:uid="{28B6DBAB-0948-4E5D-AEB6-86375F0D71E8}">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6" authorId="0" shapeId="0" xr:uid="{AE199CC2-93A7-4192-85DE-BC821AD12723}">
      <text>
        <r>
          <rPr>
            <sz val="10"/>
            <color indexed="81"/>
            <rFont val="ＭＳ Ｐゴシック"/>
            <family val="3"/>
            <charset val="128"/>
          </rPr>
          <t>当該年度の前年度において元金償還金がない特別会計にあっては、記入不要です。</t>
        </r>
      </text>
    </comment>
    <comment ref="BM6" authorId="0" shapeId="0" xr:uid="{73F98F50-D5AF-4BA2-BE7B-FD9F17DE457A}">
      <text>
        <r>
          <rPr>
            <sz val="10"/>
            <color indexed="81"/>
            <rFont val="ＭＳ Ｐゴシック"/>
            <family val="3"/>
            <charset val="128"/>
          </rPr>
          <t>４②③Ｂ表により算定した金額を記入してください。</t>
        </r>
      </text>
    </comment>
    <comment ref="CC6" authorId="0" shapeId="0" xr:uid="{7D51020B-E444-4D32-B711-8B383D8FA949}">
      <text>
        <r>
          <rPr>
            <sz val="10"/>
            <color indexed="81"/>
            <rFont val="ＭＳ Ｐゴシック"/>
            <family val="3"/>
            <charset val="128"/>
          </rPr>
          <t>A-(B+C)-D</t>
        </r>
      </text>
    </comment>
    <comment ref="G7" authorId="1" shapeId="0" xr:uid="{C451D801-42E3-4E34-A181-5D7F8CBEDE15}">
      <text>
        <r>
          <rPr>
            <sz val="10"/>
            <color indexed="81"/>
            <rFont val="ＭＳ Ｐゴシック"/>
            <family val="3"/>
            <charset val="128"/>
          </rPr>
          <t>リストから該当するものを選択してください。</t>
        </r>
      </text>
    </comment>
    <comment ref="BD7" authorId="0" shapeId="0" xr:uid="{5ED9B633-04EA-4917-85E6-F4E5B768A454}">
      <text>
        <r>
          <rPr>
            <sz val="10"/>
            <color indexed="81"/>
            <rFont val="ＭＳ Ｐゴシック"/>
            <family val="3"/>
            <charset val="128"/>
          </rPr>
          <t>３②表により算定した金額を記入してください。
一部事務組合等にあっては、記入不要です。</t>
        </r>
      </text>
    </comment>
    <comment ref="BI8" authorId="0" shapeId="0" xr:uid="{2477B97E-4EB5-4E1A-8D71-226EF3773603}">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8" authorId="0" shapeId="0" xr:uid="{60B7FA10-DFC7-46EB-BD85-05B856B0B29E}">
      <text>
        <r>
          <rPr>
            <sz val="10"/>
            <color indexed="81"/>
            <rFont val="ＭＳ Ｐゴシック"/>
            <family val="3"/>
            <charset val="128"/>
          </rPr>
          <t>当該年度の前年度において元金償還金がない特別会計にあっては、記入不要です。</t>
        </r>
      </text>
    </comment>
  </commentList>
</comments>
</file>

<file path=xl/sharedStrings.xml><?xml version="1.0" encoding="utf-8"?>
<sst xmlns="http://schemas.openxmlformats.org/spreadsheetml/2006/main" count="12630" uniqueCount="7254">
  <si>
    <t>歳入額 s</t>
    <rPh sb="0" eb="3">
      <t>サイニュウガク</t>
    </rPh>
    <phoneticPr fontId="2"/>
  </si>
  <si>
    <t>算入地方債</t>
    <rPh sb="0" eb="2">
      <t>サンニュウ</t>
    </rPh>
    <rPh sb="2" eb="5">
      <t>チホウサイ</t>
    </rPh>
    <phoneticPr fontId="2"/>
  </si>
  <si>
    <t>歳出額</t>
    <rPh sb="0" eb="2">
      <t>サイシュツ</t>
    </rPh>
    <rPh sb="2" eb="3">
      <t>ガク</t>
    </rPh>
    <phoneticPr fontId="2"/>
  </si>
  <si>
    <t>(5)</t>
    <phoneticPr fontId="2"/>
  </si>
  <si>
    <t>(4)</t>
    <phoneticPr fontId="2"/>
  </si>
  <si>
    <t>(3)</t>
    <phoneticPr fontId="2"/>
  </si>
  <si>
    <t>特別会計名</t>
    <rPh sb="0" eb="1">
      <t>トク</t>
    </rPh>
    <rPh sb="1" eb="2">
      <t>ベツ</t>
    </rPh>
    <rPh sb="2" eb="4">
      <t>カイケイ</t>
    </rPh>
    <rPh sb="4" eb="5">
      <t>メイ</t>
    </rPh>
    <phoneticPr fontId="2"/>
  </si>
  <si>
    <t>法適用企業</t>
    <rPh sb="0" eb="1">
      <t>ホウ</t>
    </rPh>
    <rPh sb="1" eb="3">
      <t>テキヨウ</t>
    </rPh>
    <rPh sb="3" eb="5">
      <t>キギョウ</t>
    </rPh>
    <phoneticPr fontId="2"/>
  </si>
  <si>
    <t>流動負債 a</t>
    <rPh sb="0" eb="2">
      <t>リュウドウ</t>
    </rPh>
    <rPh sb="2" eb="4">
      <t>フサイ</t>
    </rPh>
    <phoneticPr fontId="2"/>
  </si>
  <si>
    <t>地方債の名称</t>
    <rPh sb="0" eb="3">
      <t>チホウサイ</t>
    </rPh>
    <rPh sb="4" eb="6">
      <t>メイショウ</t>
    </rPh>
    <phoneticPr fontId="2"/>
  </si>
  <si>
    <t>流動負債</t>
    <rPh sb="0" eb="2">
      <t>リュウドウ</t>
    </rPh>
    <rPh sb="2" eb="4">
      <t>フサイ</t>
    </rPh>
    <phoneticPr fontId="2"/>
  </si>
  <si>
    <t>固定負債</t>
    <rPh sb="0" eb="2">
      <t>コテイ</t>
    </rPh>
    <rPh sb="2" eb="4">
      <t>フサイ</t>
    </rPh>
    <phoneticPr fontId="2"/>
  </si>
  <si>
    <t>流動資産</t>
    <rPh sb="0" eb="2">
      <t>リュウドウ</t>
    </rPh>
    <rPh sb="2" eb="4">
      <t>シサン</t>
    </rPh>
    <phoneticPr fontId="2"/>
  </si>
  <si>
    <t>合計</t>
    <rPh sb="0" eb="2">
      <t>ゴウケイ</t>
    </rPh>
    <phoneticPr fontId="2"/>
  </si>
  <si>
    <t>固定資産</t>
    <rPh sb="0" eb="2">
      <t>コテイ</t>
    </rPh>
    <rPh sb="2" eb="4">
      <t>シサン</t>
    </rPh>
    <phoneticPr fontId="2"/>
  </si>
  <si>
    <t>未売出土地収入見込額</t>
    <rPh sb="0" eb="1">
      <t>ミ</t>
    </rPh>
    <rPh sb="1" eb="3">
      <t>ウリダシ</t>
    </rPh>
    <rPh sb="3" eb="5">
      <t>トチ</t>
    </rPh>
    <rPh sb="5" eb="7">
      <t>シュウニュウ</t>
    </rPh>
    <rPh sb="7" eb="9">
      <t>ミコミ</t>
    </rPh>
    <rPh sb="9" eb="10">
      <t>ガク</t>
    </rPh>
    <phoneticPr fontId="2"/>
  </si>
  <si>
    <t>地方債現在高</t>
    <rPh sb="0" eb="3">
      <t>チホウサイ</t>
    </rPh>
    <rPh sb="3" eb="6">
      <t>ゲンザイダカ</t>
    </rPh>
    <phoneticPr fontId="2"/>
  </si>
  <si>
    <t>（合計）</t>
    <rPh sb="1" eb="3">
      <t>ゴウケイ</t>
    </rPh>
    <phoneticPr fontId="2"/>
  </si>
  <si>
    <t>令３条１項２号ロ</t>
    <rPh sb="0" eb="1">
      <t>レイ</t>
    </rPh>
    <rPh sb="2" eb="3">
      <t>ジョウ</t>
    </rPh>
    <rPh sb="4" eb="5">
      <t>コウ</t>
    </rPh>
    <rPh sb="6" eb="7">
      <t>ゴウ</t>
    </rPh>
    <phoneticPr fontId="2"/>
  </si>
  <si>
    <t>令３条１項２号イ</t>
    <rPh sb="0" eb="1">
      <t>レイ</t>
    </rPh>
    <rPh sb="2" eb="3">
      <t>ジョウ</t>
    </rPh>
    <rPh sb="4" eb="5">
      <t>コウ</t>
    </rPh>
    <rPh sb="6" eb="7">
      <t>ゴウ</t>
    </rPh>
    <phoneticPr fontId="2"/>
  </si>
  <si>
    <t>(合計)</t>
    <rPh sb="1" eb="3">
      <t>ゴウケイ</t>
    </rPh>
    <phoneticPr fontId="2"/>
  </si>
  <si>
    <t>都道府県名</t>
    <rPh sb="0" eb="4">
      <t>トドウフケン</t>
    </rPh>
    <rPh sb="4" eb="5">
      <t>メイ</t>
    </rPh>
    <phoneticPr fontId="2"/>
  </si>
  <si>
    <t>法適</t>
    <rPh sb="0" eb="2">
      <t>ホウテキ</t>
    </rPh>
    <phoneticPr fontId="2"/>
  </si>
  <si>
    <t>非適</t>
    <rPh sb="0" eb="1">
      <t>ヒ</t>
    </rPh>
    <rPh sb="1" eb="2">
      <t>テキ</t>
    </rPh>
    <phoneticPr fontId="2"/>
  </si>
  <si>
    <t>事業</t>
    <rPh sb="0" eb="2">
      <t>ジギョウ</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</si>
  <si>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</si>
  <si>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</si>
  <si>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</si>
  <si>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</si>
  <si>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</si>
  <si>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</si>
  <si>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</si>
  <si>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</si>
  <si>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</si>
  <si>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</si>
  <si>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</si>
  <si>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</si>
  <si>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</si>
  <si>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</si>
  <si>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</si>
  <si>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</si>
  <si>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</si>
  <si>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</si>
  <si>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</si>
  <si>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</si>
  <si>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</si>
  <si>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</si>
  <si>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</si>
  <si>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</si>
  <si>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</si>
  <si>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</si>
  <si>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</si>
  <si>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</si>
  <si>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</si>
  <si>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</si>
  <si>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</si>
  <si>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</si>
  <si>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</si>
  <si>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</si>
  <si>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</si>
  <si>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</si>
  <si>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</si>
  <si>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</si>
  <si>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</si>
  <si>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</si>
  <si>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</si>
  <si>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</si>
  <si>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</si>
  <si>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</si>
  <si>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</si>
  <si>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</si>
  <si>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</si>
  <si>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t>
  </si>
  <si>
    <t>札幌市</t>
  </si>
  <si>
    <t>012025</t>
  </si>
  <si>
    <t>函館市</t>
  </si>
  <si>
    <t>012033</t>
  </si>
  <si>
    <t>小樽市</t>
  </si>
  <si>
    <t>012041</t>
  </si>
  <si>
    <t>旭川市</t>
  </si>
  <si>
    <t>012050</t>
  </si>
  <si>
    <t>室蘭市</t>
  </si>
  <si>
    <t>012068</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</si>
  <si>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</si>
  <si>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</si>
  <si>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</si>
  <si>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</si>
  <si>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</si>
  <si>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</si>
  <si>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</si>
  <si>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</si>
  <si>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</si>
  <si>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</si>
  <si>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</si>
  <si>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</si>
  <si>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</si>
  <si>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</si>
  <si>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</si>
  <si>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</si>
  <si>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</si>
  <si>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</si>
  <si>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</si>
  <si>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</si>
  <si>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</si>
  <si>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</si>
  <si>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</si>
  <si>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</si>
  <si>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</si>
  <si>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</si>
  <si>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</si>
  <si>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</si>
  <si>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</si>
  <si>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</si>
  <si>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</si>
  <si>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</si>
  <si>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</si>
  <si>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</si>
  <si>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</si>
  <si>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</si>
  <si>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</si>
  <si>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</si>
  <si>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</si>
  <si>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</si>
  <si>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</si>
  <si>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</si>
  <si>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</si>
  <si>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</si>
  <si>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</si>
  <si>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</si>
  <si>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</si>
  <si>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</si>
  <si>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</si>
  <si>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</si>
  <si>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</si>
  <si>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</si>
  <si>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</si>
  <si>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</si>
  <si>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</si>
  <si>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</si>
  <si>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</si>
  <si>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</si>
  <si>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</si>
  <si>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</si>
  <si>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</si>
  <si>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</si>
  <si>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</si>
  <si>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</si>
  <si>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</si>
  <si>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</si>
  <si>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</si>
  <si>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</si>
  <si>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</si>
  <si>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</si>
  <si>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</si>
  <si>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</si>
  <si>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</si>
  <si>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</si>
  <si>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</si>
  <si>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</si>
  <si>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</si>
  <si>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</si>
  <si>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</si>
  <si>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</si>
  <si>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</si>
  <si>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</si>
  <si>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</si>
  <si>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</si>
  <si>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</si>
  <si>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</si>
  <si>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</si>
  <si>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</si>
  <si>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</si>
  <si>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</si>
  <si>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</si>
  <si>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</si>
  <si>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</si>
  <si>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</si>
  <si>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</si>
  <si>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</si>
  <si>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</si>
  <si>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</si>
  <si>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</si>
  <si>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</si>
  <si>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</si>
  <si>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</si>
  <si>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</si>
  <si>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</si>
  <si>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</si>
  <si>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</si>
  <si>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</si>
  <si>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</si>
  <si>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</si>
  <si>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</si>
  <si>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</si>
  <si>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</si>
  <si>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</si>
  <si>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</si>
  <si>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</si>
  <si>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</si>
  <si>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</si>
  <si>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</si>
  <si>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</si>
  <si>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</si>
  <si>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</si>
  <si>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</si>
  <si>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</si>
  <si>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</si>
  <si>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</si>
  <si>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</si>
  <si>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</si>
  <si>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</si>
  <si>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</si>
  <si>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</si>
  <si>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</si>
  <si>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</si>
  <si>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</si>
  <si>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</si>
  <si>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</si>
  <si>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</si>
  <si>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</si>
  <si>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</si>
  <si>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</si>
  <si>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</si>
  <si>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</si>
  <si>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</si>
  <si>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</si>
  <si>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</si>
  <si>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</si>
  <si>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</si>
  <si>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</si>
  <si>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</si>
  <si>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</si>
  <si>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</si>
  <si>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</si>
  <si>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</si>
  <si>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</si>
  <si>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</si>
  <si>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</si>
  <si>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</si>
  <si>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</si>
  <si>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</si>
  <si>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</si>
  <si>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</si>
  <si>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幌加内町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</si>
  <si>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</si>
  <si>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</si>
  <si>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</si>
  <si>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</si>
  <si>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</si>
  <si>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</si>
  <si>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</si>
  <si>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</si>
  <si>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</si>
  <si>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</si>
  <si>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</si>
  <si>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</si>
  <si>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</si>
  <si>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</si>
  <si>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</si>
  <si>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</si>
  <si>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</si>
  <si>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</si>
  <si>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</si>
  <si>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</si>
  <si>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</si>
  <si>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</si>
  <si>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</si>
  <si>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</si>
  <si>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</si>
  <si>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</si>
  <si>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</si>
  <si>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</si>
  <si>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</si>
  <si>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</si>
  <si>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</si>
  <si>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</si>
  <si>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</si>
  <si>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</si>
  <si>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</si>
  <si>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</si>
  <si>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014818</t>
  </si>
  <si>
    <t>増毛町</t>
  </si>
  <si>
    <t>014826</t>
  </si>
  <si>
    <t>小平町</t>
  </si>
  <si>
    <t>014834</t>
  </si>
  <si>
    <t>苫前町</t>
  </si>
  <si>
    <t>014842</t>
  </si>
  <si>
    <t>羽幌町</t>
  </si>
  <si>
    <t>014851</t>
  </si>
  <si>
    <t>初山別村</t>
  </si>
  <si>
    <t>014869</t>
  </si>
  <si>
    <t>遠別町</t>
  </si>
  <si>
    <t>014877</t>
  </si>
  <si>
    <t>天塩町</t>
  </si>
  <si>
    <t>幌延町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</si>
  <si>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</si>
  <si>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</si>
  <si>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</si>
  <si>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</si>
  <si>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</si>
  <si>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</si>
  <si>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</si>
  <si>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</si>
  <si>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</si>
  <si>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</si>
  <si>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</si>
  <si>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</si>
  <si>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</si>
  <si>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</si>
  <si>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</si>
  <si>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</si>
  <si>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</si>
  <si>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</si>
  <si>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</si>
  <si>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</si>
  <si>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</si>
  <si>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</si>
  <si>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</si>
  <si>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</si>
  <si>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</si>
  <si>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</si>
  <si>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</si>
  <si>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</si>
  <si>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</si>
  <si>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</si>
  <si>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</si>
  <si>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</si>
  <si>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</si>
  <si>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</si>
  <si>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</si>
  <si>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</si>
  <si>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</si>
  <si>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</si>
  <si>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</si>
  <si>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</si>
  <si>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</si>
  <si>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</si>
  <si>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</si>
  <si>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</si>
  <si>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</si>
  <si>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</si>
  <si>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</si>
  <si>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</si>
  <si>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</si>
  <si>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</si>
  <si>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</si>
  <si>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</si>
  <si>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</si>
  <si>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</si>
  <si>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</si>
  <si>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</si>
  <si>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</si>
  <si>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</si>
  <si>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</si>
  <si>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</si>
  <si>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</si>
  <si>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</si>
  <si>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</si>
  <si>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</si>
  <si>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</si>
  <si>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</si>
  <si>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</si>
  <si>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</si>
  <si>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</si>
  <si>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</si>
  <si>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</si>
  <si>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</si>
  <si>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</si>
  <si>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</si>
  <si>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</si>
  <si>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</si>
  <si>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</si>
  <si>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</si>
  <si>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</si>
  <si>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</si>
  <si>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</si>
  <si>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</si>
  <si>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</si>
  <si>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</si>
  <si>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</si>
  <si>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</si>
  <si>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</si>
  <si>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</si>
  <si>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</si>
  <si>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</si>
  <si>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</si>
  <si>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</si>
  <si>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</si>
  <si>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</si>
  <si>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</si>
  <si>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</si>
  <si>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</si>
  <si>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</si>
  <si>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</si>
  <si>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</si>
  <si>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</si>
  <si>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</si>
  <si>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</si>
  <si>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</si>
  <si>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</si>
  <si>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</si>
  <si>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</si>
  <si>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</si>
  <si>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</si>
  <si>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</si>
  <si>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</si>
  <si>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</si>
  <si>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</si>
  <si>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</si>
  <si>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</si>
  <si>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</si>
  <si>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</si>
  <si>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</si>
  <si>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</si>
  <si>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</si>
  <si>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</si>
  <si>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</si>
  <si>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</si>
  <si>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</si>
  <si>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</si>
  <si>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</si>
  <si>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</si>
  <si>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</si>
  <si>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</si>
  <si>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</si>
  <si>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</si>
  <si>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</si>
  <si>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</si>
  <si>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</si>
  <si>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</si>
  <si>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</si>
  <si>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</si>
  <si>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</si>
  <si>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</si>
  <si>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</si>
  <si>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</si>
  <si>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</si>
  <si>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</si>
  <si>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</si>
  <si>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</si>
  <si>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</si>
  <si>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</si>
  <si>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</si>
  <si>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</si>
  <si>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</si>
  <si>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</si>
  <si>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</si>
  <si>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</si>
  <si>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</si>
  <si>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</si>
  <si>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</si>
  <si>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</si>
  <si>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</si>
  <si>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</si>
  <si>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</si>
  <si>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</si>
  <si>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</si>
  <si>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</si>
  <si>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</si>
  <si>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</si>
  <si>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</si>
  <si>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</si>
  <si>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</si>
  <si>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</si>
  <si>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</si>
  <si>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</si>
  <si>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</si>
  <si>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</si>
  <si>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</si>
  <si>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</si>
  <si>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</si>
  <si>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</si>
  <si>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</si>
  <si>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</si>
  <si>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</si>
  <si>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</si>
  <si>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</si>
  <si>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</si>
  <si>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</si>
  <si>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</si>
  <si>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</si>
  <si>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</si>
  <si>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</si>
  <si>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</si>
  <si>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</si>
  <si>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</si>
  <si>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</si>
  <si>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</si>
  <si>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</si>
  <si>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</si>
  <si>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</si>
  <si>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</si>
  <si>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</si>
  <si>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</si>
  <si>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</si>
  <si>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</si>
  <si>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</si>
  <si>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</si>
  <si>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</si>
  <si>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</si>
  <si>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</si>
  <si>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</si>
  <si>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</si>
  <si>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</si>
  <si>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024503</t>
  </si>
  <si>
    <t>新郷村</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</si>
  <si>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</si>
  <si>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</si>
  <si>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</si>
  <si>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</si>
  <si>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</si>
  <si>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</si>
  <si>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</si>
  <si>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</si>
  <si>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</si>
  <si>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</si>
  <si>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</si>
  <si>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</si>
  <si>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</si>
  <si>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</si>
  <si>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</si>
  <si>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</si>
  <si>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</si>
  <si>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</si>
  <si>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</si>
  <si>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</si>
  <si>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</si>
  <si>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</si>
  <si>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</si>
  <si>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</si>
  <si>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</si>
  <si>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</si>
  <si>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</si>
  <si>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</si>
  <si>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</si>
  <si>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</si>
  <si>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</si>
  <si>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</si>
  <si>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</si>
  <si>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</si>
  <si>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</si>
  <si>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</si>
  <si>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</si>
  <si>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</si>
  <si>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</si>
  <si>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</si>
  <si>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</si>
  <si>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</si>
  <si>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</si>
  <si>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</si>
  <si>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</si>
  <si>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</si>
  <si>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</si>
  <si>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</si>
  <si>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</si>
  <si>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</si>
  <si>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</si>
  <si>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</si>
  <si>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</si>
  <si>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</si>
  <si>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</si>
  <si>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</si>
  <si>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</si>
  <si>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</si>
  <si>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</si>
  <si>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</si>
  <si>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</si>
  <si>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</si>
  <si>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</si>
  <si>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</si>
  <si>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</si>
  <si>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</si>
  <si>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</si>
  <si>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</si>
  <si>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</si>
  <si>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</si>
  <si>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</si>
  <si>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</si>
  <si>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</si>
  <si>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</si>
  <si>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</si>
  <si>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</si>
  <si>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</si>
  <si>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</si>
  <si>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</si>
  <si>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</si>
  <si>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</si>
  <si>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</si>
  <si>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</si>
  <si>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</si>
  <si>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</si>
  <si>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</si>
  <si>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</si>
  <si>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</si>
  <si>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</si>
  <si>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</si>
  <si>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</si>
  <si>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</si>
  <si>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</si>
  <si>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</si>
  <si>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</si>
  <si>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</si>
  <si>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</si>
  <si>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</si>
  <si>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</si>
  <si>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</si>
  <si>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</si>
  <si>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</si>
  <si>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</si>
  <si>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</si>
  <si>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</si>
  <si>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</si>
  <si>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</si>
  <si>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</si>
  <si>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</si>
  <si>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</si>
  <si>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</si>
  <si>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</si>
  <si>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</si>
  <si>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</si>
  <si>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</si>
  <si>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</si>
  <si>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</si>
  <si>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</si>
  <si>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</si>
  <si>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</si>
  <si>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</si>
  <si>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</si>
  <si>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</si>
  <si>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</si>
  <si>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</si>
  <si>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</si>
  <si>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</si>
  <si>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</si>
  <si>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</si>
  <si>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</si>
  <si>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</si>
  <si>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</si>
  <si>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</si>
  <si>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</si>
  <si>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</si>
  <si>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</si>
  <si>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</si>
  <si>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</si>
  <si>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</si>
  <si>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</si>
  <si>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</si>
  <si>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</si>
  <si>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</si>
  <si>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</si>
  <si>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</si>
  <si>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</si>
  <si>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</si>
  <si>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</si>
  <si>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</si>
  <si>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</si>
  <si>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</si>
  <si>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</si>
  <si>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</si>
  <si>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</si>
  <si>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</si>
  <si>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</si>
  <si>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</si>
  <si>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</si>
  <si>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</si>
  <si>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</si>
  <si>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</si>
  <si>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</si>
  <si>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</si>
  <si>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</si>
  <si>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</si>
  <si>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</si>
  <si>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</si>
  <si>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</si>
  <si>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</si>
  <si>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</si>
  <si>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</si>
  <si>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</si>
  <si>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</si>
  <si>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</si>
  <si>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</si>
  <si>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</si>
  <si>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</si>
  <si>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</si>
  <si>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</si>
  <si>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</si>
  <si>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</si>
  <si>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</si>
  <si>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</si>
  <si>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</si>
  <si>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</si>
  <si>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</si>
  <si>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</si>
  <si>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</si>
  <si>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</si>
  <si>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</si>
  <si>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</si>
  <si>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</si>
  <si>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</si>
  <si>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</si>
  <si>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</si>
  <si>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</si>
  <si>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</si>
  <si>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</si>
  <si>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</si>
  <si>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</si>
  <si>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</si>
  <si>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</si>
  <si>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</si>
  <si>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</si>
  <si>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</si>
  <si>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</si>
  <si>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</si>
  <si>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</si>
  <si>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</si>
  <si>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</si>
  <si>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</si>
  <si>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</si>
  <si>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</si>
  <si>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</si>
  <si>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</si>
  <si>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</si>
  <si>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</si>
  <si>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</si>
  <si>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</si>
  <si>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</si>
  <si>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</si>
  <si>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</si>
  <si>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</si>
  <si>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</si>
  <si>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</si>
  <si>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</si>
  <si>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</si>
  <si>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</si>
  <si>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</si>
  <si>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</si>
  <si>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</si>
  <si>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</si>
  <si>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</si>
  <si>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</si>
  <si>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</si>
  <si>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</si>
  <si>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</si>
  <si>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</si>
  <si>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</si>
  <si>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</si>
  <si>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</si>
  <si>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</si>
  <si>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</si>
  <si>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</si>
  <si>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</si>
  <si>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</si>
  <si>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</si>
  <si>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</si>
  <si>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</si>
  <si>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</si>
  <si>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</si>
  <si>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</si>
  <si>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</si>
  <si>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</si>
  <si>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</si>
  <si>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</si>
  <si>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</si>
  <si>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</si>
  <si>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</si>
  <si>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</si>
  <si>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</si>
  <si>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</si>
  <si>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</si>
  <si>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</si>
  <si>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</si>
  <si>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</si>
  <si>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</si>
  <si>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</si>
  <si>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</si>
  <si>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</si>
  <si>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</si>
  <si>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</si>
  <si>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</si>
  <si>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</si>
  <si>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</si>
  <si>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</si>
  <si>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</si>
  <si>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</si>
  <si>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</si>
  <si>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</si>
  <si>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</si>
  <si>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</si>
  <si>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</si>
  <si>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</si>
  <si>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</si>
  <si>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</si>
  <si>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</si>
  <si>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</si>
  <si>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</si>
  <si>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</si>
  <si>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</si>
  <si>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</si>
  <si>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</si>
  <si>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</si>
  <si>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</si>
  <si>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</si>
  <si>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</si>
  <si>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</si>
  <si>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</si>
  <si>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</si>
  <si>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</si>
  <si>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</si>
  <si>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</si>
  <si>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</si>
  <si>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</si>
  <si>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</si>
  <si>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</si>
  <si>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</si>
  <si>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</si>
  <si>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</si>
  <si>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</si>
  <si>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</si>
  <si>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</si>
  <si>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</si>
  <si>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</si>
  <si>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</si>
  <si>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</si>
  <si>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</si>
  <si>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</si>
  <si>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</si>
  <si>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</si>
  <si>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</si>
  <si>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</si>
  <si>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</si>
  <si>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</si>
  <si>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</si>
  <si>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</si>
  <si>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</si>
  <si>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</si>
  <si>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</si>
  <si>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</si>
  <si>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</si>
  <si>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</si>
  <si>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</si>
  <si>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</si>
  <si>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</si>
  <si>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</si>
  <si>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</si>
  <si>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</si>
  <si>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</si>
  <si>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</si>
  <si>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</si>
  <si>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</si>
  <si>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</si>
  <si>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</si>
  <si>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</si>
  <si>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</si>
  <si>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</si>
  <si>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</si>
  <si>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</si>
  <si>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</si>
  <si>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</si>
  <si>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</si>
  <si>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</si>
  <si>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</si>
  <si>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</si>
  <si>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</si>
  <si>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</si>
  <si>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</si>
  <si>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</si>
  <si>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</si>
  <si>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</si>
  <si>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</si>
  <si>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</si>
  <si>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</si>
  <si>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</si>
  <si>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</si>
  <si>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082015</t>
  </si>
  <si>
    <t>水戸市</t>
  </si>
  <si>
    <t>082023</t>
  </si>
  <si>
    <t>日立市</t>
  </si>
  <si>
    <t>082031</t>
  </si>
  <si>
    <t>土浦市</t>
  </si>
  <si>
    <t>082040</t>
  </si>
  <si>
    <t>古河市</t>
  </si>
  <si>
    <t>082058</t>
  </si>
  <si>
    <t>石岡市</t>
  </si>
  <si>
    <t>082074</t>
  </si>
  <si>
    <t>結城市</t>
  </si>
  <si>
    <t>082082</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</si>
  <si>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</si>
  <si>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</si>
  <si>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</si>
  <si>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</si>
  <si>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</si>
  <si>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</si>
  <si>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</si>
  <si>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</si>
  <si>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</si>
  <si>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</si>
  <si>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</si>
  <si>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</si>
  <si>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</si>
  <si>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</si>
  <si>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</si>
  <si>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</si>
  <si>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</si>
  <si>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</si>
  <si>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</si>
  <si>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</si>
  <si>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</si>
  <si>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</si>
  <si>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</si>
  <si>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</si>
  <si>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</si>
  <si>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</si>
  <si>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</si>
  <si>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</si>
  <si>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</si>
  <si>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</si>
  <si>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</si>
  <si>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</si>
  <si>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</si>
  <si>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</si>
  <si>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</si>
  <si>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</si>
  <si>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</si>
  <si>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</si>
  <si>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</si>
  <si>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</si>
  <si>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</si>
  <si>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</si>
  <si>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</si>
  <si>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</si>
  <si>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</si>
  <si>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</si>
  <si>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</si>
  <si>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</si>
  <si>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</si>
  <si>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</si>
  <si>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</si>
  <si>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</si>
  <si>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</si>
  <si>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</si>
  <si>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</si>
  <si>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</si>
  <si>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</si>
  <si>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</si>
  <si>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</si>
  <si>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</si>
  <si>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</si>
  <si>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</si>
  <si>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</si>
  <si>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</si>
  <si>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</si>
  <si>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</si>
  <si>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</si>
  <si>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</si>
  <si>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</si>
  <si>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</si>
  <si>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</si>
  <si>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</si>
  <si>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</si>
  <si>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</si>
  <si>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</si>
  <si>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</si>
  <si>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</si>
  <si>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</si>
  <si>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</si>
  <si>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</si>
  <si>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</si>
  <si>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</si>
  <si>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</si>
  <si>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</si>
  <si>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</si>
  <si>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</si>
  <si>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</si>
  <si>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</si>
  <si>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</si>
  <si>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</si>
  <si>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</si>
  <si>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</si>
  <si>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</si>
  <si>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</si>
  <si>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</si>
  <si>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</si>
  <si>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</si>
  <si>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</si>
  <si>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</si>
  <si>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</si>
  <si>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</si>
  <si>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</si>
  <si>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</si>
  <si>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</si>
  <si>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二宮町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</si>
  <si>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</si>
  <si>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</si>
  <si>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</si>
  <si>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</si>
  <si>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</si>
  <si>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</si>
  <si>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</si>
  <si>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</si>
  <si>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</si>
  <si>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</si>
  <si>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</si>
  <si>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</si>
  <si>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</si>
  <si>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</si>
  <si>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</si>
  <si>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</si>
  <si>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</si>
  <si>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</si>
  <si>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</si>
  <si>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</si>
  <si>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</si>
  <si>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</si>
  <si>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</si>
  <si>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</si>
  <si>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</si>
  <si>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</si>
  <si>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</si>
  <si>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</si>
  <si>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</si>
  <si>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</si>
  <si>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</si>
  <si>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</si>
  <si>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</si>
  <si>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</si>
  <si>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</si>
  <si>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</si>
  <si>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</si>
  <si>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</si>
  <si>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</si>
  <si>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</si>
  <si>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</si>
  <si>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</si>
  <si>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</si>
  <si>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</si>
  <si>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</si>
  <si>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</si>
  <si>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</si>
  <si>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</si>
  <si>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</si>
  <si>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</si>
  <si>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</si>
  <si>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</si>
  <si>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</si>
  <si>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</si>
  <si>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</si>
  <si>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</si>
  <si>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</si>
  <si>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</si>
  <si>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</si>
  <si>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</si>
  <si>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</si>
  <si>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</si>
  <si>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</si>
  <si>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</si>
  <si>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</si>
  <si>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</si>
  <si>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</si>
  <si>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</si>
  <si>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</si>
  <si>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</si>
  <si>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</si>
  <si>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</si>
  <si>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</si>
  <si>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</si>
  <si>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</si>
  <si>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</si>
  <si>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</si>
  <si>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</si>
  <si>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</si>
  <si>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</si>
  <si>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</si>
  <si>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</si>
  <si>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</si>
  <si>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</si>
  <si>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</si>
  <si>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</si>
  <si>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</si>
  <si>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</si>
  <si>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</si>
  <si>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</si>
  <si>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</si>
  <si>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</si>
  <si>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</si>
  <si>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</si>
  <si>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</si>
  <si>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</si>
  <si>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</si>
  <si>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</si>
  <si>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</si>
  <si>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</si>
  <si>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</si>
  <si>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</si>
  <si>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</si>
  <si>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</si>
  <si>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</si>
  <si>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</si>
  <si>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</si>
  <si>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</si>
  <si>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</si>
  <si>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</si>
  <si>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</si>
  <si>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</si>
  <si>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</si>
  <si>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</si>
  <si>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</si>
  <si>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</si>
  <si>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</si>
  <si>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</si>
  <si>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</si>
  <si>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</si>
  <si>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</si>
  <si>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</si>
  <si>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</si>
  <si>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</si>
  <si>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</si>
  <si>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</si>
  <si>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</si>
  <si>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</si>
  <si>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</si>
  <si>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</si>
  <si>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</si>
  <si>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</si>
  <si>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</si>
  <si>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</si>
  <si>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</si>
  <si>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</si>
  <si>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</si>
  <si>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</si>
  <si>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</si>
  <si>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</si>
  <si>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</si>
  <si>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</si>
  <si>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</si>
  <si>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</si>
  <si>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</si>
  <si>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</si>
  <si>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</si>
  <si>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</si>
  <si>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</si>
  <si>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</si>
  <si>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</si>
  <si>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</si>
  <si>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</si>
  <si>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</si>
  <si>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</si>
  <si>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</si>
  <si>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</si>
  <si>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</si>
  <si>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</si>
  <si>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</si>
  <si>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</si>
  <si>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</si>
  <si>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</si>
  <si>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</si>
  <si>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</si>
  <si>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</si>
  <si>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</si>
  <si>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</si>
  <si>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</si>
  <si>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</si>
  <si>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</si>
  <si>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</si>
  <si>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</si>
  <si>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</si>
  <si>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</si>
  <si>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</si>
  <si>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</si>
  <si>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</si>
  <si>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</si>
  <si>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</si>
  <si>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</si>
  <si>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</si>
  <si>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</si>
  <si>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</si>
  <si>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</si>
  <si>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</si>
  <si>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</si>
  <si>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</si>
  <si>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</si>
  <si>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</si>
  <si>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</si>
  <si>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</si>
  <si>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</si>
  <si>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</si>
  <si>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</si>
  <si>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</si>
  <si>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</si>
  <si>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</si>
  <si>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</si>
  <si>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</si>
  <si>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</si>
  <si>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</si>
  <si>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</si>
  <si>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</si>
  <si>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</si>
  <si>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</si>
  <si>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</si>
  <si>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</si>
  <si>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</si>
  <si>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</si>
  <si>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</si>
  <si>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</si>
  <si>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</si>
  <si>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</si>
  <si>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</si>
  <si>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</si>
  <si>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</si>
  <si>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</si>
  <si>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</si>
  <si>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</si>
  <si>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</si>
  <si>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</si>
  <si>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</si>
  <si>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</si>
  <si>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</si>
  <si>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</si>
  <si>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</si>
  <si>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</si>
  <si>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</si>
  <si>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</si>
  <si>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</si>
  <si>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</si>
  <si>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</si>
  <si>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</si>
  <si>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</si>
  <si>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</si>
  <si>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</si>
  <si>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</si>
  <si>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</si>
  <si>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</si>
  <si>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</si>
  <si>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</si>
  <si>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</si>
  <si>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</si>
  <si>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</si>
  <si>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</si>
  <si>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</si>
  <si>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</si>
  <si>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</si>
  <si>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</si>
  <si>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</si>
  <si>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</si>
  <si>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</si>
  <si>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</si>
  <si>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</si>
  <si>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122254</t>
  </si>
  <si>
    <t>君津市</t>
  </si>
  <si>
    <t>122262</t>
  </si>
  <si>
    <t>富津市</t>
  </si>
  <si>
    <t>122271</t>
  </si>
  <si>
    <t>浦安市</t>
  </si>
  <si>
    <t>122289</t>
  </si>
  <si>
    <t>四街道市</t>
  </si>
  <si>
    <t>122297</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</si>
  <si>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</si>
  <si>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</si>
  <si>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</si>
  <si>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</si>
  <si>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</si>
  <si>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</si>
  <si>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</si>
  <si>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</si>
  <si>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</si>
  <si>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</si>
  <si>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</si>
  <si>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</si>
  <si>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</si>
  <si>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</si>
  <si>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</si>
  <si>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</si>
  <si>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</si>
  <si>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</si>
  <si>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</si>
  <si>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</si>
  <si>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</si>
  <si>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</si>
  <si>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</si>
  <si>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</si>
  <si>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</si>
  <si>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</si>
  <si>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</si>
  <si>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</si>
  <si>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</si>
  <si>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</si>
  <si>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</si>
  <si>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</si>
  <si>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</si>
  <si>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</si>
  <si>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</si>
  <si>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</si>
  <si>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</si>
  <si>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</si>
  <si>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</si>
  <si>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</si>
  <si>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</si>
  <si>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</si>
  <si>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</si>
  <si>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</si>
  <si>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</si>
  <si>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</si>
  <si>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</si>
  <si>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</si>
  <si>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</si>
  <si>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</si>
  <si>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</si>
  <si>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</si>
  <si>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</si>
  <si>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</si>
  <si>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</si>
  <si>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</si>
  <si>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</si>
  <si>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</si>
  <si>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</si>
  <si>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</si>
  <si>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</si>
  <si>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</si>
  <si>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</si>
  <si>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</si>
  <si>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</si>
  <si>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</si>
  <si>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</si>
  <si>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</si>
  <si>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</si>
  <si>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</si>
  <si>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</si>
  <si>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</si>
  <si>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</si>
  <si>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</si>
  <si>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</si>
  <si>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</si>
  <si>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</si>
  <si>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</si>
  <si>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</si>
  <si>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</si>
  <si>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</si>
  <si>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</si>
  <si>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</si>
  <si>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</si>
  <si>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</si>
  <si>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</si>
  <si>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</si>
  <si>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</si>
  <si>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</si>
  <si>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</si>
  <si>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</si>
  <si>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</si>
  <si>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</si>
  <si>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</si>
  <si>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</si>
  <si>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</si>
  <si>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</si>
  <si>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</si>
  <si>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</si>
  <si>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</si>
  <si>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</si>
  <si>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</si>
  <si>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</si>
  <si>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</si>
  <si>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</si>
  <si>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</si>
  <si>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</si>
  <si>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</si>
  <si>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</si>
  <si>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</si>
  <si>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</si>
  <si>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</si>
  <si>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</si>
  <si>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</si>
  <si>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</si>
  <si>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</si>
  <si>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</si>
  <si>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</si>
  <si>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</si>
  <si>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</si>
  <si>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</si>
  <si>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</si>
  <si>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</si>
  <si>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</si>
  <si>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</si>
  <si>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</si>
  <si>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</si>
  <si>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</si>
  <si>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</si>
  <si>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</si>
  <si>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</si>
  <si>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</si>
  <si>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</si>
  <si>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</si>
  <si>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</si>
  <si>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</si>
  <si>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</si>
  <si>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</si>
  <si>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</si>
  <si>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</si>
  <si>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</si>
  <si>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</si>
  <si>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</si>
  <si>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</si>
  <si>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</si>
  <si>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</si>
  <si>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</si>
  <si>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</si>
  <si>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</si>
  <si>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</si>
  <si>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</si>
  <si>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</si>
  <si>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</si>
  <si>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</si>
  <si>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</si>
  <si>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</si>
  <si>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</si>
  <si>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</si>
  <si>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</si>
  <si>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</si>
  <si>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</si>
  <si>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</si>
  <si>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</si>
  <si>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</si>
  <si>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</si>
  <si>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</si>
  <si>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</si>
  <si>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</si>
  <si>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</si>
  <si>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</si>
  <si>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</si>
  <si>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</si>
  <si>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</si>
  <si>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</si>
  <si>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</si>
  <si>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</si>
  <si>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141003</t>
  </si>
  <si>
    <t>横浜市</t>
  </si>
  <si>
    <t>141305</t>
  </si>
  <si>
    <t>川崎市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</si>
  <si>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</si>
  <si>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</si>
  <si>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</si>
  <si>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</si>
  <si>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</si>
  <si>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</si>
  <si>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</si>
  <si>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</si>
  <si>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</si>
  <si>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</si>
  <si>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</si>
  <si>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</si>
  <si>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</si>
  <si>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</si>
  <si>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</si>
  <si>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</si>
  <si>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</si>
  <si>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</si>
  <si>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</si>
  <si>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</si>
  <si>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</si>
  <si>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</si>
  <si>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</si>
  <si>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</si>
  <si>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</si>
  <si>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</si>
  <si>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</si>
  <si>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</si>
  <si>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</si>
  <si>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</si>
  <si>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</si>
  <si>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</si>
  <si>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</si>
  <si>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</si>
  <si>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</si>
  <si>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</si>
  <si>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</si>
  <si>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</si>
  <si>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</si>
  <si>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</si>
  <si>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</si>
  <si>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</si>
  <si>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</si>
  <si>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</si>
  <si>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</si>
  <si>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</si>
  <si>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</si>
  <si>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</si>
  <si>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</si>
  <si>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</si>
  <si>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</si>
  <si>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</si>
  <si>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</si>
  <si>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</si>
  <si>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</si>
  <si>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</si>
  <si>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</si>
  <si>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</si>
  <si>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</si>
  <si>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</si>
  <si>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</si>
  <si>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</si>
  <si>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</si>
  <si>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</si>
  <si>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</si>
  <si>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</si>
  <si>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</si>
  <si>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</si>
  <si>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</si>
  <si>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</si>
  <si>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</si>
  <si>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</si>
  <si>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</si>
  <si>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</si>
  <si>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</si>
  <si>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</si>
  <si>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</si>
  <si>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</si>
  <si>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</si>
  <si>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</si>
  <si>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</si>
  <si>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</si>
  <si>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</si>
  <si>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</si>
  <si>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</si>
  <si>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</si>
  <si>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</si>
  <si>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</si>
  <si>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</si>
  <si>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</si>
  <si>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</si>
  <si>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</si>
  <si>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</si>
  <si>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</si>
  <si>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</si>
  <si>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</si>
  <si>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</si>
  <si>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</si>
  <si>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</si>
  <si>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</si>
  <si>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</si>
  <si>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</si>
  <si>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</si>
  <si>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</si>
  <si>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</si>
  <si>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</si>
  <si>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</si>
  <si>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</si>
  <si>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</si>
  <si>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</si>
  <si>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</si>
  <si>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</si>
  <si>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</si>
  <si>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</si>
  <si>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</si>
  <si>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</si>
  <si>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朝日村</t>
  </si>
  <si>
    <t>155861</t>
  </si>
  <si>
    <t>粟島浦村</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</si>
  <si>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</si>
  <si>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</si>
  <si>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</si>
  <si>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</si>
  <si>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</si>
  <si>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</si>
  <si>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</si>
  <si>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</si>
  <si>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</si>
  <si>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</si>
  <si>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</si>
  <si>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</si>
  <si>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</si>
  <si>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</si>
  <si>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</si>
  <si>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</si>
  <si>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</si>
  <si>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</si>
  <si>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</si>
  <si>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</si>
  <si>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</si>
  <si>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</si>
  <si>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</si>
  <si>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</si>
  <si>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</si>
  <si>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</si>
  <si>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</si>
  <si>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</si>
  <si>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</si>
  <si>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</si>
  <si>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</si>
  <si>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</si>
  <si>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</si>
  <si>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</si>
  <si>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</si>
  <si>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</si>
  <si>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</si>
  <si>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</si>
  <si>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</si>
  <si>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</si>
  <si>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</si>
  <si>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</si>
  <si>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</si>
  <si>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</si>
  <si>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</si>
  <si>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</si>
  <si>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</si>
  <si>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</si>
  <si>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</si>
  <si>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</si>
  <si>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</si>
  <si>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</si>
  <si>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</si>
  <si>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</si>
  <si>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</si>
  <si>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</si>
  <si>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</si>
  <si>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</si>
  <si>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</si>
  <si>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</si>
  <si>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</si>
  <si>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</si>
  <si>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</si>
  <si>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</si>
  <si>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</si>
  <si>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</si>
  <si>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</si>
  <si>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</si>
  <si>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</si>
  <si>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</si>
  <si>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</si>
  <si>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</si>
  <si>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</si>
  <si>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</si>
  <si>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</si>
  <si>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</si>
  <si>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</si>
  <si>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</si>
  <si>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</si>
  <si>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</si>
  <si>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</si>
  <si>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</si>
  <si>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</si>
  <si>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</si>
  <si>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</si>
  <si>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</si>
  <si>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</si>
  <si>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</si>
  <si>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</si>
  <si>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</si>
  <si>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</si>
  <si>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</si>
  <si>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</si>
  <si>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</si>
  <si>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</si>
  <si>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</si>
  <si>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</si>
  <si>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</si>
  <si>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</si>
  <si>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</si>
  <si>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</si>
  <si>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</si>
  <si>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</si>
  <si>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</si>
  <si>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</si>
  <si>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</si>
  <si>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</si>
  <si>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</si>
  <si>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</si>
  <si>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</si>
  <si>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</si>
  <si>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</si>
  <si>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</si>
  <si>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</si>
  <si>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</si>
  <si>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</si>
  <si>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</si>
  <si>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</si>
  <si>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</si>
  <si>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</si>
  <si>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</si>
  <si>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</si>
  <si>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</si>
  <si>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</si>
  <si>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</si>
  <si>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</si>
  <si>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</si>
  <si>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</si>
  <si>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</si>
  <si>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</si>
  <si>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</si>
  <si>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</si>
  <si>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</si>
  <si>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</si>
  <si>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</si>
  <si>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</si>
  <si>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</si>
  <si>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</si>
  <si>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</si>
  <si>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</si>
  <si>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</si>
  <si>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</si>
  <si>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</si>
  <si>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</si>
  <si>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</si>
  <si>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</si>
  <si>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</si>
  <si>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</si>
  <si>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</si>
  <si>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</si>
  <si>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</si>
  <si>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</si>
  <si>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</si>
  <si>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</si>
  <si>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</si>
  <si>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</si>
  <si>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</si>
  <si>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</si>
  <si>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</si>
  <si>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</si>
  <si>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</si>
  <si>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</si>
  <si>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</si>
  <si>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</si>
  <si>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</si>
  <si>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</si>
  <si>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</si>
  <si>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</si>
  <si>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</si>
  <si>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</si>
  <si>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</si>
  <si>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</si>
  <si>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</si>
  <si>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</si>
  <si>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</si>
  <si>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</si>
  <si>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</si>
  <si>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</si>
  <si>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</si>
  <si>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</si>
  <si>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</si>
  <si>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</si>
  <si>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</si>
  <si>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</si>
  <si>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</si>
  <si>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</si>
  <si>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</si>
  <si>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</si>
  <si>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</si>
  <si>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</si>
  <si>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</si>
  <si>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</si>
  <si>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</si>
  <si>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</si>
  <si>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</si>
  <si>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</si>
  <si>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</si>
  <si>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</si>
  <si>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</si>
  <si>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</si>
  <si>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</si>
  <si>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</si>
  <si>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</si>
  <si>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</si>
  <si>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</si>
  <si>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</si>
  <si>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</si>
  <si>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</si>
  <si>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</si>
  <si>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</si>
  <si>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</si>
  <si>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</si>
  <si>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</si>
  <si>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</si>
  <si>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</si>
  <si>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</si>
  <si>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</si>
  <si>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</si>
  <si>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</si>
  <si>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</si>
  <si>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</si>
  <si>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</si>
  <si>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</si>
  <si>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</si>
  <si>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</si>
  <si>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</si>
  <si>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</si>
  <si>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</si>
  <si>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</si>
  <si>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</si>
  <si>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</si>
  <si>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</si>
  <si>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</si>
  <si>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</si>
  <si>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</si>
  <si>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</si>
  <si>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</si>
  <si>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</si>
  <si>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</si>
  <si>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</si>
  <si>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</si>
  <si>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</si>
  <si>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</si>
  <si>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</si>
  <si>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</si>
  <si>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</si>
  <si>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</si>
  <si>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</si>
  <si>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</si>
  <si>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</si>
  <si>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</si>
  <si>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</si>
  <si>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</si>
  <si>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</si>
  <si>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</si>
  <si>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</si>
  <si>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</si>
  <si>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</si>
  <si>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</si>
  <si>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</si>
  <si>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</si>
  <si>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</si>
  <si>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</si>
  <si>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</si>
  <si>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</si>
  <si>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</si>
  <si>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</si>
  <si>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</si>
  <si>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</si>
  <si>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</si>
  <si>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</si>
  <si>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</si>
  <si>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</si>
  <si>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</si>
  <si>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</si>
  <si>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</si>
  <si>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</si>
  <si>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</si>
  <si>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</si>
  <si>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</si>
  <si>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</si>
  <si>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</si>
  <si>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</si>
  <si>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</si>
  <si>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</si>
  <si>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</si>
  <si>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</si>
  <si>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</si>
  <si>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</si>
  <si>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</si>
  <si>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</si>
  <si>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</si>
  <si>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</si>
  <si>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</si>
  <si>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</si>
  <si>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</si>
  <si>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</si>
  <si>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</si>
  <si>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</si>
  <si>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</si>
  <si>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</si>
  <si>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</si>
  <si>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</si>
  <si>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</si>
  <si>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</si>
  <si>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</si>
  <si>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</si>
  <si>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</si>
  <si>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</si>
  <si>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</si>
  <si>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</si>
  <si>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</si>
  <si>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</si>
  <si>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</si>
  <si>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</si>
  <si>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</si>
  <si>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</si>
  <si>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</si>
  <si>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</si>
  <si>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</si>
  <si>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</si>
  <si>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</si>
  <si>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</si>
  <si>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</si>
  <si>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</si>
  <si>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</si>
  <si>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</si>
  <si>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</si>
  <si>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</si>
  <si>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</si>
  <si>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</si>
  <si>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</si>
  <si>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</si>
  <si>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</si>
  <si>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</si>
  <si>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</si>
  <si>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</si>
  <si>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</si>
  <si>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</si>
  <si>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</si>
  <si>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</si>
  <si>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</si>
  <si>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</si>
  <si>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</si>
  <si>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</si>
  <si>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</si>
  <si>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</si>
  <si>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</si>
  <si>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</si>
  <si>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</si>
  <si>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</si>
  <si>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</si>
  <si>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</si>
  <si>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</si>
  <si>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</si>
  <si>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</si>
  <si>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</si>
  <si>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</si>
  <si>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</si>
  <si>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</si>
  <si>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</si>
  <si>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</si>
  <si>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</si>
  <si>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</si>
  <si>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</si>
  <si>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</si>
  <si>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</si>
  <si>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</si>
  <si>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</si>
  <si>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</si>
  <si>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</si>
  <si>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</si>
  <si>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</si>
  <si>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</si>
  <si>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</si>
  <si>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</si>
  <si>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</si>
  <si>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</si>
  <si>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</si>
  <si>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221007</t>
  </si>
  <si>
    <t>静岡市</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</si>
  <si>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</si>
  <si>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</si>
  <si>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</si>
  <si>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</si>
  <si>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</si>
  <si>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</si>
  <si>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</si>
  <si>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</si>
  <si>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</si>
  <si>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</si>
  <si>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</si>
  <si>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</si>
  <si>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</si>
  <si>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</si>
  <si>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</si>
  <si>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</si>
  <si>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</si>
  <si>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</si>
  <si>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</si>
  <si>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</si>
  <si>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</si>
  <si>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</si>
  <si>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</si>
  <si>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</si>
  <si>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</si>
  <si>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</si>
  <si>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</si>
  <si>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</si>
  <si>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</si>
  <si>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</si>
  <si>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</si>
  <si>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</si>
  <si>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</si>
  <si>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</si>
  <si>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</si>
  <si>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</si>
  <si>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</si>
  <si>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</si>
  <si>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</si>
  <si>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</si>
  <si>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</si>
  <si>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</si>
  <si>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</si>
  <si>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</si>
  <si>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</si>
  <si>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</si>
  <si>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</si>
  <si>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</si>
  <si>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</si>
  <si>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</si>
  <si>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</si>
  <si>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</si>
  <si>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</si>
  <si>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</si>
  <si>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</si>
  <si>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</si>
  <si>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</si>
  <si>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</si>
  <si>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</si>
  <si>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</si>
  <si>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</si>
  <si>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</si>
  <si>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</si>
  <si>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</si>
  <si>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</si>
  <si>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</si>
  <si>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</si>
  <si>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</si>
  <si>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</si>
  <si>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</si>
  <si>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</si>
  <si>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</si>
  <si>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</si>
  <si>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</si>
  <si>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</si>
  <si>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</si>
  <si>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</si>
  <si>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</si>
  <si>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</si>
  <si>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</si>
  <si>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</si>
  <si>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</si>
  <si>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</si>
  <si>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</si>
  <si>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</si>
  <si>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</si>
  <si>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</si>
  <si>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</si>
  <si>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</si>
  <si>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</si>
  <si>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</si>
  <si>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</si>
  <si>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</si>
  <si>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</si>
  <si>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</si>
  <si>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</si>
  <si>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</si>
  <si>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</si>
  <si>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</si>
  <si>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</si>
  <si>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</si>
  <si>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</si>
  <si>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</si>
  <si>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</si>
  <si>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</si>
  <si>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</si>
  <si>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</si>
  <si>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</si>
  <si>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</si>
  <si>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</si>
  <si>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</si>
  <si>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</si>
  <si>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</si>
  <si>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</si>
  <si>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</si>
  <si>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</si>
  <si>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</si>
  <si>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</si>
  <si>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</si>
  <si>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</si>
  <si>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</si>
  <si>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</si>
  <si>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</si>
  <si>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</si>
  <si>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</si>
  <si>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</si>
  <si>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</si>
  <si>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</si>
  <si>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</si>
  <si>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</si>
  <si>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</si>
  <si>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</si>
  <si>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</si>
  <si>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</si>
  <si>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</si>
  <si>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</si>
  <si>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</si>
  <si>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</si>
  <si>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</si>
  <si>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</si>
  <si>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</si>
  <si>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</si>
  <si>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</si>
  <si>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</si>
  <si>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</si>
  <si>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</si>
  <si>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</si>
  <si>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</si>
  <si>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</si>
  <si>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</si>
  <si>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</si>
  <si>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</si>
  <si>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</si>
  <si>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</si>
  <si>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</si>
  <si>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</si>
  <si>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</si>
  <si>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</si>
  <si>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</si>
  <si>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</si>
  <si>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</si>
  <si>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</si>
  <si>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</si>
  <si>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</si>
  <si>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</si>
  <si>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</si>
  <si>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</si>
  <si>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</si>
  <si>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</si>
  <si>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</si>
  <si>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</si>
  <si>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</si>
  <si>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</si>
  <si>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</si>
  <si>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</si>
  <si>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</si>
  <si>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</si>
  <si>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</si>
  <si>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</si>
  <si>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</si>
  <si>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</si>
  <si>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</si>
  <si>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</si>
  <si>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</si>
  <si>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</si>
  <si>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</si>
  <si>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</si>
  <si>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</si>
  <si>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</si>
  <si>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</si>
  <si>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</si>
  <si>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</si>
  <si>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</si>
  <si>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</si>
  <si>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</si>
  <si>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</si>
  <si>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</si>
  <si>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</si>
  <si>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</si>
  <si>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</si>
  <si>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</si>
  <si>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</si>
  <si>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</si>
  <si>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</si>
  <si>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</si>
  <si>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</si>
  <si>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</si>
  <si>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</si>
  <si>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</si>
  <si>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</si>
  <si>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</si>
  <si>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</si>
  <si>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</si>
  <si>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</si>
  <si>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</si>
  <si>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</si>
  <si>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</si>
  <si>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</si>
  <si>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</si>
  <si>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</si>
  <si>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</si>
  <si>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</si>
  <si>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</si>
  <si>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</si>
  <si>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</si>
  <si>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</si>
  <si>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</si>
  <si>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</si>
  <si>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</si>
  <si>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</si>
  <si>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</si>
  <si>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</si>
  <si>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</si>
  <si>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</si>
  <si>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</si>
  <si>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</si>
  <si>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</si>
  <si>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</si>
  <si>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</si>
  <si>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</si>
  <si>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</si>
  <si>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</si>
  <si>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</si>
  <si>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</si>
  <si>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</si>
  <si>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</si>
  <si>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</si>
  <si>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</si>
  <si>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</si>
  <si>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</si>
  <si>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</si>
  <si>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</si>
  <si>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</si>
  <si>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</si>
  <si>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</si>
  <si>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</si>
  <si>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</si>
  <si>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</si>
  <si>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</si>
  <si>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</si>
  <si>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</si>
  <si>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</si>
  <si>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</si>
  <si>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</si>
  <si>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</si>
  <si>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</si>
  <si>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</si>
  <si>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</si>
  <si>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</si>
  <si>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</si>
  <si>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</si>
  <si>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</si>
  <si>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</si>
  <si>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</si>
  <si>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</si>
  <si>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</si>
  <si>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</si>
  <si>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</si>
  <si>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</si>
  <si>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</si>
  <si>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</si>
  <si>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</si>
  <si>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</si>
  <si>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</si>
  <si>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</si>
  <si>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</si>
  <si>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</si>
  <si>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</si>
  <si>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</si>
  <si>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</si>
  <si>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</si>
  <si>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</si>
  <si>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</si>
  <si>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</si>
  <si>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</si>
  <si>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</si>
  <si>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</si>
  <si>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</si>
  <si>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</si>
  <si>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</si>
  <si>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</si>
  <si>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</si>
  <si>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</si>
  <si>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</si>
  <si>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</si>
  <si>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</si>
  <si>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</si>
  <si>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</si>
  <si>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</si>
  <si>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</si>
  <si>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</si>
  <si>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</si>
  <si>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</si>
  <si>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</si>
  <si>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</si>
  <si>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</si>
  <si>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</si>
  <si>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</si>
  <si>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</si>
  <si>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</si>
  <si>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</si>
  <si>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</si>
  <si>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</si>
  <si>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</si>
  <si>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</si>
  <si>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</si>
  <si>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</si>
  <si>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</si>
  <si>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</si>
  <si>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</si>
  <si>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</si>
  <si>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</si>
  <si>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</si>
  <si>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</si>
  <si>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</si>
  <si>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</si>
  <si>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</si>
  <si>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</si>
  <si>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</si>
  <si>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</si>
  <si>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</si>
  <si>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</si>
  <si>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</si>
  <si>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</si>
  <si>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</si>
  <si>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</si>
  <si>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</si>
  <si>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</si>
  <si>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</si>
  <si>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</si>
  <si>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</si>
  <si>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</si>
  <si>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</si>
  <si>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</si>
  <si>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</si>
  <si>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</si>
  <si>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</si>
  <si>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</si>
  <si>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</si>
  <si>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</si>
  <si>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</si>
  <si>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</si>
  <si>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</si>
  <si>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</si>
  <si>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</si>
  <si>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</si>
  <si>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</si>
  <si>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</si>
  <si>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</si>
  <si>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</si>
  <si>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</si>
  <si>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</si>
  <si>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</si>
  <si>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</si>
  <si>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</si>
  <si>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</si>
  <si>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</si>
  <si>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</si>
  <si>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</si>
  <si>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</si>
  <si>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</si>
  <si>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</si>
  <si>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</si>
  <si>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</si>
  <si>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</si>
  <si>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</si>
  <si>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</si>
  <si>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</si>
  <si>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</si>
  <si>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</si>
  <si>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</si>
  <si>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</si>
  <si>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</si>
  <si>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</si>
  <si>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</si>
  <si>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</si>
  <si>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</si>
  <si>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</si>
  <si>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</si>
  <si>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</si>
  <si>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</si>
  <si>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</si>
  <si>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</si>
  <si>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</si>
  <si>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</si>
  <si>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</si>
  <si>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</si>
  <si>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</si>
  <si>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</si>
  <si>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</si>
  <si>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</si>
  <si>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</si>
  <si>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</si>
  <si>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</si>
  <si>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</si>
  <si>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</si>
  <si>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</si>
  <si>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</si>
  <si>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</si>
  <si>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</si>
  <si>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</si>
  <si>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</si>
  <si>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</si>
  <si>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</si>
  <si>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</si>
  <si>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</si>
  <si>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</si>
  <si>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</si>
  <si>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</si>
  <si>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</si>
  <si>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</si>
  <si>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</si>
  <si>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</si>
  <si>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</si>
  <si>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</si>
  <si>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</si>
  <si>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</si>
  <si>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</si>
  <si>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</si>
  <si>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</si>
  <si>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</si>
  <si>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</si>
  <si>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</si>
  <si>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</si>
  <si>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</si>
  <si>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</si>
  <si>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</si>
  <si>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</si>
  <si>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</si>
  <si>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</si>
  <si>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</si>
  <si>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</si>
  <si>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</si>
  <si>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</si>
  <si>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</si>
  <si>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</si>
  <si>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</si>
  <si>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</si>
  <si>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</si>
  <si>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</si>
  <si>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</si>
  <si>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</si>
  <si>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</si>
  <si>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</si>
  <si>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</si>
  <si>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</si>
  <si>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</si>
  <si>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</si>
  <si>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</si>
  <si>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</si>
  <si>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</si>
  <si>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</si>
  <si>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</si>
  <si>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</si>
  <si>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</si>
  <si>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</si>
  <si>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</si>
  <si>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</si>
  <si>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</si>
  <si>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</si>
  <si>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</si>
  <si>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</si>
  <si>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</si>
  <si>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</si>
  <si>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</si>
  <si>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</si>
  <si>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</si>
  <si>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</si>
  <si>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</si>
  <si>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</si>
  <si>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</si>
  <si>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</si>
  <si>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</si>
  <si>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</si>
  <si>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</si>
  <si>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</si>
  <si>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</si>
  <si>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</si>
  <si>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</si>
  <si>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</si>
  <si>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</si>
  <si>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</si>
  <si>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</si>
  <si>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</si>
  <si>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</si>
  <si>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</si>
  <si>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</si>
  <si>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</si>
  <si>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</si>
  <si>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</si>
  <si>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</si>
  <si>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</si>
  <si>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</si>
  <si>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</si>
  <si>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</si>
  <si>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</si>
  <si>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</si>
  <si>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</si>
  <si>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</si>
  <si>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</si>
  <si>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</si>
  <si>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</si>
  <si>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</si>
  <si>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</si>
  <si>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</si>
  <si>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</si>
  <si>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</si>
  <si>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</si>
  <si>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</si>
  <si>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</si>
  <si>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</si>
  <si>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</si>
  <si>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</si>
  <si>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</si>
  <si>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</si>
  <si>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</si>
  <si>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</si>
  <si>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</si>
  <si>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</si>
  <si>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</si>
  <si>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</si>
  <si>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</si>
  <si>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</si>
  <si>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</si>
  <si>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</si>
  <si>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</si>
  <si>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</si>
  <si>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</si>
  <si>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</si>
  <si>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</si>
  <si>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</si>
  <si>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</si>
  <si>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</si>
  <si>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</si>
  <si>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</si>
  <si>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</si>
  <si>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</si>
  <si>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</si>
  <si>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</si>
  <si>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</si>
  <si>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</si>
  <si>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</si>
  <si>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</si>
  <si>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</si>
  <si>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</si>
  <si>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</si>
  <si>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</si>
  <si>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</si>
  <si>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</si>
  <si>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</si>
  <si>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</si>
  <si>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</si>
  <si>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</si>
  <si>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</si>
  <si>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</si>
  <si>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</si>
  <si>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</si>
  <si>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</si>
  <si>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</si>
  <si>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</si>
  <si>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</si>
  <si>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</si>
  <si>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</si>
  <si>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</si>
  <si>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</si>
  <si>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</si>
  <si>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</si>
  <si>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</si>
  <si>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</si>
  <si>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</si>
  <si>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</si>
  <si>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</si>
  <si>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</si>
  <si>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</si>
  <si>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</si>
  <si>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</si>
  <si>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</si>
  <si>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</si>
  <si>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</si>
  <si>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</si>
  <si>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</si>
  <si>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</si>
  <si>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</si>
  <si>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</si>
  <si>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</si>
  <si>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</si>
  <si>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</si>
  <si>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</si>
  <si>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</si>
  <si>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</si>
  <si>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</si>
  <si>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</si>
  <si>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</si>
  <si>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</si>
  <si>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</si>
  <si>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</si>
  <si>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</si>
  <si>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</si>
  <si>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</si>
  <si>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</si>
  <si>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</si>
  <si>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</si>
  <si>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</si>
  <si>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</si>
  <si>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</si>
  <si>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</si>
  <si>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</si>
  <si>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</si>
  <si>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</si>
  <si>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</si>
  <si>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</si>
  <si>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</si>
  <si>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</si>
  <si>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</si>
  <si>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</si>
  <si>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</si>
  <si>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</si>
  <si>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</si>
  <si>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</si>
  <si>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</si>
  <si>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</si>
  <si>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</si>
  <si>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</si>
  <si>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</si>
  <si>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</si>
  <si>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</si>
  <si>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</si>
  <si>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</si>
  <si>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</si>
  <si>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</si>
  <si>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</si>
  <si>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</si>
  <si>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</si>
  <si>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</si>
  <si>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</si>
  <si>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</si>
  <si>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</si>
  <si>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</si>
  <si>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</si>
  <si>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</si>
  <si>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</si>
  <si>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</si>
  <si>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</si>
  <si>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</si>
  <si>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</si>
  <si>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</si>
  <si>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</si>
  <si>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</si>
  <si>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</si>
  <si>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</si>
  <si>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</si>
  <si>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</si>
  <si>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</si>
  <si>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</si>
  <si>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</si>
  <si>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</si>
  <si>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</si>
  <si>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</si>
  <si>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</si>
  <si>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</si>
  <si>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</si>
  <si>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</si>
  <si>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</si>
  <si>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</si>
  <si>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</si>
  <si>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</si>
  <si>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</si>
  <si>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</si>
  <si>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</si>
  <si>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</si>
  <si>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</si>
  <si>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</si>
  <si>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</si>
  <si>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</si>
  <si>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</si>
  <si>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</si>
  <si>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</si>
  <si>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</si>
  <si>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</si>
  <si>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</si>
  <si>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</si>
  <si>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</si>
  <si>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</si>
  <si>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</si>
  <si>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</si>
  <si>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</si>
  <si>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</si>
  <si>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</si>
  <si>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</si>
  <si>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</si>
  <si>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</si>
  <si>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</si>
  <si>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</si>
  <si>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</si>
  <si>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</si>
  <si>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</si>
  <si>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</si>
  <si>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</si>
  <si>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</si>
  <si>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</si>
  <si>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</si>
  <si>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</si>
  <si>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</si>
  <si>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</si>
  <si>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</si>
  <si>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</si>
  <si>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</si>
  <si>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</si>
  <si>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</si>
  <si>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</si>
  <si>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</si>
  <si>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</si>
  <si>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</si>
  <si>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</si>
  <si>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</si>
  <si>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</si>
  <si>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</si>
  <si>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</si>
  <si>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</si>
  <si>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</si>
  <si>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</si>
  <si>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</si>
  <si>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</si>
  <si>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</si>
  <si>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</si>
  <si>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</si>
  <si>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</si>
  <si>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</si>
  <si>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</si>
  <si>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</si>
  <si>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</si>
  <si>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</si>
  <si>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</si>
  <si>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</si>
  <si>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</si>
  <si>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</si>
  <si>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</si>
  <si>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</si>
  <si>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</si>
  <si>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</si>
  <si>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</si>
  <si>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</si>
  <si>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</si>
  <si>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</si>
  <si>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</si>
  <si>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</si>
  <si>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</si>
  <si>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</si>
  <si>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</si>
  <si>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</si>
  <si>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</si>
  <si>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</si>
  <si>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</si>
  <si>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</si>
  <si>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</si>
  <si>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</si>
  <si>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</si>
  <si>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</si>
  <si>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</si>
  <si>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</si>
  <si>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</si>
  <si>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</si>
  <si>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</si>
  <si>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</si>
  <si>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</si>
  <si>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</si>
  <si>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</si>
  <si>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</si>
  <si>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</si>
  <si>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</si>
  <si>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</si>
  <si>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</si>
  <si>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</si>
  <si>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</si>
  <si>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</si>
  <si>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</si>
  <si>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</si>
  <si>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</si>
  <si>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</si>
  <si>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</si>
  <si>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</si>
  <si>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</si>
  <si>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</si>
  <si>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</si>
  <si>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</si>
  <si>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</si>
  <si>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</si>
  <si>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</si>
  <si>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</si>
  <si>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</si>
  <si>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</si>
  <si>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</si>
  <si>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</si>
  <si>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</si>
  <si>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</si>
  <si>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</si>
  <si>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</si>
  <si>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</si>
  <si>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</si>
  <si>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</si>
  <si>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</si>
  <si>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</si>
  <si>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</si>
  <si>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</si>
  <si>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</si>
  <si>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</si>
  <si>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</si>
  <si>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</si>
  <si>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</si>
  <si>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</si>
  <si>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</si>
  <si>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</si>
  <si>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</si>
  <si>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</si>
  <si>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</si>
  <si>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</si>
  <si>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</si>
  <si>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</si>
  <si>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</si>
  <si>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</si>
  <si>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</si>
  <si>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</si>
  <si>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</si>
  <si>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</si>
  <si>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</si>
  <si>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</si>
  <si>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</si>
  <si>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</si>
  <si>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</si>
  <si>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</si>
  <si>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</si>
  <si>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</si>
  <si>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</si>
  <si>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</si>
  <si>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</si>
  <si>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</si>
  <si>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</si>
  <si>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</si>
  <si>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</si>
  <si>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</si>
  <si>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</si>
  <si>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</si>
  <si>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</si>
  <si>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</si>
  <si>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</si>
  <si>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</si>
  <si>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</si>
  <si>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</si>
  <si>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</si>
  <si>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</si>
  <si>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</si>
  <si>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</si>
  <si>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</si>
  <si>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</si>
  <si>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</si>
  <si>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</si>
  <si>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</si>
  <si>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</si>
  <si>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</si>
  <si>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</si>
  <si>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</si>
  <si>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</si>
  <si>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</si>
  <si>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</si>
  <si>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</si>
  <si>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</si>
  <si>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</si>
  <si>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</si>
  <si>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</si>
  <si>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</si>
  <si>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</si>
  <si>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</si>
  <si>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</si>
  <si>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</si>
  <si>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</si>
  <si>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</si>
  <si>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</si>
  <si>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</si>
  <si>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</si>
  <si>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</si>
  <si>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</si>
  <si>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</si>
  <si>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</si>
  <si>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</si>
  <si>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</si>
  <si>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</si>
  <si>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</si>
  <si>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</si>
  <si>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</si>
  <si>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</si>
  <si>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</si>
  <si>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</si>
  <si>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</si>
  <si>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</si>
  <si>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</si>
  <si>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</si>
  <si>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</si>
  <si>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</si>
  <si>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</si>
  <si>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</si>
  <si>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</si>
  <si>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</si>
  <si>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</si>
  <si>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</si>
  <si>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</si>
  <si>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</si>
  <si>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</si>
  <si>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</si>
  <si>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</si>
  <si>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</si>
  <si>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</si>
  <si>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</si>
  <si>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</si>
  <si>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</si>
  <si>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</si>
  <si>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</si>
  <si>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</si>
  <si>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</si>
  <si>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</si>
  <si>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</si>
  <si>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</si>
  <si>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</si>
  <si>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</si>
  <si>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</si>
  <si>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</si>
  <si>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</si>
  <si>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</si>
  <si>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</si>
  <si>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</si>
  <si>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</si>
  <si>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</si>
  <si>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</si>
  <si>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</si>
  <si>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</si>
  <si>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</si>
  <si>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</si>
  <si>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</si>
  <si>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</si>
  <si>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</si>
  <si>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</si>
  <si>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</si>
  <si>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</si>
  <si>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</si>
  <si>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</si>
  <si>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</si>
  <si>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</si>
  <si>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</si>
  <si>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</si>
  <si>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</si>
  <si>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</si>
  <si>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</si>
  <si>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</si>
  <si>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</si>
  <si>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</si>
  <si>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</si>
  <si>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</si>
  <si>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</si>
  <si>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</si>
  <si>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</si>
  <si>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</si>
  <si>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</si>
  <si>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</si>
  <si>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</si>
  <si>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</si>
  <si>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</si>
  <si>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</si>
  <si>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</si>
  <si>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</si>
  <si>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</si>
  <si>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</si>
  <si>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</si>
  <si>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</si>
  <si>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</si>
  <si>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</si>
  <si>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</si>
  <si>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</si>
  <si>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</si>
  <si>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</si>
  <si>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</si>
  <si>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</si>
  <si>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</si>
  <si>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</si>
  <si>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</si>
  <si>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</si>
  <si>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</si>
  <si>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</si>
  <si>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</si>
  <si>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</si>
  <si>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</si>
  <si>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</si>
  <si>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</si>
  <si>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</si>
  <si>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</si>
  <si>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</si>
  <si>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</si>
  <si>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</si>
  <si>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</si>
  <si>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</si>
  <si>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</si>
  <si>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</si>
  <si>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</si>
  <si>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</si>
  <si>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</si>
  <si>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</si>
  <si>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</si>
  <si>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</si>
  <si>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</si>
  <si>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</si>
  <si>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</si>
  <si>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</si>
  <si>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</si>
  <si>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</si>
  <si>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</si>
  <si>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</si>
  <si>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</si>
  <si>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</si>
  <si>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</si>
  <si>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</si>
  <si>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</si>
  <si>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</si>
  <si>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</si>
  <si>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</si>
  <si>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</si>
  <si>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</si>
  <si>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</si>
  <si>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</si>
  <si>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</si>
  <si>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</si>
  <si>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</si>
  <si>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</si>
  <si>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</si>
  <si>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</si>
  <si>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</si>
  <si>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</si>
  <si>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</si>
  <si>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</si>
  <si>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</si>
  <si>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</si>
  <si>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</si>
  <si>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</si>
  <si>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</si>
  <si>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</si>
  <si>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</si>
  <si>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</si>
  <si>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</si>
  <si>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</si>
  <si>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</si>
  <si>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</si>
  <si>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</si>
  <si>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</si>
  <si>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</si>
  <si>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</si>
  <si>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</si>
  <si>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</si>
  <si>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</si>
  <si>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</si>
  <si>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</si>
  <si>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</si>
  <si>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</si>
  <si>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</si>
  <si>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</si>
  <si>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</si>
  <si>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</si>
  <si>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</si>
  <si>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</si>
  <si>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</si>
  <si>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</si>
  <si>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</si>
  <si>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</si>
  <si>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</si>
  <si>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</si>
  <si>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</si>
  <si>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</si>
  <si>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</si>
  <si>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</si>
  <si>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</si>
  <si>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</si>
  <si>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</si>
  <si>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</si>
  <si>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</si>
  <si>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</si>
  <si>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</si>
  <si>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</si>
  <si>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</si>
  <si>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</si>
  <si>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</si>
  <si>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</si>
  <si>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</si>
  <si>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</si>
  <si>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</si>
  <si>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</si>
  <si>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</si>
  <si>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</si>
  <si>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</si>
  <si>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</si>
  <si>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</si>
  <si>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</si>
  <si>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</si>
  <si>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</si>
  <si>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</si>
  <si>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</si>
  <si>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</si>
  <si>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</si>
  <si>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</si>
  <si>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</si>
  <si>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</si>
  <si>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</si>
  <si>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</si>
  <si>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</si>
  <si>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</si>
  <si>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</si>
  <si>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</si>
  <si>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</si>
  <si>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</si>
  <si>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</si>
  <si>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</si>
  <si>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</si>
  <si>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</si>
  <si>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</si>
  <si>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</si>
  <si>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</si>
  <si>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</si>
  <si>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</si>
  <si>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</si>
  <si>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</si>
  <si>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</si>
  <si>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</si>
  <si>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</si>
  <si>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</si>
  <si>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</si>
  <si>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</si>
  <si>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</si>
  <si>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</si>
  <si>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</si>
  <si>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</si>
  <si>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</si>
  <si>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</si>
  <si>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</si>
  <si>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</si>
  <si>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</si>
  <si>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</si>
  <si>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</si>
  <si>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</si>
  <si>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</si>
  <si>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</si>
  <si>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</si>
  <si>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</si>
  <si>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</si>
  <si>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</si>
  <si>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</si>
  <si>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</si>
  <si>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</si>
  <si>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</si>
  <si>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</si>
  <si>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</si>
  <si>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</si>
  <si>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</si>
  <si>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</si>
  <si>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</si>
  <si>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</si>
  <si>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</si>
  <si>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</si>
  <si>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</si>
  <si>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</si>
  <si>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</si>
  <si>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</si>
  <si>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</si>
  <si>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</si>
  <si>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</si>
  <si>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</si>
  <si>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</si>
  <si>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</si>
  <si>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</si>
  <si>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</si>
  <si>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</si>
  <si>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</si>
  <si>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</si>
  <si>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</si>
  <si>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</si>
  <si>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</si>
  <si>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</si>
  <si>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</si>
  <si>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</si>
  <si>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</si>
  <si>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</si>
  <si>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</si>
  <si>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</si>
  <si>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</si>
  <si>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</si>
  <si>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</si>
  <si>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</si>
  <si>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</si>
  <si>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</si>
  <si>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</si>
  <si>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</si>
  <si>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</si>
  <si>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</si>
  <si>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</si>
  <si>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</si>
  <si>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</si>
  <si>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</si>
  <si>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</si>
  <si>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</si>
  <si>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</si>
  <si>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</si>
  <si>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</si>
  <si>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</si>
  <si>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</si>
  <si>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</si>
  <si>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</si>
  <si>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</si>
  <si>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</si>
  <si>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</si>
  <si>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</si>
  <si>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</si>
  <si>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</si>
  <si>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</si>
  <si>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</si>
  <si>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</si>
  <si>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</si>
  <si>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</si>
  <si>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</si>
  <si>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</si>
  <si>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</si>
  <si>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</si>
  <si>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</si>
  <si>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</si>
  <si>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</si>
  <si>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</si>
  <si>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</si>
  <si>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</si>
  <si>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</si>
  <si>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</si>
  <si>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</si>
  <si>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</si>
  <si>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</si>
  <si>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</si>
  <si>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</si>
  <si>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</si>
  <si>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</si>
  <si>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</si>
  <si>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</si>
  <si>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</si>
  <si>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</si>
  <si>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</si>
  <si>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</si>
  <si>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</si>
  <si>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</si>
  <si>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</si>
  <si>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</si>
  <si>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</si>
  <si>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</si>
  <si>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</si>
  <si>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</si>
  <si>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</si>
  <si>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</si>
  <si>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</si>
  <si>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</si>
  <si>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</si>
  <si>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</si>
  <si>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</si>
  <si>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</si>
  <si>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</si>
  <si>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</si>
  <si>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</si>
  <si>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</si>
  <si>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</si>
  <si>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</si>
  <si>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</si>
  <si>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</si>
  <si>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</si>
  <si>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</si>
  <si>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</si>
  <si>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</si>
  <si>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</si>
  <si>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</si>
  <si>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</si>
  <si>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</si>
  <si>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</si>
  <si>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</si>
  <si>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</si>
  <si>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</si>
  <si>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</si>
  <si>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</si>
  <si>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</si>
  <si>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</si>
  <si>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</si>
  <si>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</si>
  <si>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</si>
  <si>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</si>
  <si>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</si>
  <si>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</si>
  <si>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</si>
  <si>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</si>
  <si>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</si>
  <si>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</si>
  <si>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</si>
  <si>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</si>
  <si>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</si>
  <si>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</si>
  <si>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</si>
  <si>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</si>
  <si>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</si>
  <si>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</si>
  <si>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</si>
  <si>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</si>
  <si>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</si>
  <si>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</si>
  <si>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</si>
  <si>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</si>
  <si>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</si>
  <si>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</si>
  <si>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</si>
  <si>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</si>
  <si>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</si>
  <si>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</si>
  <si>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</si>
  <si>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</si>
  <si>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</si>
  <si>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</si>
  <si>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</si>
  <si>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</si>
  <si>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</si>
  <si>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</si>
  <si>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</si>
  <si>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</si>
  <si>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</si>
  <si>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</si>
  <si>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</si>
  <si>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</si>
  <si>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</si>
  <si>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</si>
  <si>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</si>
  <si>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</si>
  <si>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</si>
  <si>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</si>
  <si>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</si>
  <si>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</si>
  <si>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</si>
  <si>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</si>
  <si>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</si>
  <si>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</si>
  <si>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</si>
  <si>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</si>
  <si>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</si>
  <si>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</si>
  <si>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</si>
  <si>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</si>
  <si>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</si>
  <si>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</si>
  <si>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</si>
  <si>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</si>
  <si>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</si>
  <si>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</si>
  <si>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</si>
  <si>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</si>
  <si>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</si>
  <si>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</si>
  <si>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</si>
  <si>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</si>
  <si>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</si>
  <si>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</si>
  <si>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</si>
  <si>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</si>
  <si>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</si>
  <si>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</si>
  <si>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</si>
  <si>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</si>
  <si>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</si>
  <si>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</si>
  <si>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</si>
  <si>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</si>
  <si>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</si>
  <si>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</si>
  <si>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</si>
  <si>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</si>
  <si>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</si>
  <si>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</si>
  <si>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</si>
  <si>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</si>
  <si>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</si>
  <si>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</si>
  <si>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</si>
  <si>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</si>
  <si>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</si>
  <si>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</si>
  <si>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</si>
  <si>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</si>
  <si>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</si>
  <si>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</si>
  <si>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</si>
  <si>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</si>
  <si>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</si>
  <si>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</si>
  <si>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</si>
  <si>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</si>
  <si>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</si>
  <si>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</si>
  <si>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</si>
  <si>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</si>
  <si>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</si>
  <si>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</si>
  <si>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</si>
  <si>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</si>
  <si>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</si>
  <si>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</si>
  <si>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</si>
  <si>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</si>
  <si>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</si>
  <si>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</si>
  <si>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</si>
  <si>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</si>
  <si>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</si>
  <si>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</si>
  <si>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</si>
  <si>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</si>
  <si>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</si>
  <si>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</si>
  <si>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</si>
  <si>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</si>
  <si>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</si>
  <si>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</si>
  <si>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</si>
  <si>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</si>
  <si>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</si>
  <si>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</si>
  <si>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</si>
  <si>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</si>
  <si>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</si>
  <si>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</si>
  <si>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</si>
  <si>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</si>
  <si>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</si>
  <si>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</si>
  <si>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</si>
  <si>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</si>
  <si>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</si>
  <si>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</si>
  <si>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</si>
  <si>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</si>
  <si>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</si>
  <si>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</si>
  <si>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</si>
  <si>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</si>
  <si>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</si>
  <si>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</si>
  <si>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</si>
  <si>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</si>
  <si>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</si>
  <si>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</si>
  <si>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</si>
  <si>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</si>
  <si>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</si>
  <si>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</si>
  <si>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</si>
  <si>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</si>
  <si>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</si>
  <si>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</si>
  <si>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</si>
  <si>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</si>
  <si>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</si>
  <si>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</si>
  <si>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</si>
  <si>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</si>
  <si>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</si>
  <si>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</si>
  <si>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</si>
  <si>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</si>
  <si>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</si>
  <si>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</si>
  <si>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</si>
  <si>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</si>
  <si>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</si>
  <si>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</si>
  <si>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</si>
  <si>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</si>
  <si>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</si>
  <si>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</si>
  <si>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</si>
  <si>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</si>
  <si>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</si>
  <si>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</si>
  <si>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</si>
  <si>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</si>
  <si>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</si>
  <si>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</si>
  <si>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</si>
  <si>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</si>
  <si>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</si>
  <si>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</si>
  <si>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</si>
  <si>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</si>
  <si>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</si>
  <si>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</si>
  <si>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</si>
  <si>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</si>
  <si>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</si>
  <si>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</si>
  <si>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</si>
  <si>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</si>
  <si>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</si>
  <si>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</si>
  <si>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</si>
  <si>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</si>
  <si>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</si>
  <si>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</si>
  <si>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</si>
  <si>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</si>
  <si>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</si>
  <si>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</si>
  <si>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</si>
  <si>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</si>
  <si>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</si>
  <si>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</si>
  <si>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</si>
  <si>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</si>
  <si>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</si>
  <si>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</si>
  <si>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</si>
  <si>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繰越欠損金</t>
    <rPh sb="0" eb="2">
      <t>クリコシ</t>
    </rPh>
    <rPh sb="2" eb="5">
      <t>ケッソンキン</t>
    </rPh>
    <phoneticPr fontId="2"/>
  </si>
  <si>
    <t>(1) 　</t>
    <phoneticPr fontId="2"/>
  </si>
  <si>
    <t>(2)</t>
    <phoneticPr fontId="2"/>
  </si>
  <si>
    <t>継続費逓次繰越額 t1</t>
    <rPh sb="0" eb="3">
      <t>ケイゾクヒ</t>
    </rPh>
    <rPh sb="3" eb="5">
      <t>テイジ</t>
    </rPh>
    <rPh sb="5" eb="7">
      <t>クリコシ</t>
    </rPh>
    <rPh sb="7" eb="8">
      <t>ガク</t>
    </rPh>
    <phoneticPr fontId="2"/>
  </si>
  <si>
    <t>繰越明許費繰越額 t2</t>
    <rPh sb="0" eb="2">
      <t>クリコシ</t>
    </rPh>
    <rPh sb="2" eb="3">
      <t>メイ</t>
    </rPh>
    <rPh sb="3" eb="5">
      <t>キョヒ</t>
    </rPh>
    <rPh sb="5" eb="8">
      <t>クリコシガク</t>
    </rPh>
    <phoneticPr fontId="2"/>
  </si>
  <si>
    <t>事故繰越繰越額 t3</t>
    <rPh sb="0" eb="2">
      <t>ジコ</t>
    </rPh>
    <rPh sb="2" eb="4">
      <t>クリコシ</t>
    </rPh>
    <rPh sb="4" eb="5">
      <t>クリ</t>
    </rPh>
    <rPh sb="5" eb="6">
      <t>コシ</t>
    </rPh>
    <rPh sb="6" eb="7">
      <t>ガク</t>
    </rPh>
    <phoneticPr fontId="2"/>
  </si>
  <si>
    <t>事業繰越額 t4</t>
    <rPh sb="0" eb="2">
      <t>ジギョウ</t>
    </rPh>
    <rPh sb="2" eb="5">
      <t>クリコシガク</t>
    </rPh>
    <phoneticPr fontId="2"/>
  </si>
  <si>
    <t>支払繰延額 t5</t>
    <rPh sb="0" eb="2">
      <t>シハライ</t>
    </rPh>
    <rPh sb="2" eb="4">
      <t>クリノベ</t>
    </rPh>
    <rPh sb="4" eb="5">
      <t>ガク</t>
    </rPh>
    <phoneticPr fontId="2"/>
  </si>
  <si>
    <t>うち指定管理者利用料金</t>
    <rPh sb="2" eb="4">
      <t>シテイ</t>
    </rPh>
    <rPh sb="4" eb="7">
      <t>カンリシャ</t>
    </rPh>
    <rPh sb="7" eb="9">
      <t>リヨウ</t>
    </rPh>
    <rPh sb="9" eb="11">
      <t>リョウキン</t>
    </rPh>
    <phoneticPr fontId="2"/>
  </si>
  <si>
    <t>標準財政規模 x</t>
    <phoneticPr fontId="2"/>
  </si>
  <si>
    <t>２②表　解消可能資金不足額</t>
    <phoneticPr fontId="2"/>
  </si>
  <si>
    <t>累積償還・償却差額方式</t>
    <rPh sb="0" eb="2">
      <t>ルイセキ</t>
    </rPh>
    <rPh sb="2" eb="4">
      <t>ショウカン</t>
    </rPh>
    <rPh sb="5" eb="7">
      <t>ショウキャク</t>
    </rPh>
    <rPh sb="7" eb="9">
      <t>サガク</t>
    </rPh>
    <rPh sb="9" eb="11">
      <t>ホウシキ</t>
    </rPh>
    <phoneticPr fontId="2"/>
  </si>
  <si>
    <t>４②③表　一般会計等以外の特別会計に係る地方債の償還に充てるための一般会計等からの繰入れ見込額</t>
    <phoneticPr fontId="2"/>
  </si>
  <si>
    <t>２③表　宅地造成事業に係る土地収入見込額等</t>
    <phoneticPr fontId="2"/>
  </si>
  <si>
    <t>計画額</t>
    <rPh sb="0" eb="3">
      <t>ケイカクガク</t>
    </rPh>
    <phoneticPr fontId="2"/>
  </si>
  <si>
    <t>元金償還金の有無</t>
    <rPh sb="0" eb="2">
      <t>ガンキン</t>
    </rPh>
    <rPh sb="2" eb="5">
      <t>ショウカンキン</t>
    </rPh>
    <rPh sb="6" eb="8">
      <t>ウム</t>
    </rPh>
    <phoneticPr fontId="2"/>
  </si>
  <si>
    <t>公営事業</t>
    <rPh sb="0" eb="2">
      <t>コウエイ</t>
    </rPh>
    <rPh sb="2" eb="4">
      <t>ジギョウ</t>
    </rPh>
    <phoneticPr fontId="2"/>
  </si>
  <si>
    <t>法非適用企業</t>
    <rPh sb="0" eb="2">
      <t>ホウヒ</t>
    </rPh>
    <rPh sb="2" eb="4">
      <t>テキヨウ</t>
    </rPh>
    <rPh sb="4" eb="6">
      <t>キギョウ</t>
    </rPh>
    <phoneticPr fontId="2"/>
  </si>
  <si>
    <t>→</t>
    <phoneticPr fontId="2"/>
  </si>
  <si>
    <t>共通事項</t>
    <rPh sb="0" eb="2">
      <t>キョウツウ</t>
    </rPh>
    <rPh sb="2" eb="4">
      <t>ジコウ</t>
    </rPh>
    <phoneticPr fontId="2"/>
  </si>
  <si>
    <t>(2)</t>
  </si>
  <si>
    <t>(3)</t>
  </si>
  <si>
    <t>(4)</t>
  </si>
  <si>
    <t>(5)</t>
  </si>
  <si>
    <t>(6)</t>
  </si>
  <si>
    <t>(7)</t>
  </si>
  <si>
    <t xml:space="preserve"> (9)</t>
  </si>
  <si>
    <t>（単位：千円）</t>
    <phoneticPr fontId="2"/>
  </si>
  <si>
    <t>(10)</t>
    <phoneticPr fontId="2"/>
  </si>
  <si>
    <t>(13)</t>
    <phoneticPr fontId="2"/>
  </si>
  <si>
    <t>(1)</t>
    <phoneticPr fontId="2"/>
  </si>
  <si>
    <t>(6)</t>
    <phoneticPr fontId="2"/>
  </si>
  <si>
    <t>(7)</t>
    <phoneticPr fontId="2"/>
  </si>
  <si>
    <r>
      <t>(6)</t>
    </r>
    <r>
      <rPr>
        <b/>
        <sz val="8"/>
        <rFont val="ＭＳ Ｐ明朝"/>
        <family val="1"/>
        <charset val="128"/>
      </rPr>
      <t/>
    </r>
    <phoneticPr fontId="2"/>
  </si>
  <si>
    <t>A</t>
    <phoneticPr fontId="2"/>
  </si>
  <si>
    <t>Ｂ</t>
    <phoneticPr fontId="2"/>
  </si>
  <si>
    <t>Ｃ</t>
    <phoneticPr fontId="2"/>
  </si>
  <si>
    <t>Ｄ</t>
    <phoneticPr fontId="2"/>
  </si>
  <si>
    <t>Ｅ</t>
    <phoneticPr fontId="2"/>
  </si>
  <si>
    <t xml:space="preserve">令３条１項の額・令４条の額 </t>
    <phoneticPr fontId="2"/>
  </si>
  <si>
    <t>営業収益の額-受託工事収益の額</t>
    <phoneticPr fontId="2"/>
  </si>
  <si>
    <t>個別計画策定算定方式</t>
    <phoneticPr fontId="2"/>
  </si>
  <si>
    <t>基礎控除額算定方式</t>
    <phoneticPr fontId="2"/>
  </si>
  <si>
    <t>１項の額</t>
    <phoneticPr fontId="2"/>
  </si>
  <si>
    <t>２項の額</t>
    <phoneticPr fontId="2"/>
  </si>
  <si>
    <t>時価評価額</t>
    <phoneticPr fontId="2"/>
  </si>
  <si>
    <t>販売経費等見込額（造成販売経費等見込額）</t>
    <phoneticPr fontId="2"/>
  </si>
  <si>
    <t>（1)-(2）</t>
    <phoneticPr fontId="2"/>
  </si>
  <si>
    <t>帳簿価額　</t>
    <phoneticPr fontId="2"/>
  </si>
  <si>
    <t>土地収入見込額</t>
    <phoneticPr fontId="2"/>
  </si>
  <si>
    <t>土地評価差額</t>
    <phoneticPr fontId="2"/>
  </si>
  <si>
    <t>繰出基準額</t>
    <phoneticPr fontId="2"/>
  </si>
  <si>
    <t>他会計への貸付金</t>
    <phoneticPr fontId="2"/>
  </si>
  <si>
    <t>固定資産</t>
    <phoneticPr fontId="2"/>
  </si>
  <si>
    <t>令３条１項２号ハ（土地評価差額以外）</t>
    <phoneticPr fontId="2"/>
  </si>
  <si>
    <t>２①表　公営企業会計に係る資金不足額等</t>
    <phoneticPr fontId="2"/>
  </si>
  <si>
    <t>(3')</t>
    <phoneticPr fontId="2"/>
  </si>
  <si>
    <t>Ａ</t>
    <phoneticPr fontId="2"/>
  </si>
  <si>
    <t>s-t1-t2-t3-t4-t5+t'</t>
    <phoneticPr fontId="2"/>
  </si>
  <si>
    <t>元金の残高</t>
    <phoneticPr fontId="2"/>
  </si>
  <si>
    <t>↑</t>
    <phoneticPr fontId="2"/>
  </si>
  <si>
    <t>解消可能資金不足額</t>
    <phoneticPr fontId="2"/>
  </si>
  <si>
    <t>資金不足額・剰余額（連結実質赤字比率）</t>
    <phoneticPr fontId="2"/>
  </si>
  <si>
    <t>(8)</t>
  </si>
  <si>
    <t>資金不足額（資金不足比率）</t>
    <rPh sb="6" eb="8">
      <t>シキン</t>
    </rPh>
    <rPh sb="8" eb="10">
      <t>フソク</t>
    </rPh>
    <rPh sb="10" eb="12">
      <t>ヒリツ</t>
    </rPh>
    <phoneticPr fontId="2"/>
  </si>
  <si>
    <t>(9)</t>
  </si>
  <si>
    <t>元金の残高（指定地方債を除く。）</t>
    <phoneticPr fontId="2"/>
  </si>
  <si>
    <t>(8)</t>
    <phoneticPr fontId="2"/>
  </si>
  <si>
    <t>準元金償還金の算出に当たっては、実質公債費比率の算定に用いる準元利償還金の元利償還金に対する割合により算出しても構わないこととするが、元金償還金又は利払いのみに対する繰入れの額が多額に上ること等により準元利償還金を用いた割合が準元金償還金による割合と大きく異なるなど、この方法によることが適当でないと考えられる場合には、当該事情を踏まえた上で準元金償還金を適切に算出すること。</t>
    <rPh sb="96" eb="97">
      <t>トウ</t>
    </rPh>
    <rPh sb="100" eb="101">
      <t>ジュン</t>
    </rPh>
    <rPh sb="101" eb="103">
      <t>ガンリ</t>
    </rPh>
    <rPh sb="103" eb="106">
      <t>ショウカンキン</t>
    </rPh>
    <rPh sb="107" eb="108">
      <t>モチ</t>
    </rPh>
    <rPh sb="110" eb="112">
      <t>ワリアイ</t>
    </rPh>
    <rPh sb="113" eb="114">
      <t>ジュン</t>
    </rPh>
    <rPh sb="114" eb="116">
      <t>ガンキン</t>
    </rPh>
    <rPh sb="116" eb="119">
      <t>ショウカンキン</t>
    </rPh>
    <rPh sb="122" eb="124">
      <t>ワリアイ</t>
    </rPh>
    <rPh sb="125" eb="126">
      <t>オオ</t>
    </rPh>
    <rPh sb="128" eb="129">
      <t>コト</t>
    </rPh>
    <phoneticPr fontId="2"/>
  </si>
  <si>
    <t>三か年平均</t>
    <rPh sb="0" eb="1">
      <t>サン</t>
    </rPh>
    <rPh sb="2" eb="3">
      <t>ネン</t>
    </rPh>
    <phoneticPr fontId="2"/>
  </si>
  <si>
    <t>元金償還金（指定地方債を除く。）</t>
    <phoneticPr fontId="2"/>
  </si>
  <si>
    <t>準元金償還金（指定地方債を除く。）</t>
    <rPh sb="7" eb="9">
      <t>シテイ</t>
    </rPh>
    <rPh sb="9" eb="12">
      <t>チホウサイ</t>
    </rPh>
    <rPh sb="13" eb="14">
      <t>ノゾ</t>
    </rPh>
    <phoneticPr fontId="2"/>
  </si>
  <si>
    <t>準元金償還金
(3)×(4)</t>
    <phoneticPr fontId="2"/>
  </si>
  <si>
    <t>元金償還金</t>
    <phoneticPr fontId="2"/>
  </si>
  <si>
    <t>繰入割合
(1)/(2)</t>
    <phoneticPr fontId="2"/>
  </si>
  <si>
    <t>元利償還金</t>
    <phoneticPr fontId="2"/>
  </si>
  <si>
    <t>準元利償還金</t>
    <phoneticPr fontId="2"/>
  </si>
  <si>
    <t>年度</t>
    <rPh sb="0" eb="2">
      <t>ネンド</t>
    </rPh>
    <phoneticPr fontId="2"/>
  </si>
  <si>
    <t>（単位：千円）</t>
    <rPh sb="1" eb="3">
      <t>タンイ</t>
    </rPh>
    <rPh sb="4" eb="6">
      <t>センエン</t>
    </rPh>
    <phoneticPr fontId="2"/>
  </si>
  <si>
    <t>市区町村名等</t>
    <phoneticPr fontId="2"/>
  </si>
  <si>
    <t>都道府県名</t>
    <phoneticPr fontId="2"/>
  </si>
  <si>
    <t>繰出基準割合</t>
    <rPh sb="0" eb="2">
      <t>クリダシ</t>
    </rPh>
    <rPh sb="2" eb="4">
      <t>キジュン</t>
    </rPh>
    <rPh sb="4" eb="6">
      <t>ワリアイ</t>
    </rPh>
    <phoneticPr fontId="2"/>
  </si>
  <si>
    <t>項目</t>
    <rPh sb="0" eb="2">
      <t>コウモク</t>
    </rPh>
    <phoneticPr fontId="2"/>
  </si>
  <si>
    <t>共通</t>
    <rPh sb="0" eb="2">
      <t>キョウツウ</t>
    </rPh>
    <phoneticPr fontId="2"/>
  </si>
  <si>
    <t>離島における旅客上屋の整備に要する経費</t>
    <phoneticPr fontId="2"/>
  </si>
  <si>
    <t>港湾整備事業</t>
    <rPh sb="0" eb="2">
      <t>コウワン</t>
    </rPh>
    <rPh sb="2" eb="4">
      <t>セイビ</t>
    </rPh>
    <rPh sb="4" eb="6">
      <t>ジギョウ</t>
    </rPh>
    <phoneticPr fontId="2"/>
  </si>
  <si>
    <t>下水道事業債（特別措置分）の償還に要する経費</t>
    <phoneticPr fontId="2"/>
  </si>
  <si>
    <t>高度処理に要する経費のうち資本費分</t>
    <phoneticPr fontId="2"/>
  </si>
  <si>
    <t>下水道事業</t>
    <rPh sb="0" eb="3">
      <t>ゲスイドウ</t>
    </rPh>
    <rPh sb="3" eb="5">
      <t>ジギョウ</t>
    </rPh>
    <phoneticPr fontId="2"/>
  </si>
  <si>
    <t>市場の建設改良に要する経費</t>
    <phoneticPr fontId="2"/>
  </si>
  <si>
    <t>市場事業</t>
    <rPh sb="0" eb="2">
      <t>シジョウ</t>
    </rPh>
    <rPh sb="2" eb="4">
      <t>ジギョウ</t>
    </rPh>
    <phoneticPr fontId="2"/>
  </si>
  <si>
    <t>簡易水道未普及解消緊急対策事業に要する経費</t>
    <rPh sb="0" eb="4">
      <t>カンイスイドウ</t>
    </rPh>
    <rPh sb="4" eb="5">
      <t>ミ</t>
    </rPh>
    <rPh sb="5" eb="7">
      <t>フキュウ</t>
    </rPh>
    <rPh sb="7" eb="9">
      <t>カイショウ</t>
    </rPh>
    <rPh sb="9" eb="11">
      <t>キンキュウ</t>
    </rPh>
    <rPh sb="11" eb="13">
      <t>タイサク</t>
    </rPh>
    <rPh sb="13" eb="15">
      <t>ジギョウ</t>
    </rPh>
    <rPh sb="16" eb="17">
      <t>ヨウ</t>
    </rPh>
    <rPh sb="19" eb="21">
      <t>ケイヒ</t>
    </rPh>
    <phoneticPr fontId="2"/>
  </si>
  <si>
    <t>簡易水道の建設改良に要する経費（補正分）
※平成4,5,7-8,10-13年</t>
    <rPh sb="16" eb="18">
      <t>ホセイ</t>
    </rPh>
    <rPh sb="18" eb="19">
      <t>ブン</t>
    </rPh>
    <rPh sb="22" eb="24">
      <t>ヘイセイ</t>
    </rPh>
    <rPh sb="37" eb="38">
      <t>ネン</t>
    </rPh>
    <phoneticPr fontId="2"/>
  </si>
  <si>
    <t>簡易水道事業</t>
    <rPh sb="0" eb="2">
      <t>カンイ</t>
    </rPh>
    <rPh sb="2" eb="4">
      <t>スイドウ</t>
    </rPh>
    <rPh sb="4" eb="6">
      <t>ジギョウ</t>
    </rPh>
    <phoneticPr fontId="2"/>
  </si>
  <si>
    <t>病院の建設改良に要する経費（平成15年度以降の事業）</t>
    <phoneticPr fontId="2"/>
  </si>
  <si>
    <t>病院の建設改良に要する経費（平成14年度までに着手した事業）</t>
    <phoneticPr fontId="2"/>
  </si>
  <si>
    <t>病院事業</t>
    <rPh sb="0" eb="2">
      <t>ビョウイン</t>
    </rPh>
    <rPh sb="2" eb="4">
      <t>ジギョウ</t>
    </rPh>
    <phoneticPr fontId="2"/>
  </si>
  <si>
    <t>地下高速鉄道の利子負担の軽減に要する経費</t>
    <phoneticPr fontId="2"/>
  </si>
  <si>
    <t>地下高速鉄道の緊急整備に要する経費</t>
    <phoneticPr fontId="2"/>
  </si>
  <si>
    <t>交通事業</t>
    <rPh sb="0" eb="2">
      <t>コウツウ</t>
    </rPh>
    <rPh sb="2" eb="4">
      <t>ジギョウ</t>
    </rPh>
    <phoneticPr fontId="2"/>
  </si>
  <si>
    <t>上水道事業</t>
    <rPh sb="0" eb="3">
      <t>ジョウスイドウ</t>
    </rPh>
    <rPh sb="3" eb="5">
      <t>ジギョウ</t>
    </rPh>
    <phoneticPr fontId="2"/>
  </si>
  <si>
    <t>うち元利償還金に対する繰入額　(7)</t>
    <rPh sb="2" eb="4">
      <t>ガンリ</t>
    </rPh>
    <rPh sb="4" eb="7">
      <t>ショウカンキン</t>
    </rPh>
    <rPh sb="8" eb="9">
      <t>タイ</t>
    </rPh>
    <rPh sb="11" eb="13">
      <t>クリイレ</t>
    </rPh>
    <rPh sb="13" eb="14">
      <t>ガク</t>
    </rPh>
    <phoneticPr fontId="2"/>
  </si>
  <si>
    <t>資本費平準化債分　b</t>
    <rPh sb="0" eb="3">
      <t>シホンヒ</t>
    </rPh>
    <rPh sb="3" eb="5">
      <t>ヘイジュン</t>
    </rPh>
    <rPh sb="5" eb="7">
      <t>カサイ</t>
    </rPh>
    <rPh sb="7" eb="8">
      <t>ブン</t>
    </rPh>
    <phoneticPr fontId="2"/>
  </si>
  <si>
    <t>建設改良費分　a</t>
    <rPh sb="0" eb="2">
      <t>ケンセツ</t>
    </rPh>
    <rPh sb="2" eb="5">
      <t>カイリョウヒ</t>
    </rPh>
    <rPh sb="5" eb="6">
      <t>ブン</t>
    </rPh>
    <phoneticPr fontId="2"/>
  </si>
  <si>
    <t>（参考）
他会計負担割合</t>
    <rPh sb="1" eb="3">
      <t>サンコウ</t>
    </rPh>
    <rPh sb="5" eb="8">
      <t>タカイケイ</t>
    </rPh>
    <rPh sb="8" eb="10">
      <t>フタン</t>
    </rPh>
    <rPh sb="10" eb="12">
      <t>ワリアイ</t>
    </rPh>
    <phoneticPr fontId="2"/>
  </si>
  <si>
    <t>解消可能資金不足額
(8)
(4)×（１－(7)/(6) ）</t>
    <rPh sb="0" eb="2">
      <t>カイショウ</t>
    </rPh>
    <rPh sb="2" eb="4">
      <t>カノウ</t>
    </rPh>
    <rPh sb="4" eb="6">
      <t>シキン</t>
    </rPh>
    <rPh sb="6" eb="9">
      <t>フソクガク</t>
    </rPh>
    <phoneticPr fontId="2"/>
  </si>
  <si>
    <t>累積元利償還額
(6)
(1)+(5)</t>
    <rPh sb="0" eb="2">
      <t>ルイセキ</t>
    </rPh>
    <rPh sb="2" eb="4">
      <t>ガンリ</t>
    </rPh>
    <rPh sb="4" eb="6">
      <t>ショウカン</t>
    </rPh>
    <rPh sb="6" eb="7">
      <t>ガク</t>
    </rPh>
    <phoneticPr fontId="2"/>
  </si>
  <si>
    <t>累積企業債利息
(5)</t>
    <rPh sb="0" eb="2">
      <t>ルイセキ</t>
    </rPh>
    <rPh sb="2" eb="5">
      <t>キギョウサイ</t>
    </rPh>
    <rPh sb="5" eb="7">
      <t>リソク</t>
    </rPh>
    <phoneticPr fontId="2"/>
  </si>
  <si>
    <t>償還償却差額
(4)
(1)-(2)-(3)</t>
    <rPh sb="0" eb="2">
      <t>ショウカン</t>
    </rPh>
    <rPh sb="2" eb="4">
      <t>ショウキャク</t>
    </rPh>
    <rPh sb="4" eb="6">
      <t>サガク</t>
    </rPh>
    <phoneticPr fontId="2"/>
  </si>
  <si>
    <t>平準化債発行済額
(3)</t>
    <rPh sb="0" eb="3">
      <t>ヘイジュンカ</t>
    </rPh>
    <rPh sb="3" eb="4">
      <t>サイ</t>
    </rPh>
    <rPh sb="4" eb="6">
      <t>ハッコウ</t>
    </rPh>
    <rPh sb="6" eb="7">
      <t>ズ</t>
    </rPh>
    <rPh sb="7" eb="8">
      <t>ガク</t>
    </rPh>
    <phoneticPr fontId="2"/>
  </si>
  <si>
    <t>累積減価償却費
(2)</t>
    <rPh sb="0" eb="2">
      <t>ルイセキ</t>
    </rPh>
    <rPh sb="2" eb="4">
      <t>ゲンカ</t>
    </rPh>
    <rPh sb="4" eb="7">
      <t>ショウキャクヒ</t>
    </rPh>
    <phoneticPr fontId="2"/>
  </si>
  <si>
    <t>累積元金償還額
(1)
a+b</t>
    <rPh sb="0" eb="2">
      <t>ルイセキ</t>
    </rPh>
    <rPh sb="2" eb="4">
      <t>ガンキン</t>
    </rPh>
    <rPh sb="4" eb="6">
      <t>ショウカン</t>
    </rPh>
    <rPh sb="6" eb="7">
      <t>ガク</t>
    </rPh>
    <phoneticPr fontId="2"/>
  </si>
  <si>
    <t>特別会計名</t>
    <rPh sb="0" eb="2">
      <t>トクベツ</t>
    </rPh>
    <rPh sb="2" eb="4">
      <t>カイケイ</t>
    </rPh>
    <rPh sb="4" eb="5">
      <t>メイ</t>
    </rPh>
    <phoneticPr fontId="2"/>
  </si>
  <si>
    <t>　</t>
    <phoneticPr fontId="2"/>
  </si>
  <si>
    <t>市町村・一部事務組合名等</t>
    <rPh sb="0" eb="3">
      <t>シチョウソン</t>
    </rPh>
    <rPh sb="4" eb="6">
      <t>イチブ</t>
    </rPh>
    <rPh sb="6" eb="8">
      <t>ジム</t>
    </rPh>
    <rPh sb="8" eb="10">
      <t>クミアイ</t>
    </rPh>
    <rPh sb="10" eb="11">
      <t>メイ</t>
    </rPh>
    <rPh sb="11" eb="12">
      <t>トウ</t>
    </rPh>
    <phoneticPr fontId="2"/>
  </si>
  <si>
    <t>F</t>
    <phoneticPr fontId="2"/>
  </si>
  <si>
    <t>按分率 c3=b3/a3</t>
    <rPh sb="0" eb="2">
      <t>アンブン</t>
    </rPh>
    <rPh sb="2" eb="3">
      <t>リツ</t>
    </rPh>
    <phoneticPr fontId="2"/>
  </si>
  <si>
    <t>按分率 c2=b2/a2</t>
    <rPh sb="0" eb="2">
      <t>アンブン</t>
    </rPh>
    <rPh sb="2" eb="3">
      <t>リツ</t>
    </rPh>
    <phoneticPr fontId="2"/>
  </si>
  <si>
    <t>按分率 c1=b1/a1</t>
    <rPh sb="0" eb="2">
      <t>アンブン</t>
    </rPh>
    <rPh sb="2" eb="3">
      <t>リツ</t>
    </rPh>
    <phoneticPr fontId="2"/>
  </si>
  <si>
    <t>準元利償還金の額 b3</t>
    <rPh sb="0" eb="1">
      <t>ジュン</t>
    </rPh>
    <rPh sb="1" eb="3">
      <t>ガンリ</t>
    </rPh>
    <rPh sb="3" eb="6">
      <t>ショウカンキン</t>
    </rPh>
    <rPh sb="7" eb="8">
      <t>ガク</t>
    </rPh>
    <phoneticPr fontId="2"/>
  </si>
  <si>
    <t>元利償還金の額 a3</t>
    <rPh sb="0" eb="2">
      <t>ガンリ</t>
    </rPh>
    <rPh sb="2" eb="5">
      <t>ショウカンキン</t>
    </rPh>
    <rPh sb="6" eb="7">
      <t>ガク</t>
    </rPh>
    <phoneticPr fontId="2"/>
  </si>
  <si>
    <t>準元利償還金の額 b2</t>
    <rPh sb="0" eb="1">
      <t>ジュン</t>
    </rPh>
    <rPh sb="1" eb="3">
      <t>ガンリ</t>
    </rPh>
    <rPh sb="3" eb="6">
      <t>ショウカンキン</t>
    </rPh>
    <rPh sb="7" eb="8">
      <t>ガク</t>
    </rPh>
    <phoneticPr fontId="2"/>
  </si>
  <si>
    <t>元利償還金の額 a2</t>
    <rPh sb="0" eb="2">
      <t>ガンリ</t>
    </rPh>
    <rPh sb="2" eb="5">
      <t>ショウカンキン</t>
    </rPh>
    <rPh sb="6" eb="7">
      <t>ガク</t>
    </rPh>
    <phoneticPr fontId="2"/>
  </si>
  <si>
    <t>準元利償還金の額 b1</t>
    <rPh sb="0" eb="1">
      <t>ジュン</t>
    </rPh>
    <rPh sb="1" eb="3">
      <t>ガンリ</t>
    </rPh>
    <rPh sb="3" eb="6">
      <t>ショウカンキン</t>
    </rPh>
    <rPh sb="7" eb="8">
      <t>ガク</t>
    </rPh>
    <phoneticPr fontId="2"/>
  </si>
  <si>
    <t>元利償還金の額 a1</t>
    <rPh sb="0" eb="2">
      <t>ガンリ</t>
    </rPh>
    <rPh sb="2" eb="5">
      <t>ショウカンキン</t>
    </rPh>
    <rPh sb="6" eb="7">
      <t>ガク</t>
    </rPh>
    <phoneticPr fontId="2"/>
  </si>
  <si>
    <t>元利償還金に対する繰入額
G＝E×F</t>
    <rPh sb="0" eb="2">
      <t>ガンリ</t>
    </rPh>
    <rPh sb="2" eb="5">
      <t>ショウカンキン</t>
    </rPh>
    <rPh sb="6" eb="7">
      <t>タイ</t>
    </rPh>
    <rPh sb="9" eb="11">
      <t>クリイレ</t>
    </rPh>
    <rPh sb="11" eb="12">
      <t>ガク</t>
    </rPh>
    <phoneticPr fontId="2"/>
  </si>
  <si>
    <t>累積元利償還額</t>
    <phoneticPr fontId="2"/>
  </si>
  <si>
    <r>
      <t xml:space="preserve">按分率
E
</t>
    </r>
    <r>
      <rPr>
        <sz val="6"/>
        <rFont val="ＭＳ Ｐ明朝"/>
        <family val="1"/>
        <charset val="128"/>
      </rPr>
      <t>c3又はCの大きい値</t>
    </r>
    <rPh sb="0" eb="2">
      <t>アンブン</t>
    </rPh>
    <rPh sb="2" eb="3">
      <t>リツ</t>
    </rPh>
    <rPh sb="8" eb="9">
      <t>マタ</t>
    </rPh>
    <rPh sb="12" eb="13">
      <t>オオ</t>
    </rPh>
    <rPh sb="15" eb="16">
      <t>アタイ</t>
    </rPh>
    <phoneticPr fontId="2"/>
  </si>
  <si>
    <r>
      <t xml:space="preserve">按分率
</t>
    </r>
    <r>
      <rPr>
        <sz val="8"/>
        <rFont val="ＭＳ Ｐ明朝"/>
        <family val="1"/>
        <charset val="128"/>
      </rPr>
      <t>Ｃ＝Σc/3</t>
    </r>
    <r>
      <rPr>
        <sz val="10"/>
        <rFont val="ＭＳ Ｐ明朝"/>
        <family val="1"/>
        <charset val="128"/>
      </rPr>
      <t xml:space="preserve">
（３年平均）</t>
    </r>
    <rPh sb="0" eb="2">
      <t>アンブン</t>
    </rPh>
    <rPh sb="2" eb="3">
      <t>リツ</t>
    </rPh>
    <rPh sb="13" eb="14">
      <t>ネン</t>
    </rPh>
    <rPh sb="14" eb="16">
      <t>ヘイキン</t>
    </rPh>
    <phoneticPr fontId="2"/>
  </si>
  <si>
    <t>各年度減価償却相当額</t>
    <rPh sb="0" eb="1">
      <t>カク</t>
    </rPh>
    <rPh sb="1" eb="3">
      <t>ネンド</t>
    </rPh>
    <rPh sb="3" eb="5">
      <t>ゲンカ</t>
    </rPh>
    <rPh sb="5" eb="7">
      <t>ショウキャク</t>
    </rPh>
    <rPh sb="7" eb="10">
      <t>ソウトウガク</t>
    </rPh>
    <phoneticPr fontId="2"/>
  </si>
  <si>
    <t>年数</t>
    <rPh sb="0" eb="2">
      <t>ネンスウ</t>
    </rPh>
    <phoneticPr fontId="2"/>
  </si>
  <si>
    <t>資産の取得価額</t>
    <rPh sb="0" eb="2">
      <t>シサン</t>
    </rPh>
    <rPh sb="3" eb="5">
      <t>シュトク</t>
    </rPh>
    <rPh sb="5" eb="7">
      <t>カガク</t>
    </rPh>
    <phoneticPr fontId="2"/>
  </si>
  <si>
    <t>償却資産の名称</t>
    <rPh sb="0" eb="2">
      <t>ショウキャク</t>
    </rPh>
    <rPh sb="2" eb="4">
      <t>シサン</t>
    </rPh>
    <rPh sb="5" eb="7">
      <t>メイショウ</t>
    </rPh>
    <phoneticPr fontId="2"/>
  </si>
  <si>
    <t>H20</t>
    <phoneticPr fontId="2"/>
  </si>
  <si>
    <t>H19</t>
  </si>
  <si>
    <t>H18</t>
  </si>
  <si>
    <t>H17</t>
  </si>
  <si>
    <t>H16</t>
  </si>
  <si>
    <t>H15</t>
  </si>
  <si>
    <t>H14</t>
  </si>
  <si>
    <t>H13</t>
  </si>
  <si>
    <t>H12</t>
  </si>
  <si>
    <t>H11</t>
  </si>
  <si>
    <t>H10</t>
  </si>
  <si>
    <t>H9</t>
  </si>
  <si>
    <t>H8</t>
  </si>
  <si>
    <t>H7</t>
  </si>
  <si>
    <t>H6</t>
  </si>
  <si>
    <t>H5</t>
  </si>
  <si>
    <t>H4</t>
  </si>
  <si>
    <t>H3</t>
  </si>
  <si>
    <t>H2</t>
  </si>
  <si>
    <t>H1</t>
  </si>
  <si>
    <t>S63</t>
  </si>
  <si>
    <t>S62</t>
  </si>
  <si>
    <t>S61</t>
  </si>
  <si>
    <t>S60</t>
  </si>
  <si>
    <t>S59</t>
  </si>
  <si>
    <t>S58</t>
  </si>
  <si>
    <t>S57</t>
  </si>
  <si>
    <t>S56</t>
  </si>
  <si>
    <t>S55</t>
  </si>
  <si>
    <t>S54</t>
  </si>
  <si>
    <t>S53</t>
  </si>
  <si>
    <t>S52</t>
  </si>
  <si>
    <t>S51</t>
  </si>
  <si>
    <t>S50</t>
  </si>
  <si>
    <t>S49</t>
  </si>
  <si>
    <t>S48</t>
  </si>
  <si>
    <t>S47</t>
  </si>
  <si>
    <t>S46</t>
  </si>
  <si>
    <t>S45</t>
  </si>
  <si>
    <t>S44</t>
  </si>
  <si>
    <t>S43</t>
  </si>
  <si>
    <t>S42</t>
  </si>
  <si>
    <t>S41</t>
  </si>
  <si>
    <t>S40</t>
  </si>
  <si>
    <t>S39</t>
  </si>
  <si>
    <t>S38</t>
  </si>
  <si>
    <t>S37</t>
  </si>
  <si>
    <t>S36</t>
    <phoneticPr fontId="2"/>
  </si>
  <si>
    <t>S35</t>
  </si>
  <si>
    <t>S34</t>
  </si>
  <si>
    <t>S33</t>
  </si>
  <si>
    <t>S32</t>
  </si>
  <si>
    <t>S31</t>
  </si>
  <si>
    <t>S30</t>
  </si>
  <si>
    <t>S29</t>
  </si>
  <si>
    <t>S28</t>
  </si>
  <si>
    <t>耐用</t>
    <rPh sb="0" eb="2">
      <t>タイヨウ</t>
    </rPh>
    <phoneticPr fontId="2"/>
  </si>
  <si>
    <t>エラーチェック</t>
    <phoneticPr fontId="2"/>
  </si>
  <si>
    <t>（単位；千円）</t>
    <rPh sb="1" eb="3">
      <t>タンイ</t>
    </rPh>
    <rPh sb="4" eb="6">
      <t>センエン</t>
    </rPh>
    <phoneticPr fontId="2"/>
  </si>
  <si>
    <t>事業区分</t>
    <rPh sb="0" eb="2">
      <t>ジギョウ</t>
    </rPh>
    <rPh sb="2" eb="4">
      <t>クブン</t>
    </rPh>
    <phoneticPr fontId="2"/>
  </si>
  <si>
    <t>事業名</t>
    <rPh sb="0" eb="2">
      <t>ジギョウ</t>
    </rPh>
    <rPh sb="2" eb="3">
      <t>メイ</t>
    </rPh>
    <phoneticPr fontId="2"/>
  </si>
  <si>
    <t>算定シート（法非適用企業）</t>
    <rPh sb="0" eb="2">
      <t>サンテイ</t>
    </rPh>
    <rPh sb="6" eb="8">
      <t>ホウヒ</t>
    </rPh>
    <rPh sb="8" eb="10">
      <t>テキヨウ</t>
    </rPh>
    <rPh sb="10" eb="12">
      <t>キギョウ</t>
    </rPh>
    <phoneticPr fontId="2"/>
  </si>
  <si>
    <t>供用開始初年度が昭和２９年度以降の事業にあっては、供用開始初年度に限り、「企業債発行額」の欄に年度末企業債現在高を記載すること。</t>
    <rPh sb="0" eb="2">
      <t>キョウヨウ</t>
    </rPh>
    <rPh sb="2" eb="4">
      <t>カイシ</t>
    </rPh>
    <rPh sb="4" eb="7">
      <t>ショネンド</t>
    </rPh>
    <rPh sb="8" eb="10">
      <t>ショウワ</t>
    </rPh>
    <rPh sb="12" eb="14">
      <t>ネンド</t>
    </rPh>
    <rPh sb="14" eb="16">
      <t>イコウ</t>
    </rPh>
    <rPh sb="17" eb="19">
      <t>ジギョウ</t>
    </rPh>
    <rPh sb="25" eb="27">
      <t>キョウヨウ</t>
    </rPh>
    <rPh sb="27" eb="29">
      <t>カイシ</t>
    </rPh>
    <rPh sb="29" eb="32">
      <t>ショネンド</t>
    </rPh>
    <rPh sb="33" eb="34">
      <t>カギ</t>
    </rPh>
    <rPh sb="37" eb="40">
      <t>キギョウサイ</t>
    </rPh>
    <rPh sb="40" eb="43">
      <t>ハッコウガク</t>
    </rPh>
    <rPh sb="45" eb="46">
      <t>ラン</t>
    </rPh>
    <rPh sb="47" eb="50">
      <t>ネンドマツ</t>
    </rPh>
    <rPh sb="50" eb="53">
      <t>キギョウサイ</t>
    </rPh>
    <rPh sb="53" eb="56">
      <t>ゲンザイダカ</t>
    </rPh>
    <rPh sb="57" eb="59">
      <t>キサイ</t>
    </rPh>
    <phoneticPr fontId="2"/>
  </si>
  <si>
    <t>注２</t>
    <rPh sb="0" eb="1">
      <t>チュウ</t>
    </rPh>
    <phoneticPr fontId="2"/>
  </si>
  <si>
    <t>企業債発行額は、建設改良にかかるもののみとすること（借換債、災害復旧債等は含まない。）。</t>
    <rPh sb="0" eb="3">
      <t>キギョウサイ</t>
    </rPh>
    <rPh sb="3" eb="6">
      <t>ハッコウガク</t>
    </rPh>
    <rPh sb="8" eb="10">
      <t>ケンセツ</t>
    </rPh>
    <rPh sb="10" eb="12">
      <t>カイリョウ</t>
    </rPh>
    <rPh sb="26" eb="29">
      <t>カリカエサイ</t>
    </rPh>
    <rPh sb="30" eb="32">
      <t>サイガイ</t>
    </rPh>
    <rPh sb="32" eb="34">
      <t>フッキュウ</t>
    </rPh>
    <rPh sb="34" eb="35">
      <t>サイ</t>
    </rPh>
    <rPh sb="35" eb="36">
      <t>トウ</t>
    </rPh>
    <rPh sb="37" eb="38">
      <t>フク</t>
    </rPh>
    <phoneticPr fontId="2"/>
  </si>
  <si>
    <t>注１</t>
    <rPh sb="0" eb="1">
      <t>チュウ</t>
    </rPh>
    <phoneticPr fontId="2"/>
  </si>
  <si>
    <t>H19</t>
    <phoneticPr fontId="2"/>
  </si>
  <si>
    <t>H1</t>
    <phoneticPr fontId="2"/>
  </si>
  <si>
    <t>S36</t>
  </si>
  <si>
    <t>S28</t>
    <phoneticPr fontId="2"/>
  </si>
  <si>
    <t>企業債発行額</t>
    <rPh sb="0" eb="3">
      <t>キギョウサイ</t>
    </rPh>
    <rPh sb="3" eb="5">
      <t>ハッコウ</t>
    </rPh>
    <rPh sb="5" eb="6">
      <t>ガク</t>
    </rPh>
    <phoneticPr fontId="2"/>
  </si>
  <si>
    <t>年</t>
    <rPh sb="0" eb="1">
      <t>ネン</t>
    </rPh>
    <phoneticPr fontId="2"/>
  </si>
  <si>
    <t>減価償却年数</t>
    <rPh sb="0" eb="2">
      <t>ゲンカ</t>
    </rPh>
    <rPh sb="2" eb="4">
      <t>ショウキャク</t>
    </rPh>
    <rPh sb="4" eb="6">
      <t>ネンスウ</t>
    </rPh>
    <phoneticPr fontId="2"/>
  </si>
  <si>
    <t>簡易算定シート</t>
    <rPh sb="0" eb="2">
      <t>カンイ</t>
    </rPh>
    <rPh sb="2" eb="4">
      <t>サンテイ</t>
    </rPh>
    <phoneticPr fontId="2"/>
  </si>
  <si>
    <t>経常利益の額　c1</t>
    <rPh sb="0" eb="2">
      <t>ケイジョウ</t>
    </rPh>
    <rPh sb="2" eb="4">
      <t>リエキ</t>
    </rPh>
    <phoneticPr fontId="2"/>
  </si>
  <si>
    <t>流動負債　a1</t>
    <rPh sb="0" eb="2">
      <t>リュウドウ</t>
    </rPh>
    <rPh sb="2" eb="4">
      <t>フサイ</t>
    </rPh>
    <phoneticPr fontId="2"/>
  </si>
  <si>
    <t>解消可能資金不足額
Ａ÷Ｂ×Ｃ×Ｄ</t>
    <rPh sb="0" eb="2">
      <t>カイショウ</t>
    </rPh>
    <rPh sb="2" eb="4">
      <t>カノウ</t>
    </rPh>
    <rPh sb="4" eb="6">
      <t>シキン</t>
    </rPh>
    <rPh sb="6" eb="9">
      <t>フソクガク</t>
    </rPh>
    <phoneticPr fontId="2"/>
  </si>
  <si>
    <r>
      <rPr>
        <sz val="10"/>
        <rFont val="ＭＳ Ｐゴシック"/>
        <family val="3"/>
        <charset val="128"/>
      </rPr>
      <t>Ｄ</t>
    </r>
    <r>
      <rPr>
        <sz val="8"/>
        <rFont val="ＭＳ Ｐゴシック"/>
        <family val="3"/>
        <charset val="128"/>
      </rPr>
      <t xml:space="preserve">
残存耐用年数相当年数</t>
    </r>
    <rPh sb="2" eb="4">
      <t>ザンゾン</t>
    </rPh>
    <rPh sb="4" eb="6">
      <t>タイヨウ</t>
    </rPh>
    <rPh sb="6" eb="8">
      <t>ネンスウ</t>
    </rPh>
    <rPh sb="8" eb="10">
      <t>ソウトウ</t>
    </rPh>
    <rPh sb="10" eb="12">
      <t>ネンスウ</t>
    </rPh>
    <phoneticPr fontId="2"/>
  </si>
  <si>
    <t>　Ⅰ　法適用企業</t>
    <rPh sb="3" eb="6">
      <t>ホウテキヨウ</t>
    </rPh>
    <rPh sb="6" eb="8">
      <t>キギョウ</t>
    </rPh>
    <phoneticPr fontId="2"/>
  </si>
  <si>
    <t>市町村・一部事務組合名等</t>
    <rPh sb="0" eb="3">
      <t>シチョウソン</t>
    </rPh>
    <rPh sb="4" eb="6">
      <t>イチブ</t>
    </rPh>
    <rPh sb="6" eb="8">
      <t>ジム</t>
    </rPh>
    <rPh sb="8" eb="10">
      <t>クミアイ</t>
    </rPh>
    <rPh sb="10" eb="11">
      <t>メイ</t>
    </rPh>
    <phoneticPr fontId="2"/>
  </si>
  <si>
    <t>残存耐用年数相当年数</t>
    <phoneticPr fontId="2"/>
  </si>
  <si>
    <t>営業外費用相当額
c4</t>
    <rPh sb="0" eb="3">
      <t>エイギョウガイ</t>
    </rPh>
    <rPh sb="3" eb="5">
      <t>ヒヨウ</t>
    </rPh>
    <rPh sb="5" eb="8">
      <t>ソウトウガク</t>
    </rPh>
    <phoneticPr fontId="2"/>
  </si>
  <si>
    <t>営業費用相当額
c3</t>
    <rPh sb="0" eb="2">
      <t>エイギョウ</t>
    </rPh>
    <rPh sb="2" eb="4">
      <t>ヒヨウ</t>
    </rPh>
    <rPh sb="4" eb="7">
      <t>ソウトウガク</t>
    </rPh>
    <phoneticPr fontId="2"/>
  </si>
  <si>
    <t>営業外収益相当額
c2</t>
    <rPh sb="0" eb="3">
      <t>エイギョウガイ</t>
    </rPh>
    <rPh sb="3" eb="5">
      <t>シュウエキ</t>
    </rPh>
    <rPh sb="5" eb="8">
      <t>ソウトウガク</t>
    </rPh>
    <phoneticPr fontId="2"/>
  </si>
  <si>
    <t>営業収益相当額
c1</t>
    <rPh sb="0" eb="2">
      <t>エイギョウ</t>
    </rPh>
    <rPh sb="2" eb="4">
      <t>シュウエキ</t>
    </rPh>
    <rPh sb="4" eb="7">
      <t>ソウトウガク</t>
    </rPh>
    <phoneticPr fontId="2"/>
  </si>
  <si>
    <t>（c1+c2-c3-c4）</t>
    <phoneticPr fontId="2"/>
  </si>
  <si>
    <r>
      <t xml:space="preserve">地方債の現在高
</t>
    </r>
    <r>
      <rPr>
        <sz val="6"/>
        <rFont val="ＭＳ Ｐ明朝"/>
        <family val="1"/>
        <charset val="128"/>
      </rPr>
      <t>（建設改良費等分を含む）</t>
    </r>
    <rPh sb="0" eb="3">
      <t>チホウサイ</t>
    </rPh>
    <rPh sb="4" eb="7">
      <t>ゲンザイダカ</t>
    </rPh>
    <rPh sb="9" eb="11">
      <t>ケンセツ</t>
    </rPh>
    <rPh sb="11" eb="14">
      <t>カイリョウヒ</t>
    </rPh>
    <rPh sb="14" eb="15">
      <t>トウ</t>
    </rPh>
    <rPh sb="15" eb="16">
      <t>ブン</t>
    </rPh>
    <rPh sb="17" eb="18">
      <t>フク</t>
    </rPh>
    <phoneticPr fontId="2"/>
  </si>
  <si>
    <t>解消可能資金不足額
Ａ÷（Ａ＋Ｂ）×Ｃ×Ｄ</t>
    <rPh sb="0" eb="2">
      <t>カイショウ</t>
    </rPh>
    <rPh sb="2" eb="4">
      <t>カノウ</t>
    </rPh>
    <rPh sb="4" eb="6">
      <t>シキン</t>
    </rPh>
    <rPh sb="6" eb="9">
      <t>フソクガク</t>
    </rPh>
    <phoneticPr fontId="2"/>
  </si>
  <si>
    <t>　Ⅱ　法非適用企業</t>
    <rPh sb="3" eb="4">
      <t>ホウ</t>
    </rPh>
    <rPh sb="4" eb="5">
      <t>ヒ</t>
    </rPh>
    <rPh sb="5" eb="7">
      <t>テキヨウ</t>
    </rPh>
    <rPh sb="7" eb="9">
      <t>キギョウ</t>
    </rPh>
    <phoneticPr fontId="2"/>
  </si>
  <si>
    <t>解消可能資金不足額
Σ（b－c）＋d</t>
    <rPh sb="0" eb="2">
      <t>カイショウ</t>
    </rPh>
    <rPh sb="2" eb="4">
      <t>カノウ</t>
    </rPh>
    <rPh sb="4" eb="6">
      <t>シキン</t>
    </rPh>
    <rPh sb="6" eb="8">
      <t>ブソク</t>
    </rPh>
    <rPh sb="8" eb="9">
      <t>ガク</t>
    </rPh>
    <phoneticPr fontId="2"/>
  </si>
  <si>
    <t>償還償却差額　d</t>
    <rPh sb="0" eb="2">
      <t>ショウカン</t>
    </rPh>
    <rPh sb="2" eb="4">
      <t>ショウキャク</t>
    </rPh>
    <rPh sb="4" eb="6">
      <t>サガク</t>
    </rPh>
    <phoneticPr fontId="2"/>
  </si>
  <si>
    <t>平準化債発行額　(c )</t>
    <rPh sb="0" eb="2">
      <t>ヘイジュン</t>
    </rPh>
    <rPh sb="2" eb="4">
      <t>カサイ</t>
    </rPh>
    <rPh sb="4" eb="7">
      <t>ハッコウガク</t>
    </rPh>
    <phoneticPr fontId="2"/>
  </si>
  <si>
    <t>算式の額　(b)
　((a)×（0.45-0.03（n-1））)</t>
    <rPh sb="0" eb="2">
      <t>サンシキ</t>
    </rPh>
    <rPh sb="3" eb="4">
      <t>ガク</t>
    </rPh>
    <phoneticPr fontId="2"/>
  </si>
  <si>
    <t>支払利息の額　(a)</t>
    <rPh sb="0" eb="2">
      <t>シハライ</t>
    </rPh>
    <rPh sb="2" eb="4">
      <t>リソク</t>
    </rPh>
    <rPh sb="5" eb="6">
      <t>ガク</t>
    </rPh>
    <phoneticPr fontId="2"/>
  </si>
  <si>
    <t>　○　基礎控除額算定方式</t>
    <rPh sb="3" eb="5">
      <t>キソ</t>
    </rPh>
    <rPh sb="5" eb="8">
      <t>コウジョガク</t>
    </rPh>
    <rPh sb="8" eb="10">
      <t>サンテイ</t>
    </rPh>
    <rPh sb="10" eb="12">
      <t>ホウシキ</t>
    </rPh>
    <phoneticPr fontId="2"/>
  </si>
  <si>
    <t>解消可能資金不足額
（（Ｃ）×（Ｄ））</t>
    <rPh sb="0" eb="2">
      <t>カイショウ</t>
    </rPh>
    <rPh sb="2" eb="4">
      <t>カノウ</t>
    </rPh>
    <rPh sb="4" eb="6">
      <t>シキン</t>
    </rPh>
    <rPh sb="6" eb="8">
      <t>ブソク</t>
    </rPh>
    <rPh sb="8" eb="9">
      <t>ガク</t>
    </rPh>
    <phoneticPr fontId="2"/>
  </si>
  <si>
    <t>（正数で入力）</t>
    <rPh sb="1" eb="3">
      <t>セイスウ</t>
    </rPh>
    <rPh sb="4" eb="6">
      <t>ニュウリョク</t>
    </rPh>
    <phoneticPr fontId="2"/>
  </si>
  <si>
    <r>
      <t xml:space="preserve">割落とし率
</t>
    </r>
    <r>
      <rPr>
        <sz val="6"/>
        <rFont val="ＭＳ Ｐ明朝"/>
        <family val="1"/>
        <charset val="128"/>
      </rPr>
      <t>(2．5を超える場合)</t>
    </r>
    <r>
      <rPr>
        <sz val="10"/>
        <rFont val="ＭＳ Ｐ明朝"/>
        <family val="1"/>
        <charset val="128"/>
      </rPr>
      <t xml:space="preserve">
（Ｃ）</t>
    </r>
    <rPh sb="0" eb="2">
      <t>ワリオ</t>
    </rPh>
    <rPh sb="4" eb="5">
      <t>リツ</t>
    </rPh>
    <rPh sb="11" eb="12">
      <t>コ</t>
    </rPh>
    <rPh sb="14" eb="16">
      <t>バアイ</t>
    </rPh>
    <phoneticPr fontId="2"/>
  </si>
  <si>
    <t>ピーク時の比率</t>
    <rPh sb="3" eb="4">
      <t>ジ</t>
    </rPh>
    <rPh sb="5" eb="7">
      <t>ヒリツ</t>
    </rPh>
    <phoneticPr fontId="2"/>
  </si>
  <si>
    <t>経常損益</t>
    <rPh sb="0" eb="2">
      <t>ケイジョウ</t>
    </rPh>
    <rPh sb="2" eb="4">
      <t>ソンエキ</t>
    </rPh>
    <phoneticPr fontId="2"/>
  </si>
  <si>
    <t>比率　　（Ａ）／（Ｂ）</t>
    <rPh sb="0" eb="2">
      <t>ヒリツ</t>
    </rPh>
    <phoneticPr fontId="2"/>
  </si>
  <si>
    <t>元利償還金の額　　（Ｂ）</t>
    <rPh sb="0" eb="2">
      <t>ガンリ</t>
    </rPh>
    <rPh sb="2" eb="5">
      <t>ショウカンキン</t>
    </rPh>
    <rPh sb="6" eb="7">
      <t>ガク</t>
    </rPh>
    <phoneticPr fontId="2"/>
  </si>
  <si>
    <t>資金不足額　　（Ａ）</t>
    <rPh sb="0" eb="2">
      <t>シキン</t>
    </rPh>
    <rPh sb="2" eb="4">
      <t>ブソク</t>
    </rPh>
    <rPh sb="4" eb="5">
      <t>ガク</t>
    </rPh>
    <phoneticPr fontId="2"/>
  </si>
  <si>
    <t>　○　個別計画策定算定方式</t>
    <rPh sb="3" eb="5">
      <t>コベツ</t>
    </rPh>
    <rPh sb="5" eb="7">
      <t>ケイカク</t>
    </rPh>
    <rPh sb="7" eb="9">
      <t>サクテイ</t>
    </rPh>
    <rPh sb="9" eb="11">
      <t>サンテイ</t>
    </rPh>
    <rPh sb="11" eb="13">
      <t>ホウシキ</t>
    </rPh>
    <phoneticPr fontId="2"/>
  </si>
  <si>
    <t>※　この様式によるもののほか、必要な事項等については別に定める。</t>
    <rPh sb="4" eb="6">
      <t>ヨウシキ</t>
    </rPh>
    <rPh sb="15" eb="17">
      <t>ヒツヨウ</t>
    </rPh>
    <rPh sb="18" eb="20">
      <t>ジコウ</t>
    </rPh>
    <rPh sb="20" eb="21">
      <t>トウ</t>
    </rPh>
    <rPh sb="26" eb="27">
      <t>ベツ</t>
    </rPh>
    <rPh sb="28" eb="29">
      <t>サダ</t>
    </rPh>
    <phoneticPr fontId="2"/>
  </si>
  <si>
    <t>剰余金</t>
    <rPh sb="0" eb="3">
      <t>ジョウヨキン</t>
    </rPh>
    <phoneticPr fontId="2"/>
  </si>
  <si>
    <t>資本金</t>
    <rPh sb="0" eb="3">
      <t>シホンキン</t>
    </rPh>
    <phoneticPr fontId="2"/>
  </si>
  <si>
    <t>資本合計</t>
    <rPh sb="0" eb="2">
      <t>シホン</t>
    </rPh>
    <rPh sb="2" eb="4">
      <t>ゴウケイ</t>
    </rPh>
    <phoneticPr fontId="2"/>
  </si>
  <si>
    <t>負債合計</t>
    <rPh sb="0" eb="2">
      <t>フサイ</t>
    </rPh>
    <rPh sb="2" eb="4">
      <t>ゴウケイ</t>
    </rPh>
    <phoneticPr fontId="2"/>
  </si>
  <si>
    <t>　　 うち償却資産</t>
    <rPh sb="5" eb="7">
      <t>ショウキャク</t>
    </rPh>
    <rPh sb="7" eb="9">
      <t>シサン</t>
    </rPh>
    <phoneticPr fontId="2"/>
  </si>
  <si>
    <t xml:space="preserve"> うち土地　　　</t>
    <rPh sb="3" eb="4">
      <t>ツチ</t>
    </rPh>
    <rPh sb="4" eb="5">
      <t>チ</t>
    </rPh>
    <phoneticPr fontId="2"/>
  </si>
  <si>
    <t>固定資産</t>
    <rPh sb="0" eb="4">
      <t>コテイシサン</t>
    </rPh>
    <phoneticPr fontId="2"/>
  </si>
  <si>
    <t>資産合計</t>
    <rPh sb="0" eb="2">
      <t>シサン</t>
    </rPh>
    <rPh sb="2" eb="4">
      <t>ゴウケイ</t>
    </rPh>
    <phoneticPr fontId="2"/>
  </si>
  <si>
    <t>資金不足額対元利償還金比率</t>
    <rPh sb="0" eb="2">
      <t>シキン</t>
    </rPh>
    <rPh sb="2" eb="5">
      <t>フソクガク</t>
    </rPh>
    <rPh sb="5" eb="6">
      <t>タイ</t>
    </rPh>
    <rPh sb="6" eb="8">
      <t>ガンリ</t>
    </rPh>
    <rPh sb="8" eb="11">
      <t>ショウカンキン</t>
    </rPh>
    <rPh sb="11" eb="13">
      <t>ヒリツ</t>
    </rPh>
    <phoneticPr fontId="2"/>
  </si>
  <si>
    <t>資金不足額</t>
    <rPh sb="0" eb="2">
      <t>シキン</t>
    </rPh>
    <rPh sb="2" eb="5">
      <t>フソクガク</t>
    </rPh>
    <phoneticPr fontId="2"/>
  </si>
  <si>
    <t>元利償還金一般会計負担割合</t>
    <rPh sb="0" eb="2">
      <t>ガンリ</t>
    </rPh>
    <rPh sb="2" eb="5">
      <t>ショウカンキン</t>
    </rPh>
    <rPh sb="5" eb="7">
      <t>イッパン</t>
    </rPh>
    <rPh sb="7" eb="9">
      <t>カイケイ</t>
    </rPh>
    <rPh sb="9" eb="11">
      <t>フタン</t>
    </rPh>
    <rPh sb="11" eb="13">
      <t>ワリアイ</t>
    </rPh>
    <phoneticPr fontId="2"/>
  </si>
  <si>
    <t>減価償却前経常利益</t>
    <rPh sb="0" eb="4">
      <t>ゲンカショウキャク</t>
    </rPh>
    <rPh sb="4" eb="5">
      <t>マエ</t>
    </rPh>
    <rPh sb="5" eb="7">
      <t>ケイジョウ</t>
    </rPh>
    <rPh sb="7" eb="9">
      <t>リエキ</t>
    </rPh>
    <phoneticPr fontId="2"/>
  </si>
  <si>
    <t>工事負担金</t>
    <rPh sb="0" eb="2">
      <t>コウジ</t>
    </rPh>
    <rPh sb="2" eb="5">
      <t>フタンキン</t>
    </rPh>
    <phoneticPr fontId="2"/>
  </si>
  <si>
    <t>国（都道府県）補助金</t>
    <rPh sb="0" eb="1">
      <t>クニ</t>
    </rPh>
    <rPh sb="2" eb="4">
      <t>トドウ</t>
    </rPh>
    <rPh sb="4" eb="5">
      <t>フ</t>
    </rPh>
    <rPh sb="5" eb="6">
      <t>ケン</t>
    </rPh>
    <rPh sb="7" eb="10">
      <t>ホジョキン</t>
    </rPh>
    <phoneticPr fontId="2"/>
  </si>
  <si>
    <t>他会計出資金</t>
    <rPh sb="0" eb="1">
      <t>タ</t>
    </rPh>
    <rPh sb="1" eb="3">
      <t>カイケイ</t>
    </rPh>
    <rPh sb="3" eb="5">
      <t>シュッシ</t>
    </rPh>
    <rPh sb="5" eb="6">
      <t>キン</t>
    </rPh>
    <phoneticPr fontId="2"/>
  </si>
  <si>
    <t>企業債</t>
    <rPh sb="0" eb="3">
      <t>キギョウサイ</t>
    </rPh>
    <phoneticPr fontId="2"/>
  </si>
  <si>
    <t>予定財源</t>
    <rPh sb="0" eb="2">
      <t>ヨテイ</t>
    </rPh>
    <rPh sb="2" eb="4">
      <t>ザイゲン</t>
    </rPh>
    <phoneticPr fontId="2"/>
  </si>
  <si>
    <t>建設改良費</t>
    <rPh sb="0" eb="2">
      <t>ケンセツ</t>
    </rPh>
    <rPh sb="2" eb="5">
      <t>カイリョウヒ</t>
    </rPh>
    <phoneticPr fontId="2"/>
  </si>
  <si>
    <t>うち一般会計繰入金充当額</t>
    <rPh sb="2" eb="4">
      <t>イッパン</t>
    </rPh>
    <rPh sb="4" eb="6">
      <t>カイケイ</t>
    </rPh>
    <rPh sb="6" eb="8">
      <t>クリイレ</t>
    </rPh>
    <rPh sb="8" eb="9">
      <t>キン</t>
    </rPh>
    <rPh sb="9" eb="11">
      <t>ジュウトウ</t>
    </rPh>
    <rPh sb="11" eb="12">
      <t>ガク</t>
    </rPh>
    <phoneticPr fontId="2"/>
  </si>
  <si>
    <t>元利償還金</t>
    <rPh sb="0" eb="2">
      <t>ガンリ</t>
    </rPh>
    <rPh sb="2" eb="5">
      <t>ショウカンキン</t>
    </rPh>
    <phoneticPr fontId="2"/>
  </si>
  <si>
    <t>うち翌年度以降発行分に係るもの</t>
    <rPh sb="2" eb="5">
      <t>ヨクネンド</t>
    </rPh>
    <rPh sb="5" eb="7">
      <t>イコウ</t>
    </rPh>
    <rPh sb="7" eb="10">
      <t>ハッコウブン</t>
    </rPh>
    <rPh sb="11" eb="12">
      <t>カカ</t>
    </rPh>
    <phoneticPr fontId="2"/>
  </si>
  <si>
    <t>うち既発債に係るもの</t>
    <rPh sb="2" eb="5">
      <t>キハツサイ</t>
    </rPh>
    <rPh sb="6" eb="7">
      <t>カカ</t>
    </rPh>
    <phoneticPr fontId="2"/>
  </si>
  <si>
    <t>企業債元金</t>
    <rPh sb="0" eb="3">
      <t>キギョウサイ</t>
    </rPh>
    <rPh sb="3" eb="5">
      <t>ガンキン</t>
    </rPh>
    <phoneticPr fontId="2"/>
  </si>
  <si>
    <t>資本費平準化債等収入</t>
    <rPh sb="0" eb="3">
      <t>シホンヒ</t>
    </rPh>
    <rPh sb="3" eb="6">
      <t>ヘイジュンカ</t>
    </rPh>
    <rPh sb="6" eb="7">
      <t>サイ</t>
    </rPh>
    <rPh sb="7" eb="8">
      <t>トウ</t>
    </rPh>
    <rPh sb="8" eb="10">
      <t>シュウニュウ</t>
    </rPh>
    <phoneticPr fontId="2"/>
  </si>
  <si>
    <t>一時借入金利息</t>
    <rPh sb="0" eb="2">
      <t>イチジ</t>
    </rPh>
    <rPh sb="2" eb="5">
      <t>カリイレキン</t>
    </rPh>
    <rPh sb="5" eb="7">
      <t>リソク</t>
    </rPh>
    <phoneticPr fontId="2"/>
  </si>
  <si>
    <t>企業債利息</t>
    <rPh sb="0" eb="3">
      <t>キギョウサイ</t>
    </rPh>
    <rPh sb="3" eb="5">
      <t>リソク</t>
    </rPh>
    <phoneticPr fontId="2"/>
  </si>
  <si>
    <t>営業外費用</t>
    <rPh sb="0" eb="2">
      <t>エイギョウ</t>
    </rPh>
    <rPh sb="2" eb="3">
      <t>ソト</t>
    </rPh>
    <rPh sb="3" eb="5">
      <t>ヒヨウ</t>
    </rPh>
    <phoneticPr fontId="2"/>
  </si>
  <si>
    <t>うち雨水等一般会計負担分　</t>
    <rPh sb="2" eb="4">
      <t>ウスイ</t>
    </rPh>
    <rPh sb="4" eb="5">
      <t>トウ</t>
    </rPh>
    <rPh sb="5" eb="7">
      <t>イッパン</t>
    </rPh>
    <rPh sb="7" eb="9">
      <t>カイケイ</t>
    </rPh>
    <rPh sb="9" eb="11">
      <t>フタン</t>
    </rPh>
    <rPh sb="11" eb="12">
      <t>ブン</t>
    </rPh>
    <phoneticPr fontId="2"/>
  </si>
  <si>
    <t>うち汚水分　</t>
    <rPh sb="2" eb="4">
      <t>オスイ</t>
    </rPh>
    <rPh sb="4" eb="5">
      <t>ブン</t>
    </rPh>
    <phoneticPr fontId="2"/>
  </si>
  <si>
    <t>営業費用</t>
    <rPh sb="0" eb="2">
      <t>エイギョウ</t>
    </rPh>
    <rPh sb="2" eb="4">
      <t>ヒヨウ</t>
    </rPh>
    <phoneticPr fontId="2"/>
  </si>
  <si>
    <t>うち一般会計繰入金</t>
    <rPh sb="2" eb="4">
      <t>イッパン</t>
    </rPh>
    <rPh sb="4" eb="6">
      <t>カイケイ</t>
    </rPh>
    <rPh sb="6" eb="9">
      <t>クリイレキン</t>
    </rPh>
    <phoneticPr fontId="2"/>
  </si>
  <si>
    <t>営業外収益</t>
    <rPh sb="0" eb="2">
      <t>エイギョウ</t>
    </rPh>
    <rPh sb="2" eb="3">
      <t>ソト</t>
    </rPh>
    <rPh sb="3" eb="5">
      <t>シュウエキ</t>
    </rPh>
    <phoneticPr fontId="2"/>
  </si>
  <si>
    <t>うち雨水処理負担金</t>
    <rPh sb="2" eb="4">
      <t>ウスイ</t>
    </rPh>
    <rPh sb="4" eb="6">
      <t>ショリ</t>
    </rPh>
    <rPh sb="6" eb="9">
      <t>フタンキン</t>
    </rPh>
    <phoneticPr fontId="2"/>
  </si>
  <si>
    <t>使用料単価（円/㎥）　</t>
    <rPh sb="0" eb="3">
      <t>シヨウリョウ</t>
    </rPh>
    <rPh sb="3" eb="5">
      <t>タンカ</t>
    </rPh>
    <rPh sb="6" eb="9">
      <t>エン</t>
    </rPh>
    <phoneticPr fontId="2"/>
  </si>
  <si>
    <t>有収水量（㎥）　</t>
    <rPh sb="0" eb="4">
      <t>ユウシュウスイリョウ</t>
    </rPh>
    <phoneticPr fontId="2"/>
  </si>
  <si>
    <r>
      <t>うち使用料収入</t>
    </r>
    <r>
      <rPr>
        <sz val="8"/>
        <rFont val="ＭＳ Ｐゴシック"/>
        <family val="3"/>
        <charset val="128"/>
      </rPr>
      <t/>
    </r>
    <rPh sb="2" eb="5">
      <t>シヨウリョウ</t>
    </rPh>
    <rPh sb="5" eb="7">
      <t>シュウニュウ</t>
    </rPh>
    <phoneticPr fontId="2"/>
  </si>
  <si>
    <t>営業収益</t>
    <rPh sb="0" eb="2">
      <t>エイギョウ</t>
    </rPh>
    <rPh sb="2" eb="4">
      <t>シュウエキ</t>
    </rPh>
    <phoneticPr fontId="2"/>
  </si>
  <si>
    <t>１５年度</t>
    <rPh sb="2" eb="4">
      <t>ネンド</t>
    </rPh>
    <phoneticPr fontId="2"/>
  </si>
  <si>
    <t>１４年度</t>
    <rPh sb="2" eb="4">
      <t>ネンド</t>
    </rPh>
    <phoneticPr fontId="2"/>
  </si>
  <si>
    <t>１３年度</t>
    <rPh sb="2" eb="4">
      <t>ネンド</t>
    </rPh>
    <phoneticPr fontId="2"/>
  </si>
  <si>
    <t>１２年度</t>
    <rPh sb="2" eb="4">
      <t>ネンド</t>
    </rPh>
    <phoneticPr fontId="2"/>
  </si>
  <si>
    <t>１１年度</t>
    <rPh sb="2" eb="4">
      <t>ネンド</t>
    </rPh>
    <phoneticPr fontId="2"/>
  </si>
  <si>
    <t>１０年度</t>
    <rPh sb="2" eb="4">
      <t>ネンド</t>
    </rPh>
    <phoneticPr fontId="2"/>
  </si>
  <si>
    <t>９年度</t>
    <rPh sb="1" eb="3">
      <t>ネンド</t>
    </rPh>
    <phoneticPr fontId="2"/>
  </si>
  <si>
    <t>８年度</t>
    <rPh sb="1" eb="3">
      <t>ネンド</t>
    </rPh>
    <phoneticPr fontId="2"/>
  </si>
  <si>
    <t>７年度</t>
    <rPh sb="1" eb="3">
      <t>ネンド</t>
    </rPh>
    <phoneticPr fontId="2"/>
  </si>
  <si>
    <t>６年度</t>
    <rPh sb="1" eb="3">
      <t>ネンド</t>
    </rPh>
    <phoneticPr fontId="2"/>
  </si>
  <si>
    <t>５年度</t>
    <rPh sb="1" eb="3">
      <t>ネンド</t>
    </rPh>
    <phoneticPr fontId="2"/>
  </si>
  <si>
    <t>４年度</t>
    <rPh sb="1" eb="3">
      <t>ネンド</t>
    </rPh>
    <phoneticPr fontId="2"/>
  </si>
  <si>
    <t>３年度</t>
    <rPh sb="1" eb="3">
      <t>ネンド</t>
    </rPh>
    <phoneticPr fontId="2"/>
  </si>
  <si>
    <t>２年度</t>
    <rPh sb="1" eb="3">
      <t>ネンド</t>
    </rPh>
    <phoneticPr fontId="2"/>
  </si>
  <si>
    <t>１年度</t>
    <rPh sb="1" eb="3">
      <t>ネンド</t>
    </rPh>
    <phoneticPr fontId="2"/>
  </si>
  <si>
    <t>区　　分</t>
    <rPh sb="0" eb="1">
      <t>ク</t>
    </rPh>
    <rPh sb="3" eb="4">
      <t>ブン</t>
    </rPh>
    <phoneticPr fontId="2"/>
  </si>
  <si>
    <t>見込値</t>
    <rPh sb="0" eb="2">
      <t>ミコ</t>
    </rPh>
    <rPh sb="2" eb="3">
      <t>アタイ</t>
    </rPh>
    <phoneticPr fontId="2"/>
  </si>
  <si>
    <t>実績</t>
    <rPh sb="0" eb="2">
      <t>ジッセキ</t>
    </rPh>
    <phoneticPr fontId="2"/>
  </si>
  <si>
    <t>年　　　度　</t>
    <rPh sb="0" eb="1">
      <t>トシ</t>
    </rPh>
    <rPh sb="4" eb="5">
      <t>タビ</t>
    </rPh>
    <phoneticPr fontId="2"/>
  </si>
  <si>
    <t>エラーメッセージ</t>
    <phoneticPr fontId="2"/>
  </si>
  <si>
    <t>評価方法</t>
    <rPh sb="0" eb="2">
      <t>ヒョウカ</t>
    </rPh>
    <rPh sb="2" eb="4">
      <t>ホウホウ</t>
    </rPh>
    <phoneticPr fontId="2"/>
  </si>
  <si>
    <t>売・未</t>
    <rPh sb="0" eb="1">
      <t>ウ</t>
    </rPh>
    <rPh sb="2" eb="3">
      <t>ミ</t>
    </rPh>
    <phoneticPr fontId="2"/>
  </si>
  <si>
    <t>土地評価差額 (6)
（4 )-( 5）</t>
    <rPh sb="0" eb="2">
      <t>トチ</t>
    </rPh>
    <rPh sb="2" eb="4">
      <t>ヒョウカ</t>
    </rPh>
    <rPh sb="4" eb="6">
      <t>サガク</t>
    </rPh>
    <phoneticPr fontId="2"/>
  </si>
  <si>
    <t>土地収入見込額　(5)
（(3)と(4)の小さい額）</t>
    <rPh sb="0" eb="2">
      <t>トチ</t>
    </rPh>
    <rPh sb="2" eb="4">
      <t>シュウニュウ</t>
    </rPh>
    <rPh sb="4" eb="6">
      <t>ミコミ</t>
    </rPh>
    <rPh sb="6" eb="7">
      <t>ガク</t>
    </rPh>
    <rPh sb="21" eb="22">
      <t>チイ</t>
    </rPh>
    <rPh sb="24" eb="25">
      <t>ガク</t>
    </rPh>
    <phoneticPr fontId="2"/>
  </si>
  <si>
    <t>帳簿価額　
(4)</t>
    <rPh sb="0" eb="2">
      <t>チョウボ</t>
    </rPh>
    <rPh sb="2" eb="4">
      <t>カガク</t>
    </rPh>
    <phoneticPr fontId="2"/>
  </si>
  <si>
    <t>(3)
（1)-(2）</t>
    <phoneticPr fontId="2"/>
  </si>
  <si>
    <t>販売経費等見込額　(2)
（造成販売経費等見込額）</t>
    <rPh sb="0" eb="2">
      <t>ハンバイ</t>
    </rPh>
    <rPh sb="2" eb="5">
      <t>ケイヒトウ</t>
    </rPh>
    <rPh sb="5" eb="7">
      <t>ミコミ</t>
    </rPh>
    <rPh sb="7" eb="8">
      <t>ガク</t>
    </rPh>
    <rPh sb="14" eb="16">
      <t>ゾウセイ</t>
    </rPh>
    <rPh sb="16" eb="18">
      <t>ハンバイ</t>
    </rPh>
    <rPh sb="18" eb="21">
      <t>ケイヒトウ</t>
    </rPh>
    <rPh sb="21" eb="23">
      <t>ミコミ</t>
    </rPh>
    <rPh sb="23" eb="24">
      <t>ガク</t>
    </rPh>
    <phoneticPr fontId="2"/>
  </si>
  <si>
    <t>時価評価額
(1)</t>
    <rPh sb="0" eb="2">
      <t>ジカ</t>
    </rPh>
    <rPh sb="2" eb="4">
      <t>ヒョウカ</t>
    </rPh>
    <rPh sb="4" eb="5">
      <t>ガク</t>
    </rPh>
    <phoneticPr fontId="2"/>
  </si>
  <si>
    <t>土地の名称等</t>
    <rPh sb="0" eb="2">
      <t>トチ</t>
    </rPh>
    <rPh sb="3" eb="5">
      <t>メイショウ</t>
    </rPh>
    <rPh sb="5" eb="6">
      <t>トウ</t>
    </rPh>
    <phoneticPr fontId="2"/>
  </si>
  <si>
    <t>市区町村名等</t>
    <rPh sb="0" eb="4">
      <t>シクチョウソン</t>
    </rPh>
    <rPh sb="4" eb="5">
      <t>メイ</t>
    </rPh>
    <rPh sb="5" eb="6">
      <t>トウ</t>
    </rPh>
    <phoneticPr fontId="2"/>
  </si>
  <si>
    <t>(10)　合計</t>
    <rPh sb="5" eb="7">
      <t>ゴウケイ</t>
    </rPh>
    <phoneticPr fontId="2"/>
  </si>
  <si>
    <t>(14)　合計</t>
    <rPh sb="5" eb="7">
      <t>ゴウケイ</t>
    </rPh>
    <phoneticPr fontId="2"/>
  </si>
  <si>
    <t>※ 総括表④「公営企業債等繰入見込額」に記入する額　</t>
    <phoneticPr fontId="2"/>
  </si>
  <si>
    <t>***</t>
  </si>
  <si>
    <t>(11)</t>
    <phoneticPr fontId="2"/>
  </si>
  <si>
    <t>(12)</t>
    <phoneticPr fontId="2"/>
  </si>
  <si>
    <t>市区町村名等</t>
    <rPh sb="0" eb="2">
      <t>シク</t>
    </rPh>
    <rPh sb="2" eb="4">
      <t>チョウソン</t>
    </rPh>
    <rPh sb="4" eb="5">
      <t>メイ</t>
    </rPh>
    <rPh sb="5" eb="6">
      <t>ナド</t>
    </rPh>
    <phoneticPr fontId="2"/>
  </si>
  <si>
    <t>地方公共団体コード</t>
    <rPh sb="0" eb="2">
      <t>チホウ</t>
    </rPh>
    <rPh sb="2" eb="3">
      <t>オオヤケ</t>
    </rPh>
    <rPh sb="3" eb="4">
      <t>トモ</t>
    </rPh>
    <rPh sb="4" eb="6">
      <t>ダンタイ</t>
    </rPh>
    <phoneticPr fontId="2"/>
  </si>
  <si>
    <t>都道府県名</t>
    <rPh sb="0" eb="2">
      <t>トドウ</t>
    </rPh>
    <rPh sb="2" eb="4">
      <t>フケン</t>
    </rPh>
    <rPh sb="4" eb="5">
      <t>メイ</t>
    </rPh>
    <phoneticPr fontId="2"/>
  </si>
  <si>
    <t>団体区分</t>
    <rPh sb="0" eb="2">
      <t>ダンタイ</t>
    </rPh>
    <rPh sb="2" eb="4">
      <t>クブン</t>
    </rPh>
    <phoneticPr fontId="2"/>
  </si>
  <si>
    <t>地方債残高 （宅造）</t>
    <rPh sb="0" eb="3">
      <t>チホウサイ</t>
    </rPh>
    <rPh sb="3" eb="5">
      <t>ザンダカ</t>
    </rPh>
    <phoneticPr fontId="2"/>
  </si>
  <si>
    <t>長期借入金 （宅造）</t>
    <rPh sb="0" eb="2">
      <t>チョウキ</t>
    </rPh>
    <rPh sb="2" eb="4">
      <t>カリイレ</t>
    </rPh>
    <rPh sb="4" eb="5">
      <t>キン</t>
    </rPh>
    <phoneticPr fontId="2"/>
  </si>
  <si>
    <t>資本+負債 （宅造のみ）</t>
    <phoneticPr fontId="2"/>
  </si>
  <si>
    <t>事業の規模 (10)or(11)</t>
    <phoneticPr fontId="2"/>
  </si>
  <si>
    <t>資金不足比率 (9)/(12)（％）</t>
    <phoneticPr fontId="2"/>
  </si>
  <si>
    <t>標準財政規模比 (8)/x （％）</t>
    <phoneticPr fontId="2"/>
  </si>
  <si>
    <t>解消可能資金不足額合計額 (6)+(7)</t>
    <rPh sb="0" eb="2">
      <t>カイショウ</t>
    </rPh>
    <rPh sb="2" eb="4">
      <t>カノウ</t>
    </rPh>
    <rPh sb="4" eb="6">
      <t>シキン</t>
    </rPh>
    <rPh sb="6" eb="8">
      <t>ブソク</t>
    </rPh>
    <rPh sb="8" eb="9">
      <t>ガク</t>
    </rPh>
    <rPh sb="9" eb="12">
      <t>ゴウケイガク</t>
    </rPh>
    <phoneticPr fontId="2"/>
  </si>
  <si>
    <t>減価償却前経常利益方式 （法適）</t>
    <phoneticPr fontId="2"/>
  </si>
  <si>
    <t>経常利益</t>
    <rPh sb="0" eb="2">
      <t>ケイジョウ</t>
    </rPh>
    <rPh sb="2" eb="4">
      <t>リエキ</t>
    </rPh>
    <phoneticPr fontId="2"/>
  </si>
  <si>
    <t>準元金/元金（３か年平均）</t>
    <phoneticPr fontId="2"/>
  </si>
  <si>
    <t>算定に用いる額 (1)×(2)</t>
    <phoneticPr fontId="2"/>
  </si>
  <si>
    <t>将来負担額 （宅造以外）</t>
    <rPh sb="7" eb="9">
      <t>タクゾウ</t>
    </rPh>
    <rPh sb="9" eb="11">
      <t>イガイ</t>
    </rPh>
    <phoneticPr fontId="2"/>
  </si>
  <si>
    <t>他会計借入金 （控除）</t>
    <phoneticPr fontId="2"/>
  </si>
  <si>
    <t>将来負担額 （宅造）</t>
    <rPh sb="7" eb="9">
      <t>タクゾウ</t>
    </rPh>
    <phoneticPr fontId="2"/>
  </si>
  <si>
    <t>将来負担額 （合計）</t>
    <phoneticPr fontId="2"/>
  </si>
  <si>
    <t>土地収入見込額 （宅造）</t>
    <rPh sb="0" eb="2">
      <t>トチ</t>
    </rPh>
    <rPh sb="2" eb="4">
      <t>シュウニュウ</t>
    </rPh>
    <rPh sb="4" eb="6">
      <t>ミコミ</t>
    </rPh>
    <rPh sb="6" eb="7">
      <t>ガク</t>
    </rPh>
    <phoneticPr fontId="2"/>
  </si>
  <si>
    <t>減価償却前経常利益方式 （法非適）</t>
    <phoneticPr fontId="2"/>
  </si>
  <si>
    <t>将来負担額 （合計）</t>
    <rPh sb="7" eb="9">
      <t>ゴウケイ</t>
    </rPh>
    <phoneticPr fontId="2"/>
  </si>
  <si>
    <t xml:space="preserve"> (7)</t>
    <phoneticPr fontId="2"/>
  </si>
  <si>
    <t>将来負担額 （宅造）</t>
    <phoneticPr fontId="2"/>
  </si>
  <si>
    <t>２①表 →</t>
    <phoneticPr fontId="2"/>
  </si>
  <si>
    <t>４②③表 →</t>
    <phoneticPr fontId="2"/>
  </si>
  <si>
    <t>← ２②表　解消可能資金不足額</t>
    <phoneticPr fontId="2"/>
  </si>
  <si>
    <t>← ２①表　公営企業会計に係る資金不足額等</t>
    <phoneticPr fontId="2"/>
  </si>
  <si>
    <t>← ４②③表　一般会計等以外の特別会計に係る地方債の償還に充てるための一般会計等からの繰入れ見込額</t>
    <phoneticPr fontId="2"/>
  </si>
  <si>
    <t>← 共通事項</t>
    <rPh sb="2" eb="4">
      <t>キョウツウ</t>
    </rPh>
    <rPh sb="4" eb="6">
      <t>ジコウ</t>
    </rPh>
    <phoneticPr fontId="2"/>
  </si>
  <si>
    <t>共通事項 →</t>
    <rPh sb="0" eb="2">
      <t>キョウツウ</t>
    </rPh>
    <rPh sb="2" eb="4">
      <t>ジコウ</t>
    </rPh>
    <phoneticPr fontId="2"/>
  </si>
  <si>
    <t>２②Ａ１表　解消可能資金不足額
（累積償還・償却差額算定方式）</t>
    <rPh sb="4" eb="5">
      <t>ヒョウ</t>
    </rPh>
    <phoneticPr fontId="2"/>
  </si>
  <si>
    <r>
      <t xml:space="preserve">２②Ｂ表　解消可能資金不足額
</t>
    </r>
    <r>
      <rPr>
        <sz val="10"/>
        <rFont val="ＭＳ Ｐゴシック"/>
        <family val="3"/>
        <charset val="128"/>
      </rPr>
      <t>（減価償却前経常利益による負債解消可能額算定方式　法適用企業）</t>
    </r>
    <phoneticPr fontId="2"/>
  </si>
  <si>
    <r>
      <rPr>
        <sz val="12"/>
        <rFont val="ＭＳ Ｐゴシック"/>
        <family val="3"/>
        <charset val="128"/>
      </rPr>
      <t>２②Ｃ表　解消可能資金不足額</t>
    </r>
    <r>
      <rPr>
        <sz val="10"/>
        <rFont val="ＭＳ Ｐゴシック"/>
        <family val="3"/>
        <charset val="128"/>
      </rPr>
      <t xml:space="preserve">
（減価償却前経常利益による負債解消可能額算定方式　法非適用企業）</t>
    </r>
    <phoneticPr fontId="2"/>
  </si>
  <si>
    <r>
      <rPr>
        <sz val="12"/>
        <rFont val="ＭＳ Ｐ明朝"/>
        <family val="1"/>
        <charset val="128"/>
      </rPr>
      <t>２②Ｄ表　解消可能資金不足額</t>
    </r>
    <r>
      <rPr>
        <sz val="10"/>
        <rFont val="ＭＳ Ｐ明朝"/>
        <family val="1"/>
        <charset val="128"/>
      </rPr>
      <t xml:space="preserve">
（個別計画策定算定方式／基礎控除額算定方式）</t>
    </r>
    <phoneticPr fontId="2"/>
  </si>
  <si>
    <t>２③Ａ表　宅地造成事業に係る土地収入見込額等</t>
    <phoneticPr fontId="2"/>
  </si>
  <si>
    <t>４②③Ａ表　（準元金償還金/元金償還金）の三か年平均</t>
    <rPh sb="4" eb="5">
      <t>ヒョウ</t>
    </rPh>
    <rPh sb="7" eb="8">
      <t>ジュン</t>
    </rPh>
    <rPh sb="8" eb="10">
      <t>ガンキン</t>
    </rPh>
    <rPh sb="10" eb="13">
      <t>ショウカンキン</t>
    </rPh>
    <rPh sb="14" eb="16">
      <t>ガンキン</t>
    </rPh>
    <rPh sb="16" eb="19">
      <t>ショウカンキン</t>
    </rPh>
    <rPh sb="21" eb="22">
      <t>サン</t>
    </rPh>
    <rPh sb="23" eb="24">
      <t>ネン</t>
    </rPh>
    <rPh sb="24" eb="26">
      <t>ヘイキン</t>
    </rPh>
    <phoneticPr fontId="2"/>
  </si>
  <si>
    <t>宅造区分</t>
    <rPh sb="0" eb="2">
      <t>タクゾウ</t>
    </rPh>
    <rPh sb="2" eb="4">
      <t>クブン</t>
    </rPh>
    <phoneticPr fontId="2"/>
  </si>
  <si>
    <t>← ３②表（再掲）</t>
    <rPh sb="6" eb="7">
      <t>サイ</t>
    </rPh>
    <phoneticPr fontId="2"/>
  </si>
  <si>
    <t>３②表 →</t>
    <phoneticPr fontId="2"/>
  </si>
  <si>
    <t>公営企業に要する経費の財源とする地方債の償還の財源に充てたと認められる繰入金</t>
    <phoneticPr fontId="2"/>
  </si>
  <si>
    <t>３②表（再掲）</t>
    <rPh sb="4" eb="5">
      <t>サイ</t>
    </rPh>
    <phoneticPr fontId="2"/>
  </si>
  <si>
    <t>標準財政規模比 (9)/x （％）</t>
    <rPh sb="0" eb="2">
      <t>ヒョウジュン</t>
    </rPh>
    <rPh sb="2" eb="4">
      <t>ザイセイ</t>
    </rPh>
    <rPh sb="4" eb="6">
      <t>キボ</t>
    </rPh>
    <rPh sb="6" eb="7">
      <t>ヒ</t>
    </rPh>
    <phoneticPr fontId="2"/>
  </si>
  <si>
    <t>Ver</t>
    <phoneticPr fontId="2"/>
  </si>
  <si>
    <t>２②Ａ２表
元利償還金に対する繰入額</t>
    <phoneticPr fontId="2"/>
  </si>
  <si>
    <t>市町村名</t>
  </si>
  <si>
    <t>北海道市町村総合事務組合</t>
  </si>
  <si>
    <t>南空知葬斎組合</t>
  </si>
  <si>
    <t>桂沢水道企業団</t>
  </si>
  <si>
    <t>北海道市町村備荒資金組合</t>
  </si>
  <si>
    <t>北海道市町村職員退職手当組合</t>
  </si>
  <si>
    <t>北後志衛生施設組合</t>
  </si>
  <si>
    <t>空知中部広域連合</t>
  </si>
  <si>
    <t>根室北部廃棄物処理広域連合</t>
  </si>
  <si>
    <t>名寄地区衛生施設事務組合</t>
  </si>
  <si>
    <t>大雪浄化組合</t>
  </si>
  <si>
    <t>日高東部衛生組合</t>
  </si>
  <si>
    <t>大雪地区広域連合</t>
  </si>
  <si>
    <t>北空知衛生センター組合</t>
  </si>
  <si>
    <t>長幌上水道企業団</t>
  </si>
  <si>
    <t>北しりべし廃棄物処理広域連合</t>
  </si>
  <si>
    <t>南空知公衆衛生組合</t>
  </si>
  <si>
    <t>南部後志環境衛生組合</t>
  </si>
  <si>
    <t>岩内地方衛生組合</t>
  </si>
  <si>
    <t>羽幌町外２町村衛生施設組合</t>
  </si>
  <si>
    <t>北海道町村議会議員公務災害補償等組合</t>
  </si>
  <si>
    <t>羊蹄山麓環境衛生組合</t>
  </si>
  <si>
    <t>南渡島衛生施設組合</t>
  </si>
  <si>
    <t>砂川地区保健衛生組合</t>
  </si>
  <si>
    <t>苫小牧港管理組合</t>
  </si>
  <si>
    <t>斜里郡３町終末処理事業組合</t>
  </si>
  <si>
    <t>西天北五町衛生施設組合</t>
  </si>
  <si>
    <t>中空知衛生施設組合</t>
  </si>
  <si>
    <t>北空知衛生施設組合</t>
  </si>
  <si>
    <t>南宗谷衛生施設組合</t>
  </si>
  <si>
    <t>函館圏公立大学広域連合</t>
  </si>
  <si>
    <t>根室北部衛生組合</t>
  </si>
  <si>
    <t>川上郡衛生処理組合</t>
  </si>
  <si>
    <t>石狩北部地区消防事務組合</t>
  </si>
  <si>
    <t>渡島西部広域事務組合</t>
  </si>
  <si>
    <t>西空知広域水道企業団</t>
  </si>
  <si>
    <t>日高東部消防組合</t>
  </si>
  <si>
    <t>日高中部消防組合</t>
  </si>
  <si>
    <t>胆振東部消防組合</t>
  </si>
  <si>
    <t>日高中部衛生施設組合</t>
  </si>
  <si>
    <t>上川北部消防事務組合</t>
  </si>
  <si>
    <t>遠軽地区広域組合</t>
  </si>
  <si>
    <t>美幌・津別広域事務組合</t>
  </si>
  <si>
    <t>網走地区消防組合</t>
  </si>
  <si>
    <t>網走地方教育研修センター組合</t>
  </si>
  <si>
    <t>愛別町外３町塵芥処理組合</t>
  </si>
  <si>
    <t>滝川地区広域消防事務組合</t>
  </si>
  <si>
    <t>北見地区消防組合</t>
  </si>
  <si>
    <t>南空知消防組合</t>
  </si>
  <si>
    <t>深川地区消防組合</t>
  </si>
  <si>
    <t>岩見沢地区消防事務組合</t>
  </si>
  <si>
    <t>砂川地区広域消防組合</t>
  </si>
  <si>
    <t>根室北部消防事務組合</t>
  </si>
  <si>
    <t>士別地方消防事務組合</t>
  </si>
  <si>
    <t>胆振東部日高西部衛生組合</t>
  </si>
  <si>
    <t>西いぶり広域連合</t>
  </si>
  <si>
    <t>利尻郡清掃施設組合</t>
  </si>
  <si>
    <t>上川教育研修センター組合</t>
  </si>
  <si>
    <t>南渡島消防事務組合</t>
  </si>
  <si>
    <t>斜里地区消防組合</t>
  </si>
  <si>
    <t>羊蹄山ろく消防組合</t>
  </si>
  <si>
    <t>南部後志衛生施設組合</t>
  </si>
  <si>
    <t>大雪消防組合</t>
  </si>
  <si>
    <t>大雪清掃組合</t>
  </si>
  <si>
    <t>北留萌消防組合</t>
  </si>
  <si>
    <t>稚内地区消防事務組合</t>
  </si>
  <si>
    <t>利尻礼文消防事務組合</t>
  </si>
  <si>
    <t>南宗谷消防組合</t>
  </si>
  <si>
    <t>紋別地区消防組合</t>
  </si>
  <si>
    <t>日高西部消防組合</t>
  </si>
  <si>
    <t>平取町外２町衛生施設組合</t>
  </si>
  <si>
    <t>釧路北部消防事務組合</t>
  </si>
  <si>
    <t>利尻郡学校給食組合</t>
  </si>
  <si>
    <t>渡島廃棄物処理広域連合</t>
  </si>
  <si>
    <t>檜山広域行政組合</t>
  </si>
  <si>
    <t>北十勝２町環境衛生処理組合</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</si>
  <si>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</si>
  <si>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</si>
  <si>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</si>
  <si>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</si>
  <si>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</si>
  <si>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</si>
  <si>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</si>
  <si>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</si>
  <si>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</si>
  <si>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</si>
  <si>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</si>
  <si>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</si>
  <si>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</si>
  <si>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</si>
  <si>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</si>
  <si>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</si>
  <si>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</si>
  <si>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</si>
  <si>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</si>
  <si>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</si>
  <si>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</si>
  <si>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019780</t>
  </si>
  <si>
    <t>大雪葬斎組合</t>
  </si>
  <si>
    <t>019810</t>
  </si>
  <si>
    <t>石狩湾新港管理組合</t>
  </si>
  <si>
    <t>019828</t>
  </si>
  <si>
    <t>北空知広域水道企業団</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</si>
  <si>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</si>
  <si>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</si>
  <si>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</si>
  <si>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</si>
  <si>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</si>
  <si>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</si>
  <si>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</si>
  <si>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</si>
  <si>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</si>
  <si>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</si>
  <si>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</si>
  <si>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</si>
  <si>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</si>
  <si>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</si>
  <si>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</si>
  <si>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</si>
  <si>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</si>
  <si>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</si>
  <si>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020001</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</si>
  <si>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</si>
  <si>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</si>
  <si>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</si>
  <si>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</si>
  <si>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</si>
  <si>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</si>
  <si>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</si>
  <si>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</si>
  <si>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</si>
  <si>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</si>
  <si>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</si>
  <si>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</si>
  <si>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</si>
  <si>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</si>
  <si>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</si>
  <si>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</si>
  <si>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</si>
  <si>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</si>
  <si>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</si>
  <si>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</si>
  <si>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</si>
  <si>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</si>
  <si>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</si>
  <si>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</si>
  <si>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</si>
  <si>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</si>
  <si>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</si>
  <si>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</si>
  <si>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</si>
  <si>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</si>
  <si>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</si>
  <si>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</si>
  <si>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</si>
  <si>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</si>
  <si>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</si>
  <si>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</si>
  <si>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</si>
  <si>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</si>
  <si>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</si>
  <si>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</si>
  <si>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</si>
  <si>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</si>
  <si>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</si>
  <si>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</si>
  <si>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</si>
  <si>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</si>
  <si>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</si>
  <si>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</si>
  <si>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</si>
  <si>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</si>
  <si>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</si>
  <si>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</si>
  <si>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</si>
  <si>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030007</t>
  </si>
  <si>
    <t>矢櫃山造林一部事務組合</t>
  </si>
  <si>
    <t>大船渡地区消防組合</t>
  </si>
  <si>
    <t>北上地区広域行政組合</t>
  </si>
  <si>
    <t>二戸地区広域行政事務組合</t>
  </si>
  <si>
    <t>盛岡北部行政事務組合</t>
  </si>
  <si>
    <t>岩手・玉山環境組合</t>
  </si>
  <si>
    <t>盛岡・紫波地区環境施設組合</t>
  </si>
  <si>
    <t>岩手県競馬組合</t>
  </si>
  <si>
    <t>盛岡地区衛生処理組合</t>
  </si>
  <si>
    <t>大船渡地区環境衛生組合</t>
  </si>
  <si>
    <t>釜石大槌地区行政事務組合</t>
  </si>
  <si>
    <t>宮古地区広域行政組合</t>
  </si>
  <si>
    <t>北上地区消防組合</t>
  </si>
  <si>
    <t>岩手県自治会館管理組合</t>
  </si>
  <si>
    <t>気仙広域連合</t>
  </si>
  <si>
    <t>岩手中部広域行政組合</t>
  </si>
  <si>
    <t>040002</t>
  </si>
  <si>
    <t>048101</t>
  </si>
  <si>
    <t>048151</t>
  </si>
  <si>
    <t>048160</t>
  </si>
  <si>
    <t>大衡村外一町牛野ダム管理組合</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</si>
  <si>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</si>
  <si>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</si>
  <si>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</si>
  <si>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</si>
  <si>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</si>
  <si>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</si>
  <si>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</si>
  <si>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</si>
  <si>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</si>
  <si>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</si>
  <si>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</si>
  <si>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</si>
  <si>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</si>
  <si>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</si>
  <si>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</si>
  <si>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</si>
  <si>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</si>
  <si>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</si>
  <si>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</si>
  <si>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</si>
  <si>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</si>
  <si>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</si>
  <si>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</si>
  <si>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</si>
  <si>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050008</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</si>
  <si>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</si>
  <si>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</si>
  <si>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</si>
  <si>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</si>
  <si>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</si>
  <si>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</si>
  <si>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</si>
  <si>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</si>
  <si>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</si>
  <si>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</si>
  <si>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</si>
  <si>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</si>
  <si>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</si>
  <si>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</si>
  <si>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</si>
  <si>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</si>
  <si>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</si>
  <si>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</si>
  <si>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</si>
  <si>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</si>
  <si>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</si>
  <si>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</si>
  <si>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</si>
  <si>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</si>
  <si>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</si>
  <si>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058858</t>
  </si>
  <si>
    <t>060003</t>
  </si>
  <si>
    <t>068012</t>
  </si>
  <si>
    <t>山形県消防補償等組合</t>
  </si>
  <si>
    <t>068021</t>
  </si>
  <si>
    <t>山形県自治会館管理組合</t>
  </si>
  <si>
    <t>068039</t>
  </si>
  <si>
    <t>山形県市町村職員退職手当組合</t>
  </si>
  <si>
    <t>068217</t>
  </si>
  <si>
    <t>東根市外二市一町共立衛生処理組合</t>
  </si>
  <si>
    <t>068314</t>
  </si>
  <si>
    <t>山形広域環境事務組合</t>
  </si>
  <si>
    <t>068454</t>
  </si>
  <si>
    <t>北村山公立病院組合</t>
  </si>
  <si>
    <t>068829</t>
  </si>
  <si>
    <t>松川堰組合</t>
  </si>
  <si>
    <t>069027</t>
  </si>
  <si>
    <t>最上川中部水道企業団</t>
  </si>
  <si>
    <t>069230</t>
  </si>
  <si>
    <t>山形県市町村交通災害共済組合</t>
  </si>
  <si>
    <t>069515</t>
  </si>
  <si>
    <t>最上広域市町村圏事務組合</t>
  </si>
  <si>
    <t>069523</t>
  </si>
  <si>
    <t>置賜広域行政事務組合</t>
  </si>
  <si>
    <t>069540</t>
  </si>
  <si>
    <t>069639</t>
  </si>
  <si>
    <t>069647</t>
  </si>
  <si>
    <t>河北町ほか２市広域斎場事務組合</t>
  </si>
  <si>
    <t>069663</t>
  </si>
  <si>
    <t>069698</t>
  </si>
  <si>
    <t>西置賜行政組合</t>
  </si>
  <si>
    <t>069701</t>
  </si>
  <si>
    <t>069710</t>
  </si>
  <si>
    <t>070009</t>
  </si>
  <si>
    <t>福島県市町村総合事務組合</t>
  </si>
  <si>
    <t>川俣方部衛生処理組合</t>
  </si>
  <si>
    <t>福島県市民交通災害共済組合</t>
  </si>
  <si>
    <t>公立藤田病院組合</t>
  </si>
  <si>
    <t>伊達地方衛生処理組合</t>
  </si>
  <si>
    <t>須賀川地方保健環境組合</t>
  </si>
  <si>
    <t>東白衛生組合</t>
  </si>
  <si>
    <t>石川地方生活環境施設組合</t>
  </si>
  <si>
    <t>喜多方地方広域市町村圏組合</t>
  </si>
  <si>
    <t>伊達地方消防組合</t>
  </si>
  <si>
    <t>相馬地方広域市町村圏組合</t>
  </si>
  <si>
    <t>安達地方広域行政組合</t>
  </si>
  <si>
    <t>双葉地方広域市町村圏組合</t>
  </si>
  <si>
    <t>須賀川地方広域消防組合</t>
  </si>
  <si>
    <t>郡山地方広域消防組合</t>
  </si>
  <si>
    <t>南会津地方広域市町村圏組合</t>
  </si>
  <si>
    <t>福島地方水道用水供給企業団</t>
  </si>
  <si>
    <t>双葉地方水道企業団</t>
  </si>
  <si>
    <t>相馬地方広域水道企業団</t>
  </si>
  <si>
    <t>080004</t>
  </si>
  <si>
    <t>大宮地方環境整備組合</t>
  </si>
  <si>
    <t>清水丘診療所事務組合</t>
  </si>
  <si>
    <t>茨城県南水道企業団</t>
  </si>
  <si>
    <t>湖北水道企業団</t>
  </si>
  <si>
    <t>常総衛生組合</t>
  </si>
  <si>
    <t>さしま環境管理事務組合</t>
  </si>
  <si>
    <t>筑北環境衛生組合</t>
  </si>
  <si>
    <t>江戸崎地方衛生土木組合</t>
  </si>
  <si>
    <t>湖北環境衛生組合</t>
  </si>
  <si>
    <t>茨城西南地方広域市町村圏事務組合</t>
  </si>
  <si>
    <t>筑西広域市町村圏事務組合</t>
  </si>
  <si>
    <t>常総地方広域市町村圏事務組合</t>
  </si>
  <si>
    <t>霞台厚生施設組合</t>
  </si>
  <si>
    <t>稲敷地方広域市町村圏事務組合</t>
  </si>
  <si>
    <t>石岡地方斎場組合</t>
  </si>
  <si>
    <t>笠間地方広域事務組合</t>
  </si>
  <si>
    <t>鹿島地方事務組合</t>
  </si>
  <si>
    <t>取手地方広域下水道組合</t>
  </si>
  <si>
    <t>下妻地方広域事務組合</t>
  </si>
  <si>
    <t>ひたちなか・東海広域事務組合</t>
  </si>
  <si>
    <t>牛久市・阿見町斎場組合</t>
  </si>
  <si>
    <t>090000</t>
  </si>
  <si>
    <t>098124</t>
  </si>
  <si>
    <t>098213</t>
  </si>
  <si>
    <t>芳賀郡中部環境衛生事務組合</t>
  </si>
  <si>
    <t>098281</t>
  </si>
  <si>
    <t>石橋地区消防組合</t>
  </si>
  <si>
    <t>098329</t>
  </si>
  <si>
    <t>芳賀中部上水道企業団</t>
  </si>
  <si>
    <t>098451</t>
  </si>
  <si>
    <t>黒磯那須公設地方卸売市場事務組合</t>
  </si>
  <si>
    <t>098507</t>
  </si>
  <si>
    <t>塩谷広域行政組合</t>
  </si>
  <si>
    <t>098523</t>
  </si>
  <si>
    <t>小山広域保健衛生組合</t>
  </si>
  <si>
    <t>100005</t>
  </si>
  <si>
    <t>108022</t>
  </si>
  <si>
    <t>高崎工業団地造成組合</t>
  </si>
  <si>
    <t>108065</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</si>
  <si>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</si>
  <si>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</si>
  <si>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</si>
  <si>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</si>
  <si>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</si>
  <si>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</si>
  <si>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</si>
  <si>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</si>
  <si>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</si>
  <si>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</si>
  <si>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</si>
  <si>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</si>
  <si>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</si>
  <si>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</si>
  <si>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108707</t>
  </si>
  <si>
    <t>西吾妻環境衛生施設組合</t>
  </si>
  <si>
    <t>108758</t>
  </si>
  <si>
    <t>108766</t>
  </si>
  <si>
    <t>群馬県市町村会館管理組合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</si>
  <si>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</si>
  <si>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</si>
  <si>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</si>
  <si>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</si>
  <si>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</si>
  <si>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</si>
  <si>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</si>
  <si>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</si>
  <si>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</si>
  <si>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</si>
  <si>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</si>
  <si>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</si>
  <si>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西吾妻福祉病院組合</t>
  </si>
  <si>
    <t>109142</t>
  </si>
  <si>
    <t>110001</t>
  </si>
  <si>
    <t>埼葛斎場組合</t>
  </si>
  <si>
    <t>118087</t>
  </si>
  <si>
    <t>118095</t>
  </si>
  <si>
    <t>久喜宮代衛生組合</t>
  </si>
  <si>
    <t>118109</t>
  </si>
  <si>
    <t>朝霞地区一部事務組合</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</si>
  <si>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</si>
  <si>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</si>
  <si>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</si>
  <si>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</si>
  <si>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</si>
  <si>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</si>
  <si>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</si>
  <si>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</si>
  <si>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</si>
  <si>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</si>
  <si>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</si>
  <si>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</si>
  <si>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</si>
  <si>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</si>
  <si>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</si>
  <si>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</si>
  <si>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</si>
  <si>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</si>
  <si>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</si>
  <si>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</si>
  <si>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</si>
  <si>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</si>
  <si>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</si>
  <si>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</si>
  <si>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</si>
  <si>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</si>
  <si>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</si>
  <si>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</si>
  <si>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</si>
  <si>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</si>
  <si>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</si>
  <si>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</si>
  <si>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</si>
  <si>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</si>
  <si>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</si>
  <si>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</si>
  <si>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</si>
  <si>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</si>
  <si>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</si>
  <si>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</si>
  <si>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</si>
  <si>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</si>
  <si>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</si>
  <si>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</si>
  <si>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</si>
  <si>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</si>
  <si>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</si>
  <si>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</si>
  <si>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</si>
  <si>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</si>
  <si>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</si>
  <si>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</si>
  <si>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</si>
  <si>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</si>
  <si>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</si>
  <si>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</si>
  <si>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</si>
  <si>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</si>
  <si>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</si>
  <si>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</si>
  <si>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</si>
  <si>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</si>
  <si>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118931</t>
  </si>
  <si>
    <t>広域静苑組合</t>
  </si>
  <si>
    <t>118958</t>
  </si>
  <si>
    <t>広域利根斎場組合</t>
  </si>
  <si>
    <t>118974</t>
  </si>
  <si>
    <t>彩の国さいたま人づくり広域連合</t>
  </si>
  <si>
    <t>120006</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</si>
  <si>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</si>
  <si>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</si>
  <si>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</si>
  <si>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</si>
  <si>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</si>
  <si>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</si>
  <si>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</si>
  <si>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</si>
  <si>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</si>
  <si>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</si>
  <si>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</si>
  <si>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</si>
  <si>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</si>
  <si>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</si>
  <si>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</si>
  <si>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</si>
  <si>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</si>
  <si>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</si>
  <si>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</si>
  <si>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</si>
  <si>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</si>
  <si>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</si>
  <si>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</si>
  <si>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</si>
  <si>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</si>
  <si>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</si>
  <si>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</si>
  <si>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</si>
  <si>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</si>
  <si>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</si>
  <si>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</si>
  <si>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</si>
  <si>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</si>
  <si>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</si>
  <si>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</si>
  <si>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</si>
  <si>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</si>
  <si>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</si>
  <si>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128601</t>
  </si>
  <si>
    <t>安房郡市広域市町村圏事務組合</t>
  </si>
  <si>
    <t>128619</t>
  </si>
  <si>
    <t>四市複合事務組合</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</si>
  <si>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</si>
  <si>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</si>
  <si>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</si>
  <si>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</si>
  <si>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</si>
  <si>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</si>
  <si>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</si>
  <si>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</si>
  <si>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</si>
  <si>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</si>
  <si>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</si>
  <si>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</si>
  <si>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</si>
  <si>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</si>
  <si>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</si>
  <si>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128759</t>
  </si>
  <si>
    <t>北千葉広域水道企業団</t>
  </si>
  <si>
    <t>128767</t>
  </si>
  <si>
    <t>東総広域水道企業団</t>
  </si>
  <si>
    <t>128775</t>
  </si>
  <si>
    <t>君津富津広域下水道組合</t>
  </si>
  <si>
    <t>128791</t>
  </si>
  <si>
    <t>八匝水道企業団</t>
  </si>
  <si>
    <t>128805</t>
  </si>
  <si>
    <t>山武郡市広域水道企業団</t>
  </si>
  <si>
    <t>128899</t>
  </si>
  <si>
    <t>南房総広域水道企業団</t>
  </si>
  <si>
    <t>130001</t>
  </si>
  <si>
    <t>138029</t>
  </si>
  <si>
    <t>特別区競馬組合</t>
  </si>
  <si>
    <t>138037</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</si>
  <si>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</si>
  <si>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</si>
  <si>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</si>
  <si>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</si>
  <si>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</si>
  <si>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</si>
  <si>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</si>
  <si>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</si>
  <si>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</si>
  <si>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</si>
  <si>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</si>
  <si>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</si>
  <si>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</si>
  <si>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</si>
  <si>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</si>
  <si>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</si>
  <si>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</si>
  <si>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</si>
  <si>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</si>
  <si>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</si>
  <si>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</si>
  <si>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</si>
  <si>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</si>
  <si>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</si>
  <si>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</si>
  <si>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</si>
  <si>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</si>
  <si>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</si>
  <si>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</si>
  <si>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</si>
  <si>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</si>
  <si>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</si>
  <si>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</si>
  <si>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</si>
  <si>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</si>
  <si>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</si>
  <si>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</si>
  <si>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</si>
  <si>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</si>
  <si>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</si>
  <si>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</si>
  <si>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</si>
  <si>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</si>
  <si>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</si>
  <si>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</si>
  <si>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</si>
  <si>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</si>
  <si>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</si>
  <si>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</si>
  <si>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</si>
  <si>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</si>
  <si>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</si>
  <si>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140007</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</si>
  <si>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</si>
  <si>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</si>
  <si>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</si>
  <si>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</si>
  <si>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</si>
  <si>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</si>
  <si>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</si>
  <si>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</si>
  <si>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</si>
  <si>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</si>
  <si>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</si>
  <si>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</si>
  <si>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</si>
  <si>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</si>
  <si>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</si>
  <si>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</si>
  <si>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</si>
  <si>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</si>
  <si>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</si>
  <si>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</si>
  <si>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</si>
  <si>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</si>
  <si>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</si>
  <si>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</si>
  <si>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</si>
  <si>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</si>
  <si>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</si>
  <si>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</si>
  <si>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</si>
  <si>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</si>
  <si>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</si>
  <si>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</si>
  <si>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</si>
  <si>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</si>
  <si>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</si>
  <si>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</si>
  <si>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150002</t>
  </si>
  <si>
    <t>151009</t>
  </si>
  <si>
    <t>158381</t>
  </si>
  <si>
    <t>津南地域衛生施設組合</t>
  </si>
  <si>
    <t>158542</t>
  </si>
  <si>
    <t>158551</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</si>
  <si>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</si>
  <si>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</si>
  <si>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</si>
  <si>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</si>
  <si>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</si>
  <si>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</si>
  <si>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</si>
  <si>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</si>
  <si>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</si>
  <si>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</si>
  <si>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</si>
  <si>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</si>
  <si>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</si>
  <si>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</si>
  <si>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</si>
  <si>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</si>
  <si>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</si>
  <si>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</si>
  <si>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</si>
  <si>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</si>
  <si>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</si>
  <si>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</si>
  <si>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</si>
  <si>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</si>
  <si>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159336</t>
  </si>
  <si>
    <t>魚沼地域特別養護老人ホーム組合</t>
  </si>
  <si>
    <t>159352</t>
  </si>
  <si>
    <t>三条地域水道用水供給企業団</t>
  </si>
  <si>
    <t>159476</t>
  </si>
  <si>
    <t>五泉地域衛生施設組合</t>
  </si>
  <si>
    <t>159522</t>
  </si>
  <si>
    <t>上越広域伝染病院組合</t>
  </si>
  <si>
    <t>159581</t>
  </si>
  <si>
    <t>160008</t>
  </si>
  <si>
    <t>168114</t>
  </si>
  <si>
    <t>三郷利田用水市町村組合</t>
  </si>
  <si>
    <t>168157</t>
  </si>
  <si>
    <t>黒東合口用水組合</t>
  </si>
  <si>
    <t>168165</t>
  </si>
  <si>
    <t>下山用水組合</t>
  </si>
  <si>
    <t>168424</t>
  </si>
  <si>
    <t>砺波地方衛生施設組合</t>
  </si>
  <si>
    <t>168611</t>
  </si>
  <si>
    <t>168645</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</si>
  <si>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</si>
  <si>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</si>
  <si>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</si>
  <si>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</si>
  <si>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</si>
  <si>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</si>
  <si>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</si>
  <si>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</si>
  <si>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</si>
  <si>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</si>
  <si>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</si>
  <si>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</si>
  <si>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</si>
  <si>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</si>
  <si>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</si>
  <si>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</si>
  <si>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</si>
  <si>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169099</t>
  </si>
  <si>
    <t>169111</t>
  </si>
  <si>
    <t>滑川中新川地区広域情報事務組合</t>
  </si>
  <si>
    <t>170003</t>
  </si>
  <si>
    <t>178063</t>
  </si>
  <si>
    <t>石川県市町村消防団員等公務災害補償等組合</t>
  </si>
  <si>
    <t>178128</t>
  </si>
  <si>
    <t>手取川水防事務組合</t>
  </si>
  <si>
    <t>178209</t>
  </si>
  <si>
    <t>石川県市町村職員退職手当組合</t>
  </si>
  <si>
    <t>178217</t>
  </si>
  <si>
    <t>河北郡市広域事務組合</t>
  </si>
  <si>
    <t>178268</t>
  </si>
  <si>
    <t>178292</t>
  </si>
  <si>
    <t>手取郷広域事務組合</t>
  </si>
  <si>
    <t>178306</t>
  </si>
  <si>
    <t>178331</t>
  </si>
  <si>
    <t>178411</t>
  </si>
  <si>
    <t>178454</t>
  </si>
  <si>
    <t>178462</t>
  </si>
  <si>
    <t>奥能登広域圏事務組合</t>
  </si>
  <si>
    <t>178519</t>
  </si>
  <si>
    <t>のと鉄道運営助成基金事務組合</t>
  </si>
  <si>
    <t>178543</t>
  </si>
  <si>
    <t>178551</t>
  </si>
  <si>
    <t>奥能登クリーン組合</t>
  </si>
  <si>
    <t>178560</t>
  </si>
  <si>
    <t>石川北部アール・ディ・エフ広域処理組合</t>
  </si>
  <si>
    <t>178578</t>
  </si>
  <si>
    <t>178594</t>
  </si>
  <si>
    <t>180009</t>
  </si>
  <si>
    <t>188018</t>
  </si>
  <si>
    <t>公立小浜病院組合</t>
  </si>
  <si>
    <t>188026</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</si>
  <si>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</si>
  <si>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</si>
  <si>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</si>
  <si>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</si>
  <si>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</si>
  <si>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</si>
  <si>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</si>
  <si>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</si>
  <si>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</si>
  <si>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</si>
  <si>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</si>
  <si>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</si>
  <si>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</si>
  <si>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</si>
  <si>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</si>
  <si>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</si>
  <si>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</si>
  <si>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</si>
  <si>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</si>
  <si>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</si>
  <si>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</si>
  <si>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</si>
  <si>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</si>
  <si>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</si>
  <si>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</si>
  <si>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</si>
  <si>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</si>
  <si>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</si>
  <si>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</si>
  <si>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</si>
  <si>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</si>
  <si>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190004</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</si>
  <si>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</si>
  <si>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</si>
  <si>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</si>
  <si>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</si>
  <si>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</si>
  <si>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</si>
  <si>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</si>
  <si>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</si>
  <si>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</si>
  <si>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</si>
  <si>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</si>
  <si>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</si>
  <si>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</si>
  <si>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</si>
  <si>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</si>
  <si>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</si>
  <si>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</si>
  <si>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</si>
  <si>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</si>
  <si>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</si>
  <si>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</si>
  <si>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</si>
  <si>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</si>
  <si>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</si>
  <si>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</si>
  <si>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</si>
  <si>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</si>
  <si>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</si>
  <si>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</si>
  <si>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</si>
  <si>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</si>
  <si>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</si>
  <si>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</si>
  <si>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</si>
  <si>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</si>
  <si>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</si>
  <si>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</si>
  <si>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</si>
  <si>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</si>
  <si>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</si>
  <si>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</si>
  <si>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</si>
  <si>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</si>
  <si>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</si>
  <si>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</si>
  <si>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</si>
  <si>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</si>
  <si>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</si>
  <si>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</si>
  <si>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</si>
  <si>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</si>
  <si>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</si>
  <si>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</si>
  <si>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</si>
  <si>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</si>
  <si>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</si>
  <si>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</si>
  <si>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</si>
  <si>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</si>
  <si>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</si>
  <si>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</si>
  <si>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</si>
  <si>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</si>
  <si>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</si>
  <si>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198528</t>
  </si>
  <si>
    <t>釜無山外三字恩賜県有財産保護組合</t>
  </si>
  <si>
    <t>198544</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</si>
  <si>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</si>
  <si>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</si>
  <si>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</si>
  <si>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</si>
  <si>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</si>
  <si>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</si>
  <si>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</si>
  <si>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</si>
  <si>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</si>
  <si>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</si>
  <si>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</si>
  <si>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</si>
  <si>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</si>
  <si>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</si>
  <si>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</si>
  <si>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</si>
  <si>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</si>
  <si>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</si>
  <si>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</si>
  <si>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</si>
  <si>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</si>
  <si>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</si>
  <si>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</si>
  <si>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</si>
  <si>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</si>
  <si>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</si>
  <si>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199176</t>
  </si>
  <si>
    <t>東山梨行政事務組合</t>
  </si>
  <si>
    <t>199214</t>
  </si>
  <si>
    <t>青木が原ごみ処理組合</t>
  </si>
  <si>
    <t>199222</t>
  </si>
  <si>
    <t>甲府地区広域行政事務組合</t>
  </si>
  <si>
    <t>199249</t>
  </si>
  <si>
    <t>中巨摩地区広域事務組合</t>
  </si>
  <si>
    <t>199265</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</si>
  <si>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</si>
  <si>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</si>
  <si>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</si>
  <si>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</si>
  <si>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</si>
  <si>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</si>
  <si>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</si>
  <si>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</si>
  <si>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</si>
  <si>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</si>
  <si>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</si>
  <si>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</si>
  <si>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</si>
  <si>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</si>
  <si>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</si>
  <si>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</si>
  <si>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200000</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</si>
  <si>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</si>
  <si>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</si>
  <si>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</si>
  <si>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</si>
  <si>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</si>
  <si>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</si>
  <si>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</si>
  <si>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</si>
  <si>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</si>
  <si>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</si>
  <si>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</si>
  <si>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</si>
  <si>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</si>
  <si>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</si>
  <si>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</si>
  <si>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</si>
  <si>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</si>
  <si>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</si>
  <si>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208400</t>
  </si>
  <si>
    <t>佐久水道企業団</t>
  </si>
  <si>
    <t>208418</t>
  </si>
  <si>
    <t>浅麓水道企業団</t>
  </si>
  <si>
    <t>208434</t>
  </si>
  <si>
    <t>南信地域町村交通災害共済事務組合</t>
  </si>
  <si>
    <t>208469</t>
  </si>
  <si>
    <t>208485</t>
  </si>
  <si>
    <t>長野広域連合</t>
  </si>
  <si>
    <t>208566</t>
  </si>
  <si>
    <t>208574</t>
  </si>
  <si>
    <t>208604</t>
  </si>
  <si>
    <t>穂高広域施設組合</t>
  </si>
  <si>
    <t>208647</t>
  </si>
  <si>
    <t>208655</t>
  </si>
  <si>
    <t>208701</t>
  </si>
  <si>
    <t>208736</t>
  </si>
  <si>
    <t>松本市・山形村・朝日村中学校組合</t>
  </si>
  <si>
    <t>208787</t>
  </si>
  <si>
    <t>諏訪市・茅野市衛生施設組合</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</si>
  <si>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</si>
  <si>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</si>
  <si>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</si>
  <si>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</si>
  <si>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</si>
  <si>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</si>
  <si>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</si>
  <si>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</si>
  <si>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</si>
  <si>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</si>
  <si>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</si>
  <si>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</si>
  <si>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</si>
  <si>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</si>
  <si>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</si>
  <si>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佐久市・軽井沢町清掃施設組合</t>
  </si>
  <si>
    <t>209066</t>
  </si>
  <si>
    <t>209112</t>
  </si>
  <si>
    <t>六ケ郷用水組合</t>
  </si>
  <si>
    <t>209121</t>
  </si>
  <si>
    <t>高山村外一市一町財産組合</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</si>
  <si>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</si>
  <si>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</si>
  <si>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</si>
  <si>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</si>
  <si>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</si>
  <si>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</si>
  <si>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</si>
  <si>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</si>
  <si>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</si>
  <si>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</si>
  <si>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</si>
  <si>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</si>
  <si>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</si>
  <si>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</si>
  <si>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</si>
  <si>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</si>
  <si>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</si>
  <si>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</si>
  <si>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</si>
  <si>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</si>
  <si>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</si>
  <si>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</si>
  <si>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</si>
  <si>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</si>
  <si>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</si>
  <si>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</si>
  <si>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</si>
  <si>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</si>
  <si>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</si>
  <si>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</si>
  <si>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</si>
  <si>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</si>
  <si>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</si>
  <si>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</si>
  <si>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</si>
  <si>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</si>
  <si>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</si>
  <si>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</si>
  <si>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</si>
  <si>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</si>
  <si>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</si>
  <si>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209805</t>
  </si>
  <si>
    <t>北信広域連合</t>
  </si>
  <si>
    <t>209813</t>
  </si>
  <si>
    <t>諏訪広域連合</t>
  </si>
  <si>
    <t>209872</t>
  </si>
  <si>
    <t>高瀬広域水道企業団</t>
  </si>
  <si>
    <t>209881</t>
  </si>
  <si>
    <t>209902</t>
  </si>
  <si>
    <t>諏訪南行政事務組合</t>
  </si>
  <si>
    <t>209911</t>
  </si>
  <si>
    <t>下伊那自治センター組合</t>
  </si>
  <si>
    <t>209970</t>
  </si>
  <si>
    <t>209996</t>
  </si>
  <si>
    <t>210005</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</si>
  <si>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</si>
  <si>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</si>
  <si>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</si>
  <si>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</si>
  <si>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</si>
  <si>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</si>
  <si>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</si>
  <si>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</si>
  <si>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</si>
  <si>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</si>
  <si>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</si>
  <si>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</si>
  <si>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</si>
  <si>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</si>
  <si>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</si>
  <si>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</si>
  <si>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</si>
  <si>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</si>
  <si>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</si>
  <si>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</si>
  <si>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</si>
  <si>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</si>
  <si>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</si>
  <si>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</si>
  <si>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</si>
  <si>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218707</t>
  </si>
  <si>
    <t>218782</t>
  </si>
  <si>
    <t>岐阜県市町村職員退職手当組合</t>
  </si>
  <si>
    <t>218791</t>
  </si>
  <si>
    <t>不破消防組合</t>
  </si>
  <si>
    <t>218821</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</si>
  <si>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</si>
  <si>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</si>
  <si>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</si>
  <si>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</si>
  <si>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</si>
  <si>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</si>
  <si>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</si>
  <si>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</si>
  <si>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</si>
  <si>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</si>
  <si>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</si>
  <si>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</si>
  <si>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</si>
  <si>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</si>
  <si>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</si>
  <si>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</si>
  <si>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</si>
  <si>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</si>
  <si>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</si>
  <si>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</si>
  <si>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</si>
  <si>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</si>
  <si>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</si>
  <si>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</si>
  <si>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</si>
  <si>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</si>
  <si>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</si>
  <si>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</si>
  <si>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</si>
  <si>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</si>
  <si>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</si>
  <si>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</si>
  <si>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</si>
  <si>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</si>
  <si>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220001</t>
  </si>
  <si>
    <t>221309</t>
  </si>
  <si>
    <t>228010</t>
  </si>
  <si>
    <t>228052</t>
  </si>
  <si>
    <t>228087</t>
  </si>
  <si>
    <t>228109</t>
  </si>
  <si>
    <t>大井上水道企業団</t>
  </si>
  <si>
    <t>228125</t>
  </si>
  <si>
    <t>小笠老人ホーム施設組合</t>
  </si>
  <si>
    <t>228168</t>
  </si>
  <si>
    <t>東遠広域施設組合</t>
  </si>
  <si>
    <t>228176</t>
  </si>
  <si>
    <t>228192</t>
  </si>
  <si>
    <t>三島函南広域行政組合</t>
  </si>
  <si>
    <t>228206</t>
  </si>
  <si>
    <t>228249</t>
  </si>
  <si>
    <t>228257</t>
  </si>
  <si>
    <t>東河環境センター</t>
  </si>
  <si>
    <t>228281</t>
  </si>
  <si>
    <t>南豆衛生プラント組合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</si>
  <si>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</si>
  <si>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</si>
  <si>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</si>
  <si>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</si>
  <si>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</si>
  <si>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</si>
  <si>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</si>
  <si>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</si>
  <si>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</si>
  <si>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</si>
  <si>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</si>
  <si>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</si>
  <si>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</si>
  <si>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</si>
  <si>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</si>
  <si>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</si>
  <si>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</si>
  <si>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</si>
  <si>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</si>
  <si>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</si>
  <si>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</si>
  <si>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</si>
  <si>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</si>
  <si>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</si>
  <si>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</si>
  <si>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</si>
  <si>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</si>
  <si>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</si>
  <si>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</si>
  <si>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</si>
  <si>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229113</t>
  </si>
  <si>
    <t>229202</t>
  </si>
  <si>
    <t>229211</t>
  </si>
  <si>
    <t>志太広域事務組合</t>
  </si>
  <si>
    <t>229326</t>
  </si>
  <si>
    <t>東遠地区聖苑組合</t>
  </si>
  <si>
    <t>229334</t>
  </si>
  <si>
    <t>静岡県大井川広域水道企業団</t>
  </si>
  <si>
    <t>229342</t>
  </si>
  <si>
    <t>229351</t>
  </si>
  <si>
    <t>伊豆斎場組合</t>
  </si>
  <si>
    <t>229377</t>
  </si>
  <si>
    <t>229393</t>
  </si>
  <si>
    <t>下田地区消防組合</t>
  </si>
  <si>
    <t>229466</t>
  </si>
  <si>
    <t>中東遠看護専門学校組合</t>
  </si>
  <si>
    <t>229491</t>
  </si>
  <si>
    <t>229547</t>
  </si>
  <si>
    <t>230006</t>
  </si>
  <si>
    <t>238015</t>
  </si>
  <si>
    <t>名古屋港管理組合</t>
  </si>
  <si>
    <t>238023</t>
  </si>
  <si>
    <t>愛知県競馬組合</t>
  </si>
  <si>
    <t>238031</t>
  </si>
  <si>
    <t>名古屋競輪組合</t>
  </si>
  <si>
    <t>238121</t>
  </si>
  <si>
    <t>岡崎市額田郡模範造林組合</t>
  </si>
  <si>
    <t>238198</t>
  </si>
  <si>
    <t>公立陶生病院組合</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</si>
  <si>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</si>
  <si>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</si>
  <si>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</si>
  <si>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</si>
  <si>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</si>
  <si>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</si>
  <si>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</si>
  <si>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</si>
  <si>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</si>
  <si>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</si>
  <si>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</si>
  <si>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</si>
  <si>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</si>
  <si>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</si>
  <si>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</si>
  <si>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</si>
  <si>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</si>
  <si>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</si>
  <si>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</si>
  <si>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</si>
  <si>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</si>
  <si>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</si>
  <si>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</si>
  <si>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</si>
  <si>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</si>
  <si>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</si>
  <si>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</si>
  <si>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238686</t>
  </si>
  <si>
    <t>半田常滑看護専門学校管理組合</t>
  </si>
  <si>
    <t>238694</t>
  </si>
  <si>
    <t>238724</t>
  </si>
  <si>
    <t>尾三消防組合</t>
  </si>
  <si>
    <t>238732</t>
  </si>
  <si>
    <t>238741</t>
  </si>
  <si>
    <t>238791</t>
  </si>
  <si>
    <t>海部南部消防組合</t>
  </si>
  <si>
    <t>238805</t>
  </si>
  <si>
    <t>238821</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</si>
  <si>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</si>
  <si>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</si>
  <si>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</si>
  <si>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</si>
  <si>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</si>
  <si>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</si>
  <si>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</si>
  <si>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</si>
  <si>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</si>
  <si>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</si>
  <si>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</si>
  <si>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</si>
  <si>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</si>
  <si>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</si>
  <si>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</si>
  <si>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</si>
  <si>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</si>
  <si>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</si>
  <si>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239208</t>
  </si>
  <si>
    <t>239283</t>
  </si>
  <si>
    <t>衣浦東部広域連合</t>
  </si>
  <si>
    <t>239291</t>
  </si>
  <si>
    <t>西春日井広域事務組合</t>
  </si>
  <si>
    <t>240001</t>
  </si>
  <si>
    <t>248011</t>
  </si>
  <si>
    <t>四日市港管理組合</t>
  </si>
  <si>
    <t>248274</t>
  </si>
  <si>
    <t>248347</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</si>
  <si>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</si>
  <si>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</si>
  <si>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</si>
  <si>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</si>
  <si>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</si>
  <si>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</si>
  <si>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</si>
  <si>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</si>
  <si>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</si>
  <si>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</si>
  <si>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</si>
  <si>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</si>
  <si>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</si>
  <si>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</si>
  <si>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</si>
  <si>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</si>
  <si>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</si>
  <si>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</si>
  <si>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</si>
  <si>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</si>
  <si>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</si>
  <si>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</si>
  <si>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</si>
  <si>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</si>
  <si>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</si>
  <si>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</si>
  <si>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</si>
  <si>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</si>
  <si>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</si>
  <si>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</si>
  <si>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</si>
  <si>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</si>
  <si>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</si>
  <si>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</si>
  <si>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</si>
  <si>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</si>
  <si>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</si>
  <si>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</si>
  <si>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</si>
  <si>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</si>
  <si>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</si>
  <si>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</si>
  <si>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</si>
  <si>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</si>
  <si>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</si>
  <si>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</si>
  <si>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</si>
  <si>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</si>
  <si>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250007</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</si>
  <si>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</si>
  <si>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</si>
  <si>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</si>
  <si>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</si>
  <si>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</si>
  <si>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</si>
  <si>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</si>
  <si>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</si>
  <si>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</si>
  <si>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</si>
  <si>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</si>
  <si>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</si>
  <si>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</si>
  <si>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</si>
  <si>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</si>
  <si>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</si>
  <si>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</si>
  <si>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</si>
  <si>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</si>
  <si>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</si>
  <si>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258601</t>
  </si>
  <si>
    <t>258695</t>
  </si>
  <si>
    <t>258717</t>
  </si>
  <si>
    <t>湖南広域行政組合</t>
  </si>
  <si>
    <t>258741</t>
  </si>
  <si>
    <t>258750</t>
  </si>
  <si>
    <t>滋賀県市町村職員研修センター</t>
  </si>
  <si>
    <t>260002</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</si>
  <si>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</si>
  <si>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</si>
  <si>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</si>
  <si>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</si>
  <si>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</si>
  <si>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</si>
  <si>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</si>
  <si>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</si>
  <si>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</si>
  <si>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</si>
  <si>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</si>
  <si>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</si>
  <si>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</si>
  <si>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</si>
  <si>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</si>
  <si>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</si>
  <si>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</si>
  <si>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</si>
  <si>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</si>
  <si>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</si>
  <si>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</si>
  <si>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</si>
  <si>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</si>
  <si>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</si>
  <si>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</si>
  <si>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</si>
  <si>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</si>
  <si>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</si>
  <si>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</si>
  <si>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</si>
  <si>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</si>
  <si>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</si>
  <si>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268500</t>
  </si>
  <si>
    <t>京都中部広域消防組合</t>
  </si>
  <si>
    <t>268542</t>
  </si>
  <si>
    <t>京都府自治会館管理組合</t>
  </si>
  <si>
    <t>268569</t>
  </si>
  <si>
    <t>京都府住宅新築資金等貸付事業管理組合</t>
  </si>
  <si>
    <t>268577</t>
  </si>
  <si>
    <t>乙訓消防組合</t>
  </si>
  <si>
    <t>270008</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</si>
  <si>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</si>
  <si>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</si>
  <si>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</si>
  <si>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</si>
  <si>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</si>
  <si>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</si>
  <si>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</si>
  <si>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</si>
  <si>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</si>
  <si>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</si>
  <si>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</si>
  <si>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</si>
  <si>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</si>
  <si>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278246</t>
  </si>
  <si>
    <t>八尾市柏原市火葬場組合</t>
  </si>
  <si>
    <t>278254</t>
  </si>
  <si>
    <t>泉大津市、和泉市墓地組合</t>
  </si>
  <si>
    <t>278262</t>
  </si>
  <si>
    <t>278271</t>
  </si>
  <si>
    <t>豊中市伊丹市クリーンランド</t>
  </si>
  <si>
    <t>278289</t>
  </si>
  <si>
    <t>泉北環境整備施設組合</t>
  </si>
  <si>
    <t>278319</t>
  </si>
  <si>
    <t>柏羽藤環境事業組合</t>
  </si>
  <si>
    <t>278327</t>
  </si>
  <si>
    <t>飯盛霊園組合</t>
  </si>
  <si>
    <t>278335</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</si>
  <si>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</si>
  <si>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</si>
  <si>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</si>
  <si>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</si>
  <si>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</si>
  <si>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</si>
  <si>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</si>
  <si>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</si>
  <si>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</si>
  <si>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</si>
  <si>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</si>
  <si>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</si>
  <si>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</si>
  <si>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</si>
  <si>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280003</t>
  </si>
  <si>
    <t>288012</t>
  </si>
  <si>
    <t>兵庫県市町村職員退職手当組合</t>
  </si>
  <si>
    <t>288047</t>
  </si>
  <si>
    <t>阪神水道企業団</t>
  </si>
  <si>
    <t>288101</t>
  </si>
  <si>
    <t>北播衛生事務組合</t>
  </si>
  <si>
    <t>288128</t>
  </si>
  <si>
    <t>288179</t>
  </si>
  <si>
    <t>揖龍保健衛生施設事務組合</t>
  </si>
  <si>
    <t>288195</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</si>
  <si>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</si>
  <si>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</si>
  <si>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</si>
  <si>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</si>
  <si>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</si>
  <si>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</si>
  <si>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</si>
  <si>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</si>
  <si>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</si>
  <si>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</si>
  <si>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</si>
  <si>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</si>
  <si>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</si>
  <si>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</si>
  <si>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</si>
  <si>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</si>
  <si>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</si>
  <si>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</si>
  <si>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289051</t>
  </si>
  <si>
    <t>289060</t>
  </si>
  <si>
    <t>淡路広域消防事務組合</t>
  </si>
  <si>
    <t>289086</t>
  </si>
  <si>
    <t>西播磨水道企業団</t>
  </si>
  <si>
    <t>289213</t>
  </si>
  <si>
    <t>安室ダム水道用水供給企業団</t>
  </si>
  <si>
    <t>289221</t>
  </si>
  <si>
    <t>兵庫県競馬組合</t>
  </si>
  <si>
    <t>289256</t>
  </si>
  <si>
    <t>中播北部行政事務組合</t>
  </si>
  <si>
    <t>289264</t>
  </si>
  <si>
    <t>289272</t>
  </si>
  <si>
    <t>淡路広域水道企業団</t>
  </si>
  <si>
    <t>289329</t>
  </si>
  <si>
    <t>289515</t>
  </si>
  <si>
    <t>くれさか環境事務組合</t>
  </si>
  <si>
    <t>289566</t>
  </si>
  <si>
    <t>但馬広域行政事務組合</t>
  </si>
  <si>
    <t>289621</t>
  </si>
  <si>
    <t>289647</t>
  </si>
  <si>
    <t>289671</t>
  </si>
  <si>
    <t>猪名川上流広域ごみ処理施設組合</t>
  </si>
  <si>
    <t>289701</t>
  </si>
  <si>
    <t>にしはりま環境事務組合</t>
  </si>
  <si>
    <t>290009</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</si>
  <si>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</si>
  <si>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</si>
  <si>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</si>
  <si>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</si>
  <si>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</si>
  <si>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</si>
  <si>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</si>
  <si>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</si>
  <si>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</si>
  <si>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</si>
  <si>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</si>
  <si>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</si>
  <si>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</si>
  <si>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</si>
  <si>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298239</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</si>
  <si>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</si>
  <si>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</si>
  <si>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</si>
  <si>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</si>
  <si>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</si>
  <si>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</si>
  <si>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</si>
  <si>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</si>
  <si>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</si>
  <si>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</si>
  <si>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</si>
  <si>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</si>
  <si>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</si>
  <si>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298441</t>
  </si>
  <si>
    <t>298450</t>
  </si>
  <si>
    <t>奈良広域水質検査センター組合</t>
  </si>
  <si>
    <t>298468</t>
  </si>
  <si>
    <t>298484</t>
  </si>
  <si>
    <t>桜井宇陀広域連合</t>
  </si>
  <si>
    <t>298492</t>
  </si>
  <si>
    <t>静香苑環境施設組合</t>
  </si>
  <si>
    <t>300004</t>
  </si>
  <si>
    <t>308013</t>
  </si>
  <si>
    <t>308056</t>
  </si>
  <si>
    <t>国民健康保険野上厚生病院組合</t>
  </si>
  <si>
    <t>308072</t>
  </si>
  <si>
    <t>308099</t>
  </si>
  <si>
    <t>308102</t>
  </si>
  <si>
    <t>308111</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</si>
  <si>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</si>
  <si>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</si>
  <si>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</si>
  <si>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</si>
  <si>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</si>
  <si>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</si>
  <si>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</si>
  <si>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</si>
  <si>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</si>
  <si>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</si>
  <si>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</si>
  <si>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</si>
  <si>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</si>
  <si>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308447</t>
  </si>
  <si>
    <t>富田川治水組合</t>
  </si>
  <si>
    <t>308455</t>
  </si>
  <si>
    <t>308463</t>
  </si>
  <si>
    <t>308480</t>
  </si>
  <si>
    <t>308501</t>
  </si>
  <si>
    <t>紀南環境衛生施設事務組合</t>
  </si>
  <si>
    <t>308510</t>
  </si>
  <si>
    <t>東牟婁郡町村新宮市老人福祉施設事務組合</t>
  </si>
  <si>
    <t>308561</t>
  </si>
  <si>
    <t>308617</t>
  </si>
  <si>
    <t>308633</t>
  </si>
  <si>
    <t>308641</t>
  </si>
  <si>
    <t>308668</t>
  </si>
  <si>
    <t>田辺周辺広域市町村圏組合</t>
  </si>
  <si>
    <t>308706</t>
  </si>
  <si>
    <t>海南海草老人福祉施設事務組合</t>
  </si>
  <si>
    <t>308722</t>
  </si>
  <si>
    <t>有田郡老人福祉施設事務組合</t>
  </si>
  <si>
    <t>308773</t>
  </si>
  <si>
    <t>308781</t>
  </si>
  <si>
    <t>308803</t>
  </si>
  <si>
    <t>有田周辺広域圏事務組合</t>
  </si>
  <si>
    <t>308811</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</si>
  <si>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</si>
  <si>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</si>
  <si>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</si>
  <si>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</si>
  <si>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</si>
  <si>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</si>
  <si>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</si>
  <si>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</si>
  <si>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</si>
  <si>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</si>
  <si>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</si>
  <si>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</si>
  <si>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</si>
  <si>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</si>
  <si>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</si>
  <si>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</si>
  <si>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308960</t>
  </si>
  <si>
    <t>310000</t>
  </si>
  <si>
    <t>米子市日吉津村中学校組合</t>
  </si>
  <si>
    <t>日野町江府町日南町衛生施設組合</t>
  </si>
  <si>
    <t>境港管理組合</t>
  </si>
  <si>
    <t>南部町・伯耆町清掃施設管理組合</t>
  </si>
  <si>
    <t>鳥取県東部広域行政管理組合</t>
  </si>
  <si>
    <t>鳥取県西部広域行政管理組合</t>
  </si>
  <si>
    <t>玉井斎場管理組合</t>
  </si>
  <si>
    <t>日野病院組合</t>
  </si>
  <si>
    <t>南部箕蚊屋広域連合</t>
  </si>
  <si>
    <t>320005</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</si>
  <si>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</si>
  <si>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</si>
  <si>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</si>
  <si>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</si>
  <si>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</si>
  <si>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</si>
  <si>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</si>
  <si>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</si>
  <si>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</si>
  <si>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</si>
  <si>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</si>
  <si>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</si>
  <si>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</si>
  <si>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</si>
  <si>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</si>
  <si>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</si>
  <si>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</si>
  <si>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</si>
  <si>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328952</t>
  </si>
  <si>
    <t>330001</t>
  </si>
  <si>
    <t>338028</t>
  </si>
  <si>
    <t>八ヶ郷合同用水組合</t>
  </si>
  <si>
    <t>338036</t>
  </si>
  <si>
    <t>高梁川東西用水組合</t>
  </si>
  <si>
    <t>338052</t>
  </si>
  <si>
    <t>旭東用排水組合</t>
  </si>
  <si>
    <t>338141</t>
  </si>
  <si>
    <t>湛井十二箇郷組合</t>
  </si>
  <si>
    <t>338168</t>
  </si>
  <si>
    <t>338176</t>
  </si>
  <si>
    <t>田原用水組合</t>
  </si>
  <si>
    <t>338290</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</si>
  <si>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</si>
  <si>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</si>
  <si>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</si>
  <si>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</si>
  <si>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</si>
  <si>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</si>
  <si>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</si>
  <si>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</si>
  <si>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</si>
  <si>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</si>
  <si>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</si>
  <si>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</si>
  <si>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</si>
  <si>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</si>
  <si>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</si>
  <si>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</si>
  <si>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</si>
  <si>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</si>
  <si>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</si>
  <si>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</si>
  <si>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</si>
  <si>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</si>
  <si>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</si>
  <si>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</si>
  <si>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</si>
  <si>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</si>
  <si>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</si>
  <si>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</si>
  <si>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</si>
  <si>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</si>
  <si>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</si>
  <si>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</si>
  <si>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</si>
  <si>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</si>
  <si>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</si>
  <si>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</si>
  <si>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</si>
  <si>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</si>
  <si>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</si>
  <si>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</si>
  <si>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</si>
  <si>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</si>
  <si>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</si>
  <si>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</si>
  <si>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</si>
  <si>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</si>
  <si>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</si>
  <si>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</si>
  <si>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339253</t>
  </si>
  <si>
    <t>備南競艇事業組合</t>
  </si>
  <si>
    <t>339270</t>
  </si>
  <si>
    <t>339326</t>
  </si>
  <si>
    <t>339369</t>
  </si>
  <si>
    <t>岡山県広域水道企業団</t>
  </si>
  <si>
    <t>339385</t>
  </si>
  <si>
    <t>津山広域事務組合</t>
  </si>
  <si>
    <t>339571</t>
  </si>
  <si>
    <t>340006</t>
  </si>
  <si>
    <t>348210</t>
  </si>
  <si>
    <t>348392</t>
  </si>
  <si>
    <t>安芸地区衛生施設管理組合</t>
  </si>
  <si>
    <t>348546</t>
  </si>
  <si>
    <t>広島県海田高等学校財産組合</t>
  </si>
  <si>
    <t>348562</t>
  </si>
  <si>
    <t>348597</t>
  </si>
  <si>
    <t>348660</t>
  </si>
  <si>
    <t>348767</t>
  </si>
  <si>
    <t>三原広域市町村圏事務組合</t>
  </si>
  <si>
    <t>349054</t>
  </si>
  <si>
    <t>福山地区消防組合</t>
  </si>
  <si>
    <t>349089</t>
  </si>
  <si>
    <t>芸北広域環境施設組合</t>
  </si>
  <si>
    <t>349135</t>
  </si>
  <si>
    <t>広島中部台地土地改良施設管理組合</t>
  </si>
  <si>
    <t>350001</t>
  </si>
  <si>
    <t>358045</t>
  </si>
  <si>
    <t>周南地区福祉施設組合</t>
  </si>
  <si>
    <t>358126</t>
  </si>
  <si>
    <t>玖珂地方老人福祉施設組合</t>
  </si>
  <si>
    <t>358304</t>
  </si>
  <si>
    <t>周東環境衛生組合</t>
  </si>
  <si>
    <t>358321</t>
  </si>
  <si>
    <t>田布施・平生水道企業団</t>
  </si>
  <si>
    <t>358371</t>
  </si>
  <si>
    <t>周南地区衛生施設組合</t>
  </si>
  <si>
    <t>358436</t>
  </si>
  <si>
    <t>柳井地区広域消防組合</t>
  </si>
  <si>
    <t>358461</t>
  </si>
  <si>
    <t>光地区消防組合</t>
  </si>
  <si>
    <t>358487</t>
  </si>
  <si>
    <t>岩国地区消防組合</t>
  </si>
  <si>
    <t>358592</t>
  </si>
  <si>
    <t>周南東部環境施設組合</t>
  </si>
  <si>
    <t>358614</t>
  </si>
  <si>
    <t>柳井地域広域水道企業団</t>
  </si>
  <si>
    <t>360007</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</si>
  <si>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</si>
  <si>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</si>
  <si>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</si>
  <si>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</si>
  <si>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</si>
  <si>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</si>
  <si>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</si>
  <si>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</si>
  <si>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</si>
  <si>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</si>
  <si>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</si>
  <si>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</si>
  <si>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</si>
  <si>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</si>
  <si>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</si>
  <si>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</si>
  <si>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</si>
  <si>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</si>
  <si>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</si>
  <si>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</si>
  <si>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</si>
  <si>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</si>
  <si>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</si>
  <si>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</si>
  <si>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</si>
  <si>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</si>
  <si>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</si>
  <si>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</si>
  <si>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</si>
  <si>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</si>
  <si>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</si>
  <si>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</si>
  <si>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</si>
  <si>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</si>
  <si>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</si>
  <si>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</si>
  <si>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</si>
  <si>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</si>
  <si>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</si>
  <si>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</si>
  <si>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</si>
  <si>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</si>
  <si>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</si>
  <si>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</si>
  <si>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</si>
  <si>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</si>
  <si>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</si>
  <si>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</si>
  <si>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</si>
  <si>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</si>
  <si>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</si>
  <si>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</si>
  <si>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</si>
  <si>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</si>
  <si>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370002</t>
  </si>
  <si>
    <t>伝法川防災溜池事業組合</t>
  </si>
  <si>
    <t>仲多度南部消防組合</t>
  </si>
  <si>
    <t>大川広域行政組合</t>
  </si>
  <si>
    <t>さぬき市・三木町山林組合</t>
  </si>
  <si>
    <t>東かがわ市外一市一町組合</t>
  </si>
  <si>
    <t>中讃広域行政事務組合</t>
  </si>
  <si>
    <t>香川県東部清掃施設組合</t>
  </si>
  <si>
    <t>三木・長尾葬斎組合</t>
  </si>
  <si>
    <t>380008</t>
  </si>
  <si>
    <t>388262</t>
  </si>
  <si>
    <t>松山衛生事務組合</t>
  </si>
  <si>
    <t>388289</t>
  </si>
  <si>
    <t>388327</t>
  </si>
  <si>
    <t>388343</t>
  </si>
  <si>
    <t>松山養護老人ホーム事務組合</t>
  </si>
  <si>
    <t>388408</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</si>
  <si>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</si>
  <si>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</si>
  <si>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</si>
  <si>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</si>
  <si>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</si>
  <si>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</si>
  <si>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</si>
  <si>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</si>
  <si>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</si>
  <si>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</si>
  <si>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</si>
  <si>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</si>
  <si>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</si>
  <si>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</si>
  <si>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</si>
  <si>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</si>
  <si>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</si>
  <si>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</si>
  <si>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</si>
  <si>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</si>
  <si>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</si>
  <si>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</si>
  <si>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</si>
  <si>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390003</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</si>
  <si>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</si>
  <si>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</si>
  <si>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</si>
  <si>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</si>
  <si>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</si>
  <si>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</si>
  <si>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</si>
  <si>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</si>
  <si>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</si>
  <si>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</si>
  <si>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</si>
  <si>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</si>
  <si>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</si>
  <si>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</si>
  <si>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</si>
  <si>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</si>
  <si>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</si>
  <si>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</si>
  <si>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</si>
  <si>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</si>
  <si>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</si>
  <si>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</si>
  <si>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</si>
  <si>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</si>
  <si>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</si>
  <si>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</si>
  <si>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398543</t>
  </si>
  <si>
    <t>高幡東部清掃組合</t>
  </si>
  <si>
    <t>398608</t>
  </si>
  <si>
    <t>仁淀消防組合</t>
  </si>
  <si>
    <t>398624</t>
  </si>
  <si>
    <t>幡多中央消防組合</t>
  </si>
  <si>
    <t>398675</t>
  </si>
  <si>
    <t>幡多西部消防組合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</si>
  <si>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</si>
  <si>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</si>
  <si>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</si>
  <si>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</si>
  <si>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</si>
  <si>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</si>
  <si>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</si>
  <si>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</si>
  <si>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</si>
  <si>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</si>
  <si>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</si>
  <si>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</si>
  <si>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398811</t>
  </si>
  <si>
    <t>こうち人づくり広域連合</t>
  </si>
  <si>
    <t>400009</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</si>
  <si>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</si>
  <si>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</si>
  <si>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</si>
  <si>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</si>
  <si>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</si>
  <si>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</si>
  <si>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</si>
  <si>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</si>
  <si>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</si>
  <si>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</si>
  <si>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</si>
  <si>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</si>
  <si>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</si>
  <si>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</si>
  <si>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</si>
  <si>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</si>
  <si>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</si>
  <si>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</si>
  <si>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</si>
  <si>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</si>
  <si>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</si>
  <si>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</si>
  <si>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</si>
  <si>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</si>
  <si>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</si>
  <si>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</si>
  <si>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</si>
  <si>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</si>
  <si>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</si>
  <si>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</si>
  <si>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</si>
  <si>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</si>
  <si>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</si>
  <si>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</si>
  <si>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</si>
  <si>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</si>
  <si>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</si>
  <si>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</si>
  <si>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</si>
  <si>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</si>
  <si>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</si>
  <si>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</si>
  <si>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</si>
  <si>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</si>
  <si>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</si>
  <si>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</si>
  <si>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</si>
  <si>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</si>
  <si>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</si>
  <si>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</si>
  <si>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</si>
  <si>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</si>
  <si>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</si>
  <si>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</si>
  <si>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</si>
  <si>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</si>
  <si>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</si>
  <si>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</si>
  <si>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</si>
  <si>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</si>
  <si>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</si>
  <si>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</si>
  <si>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</si>
  <si>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</si>
  <si>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</si>
  <si>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</si>
  <si>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</si>
  <si>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</si>
  <si>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</si>
  <si>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</si>
  <si>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</si>
  <si>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</si>
  <si>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</si>
  <si>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</si>
  <si>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</si>
  <si>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</si>
  <si>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</si>
  <si>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</si>
  <si>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</si>
  <si>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</si>
  <si>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</si>
  <si>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</si>
  <si>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</si>
  <si>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</si>
  <si>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</si>
  <si>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</si>
  <si>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</si>
  <si>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</si>
  <si>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</si>
  <si>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</si>
  <si>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</si>
  <si>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</si>
  <si>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</si>
  <si>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</si>
  <si>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</si>
  <si>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</si>
  <si>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</si>
  <si>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</si>
  <si>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</si>
  <si>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</si>
  <si>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</si>
  <si>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</si>
  <si>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</si>
  <si>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</si>
  <si>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</si>
  <si>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</si>
  <si>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</si>
  <si>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</si>
  <si>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</si>
  <si>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</si>
  <si>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</si>
  <si>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</si>
  <si>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</si>
  <si>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</si>
  <si>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</si>
  <si>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</si>
  <si>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410004</t>
  </si>
  <si>
    <t>418129</t>
  </si>
  <si>
    <t>天山地区共同衛生処理場組合</t>
  </si>
  <si>
    <t>418137</t>
  </si>
  <si>
    <t>418145</t>
  </si>
  <si>
    <t>鹿島・藤津地区衛生施設組合</t>
  </si>
  <si>
    <t>418277</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</si>
  <si>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</si>
  <si>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</si>
  <si>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</si>
  <si>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</si>
  <si>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</si>
  <si>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</si>
  <si>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</si>
  <si>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</si>
  <si>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</si>
  <si>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</si>
  <si>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</si>
  <si>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</si>
  <si>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</si>
  <si>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</si>
  <si>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</si>
  <si>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</si>
  <si>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</si>
  <si>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</si>
  <si>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</si>
  <si>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</si>
  <si>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</si>
  <si>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</si>
  <si>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</si>
  <si>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</si>
  <si>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</si>
  <si>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</si>
  <si>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</si>
  <si>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</si>
  <si>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</si>
  <si>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420000</t>
  </si>
  <si>
    <t>428175</t>
  </si>
  <si>
    <t>東彼地区保健福祉組合</t>
  </si>
  <si>
    <t>428426</t>
  </si>
  <si>
    <t>県央地域広域市町村圏組合</t>
  </si>
  <si>
    <t>428434</t>
  </si>
  <si>
    <t>島原地域広域市町村圏組合</t>
  </si>
  <si>
    <t>428566</t>
  </si>
  <si>
    <t>428663</t>
  </si>
  <si>
    <t>長崎県市町村総合事務組合</t>
  </si>
  <si>
    <t>428671</t>
  </si>
  <si>
    <t>県央県南広域環境組合</t>
  </si>
  <si>
    <t>428728</t>
  </si>
  <si>
    <t>北松北部環境組合</t>
  </si>
  <si>
    <t>428744</t>
  </si>
  <si>
    <t>428752</t>
  </si>
  <si>
    <t>428761</t>
  </si>
  <si>
    <t>428779</t>
  </si>
  <si>
    <t>430005</t>
  </si>
  <si>
    <t>438022</t>
  </si>
  <si>
    <t>438120</t>
  </si>
  <si>
    <t>438162</t>
  </si>
  <si>
    <t>菊池養生園保健組合</t>
  </si>
  <si>
    <t>438197</t>
  </si>
  <si>
    <t>438243</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</si>
  <si>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</si>
  <si>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</si>
  <si>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</si>
  <si>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</si>
  <si>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</si>
  <si>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</si>
  <si>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</si>
  <si>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</si>
  <si>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</si>
  <si>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</si>
  <si>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</si>
  <si>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</si>
  <si>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</si>
  <si>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</si>
  <si>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</si>
  <si>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</si>
  <si>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</si>
  <si>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</si>
  <si>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</si>
  <si>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</si>
  <si>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</si>
  <si>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</si>
  <si>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439754</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</si>
  <si>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</si>
  <si>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</si>
  <si>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</si>
  <si>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</si>
  <si>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</si>
  <si>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</si>
  <si>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</si>
  <si>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</si>
  <si>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</si>
  <si>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</si>
  <si>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</si>
  <si>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</si>
  <si>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</si>
  <si>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</si>
  <si>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</si>
  <si>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</si>
  <si>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</si>
  <si>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</si>
  <si>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440001</t>
  </si>
  <si>
    <t>448133</t>
  </si>
  <si>
    <t>大分県消防補償等組合</t>
  </si>
  <si>
    <t>448222</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</si>
  <si>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</si>
  <si>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</si>
  <si>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</si>
  <si>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</si>
  <si>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</si>
  <si>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</si>
  <si>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</si>
  <si>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</si>
  <si>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</si>
  <si>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</si>
  <si>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</si>
  <si>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</si>
  <si>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</si>
  <si>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</si>
  <si>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450006</t>
  </si>
  <si>
    <t>458112</t>
  </si>
  <si>
    <t>高鍋・木城衛生組合</t>
  </si>
  <si>
    <t>458121</t>
  </si>
  <si>
    <t>458155</t>
  </si>
  <si>
    <t>宮崎県北部広域行政事務組合</t>
  </si>
  <si>
    <t>458252</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</si>
  <si>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</si>
  <si>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</si>
  <si>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</si>
  <si>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</si>
  <si>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</si>
  <si>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</si>
  <si>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</si>
  <si>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</si>
  <si>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</si>
  <si>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</si>
  <si>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</si>
  <si>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</si>
  <si>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458422</t>
  </si>
  <si>
    <t>458449</t>
  </si>
  <si>
    <t>460001</t>
  </si>
  <si>
    <t>462233</t>
  </si>
  <si>
    <t>462241</t>
  </si>
  <si>
    <t>465054</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</si>
  <si>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</si>
  <si>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</si>
  <si>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</si>
  <si>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</si>
  <si>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</si>
  <si>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</si>
  <si>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</si>
  <si>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</si>
  <si>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</si>
  <si>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</si>
  <si>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</si>
  <si>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</si>
  <si>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</si>
  <si>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</si>
  <si>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</si>
  <si>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</si>
  <si>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</si>
  <si>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</si>
  <si>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</si>
  <si>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</si>
  <si>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</si>
  <si>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</si>
  <si>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</si>
  <si>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</si>
  <si>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</si>
  <si>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</si>
  <si>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</si>
  <si>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</si>
  <si>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</si>
  <si>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</si>
  <si>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</si>
  <si>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</si>
  <si>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</si>
  <si>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</si>
  <si>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</si>
  <si>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</si>
  <si>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</si>
  <si>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</si>
  <si>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</si>
  <si>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</si>
  <si>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</si>
  <si>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</si>
  <si>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</si>
  <si>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</si>
  <si>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</si>
  <si>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</si>
  <si>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</si>
  <si>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</si>
  <si>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</si>
  <si>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</si>
  <si>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</si>
  <si>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</si>
  <si>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</si>
  <si>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</si>
  <si>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</si>
  <si>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</si>
  <si>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</si>
  <si>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</si>
  <si>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</si>
  <si>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</si>
  <si>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</si>
  <si>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</si>
  <si>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</si>
  <si>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470007</t>
  </si>
  <si>
    <t>478016</t>
  </si>
  <si>
    <t>478032</t>
  </si>
  <si>
    <t>倉浜衛生施設組合</t>
  </si>
  <si>
    <t>478075</t>
  </si>
  <si>
    <t>沖縄県市町村自治会館管理組合</t>
  </si>
  <si>
    <t>478091</t>
  </si>
  <si>
    <t>478113</t>
  </si>
  <si>
    <t>478156</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</si>
  <si>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</si>
  <si>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</si>
  <si>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</si>
  <si>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</si>
  <si>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</si>
  <si>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</si>
  <si>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</si>
  <si>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</si>
  <si>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</si>
  <si>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</si>
  <si>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</si>
  <si>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</si>
  <si>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</si>
  <si>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</si>
  <si>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</si>
  <si>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</si>
  <si>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</si>
  <si>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</si>
  <si>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</si>
  <si>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</si>
  <si>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</si>
  <si>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</si>
  <si>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</si>
  <si>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</si>
  <si>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</si>
  <si>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</si>
  <si>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</si>
  <si>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</si>
  <si>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</si>
  <si>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</si>
  <si>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</si>
  <si>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H21</t>
    <phoneticPr fontId="2"/>
  </si>
  <si>
    <t>累積減価償却費の額</t>
    <rPh sb="0" eb="2">
      <t>ルイセキ</t>
    </rPh>
    <rPh sb="2" eb="4">
      <t>ゲンカ</t>
    </rPh>
    <rPh sb="4" eb="7">
      <t>ショウキャクヒ</t>
    </rPh>
    <rPh sb="8" eb="9">
      <t>ガク</t>
    </rPh>
    <phoneticPr fontId="2"/>
  </si>
  <si>
    <t>みなし減価償却年度</t>
    <rPh sb="3" eb="5">
      <t>ゲンカ</t>
    </rPh>
    <rPh sb="5" eb="7">
      <t>ショウキャク</t>
    </rPh>
    <rPh sb="7" eb="9">
      <t>ネンド</t>
    </rPh>
    <phoneticPr fontId="2"/>
  </si>
  <si>
    <t>資金不足額（地財法）</t>
    <rPh sb="6" eb="8">
      <t>チザイ</t>
    </rPh>
    <rPh sb="8" eb="9">
      <t>ホウ</t>
    </rPh>
    <phoneticPr fontId="2"/>
  </si>
  <si>
    <t>資金不足比率（地財法）</t>
    <rPh sb="0" eb="2">
      <t>シキン</t>
    </rPh>
    <rPh sb="2" eb="4">
      <t>フソク</t>
    </rPh>
    <rPh sb="4" eb="6">
      <t>ヒリツ</t>
    </rPh>
    <phoneticPr fontId="2"/>
  </si>
  <si>
    <t>事業の規模（地財法）</t>
    <phoneticPr fontId="2"/>
  </si>
  <si>
    <t>資金不足比率（地財法）（％）</t>
    <rPh sb="0" eb="2">
      <t>シキン</t>
    </rPh>
    <rPh sb="2" eb="4">
      <t>フソク</t>
    </rPh>
    <rPh sb="4" eb="6">
      <t>ヒリツ</t>
    </rPh>
    <phoneticPr fontId="2"/>
  </si>
  <si>
    <t>２①別表　地方財政法</t>
    <rPh sb="2" eb="4">
      <t>ベッピョウ</t>
    </rPh>
    <rPh sb="5" eb="7">
      <t>チホウ</t>
    </rPh>
    <rPh sb="7" eb="10">
      <t>ザイセイホウ</t>
    </rPh>
    <phoneticPr fontId="2"/>
  </si>
  <si>
    <t>← ２①別表</t>
    <rPh sb="4" eb="6">
      <t>ベッピョウ</t>
    </rPh>
    <phoneticPr fontId="2"/>
  </si>
  <si>
    <t>２①別表 →</t>
    <rPh sb="2" eb="4">
      <t>ベッピョウ</t>
    </rPh>
    <phoneticPr fontId="2"/>
  </si>
  <si>
    <t>４②③Ｂ表　一般会計等からの繰入れによる収入をもって償還するべき地方債の現在高</t>
    <rPh sb="6" eb="8">
      <t>イッパン</t>
    </rPh>
    <rPh sb="8" eb="11">
      <t>カイケイナド</t>
    </rPh>
    <rPh sb="14" eb="16">
      <t>クリイ</t>
    </rPh>
    <rPh sb="20" eb="22">
      <t>シュウニュウ</t>
    </rPh>
    <rPh sb="26" eb="28">
      <t>ショウカン</t>
    </rPh>
    <rPh sb="32" eb="35">
      <t>チホウサイ</t>
    </rPh>
    <rPh sb="36" eb="39">
      <t>ゲンザイダカ</t>
    </rPh>
    <phoneticPr fontId="2"/>
  </si>
  <si>
    <t>控除額</t>
    <phoneticPr fontId="2"/>
  </si>
  <si>
    <t>Ｆ</t>
    <phoneticPr fontId="2"/>
  </si>
  <si>
    <t>団体区分</t>
    <rPh sb="0" eb="2">
      <t>ダンタイ</t>
    </rPh>
    <rPh sb="2" eb="4">
      <t>クブン</t>
    </rPh>
    <phoneticPr fontId="23"/>
  </si>
  <si>
    <t>014729</t>
  </si>
  <si>
    <t>015202</t>
  </si>
  <si>
    <t>中空知広域市町村圏組合（事業会計分）</t>
  </si>
  <si>
    <t>空知教育センター組合</t>
  </si>
  <si>
    <t>中・北空知廃棄物処理広域連合</t>
  </si>
  <si>
    <t>中空知広域市町村圏組合（普通会計分）</t>
  </si>
  <si>
    <t>069451</t>
  </si>
  <si>
    <t>庄内広域行政組合（普通会計分）</t>
  </si>
  <si>
    <t>069531</t>
  </si>
  <si>
    <t>069655</t>
  </si>
  <si>
    <t>尾花沢市大石田町環境衛生事業組合（普通会計分）</t>
  </si>
  <si>
    <t>尾花沢市大石田町環境衛生事業組合（事業会計分）</t>
  </si>
  <si>
    <t>庄内広域行政組合（事業会計分）</t>
  </si>
  <si>
    <t>茨城県市町村総合事務組合（普通会計分）</t>
  </si>
  <si>
    <t>茨城県市町村総合事務組合（事業会計分）</t>
  </si>
  <si>
    <t>098060</t>
  </si>
  <si>
    <t>098337</t>
  </si>
  <si>
    <t>098418</t>
  </si>
  <si>
    <t>098540</t>
  </si>
  <si>
    <t>108626</t>
  </si>
  <si>
    <t>108634</t>
  </si>
  <si>
    <t>108731</t>
  </si>
  <si>
    <t>108740</t>
  </si>
  <si>
    <t>108804</t>
  </si>
  <si>
    <t>吾妻広域町村圏振興整備組合（普通会計分）</t>
  </si>
  <si>
    <t>108821</t>
  </si>
  <si>
    <t>吾妻広域町村圏振興整備組合（事業会計分）</t>
  </si>
  <si>
    <t>118133</t>
  </si>
  <si>
    <t>128635</t>
  </si>
  <si>
    <t>128741</t>
  </si>
  <si>
    <t>128830</t>
  </si>
  <si>
    <t>138011</t>
  </si>
  <si>
    <t>141500</t>
  </si>
  <si>
    <t>159573</t>
  </si>
  <si>
    <t>新潟県市町村総合事務組合（普通会計分）</t>
  </si>
  <si>
    <t>新潟県市町村総合事務組合（事業会計分）</t>
  </si>
  <si>
    <t>178373</t>
  </si>
  <si>
    <t>羽咋郡市広域圏事務組合（普通会計分）</t>
  </si>
  <si>
    <t>羽咋郡市広域圏事務組合（事業会計分）</t>
  </si>
  <si>
    <t>178489</t>
  </si>
  <si>
    <t>南加賀広域圏事務組合（普通会計分）</t>
  </si>
  <si>
    <t>南加賀広域圏事務組合（事業会計分）</t>
  </si>
  <si>
    <t>188034</t>
  </si>
  <si>
    <t>193682</t>
  </si>
  <si>
    <t>199257</t>
  </si>
  <si>
    <t>山梨県市町村総合事務組合（普通会計分）</t>
  </si>
  <si>
    <t>山梨県市町村総合事務組合（事業会計分）</t>
  </si>
  <si>
    <t>208531</t>
  </si>
  <si>
    <t>伊那中央行政組合（事業会計分）</t>
  </si>
  <si>
    <t>208752</t>
  </si>
  <si>
    <t>208809</t>
  </si>
  <si>
    <t>伊那中央行政組合（普通会計分）</t>
  </si>
  <si>
    <t>共立蒲原総合病院組合（事業会計分）</t>
  </si>
  <si>
    <t>榛原総合病院組合（事業会計分）</t>
  </si>
  <si>
    <t>229504</t>
  </si>
  <si>
    <t>229539</t>
  </si>
  <si>
    <t>232360</t>
  </si>
  <si>
    <t>232378</t>
  </si>
  <si>
    <t>238171</t>
  </si>
  <si>
    <t>海部南部広域事務組合（普通会計分）</t>
  </si>
  <si>
    <t>238295</t>
  </si>
  <si>
    <t>238708</t>
  </si>
  <si>
    <t>海部東部消防組合（普通会計分）</t>
  </si>
  <si>
    <t>丹羽広域事務組合（事業会計分）</t>
  </si>
  <si>
    <t>海部南部広域事務組合（事業会計分）</t>
  </si>
  <si>
    <t>海部東部消防組合（事業会計分）</t>
  </si>
  <si>
    <t>239267</t>
  </si>
  <si>
    <t>丹羽広域事務組合（普通会計分）</t>
  </si>
  <si>
    <t>258598</t>
  </si>
  <si>
    <t>愛知郡広域行政組合（普通会計分）</t>
  </si>
  <si>
    <t>愛知郡広域行政組合（事業会計分）</t>
  </si>
  <si>
    <t>258679</t>
  </si>
  <si>
    <t>289043</t>
  </si>
  <si>
    <t>淡路広域行政事務組合（普通会計分）</t>
  </si>
  <si>
    <t>289205</t>
  </si>
  <si>
    <t>289230</t>
  </si>
  <si>
    <t>289558</t>
  </si>
  <si>
    <t>289591</t>
  </si>
  <si>
    <t>289612</t>
  </si>
  <si>
    <t>播磨高原広域事務組合（普通会計分）</t>
  </si>
  <si>
    <t>淡路広域行政事務組合（事業会計分）</t>
  </si>
  <si>
    <t>鳥取中部ふるさと広域連合（普通会計分）</t>
  </si>
  <si>
    <t>鳥取中部ふるさと広域連合（事業会計分）</t>
  </si>
  <si>
    <t>328944</t>
  </si>
  <si>
    <t>隠岐広域連合（普通会計分）</t>
  </si>
  <si>
    <t>隠岐広域連合（事業会計分）</t>
  </si>
  <si>
    <t>331007</t>
  </si>
  <si>
    <t>339466</t>
  </si>
  <si>
    <t>世羅中央病院企業団</t>
    <rPh sb="6" eb="8">
      <t>キギョウ</t>
    </rPh>
    <rPh sb="8" eb="9">
      <t>ダン</t>
    </rPh>
    <phoneticPr fontId="2"/>
  </si>
  <si>
    <t>広島県市町総合事務組合</t>
    <rPh sb="5" eb="7">
      <t>ソウゴウ</t>
    </rPh>
    <rPh sb="7" eb="9">
      <t>ジム</t>
    </rPh>
    <phoneticPr fontId="2"/>
  </si>
  <si>
    <t>広島県後期高齢者医療広域連合</t>
    <rPh sb="0" eb="3">
      <t>ヒロシマケン</t>
    </rPh>
    <rPh sb="3" eb="5">
      <t>コウキ</t>
    </rPh>
    <rPh sb="5" eb="8">
      <t>コウレイシャ</t>
    </rPh>
    <rPh sb="8" eb="10">
      <t>イリョウ</t>
    </rPh>
    <rPh sb="10" eb="12">
      <t>コウイキ</t>
    </rPh>
    <rPh sb="12" eb="14">
      <t>レンゴウ</t>
    </rPh>
    <phoneticPr fontId="2"/>
  </si>
  <si>
    <t>広島中央環境衛生組合</t>
    <rPh sb="0" eb="2">
      <t>ヒロシマ</t>
    </rPh>
    <rPh sb="2" eb="4">
      <t>チュウオウ</t>
    </rPh>
    <rPh sb="4" eb="6">
      <t>カンキョウ</t>
    </rPh>
    <rPh sb="6" eb="8">
      <t>エイセイ</t>
    </rPh>
    <rPh sb="8" eb="10">
      <t>クミアイ</t>
    </rPh>
    <phoneticPr fontId="2"/>
  </si>
  <si>
    <t>389048</t>
  </si>
  <si>
    <t>402303</t>
  </si>
  <si>
    <t>有明海自動車航送船組合</t>
  </si>
  <si>
    <t>428639</t>
  </si>
  <si>
    <t>439746</t>
  </si>
  <si>
    <t>458414</t>
  </si>
  <si>
    <t>462250</t>
  </si>
  <si>
    <t>(6)/(7)</t>
    <phoneticPr fontId="2"/>
  </si>
  <si>
    <t>H22</t>
    <phoneticPr fontId="2"/>
  </si>
  <si>
    <t>救急医療の確保に要する経費</t>
    <rPh sb="0" eb="2">
      <t>キュウキュウ</t>
    </rPh>
    <rPh sb="2" eb="4">
      <t>イリョウ</t>
    </rPh>
    <rPh sb="5" eb="7">
      <t>カクホ</t>
    </rPh>
    <rPh sb="8" eb="9">
      <t>ヨウ</t>
    </rPh>
    <rPh sb="11" eb="13">
      <t>ケイヒ</t>
    </rPh>
    <phoneticPr fontId="2"/>
  </si>
  <si>
    <t>278688</t>
  </si>
  <si>
    <t>278696</t>
  </si>
  <si>
    <t>臨時財政特例債の償還に要する経費</t>
    <rPh sb="0" eb="2">
      <t>リンジ</t>
    </rPh>
    <rPh sb="2" eb="4">
      <t>ザイセイ</t>
    </rPh>
    <rPh sb="4" eb="7">
      <t>トクレイサイ</t>
    </rPh>
    <rPh sb="8" eb="10">
      <t>ショウカン</t>
    </rPh>
    <rPh sb="11" eb="12">
      <t>ヨウ</t>
    </rPh>
    <rPh sb="14" eb="16">
      <t>ケイヒ</t>
    </rPh>
    <phoneticPr fontId="2"/>
  </si>
  <si>
    <t>H23</t>
    <phoneticPr fontId="2"/>
  </si>
  <si>
    <t>その他（普及特別対策分）</t>
    <rPh sb="2" eb="3">
      <t>タ</t>
    </rPh>
    <rPh sb="4" eb="6">
      <t>フキュウ</t>
    </rPh>
    <rPh sb="6" eb="8">
      <t>トクベツ</t>
    </rPh>
    <rPh sb="8" eb="10">
      <t>タイサク</t>
    </rPh>
    <rPh sb="10" eb="11">
      <t>ブン</t>
    </rPh>
    <phoneticPr fontId="2"/>
  </si>
  <si>
    <t>その他（臨時措置分及び特例措置分）</t>
    <rPh sb="2" eb="3">
      <t>タ</t>
    </rPh>
    <rPh sb="4" eb="6">
      <t>リンジ</t>
    </rPh>
    <rPh sb="6" eb="8">
      <t>ソチ</t>
    </rPh>
    <rPh sb="8" eb="9">
      <t>ブン</t>
    </rPh>
    <rPh sb="9" eb="10">
      <t>オヨ</t>
    </rPh>
    <rPh sb="11" eb="13">
      <t>トクレイ</t>
    </rPh>
    <rPh sb="13" eb="15">
      <t>ソチ</t>
    </rPh>
    <rPh sb="15" eb="16">
      <t>ブン</t>
    </rPh>
    <phoneticPr fontId="2"/>
  </si>
  <si>
    <t>地方公共団体
コード</t>
  </si>
  <si>
    <t>010006</t>
  </si>
  <si>
    <t>釧路市</t>
  </si>
  <si>
    <t>018015</t>
  </si>
  <si>
    <t>018023</t>
  </si>
  <si>
    <t>018031</t>
  </si>
  <si>
    <t>018040</t>
  </si>
  <si>
    <t>018058</t>
  </si>
  <si>
    <t>018074</t>
  </si>
  <si>
    <t>018104</t>
  </si>
  <si>
    <t>018121</t>
  </si>
  <si>
    <t>018139</t>
  </si>
  <si>
    <t>018198</t>
  </si>
  <si>
    <t>018236</t>
  </si>
  <si>
    <t>018244</t>
  </si>
  <si>
    <t>018279</t>
  </si>
  <si>
    <t>018295</t>
  </si>
  <si>
    <t>018325</t>
  </si>
  <si>
    <t>018333</t>
  </si>
  <si>
    <t>018384</t>
  </si>
  <si>
    <t>018457</t>
  </si>
  <si>
    <t>018481</t>
  </si>
  <si>
    <t>018490</t>
  </si>
  <si>
    <t>018554</t>
  </si>
  <si>
    <t>018571</t>
  </si>
  <si>
    <t>018597</t>
  </si>
  <si>
    <t>018601</t>
  </si>
  <si>
    <t>018619</t>
  </si>
  <si>
    <t>018635</t>
  </si>
  <si>
    <t>018643</t>
  </si>
  <si>
    <t>018651</t>
  </si>
  <si>
    <t>018678</t>
  </si>
  <si>
    <t>018686</t>
  </si>
  <si>
    <t>018694</t>
  </si>
  <si>
    <t>018716</t>
  </si>
  <si>
    <t>018732</t>
  </si>
  <si>
    <t>018759</t>
  </si>
  <si>
    <t>018775</t>
  </si>
  <si>
    <t>018791</t>
  </si>
  <si>
    <t>018830</t>
  </si>
  <si>
    <t>018856</t>
  </si>
  <si>
    <t>018899</t>
  </si>
  <si>
    <t>018902</t>
  </si>
  <si>
    <t>018911</t>
  </si>
  <si>
    <t>018929</t>
  </si>
  <si>
    <t>018937</t>
  </si>
  <si>
    <t>018945</t>
  </si>
  <si>
    <t>018953</t>
  </si>
  <si>
    <t>018961</t>
  </si>
  <si>
    <t>018970</t>
  </si>
  <si>
    <t>019003</t>
  </si>
  <si>
    <t>019011</t>
  </si>
  <si>
    <t>019020</t>
  </si>
  <si>
    <t>019046</t>
  </si>
  <si>
    <t>019097</t>
  </si>
  <si>
    <t>019101</t>
  </si>
  <si>
    <t>019135</t>
  </si>
  <si>
    <t>019143</t>
  </si>
  <si>
    <t>019160</t>
  </si>
  <si>
    <t>019186</t>
  </si>
  <si>
    <t>019194</t>
  </si>
  <si>
    <t>019208</t>
  </si>
  <si>
    <t>019216</t>
  </si>
  <si>
    <t>019224</t>
  </si>
  <si>
    <t>019232</t>
  </si>
  <si>
    <t>019241</t>
  </si>
  <si>
    <t>019259</t>
  </si>
  <si>
    <t>019267</t>
  </si>
  <si>
    <t>019275</t>
  </si>
  <si>
    <t>019283</t>
  </si>
  <si>
    <t>019291</t>
  </si>
  <si>
    <t>019305</t>
  </si>
  <si>
    <t>019313</t>
  </si>
  <si>
    <t>019321</t>
  </si>
  <si>
    <t>019330</t>
  </si>
  <si>
    <t>019348</t>
  </si>
  <si>
    <t>019364</t>
  </si>
  <si>
    <t>019372</t>
  </si>
  <si>
    <t>019381</t>
  </si>
  <si>
    <t>019402</t>
  </si>
  <si>
    <t>019411</t>
  </si>
  <si>
    <t>019429</t>
  </si>
  <si>
    <t>019437</t>
  </si>
  <si>
    <t>019445</t>
  </si>
  <si>
    <t>019453</t>
  </si>
  <si>
    <t>019461</t>
  </si>
  <si>
    <t>019470</t>
  </si>
  <si>
    <t>019488</t>
  </si>
  <si>
    <t>019496</t>
  </si>
  <si>
    <t>019500</t>
  </si>
  <si>
    <t>019518</t>
  </si>
  <si>
    <t>019534</t>
  </si>
  <si>
    <t>019551</t>
  </si>
  <si>
    <t>019577</t>
  </si>
  <si>
    <t>019593</t>
  </si>
  <si>
    <t>019607</t>
  </si>
  <si>
    <t>019615</t>
  </si>
  <si>
    <t>019771</t>
  </si>
  <si>
    <t>019844</t>
  </si>
  <si>
    <t>028801</t>
  </si>
  <si>
    <t>038083</t>
  </si>
  <si>
    <t>038156</t>
  </si>
  <si>
    <t>038181</t>
  </si>
  <si>
    <t>038199</t>
  </si>
  <si>
    <t>038288</t>
  </si>
  <si>
    <t>038296</t>
  </si>
  <si>
    <t>038334</t>
  </si>
  <si>
    <t>038407</t>
  </si>
  <si>
    <t>038440</t>
  </si>
  <si>
    <t>038547</t>
  </si>
  <si>
    <t>038555</t>
  </si>
  <si>
    <t>038563</t>
  </si>
  <si>
    <t>038628</t>
  </si>
  <si>
    <t>038679</t>
  </si>
  <si>
    <t>038709</t>
  </si>
  <si>
    <t>038733</t>
  </si>
  <si>
    <t>038750</t>
  </si>
  <si>
    <t>038784</t>
  </si>
  <si>
    <t>038806</t>
  </si>
  <si>
    <t>038814</t>
  </si>
  <si>
    <t>038822</t>
  </si>
  <si>
    <t>038831</t>
  </si>
  <si>
    <t>038849</t>
  </si>
  <si>
    <t>038865</t>
  </si>
  <si>
    <t>石巻地区広域行政事務組合</t>
  </si>
  <si>
    <t>049689</t>
  </si>
  <si>
    <t>049697</t>
  </si>
  <si>
    <t>049727</t>
  </si>
  <si>
    <t>049743</t>
  </si>
  <si>
    <t>049751</t>
  </si>
  <si>
    <t>049778</t>
  </si>
  <si>
    <t>058840</t>
  </si>
  <si>
    <t>北村山広域行政事務組合</t>
  </si>
  <si>
    <t>069728</t>
  </si>
  <si>
    <t>069736</t>
  </si>
  <si>
    <t>069744</t>
  </si>
  <si>
    <t>069752</t>
  </si>
  <si>
    <t>078026</t>
  </si>
  <si>
    <t>078069</t>
  </si>
  <si>
    <t>078077</t>
  </si>
  <si>
    <t>078085</t>
  </si>
  <si>
    <t>078093</t>
  </si>
  <si>
    <t>078115</t>
  </si>
  <si>
    <t>078191</t>
  </si>
  <si>
    <t>078204</t>
  </si>
  <si>
    <t>078255</t>
  </si>
  <si>
    <t>磐梯町外一市二町一ケ村組合</t>
  </si>
  <si>
    <t>078441</t>
  </si>
  <si>
    <t>078468</t>
  </si>
  <si>
    <t>078492</t>
  </si>
  <si>
    <t>078620</t>
  </si>
  <si>
    <t>078671</t>
  </si>
  <si>
    <t>078689</t>
  </si>
  <si>
    <t>078697</t>
  </si>
  <si>
    <t>078701</t>
  </si>
  <si>
    <t>078719</t>
  </si>
  <si>
    <t>078727</t>
  </si>
  <si>
    <t>078735</t>
  </si>
  <si>
    <t>078751</t>
  </si>
  <si>
    <t>078760</t>
  </si>
  <si>
    <t>078778</t>
  </si>
  <si>
    <t>078859</t>
  </si>
  <si>
    <t>078883</t>
  </si>
  <si>
    <t>078891</t>
  </si>
  <si>
    <t>078921</t>
  </si>
  <si>
    <t>088366</t>
  </si>
  <si>
    <t>088404</t>
  </si>
  <si>
    <t>088412</t>
  </si>
  <si>
    <t>088421</t>
  </si>
  <si>
    <t>088439</t>
  </si>
  <si>
    <t>088455</t>
  </si>
  <si>
    <t>088501</t>
  </si>
  <si>
    <t>088510</t>
  </si>
  <si>
    <t>088536</t>
  </si>
  <si>
    <t>088552</t>
  </si>
  <si>
    <t>088579</t>
  </si>
  <si>
    <t>取手市外２市火葬場組合</t>
  </si>
  <si>
    <t>088595</t>
  </si>
  <si>
    <t>088676</t>
  </si>
  <si>
    <t>088714</t>
  </si>
  <si>
    <t>088838</t>
  </si>
  <si>
    <t>088862</t>
  </si>
  <si>
    <t>088951</t>
  </si>
  <si>
    <t>088960</t>
  </si>
  <si>
    <t>鹿行広域事務組合</t>
  </si>
  <si>
    <t>088986</t>
  </si>
  <si>
    <t>089010</t>
  </si>
  <si>
    <t>089079</t>
  </si>
  <si>
    <t>089087</t>
  </si>
  <si>
    <t>089095</t>
  </si>
  <si>
    <t>089109</t>
  </si>
  <si>
    <t>089168</t>
  </si>
  <si>
    <t>089192</t>
  </si>
  <si>
    <t>089222</t>
  </si>
  <si>
    <t>日立・高萩広域下水道組合</t>
  </si>
  <si>
    <t>089257</t>
  </si>
  <si>
    <t>089346</t>
  </si>
  <si>
    <t>089354</t>
  </si>
  <si>
    <t>089389</t>
  </si>
  <si>
    <t>089401</t>
  </si>
  <si>
    <t>茨城租税債権管理機構</t>
  </si>
  <si>
    <t>089427</t>
  </si>
  <si>
    <t>089443</t>
  </si>
  <si>
    <t>黒磯那須共同火葬場組合</t>
  </si>
  <si>
    <t>098566</t>
  </si>
  <si>
    <t>098582</t>
  </si>
  <si>
    <t>098591</t>
  </si>
  <si>
    <t>098612</t>
  </si>
  <si>
    <t>098621</t>
  </si>
  <si>
    <t>098639</t>
  </si>
  <si>
    <t>烏帽子山植林組合</t>
  </si>
  <si>
    <t>利根沼田広域市町村圏振興整備組合</t>
  </si>
  <si>
    <t>渋川地区広域市町村圏振興整備組合</t>
  </si>
  <si>
    <t>富岡甘楽広域市町村圏振興整備組合</t>
  </si>
  <si>
    <t>多野藤岡広域市町村圏振興整備組合</t>
  </si>
  <si>
    <t>109134</t>
  </si>
  <si>
    <t>109185</t>
  </si>
  <si>
    <t>118061</t>
  </si>
  <si>
    <t>118991</t>
  </si>
  <si>
    <t>119008</t>
  </si>
  <si>
    <t>夷隅環境衛生組合</t>
  </si>
  <si>
    <t>128589</t>
  </si>
  <si>
    <t>128821</t>
  </si>
  <si>
    <t>128864</t>
  </si>
  <si>
    <t>128881</t>
  </si>
  <si>
    <t>128902</t>
  </si>
  <si>
    <t>特別区人事・厚生事務組合</t>
  </si>
  <si>
    <t>138584</t>
  </si>
  <si>
    <t>南足柄市外五ケ市町組合</t>
  </si>
  <si>
    <t>南足柄市外二ケ市町組合</t>
  </si>
  <si>
    <t>南足柄市外二ケ町組合</t>
  </si>
  <si>
    <t>松田町外三ヶ町組合</t>
  </si>
  <si>
    <t>松田町外二ヶ町組合</t>
  </si>
  <si>
    <t>箱根町外二カ市組合</t>
  </si>
  <si>
    <t>148415</t>
  </si>
  <si>
    <t>寺泊老人ホーム組合</t>
  </si>
  <si>
    <t>159590</t>
  </si>
  <si>
    <t>小矢部川中流水害予防組合</t>
  </si>
  <si>
    <t>砺波地方介護保険組合</t>
  </si>
  <si>
    <t>169129</t>
  </si>
  <si>
    <t>169137</t>
  </si>
  <si>
    <t>172120</t>
  </si>
  <si>
    <t>石川県市町村消防賞じゅつ金組合</t>
  </si>
  <si>
    <t>能美介護認定事務組合</t>
  </si>
  <si>
    <t>178624</t>
  </si>
  <si>
    <t>178632</t>
  </si>
  <si>
    <t>敦賀美方消防組合</t>
  </si>
  <si>
    <t>大野・勝山地区広域行政事務組合</t>
  </si>
  <si>
    <t>188557</t>
  </si>
  <si>
    <t>199419</t>
  </si>
  <si>
    <t>199427</t>
  </si>
  <si>
    <t>辰野町塩尻市小学校組合</t>
  </si>
  <si>
    <t>中信地域町村交通災害共済事務組合</t>
  </si>
  <si>
    <t>池田松川施設組合</t>
  </si>
  <si>
    <t>209147</t>
  </si>
  <si>
    <t>209295</t>
  </si>
  <si>
    <t>209791</t>
  </si>
  <si>
    <t>樫原谷林野組合</t>
  </si>
  <si>
    <t>足打谷林野組合</t>
  </si>
  <si>
    <t>美濃加茂市富加町中学校組合</t>
  </si>
  <si>
    <t>219860</t>
  </si>
  <si>
    <t>御殿場市・小山町広域行政組合</t>
  </si>
  <si>
    <t>袋井市森町広域行政組合</t>
  </si>
  <si>
    <t>中遠広域事務組合</t>
  </si>
  <si>
    <t>榛原総合病院組合（普通会計分）</t>
  </si>
  <si>
    <t>229555</t>
  </si>
  <si>
    <t>229563</t>
  </si>
  <si>
    <t>229571</t>
  </si>
  <si>
    <t>229580</t>
  </si>
  <si>
    <t>232386</t>
  </si>
  <si>
    <t>北設広域事務組合</t>
  </si>
  <si>
    <t>瀬戸旭看護専門学校組合</t>
  </si>
  <si>
    <t>239305</t>
  </si>
  <si>
    <t>239313</t>
  </si>
  <si>
    <t>239321</t>
  </si>
  <si>
    <t>三重県多気郡多気町松阪市学校組合</t>
  </si>
  <si>
    <t>わたらい老人福祉施設組合</t>
  </si>
  <si>
    <t>249351</t>
  </si>
  <si>
    <t>258768</t>
  </si>
  <si>
    <t>258776</t>
  </si>
  <si>
    <t>268585</t>
  </si>
  <si>
    <t>268593</t>
  </si>
  <si>
    <t>268607</t>
  </si>
  <si>
    <t>泉佐野市田尻町清掃施設組合</t>
  </si>
  <si>
    <t>278661</t>
  </si>
  <si>
    <t>278670</t>
  </si>
  <si>
    <t>加古川市外２市共有公会堂事務組合</t>
  </si>
  <si>
    <t>播磨高原広域事務組合（事業会計分）</t>
  </si>
  <si>
    <t>289710</t>
  </si>
  <si>
    <t>289728</t>
  </si>
  <si>
    <t>289736</t>
  </si>
  <si>
    <t>289752</t>
  </si>
  <si>
    <t>298182</t>
  </si>
  <si>
    <t>上下北山衛生一部事務組合</t>
  </si>
  <si>
    <t>298506</t>
  </si>
  <si>
    <t>298514</t>
  </si>
  <si>
    <t>298522</t>
  </si>
  <si>
    <t>那賀児童福祉施設組合</t>
  </si>
  <si>
    <t>那賀広域事務組合</t>
  </si>
  <si>
    <t>那賀衛生環境整備組合</t>
  </si>
  <si>
    <t>串本町古座川町衛生施設事務組合</t>
  </si>
  <si>
    <t>那賀消防組合</t>
  </si>
  <si>
    <t>那賀休日急患診療所経営事務組合</t>
  </si>
  <si>
    <t>田辺市周辺衛生施設組合</t>
  </si>
  <si>
    <t>308943</t>
  </si>
  <si>
    <t>308951</t>
  </si>
  <si>
    <t>308978</t>
  </si>
  <si>
    <t>318051</t>
  </si>
  <si>
    <t>318086</t>
  </si>
  <si>
    <t>318124</t>
  </si>
  <si>
    <t>318213</t>
  </si>
  <si>
    <t>318256</t>
  </si>
  <si>
    <t>318272</t>
  </si>
  <si>
    <t>318299</t>
  </si>
  <si>
    <t>318337</t>
  </si>
  <si>
    <t>318345</t>
  </si>
  <si>
    <t>318353</t>
  </si>
  <si>
    <t>318361</t>
  </si>
  <si>
    <t>318370</t>
  </si>
  <si>
    <t>318388</t>
  </si>
  <si>
    <t>328961</t>
  </si>
  <si>
    <t>328979</t>
  </si>
  <si>
    <t>大正池水利組合</t>
  </si>
  <si>
    <t>岡山県笠岡市・矢掛町中学校組合</t>
  </si>
  <si>
    <t>和気・赤磐し尿処理施設一部事務組合</t>
  </si>
  <si>
    <t>柵原、吉井、英田火葬場施設組合</t>
  </si>
  <si>
    <t>柵原吉井特別養護老人ホーム組合</t>
  </si>
  <si>
    <t>339555</t>
  </si>
  <si>
    <t>339598</t>
  </si>
  <si>
    <t>備北地区消防組合</t>
  </si>
  <si>
    <t>349178</t>
  </si>
  <si>
    <t>349186</t>
  </si>
  <si>
    <t>358347</t>
  </si>
  <si>
    <t>358690</t>
  </si>
  <si>
    <t>358703</t>
  </si>
  <si>
    <t>358711</t>
  </si>
  <si>
    <t>358720</t>
  </si>
  <si>
    <t>358738</t>
  </si>
  <si>
    <t>369110</t>
  </si>
  <si>
    <t>378046</t>
  </si>
  <si>
    <t>378054</t>
  </si>
  <si>
    <t>378062</t>
  </si>
  <si>
    <t>378097</t>
  </si>
  <si>
    <t>378127</t>
  </si>
  <si>
    <t>378381</t>
  </si>
  <si>
    <t>378488</t>
  </si>
  <si>
    <t>378526</t>
  </si>
  <si>
    <t>378542</t>
  </si>
  <si>
    <t>378585</t>
  </si>
  <si>
    <t>378607</t>
  </si>
  <si>
    <t>378615</t>
  </si>
  <si>
    <t>378640</t>
  </si>
  <si>
    <t>378666</t>
  </si>
  <si>
    <t>378674</t>
  </si>
  <si>
    <t>378691</t>
  </si>
  <si>
    <t>坂出、宇多津広域行政事務組合</t>
  </si>
  <si>
    <t>378828</t>
  </si>
  <si>
    <t>378836</t>
  </si>
  <si>
    <t>378861</t>
  </si>
  <si>
    <t>伊予市松前町共立衛生組合</t>
  </si>
  <si>
    <t>389111</t>
  </si>
  <si>
    <t>389129</t>
  </si>
  <si>
    <t>398802</t>
  </si>
  <si>
    <t>398829</t>
  </si>
  <si>
    <t>398845</t>
  </si>
  <si>
    <t>古賀高等学校組合</t>
  </si>
  <si>
    <t>409553</t>
  </si>
  <si>
    <t>福岡都市圏南部環境事業組合</t>
  </si>
  <si>
    <t>409561</t>
  </si>
  <si>
    <t>409570</t>
  </si>
  <si>
    <t>佐賀県競馬組合</t>
  </si>
  <si>
    <t>418595</t>
  </si>
  <si>
    <t>418609</t>
  </si>
  <si>
    <t>418617</t>
  </si>
  <si>
    <t>雲仙・南島原保健組合（普通会計分）</t>
  </si>
  <si>
    <t>雲仙・南島原保健組合（事業会計分）</t>
  </si>
  <si>
    <t>長崎県後期高齢者医療広域連合</t>
  </si>
  <si>
    <t>長与・時津環境施設組合</t>
  </si>
  <si>
    <t>長崎県病院企業団</t>
  </si>
  <si>
    <t>431001</t>
  </si>
  <si>
    <t>八代生活環境事務組合（普通会計分）</t>
  </si>
  <si>
    <t>八代生活環境事務組合（事業会計分）</t>
  </si>
  <si>
    <t>439991</t>
  </si>
  <si>
    <t>448125</t>
  </si>
  <si>
    <t>大分県退職手当組合</t>
  </si>
  <si>
    <t>大分県交通災害共済組合</t>
  </si>
  <si>
    <t>川南・都農衛生組合</t>
  </si>
  <si>
    <t>458457</t>
  </si>
  <si>
    <t>469319</t>
  </si>
  <si>
    <t>469327</t>
  </si>
  <si>
    <t>本部町今帰仁村消防組合</t>
  </si>
  <si>
    <t>H24</t>
    <phoneticPr fontId="2"/>
  </si>
  <si>
    <t>H25</t>
  </si>
  <si>
    <t>繰上充用金</t>
    <rPh sb="0" eb="2">
      <t>クリアゲ</t>
    </rPh>
    <rPh sb="2" eb="4">
      <t>ジュウヨウ</t>
    </rPh>
    <rPh sb="4" eb="5">
      <t>キン</t>
    </rPh>
    <phoneticPr fontId="2"/>
  </si>
  <si>
    <t>控除企業債等
b</t>
    <rPh sb="0" eb="2">
      <t>コウジョ</t>
    </rPh>
    <rPh sb="2" eb="4">
      <t>キギョウ</t>
    </rPh>
    <rPh sb="4" eb="5">
      <t>サイ</t>
    </rPh>
    <rPh sb="5" eb="6">
      <t>トウ</t>
    </rPh>
    <phoneticPr fontId="2"/>
  </si>
  <si>
    <t>繰延資産</t>
    <rPh sb="2" eb="4">
      <t>シサン</t>
    </rPh>
    <phoneticPr fontId="2"/>
  </si>
  <si>
    <t>H26</t>
    <phoneticPr fontId="2"/>
  </si>
  <si>
    <t>控除企業債等　a2</t>
    <rPh sb="2" eb="5">
      <t>キギョウサイ</t>
    </rPh>
    <rPh sb="5" eb="6">
      <t>トウ</t>
    </rPh>
    <phoneticPr fontId="2"/>
  </si>
  <si>
    <t>(3")</t>
    <phoneticPr fontId="2"/>
  </si>
  <si>
    <t>軌道撤去及び路面復旧等に要する経費</t>
    <rPh sb="0" eb="2">
      <t>キドウ</t>
    </rPh>
    <rPh sb="2" eb="4">
      <t>テッキョ</t>
    </rPh>
    <rPh sb="4" eb="5">
      <t>オヨ</t>
    </rPh>
    <rPh sb="6" eb="8">
      <t>ロメン</t>
    </rPh>
    <rPh sb="8" eb="10">
      <t>フッキュウ</t>
    </rPh>
    <rPh sb="10" eb="11">
      <t>トウ</t>
    </rPh>
    <rPh sb="12" eb="13">
      <t>ヨウ</t>
    </rPh>
    <rPh sb="15" eb="17">
      <t>ケイヒ</t>
    </rPh>
    <phoneticPr fontId="2"/>
  </si>
  <si>
    <t>都道府県</t>
    <rPh sb="0" eb="4">
      <t>トドウフケン</t>
    </rPh>
    <phoneticPr fontId="2"/>
  </si>
  <si>
    <t>政令市</t>
    <rPh sb="0" eb="3">
      <t>セイレイシ</t>
    </rPh>
    <phoneticPr fontId="2"/>
  </si>
  <si>
    <t>一般市</t>
    <rPh sb="0" eb="2">
      <t>イッパン</t>
    </rPh>
    <rPh sb="2" eb="3">
      <t>シ</t>
    </rPh>
    <phoneticPr fontId="2"/>
  </si>
  <si>
    <t>町村</t>
    <rPh sb="0" eb="2">
      <t>チョウソン</t>
    </rPh>
    <phoneticPr fontId="2"/>
  </si>
  <si>
    <t>特別区</t>
    <rPh sb="0" eb="3">
      <t>トクベツク</t>
    </rPh>
    <phoneticPr fontId="2"/>
  </si>
  <si>
    <t>組合等（都道府県が加入するもの）</t>
    <rPh sb="0" eb="2">
      <t>クミアイ</t>
    </rPh>
    <rPh sb="2" eb="3">
      <t>トウ</t>
    </rPh>
    <rPh sb="4" eb="8">
      <t>トドウフケン</t>
    </rPh>
    <rPh sb="9" eb="11">
      <t>カニュウ</t>
    </rPh>
    <phoneticPr fontId="2"/>
  </si>
  <si>
    <t>032166</t>
  </si>
  <si>
    <t>金ケ崎町</t>
  </si>
  <si>
    <t>龍ケ崎市</t>
  </si>
  <si>
    <t>112461</t>
  </si>
  <si>
    <t>白岡市</t>
    <rPh sb="0" eb="2">
      <t>シラオカ</t>
    </rPh>
    <rPh sb="2" eb="3">
      <t>シ</t>
    </rPh>
    <phoneticPr fontId="1"/>
  </si>
  <si>
    <t>鎌ケ谷市</t>
  </si>
  <si>
    <t>袖ケ浦市</t>
  </si>
  <si>
    <t>122394</t>
  </si>
  <si>
    <t>相模原市</t>
  </si>
  <si>
    <t>野々市市</t>
  </si>
  <si>
    <t>富士川町</t>
  </si>
  <si>
    <t>202134</t>
  </si>
  <si>
    <t>203068</t>
  </si>
  <si>
    <t>関ケ原町</t>
  </si>
  <si>
    <t>みよし市</t>
  </si>
  <si>
    <t>あま市</t>
  </si>
  <si>
    <t>長久手市</t>
  </si>
  <si>
    <t>糸島市</t>
  </si>
  <si>
    <t>南九州市</t>
  </si>
  <si>
    <t>伊佐市</t>
  </si>
  <si>
    <t>姶良市</t>
  </si>
  <si>
    <t>屋久島町</t>
  </si>
  <si>
    <t>固定負債　b1</t>
    <rPh sb="0" eb="2">
      <t>コテイ</t>
    </rPh>
    <rPh sb="2" eb="4">
      <t>フサイ</t>
    </rPh>
    <phoneticPr fontId="2"/>
  </si>
  <si>
    <t>未収入特定財源 t6</t>
    <rPh sb="0" eb="3">
      <t>ミシュウニュウ</t>
    </rPh>
    <rPh sb="3" eb="5">
      <t>トクテイ</t>
    </rPh>
    <rPh sb="5" eb="7">
      <t>ザイゲン</t>
    </rPh>
    <phoneticPr fontId="2"/>
  </si>
  <si>
    <t>うち事業繰越及び支払繰延 t6'</t>
    <rPh sb="2" eb="4">
      <t>ジギョウ</t>
    </rPh>
    <rPh sb="4" eb="6">
      <t>クリコシ</t>
    </rPh>
    <rPh sb="6" eb="7">
      <t>オヨ</t>
    </rPh>
    <rPh sb="8" eb="10">
      <t>シハラ</t>
    </rPh>
    <rPh sb="10" eb="11">
      <t>ク</t>
    </rPh>
    <rPh sb="11" eb="12">
      <t>ノ</t>
    </rPh>
    <phoneticPr fontId="2"/>
  </si>
  <si>
    <t>***</t>
    <phoneticPr fontId="2"/>
  </si>
  <si>
    <t>うち事業繰越等にかかるもの t6'</t>
    <rPh sb="2" eb="4">
      <t>ジギョウ</t>
    </rPh>
    <rPh sb="4" eb="6">
      <t>クリコシ</t>
    </rPh>
    <rPh sb="6" eb="7">
      <t>トウ</t>
    </rPh>
    <phoneticPr fontId="2"/>
  </si>
  <si>
    <t>事業繰越額
t4</t>
    <rPh sb="0" eb="2">
      <t>ジギョウ</t>
    </rPh>
    <rPh sb="2" eb="5">
      <t>クリコシガク</t>
    </rPh>
    <phoneticPr fontId="2"/>
  </si>
  <si>
    <t>支払繰延額
t5</t>
    <rPh sb="0" eb="2">
      <t>シハライ</t>
    </rPh>
    <rPh sb="2" eb="4">
      <t>クリノベ</t>
    </rPh>
    <rPh sb="4" eb="5">
      <t>ガク</t>
    </rPh>
    <phoneticPr fontId="2"/>
  </si>
  <si>
    <t>事業繰越等に係るもの t6'</t>
    <rPh sb="0" eb="2">
      <t>ジギョウ</t>
    </rPh>
    <rPh sb="2" eb="4">
      <t>クリコシ</t>
    </rPh>
    <rPh sb="4" eb="5">
      <t>トウ</t>
    </rPh>
    <rPh sb="6" eb="7">
      <t>カカ</t>
    </rPh>
    <phoneticPr fontId="2"/>
  </si>
  <si>
    <t>繰上充用金
(3')</t>
    <rPh sb="0" eb="2">
      <t>クリアゲ</t>
    </rPh>
    <rPh sb="2" eb="4">
      <t>ジュウヨウ</t>
    </rPh>
    <rPh sb="4" eb="5">
      <t>キン</t>
    </rPh>
    <phoneticPr fontId="2"/>
  </si>
  <si>
    <t>t4+t5-t6'+(3')
 (0以上)</t>
    <rPh sb="18" eb="20">
      <t>イジョウ</t>
    </rPh>
    <phoneticPr fontId="2"/>
  </si>
  <si>
    <t>控除未払金等
c</t>
    <rPh sb="0" eb="2">
      <t>コウジョ</t>
    </rPh>
    <rPh sb="2" eb="4">
      <t>ミハラ</t>
    </rPh>
    <rPh sb="4" eb="5">
      <t>キン</t>
    </rPh>
    <rPh sb="5" eb="6">
      <t>トウ</t>
    </rPh>
    <phoneticPr fontId="2"/>
  </si>
  <si>
    <t>控除額
d</t>
    <rPh sb="0" eb="2">
      <t>コウジョ</t>
    </rPh>
    <rPh sb="2" eb="3">
      <t>ガク</t>
    </rPh>
    <phoneticPr fontId="2"/>
  </si>
  <si>
    <t>s-t1-t2-t3-t4-t5+t6</t>
    <phoneticPr fontId="2"/>
  </si>
  <si>
    <t>控除未払金等　a3</t>
    <rPh sb="2" eb="4">
      <t>ミバラ</t>
    </rPh>
    <rPh sb="4" eb="5">
      <t>キン</t>
    </rPh>
    <rPh sb="5" eb="6">
      <t>トウ</t>
    </rPh>
    <phoneticPr fontId="2"/>
  </si>
  <si>
    <t>２②表 →</t>
    <phoneticPr fontId="2"/>
  </si>
  <si>
    <t>（単位：千円）</t>
    <phoneticPr fontId="2"/>
  </si>
  <si>
    <t>← ２③表　宅地造成事業に係る土地収入見込額等</t>
    <phoneticPr fontId="2"/>
  </si>
  <si>
    <t>(11)</t>
    <phoneticPr fontId="2"/>
  </si>
  <si>
    <t>019585</t>
  </si>
  <si>
    <t>229598</t>
  </si>
  <si>
    <t>239330</t>
  </si>
  <si>
    <t>278726</t>
  </si>
  <si>
    <t>天山地区共同環境組合</t>
  </si>
  <si>
    <t>418633</t>
  </si>
  <si>
    <t>繰延収益</t>
    <rPh sb="0" eb="2">
      <t>クリノベ</t>
    </rPh>
    <rPh sb="2" eb="4">
      <t>シュウエキ</t>
    </rPh>
    <phoneticPr fontId="2"/>
  </si>
  <si>
    <t>繰延勘定</t>
    <rPh sb="0" eb="2">
      <t>クリノベ</t>
    </rPh>
    <rPh sb="2" eb="4">
      <t>カンジョウ</t>
    </rPh>
    <phoneticPr fontId="2"/>
  </si>
  <si>
    <t>038873</t>
  </si>
  <si>
    <t>H27</t>
    <phoneticPr fontId="2"/>
  </si>
  <si>
    <t>組合等（6.以外のもの）</t>
    <rPh sb="0" eb="2">
      <t>クミアイ</t>
    </rPh>
    <rPh sb="2" eb="3">
      <t>トウ</t>
    </rPh>
    <rPh sb="6" eb="8">
      <t>イガイ</t>
    </rPh>
    <phoneticPr fontId="2"/>
  </si>
  <si>
    <t>H27</t>
  </si>
  <si>
    <t>雨水処理に要する経費</t>
    <phoneticPr fontId="2"/>
  </si>
  <si>
    <t>分流式下水道等に要する経費</t>
    <phoneticPr fontId="2"/>
  </si>
  <si>
    <t>地方公営企業法の適用に要する経費</t>
    <rPh sb="0" eb="2">
      <t>チホウ</t>
    </rPh>
    <rPh sb="2" eb="4">
      <t>コウエイ</t>
    </rPh>
    <rPh sb="4" eb="6">
      <t>キギョウ</t>
    </rPh>
    <rPh sb="6" eb="7">
      <t>ホウ</t>
    </rPh>
    <rPh sb="8" eb="10">
      <t>テキヨウ</t>
    </rPh>
    <rPh sb="11" eb="12">
      <t>ヨウ</t>
    </rPh>
    <rPh sb="14" eb="16">
      <t>ケイヒ</t>
    </rPh>
    <phoneticPr fontId="2"/>
  </si>
  <si>
    <t>H28</t>
    <phoneticPr fontId="2"/>
  </si>
  <si>
    <t>控除未払金等
c</t>
    <rPh sb="0" eb="2">
      <t>コウジョ</t>
    </rPh>
    <rPh sb="2" eb="4">
      <t>ミハラ</t>
    </rPh>
    <rPh sb="4" eb="5">
      <t>キン</t>
    </rPh>
    <rPh sb="5" eb="6">
      <t>トウ</t>
    </rPh>
    <phoneticPr fontId="3"/>
  </si>
  <si>
    <t>控除額
d</t>
    <rPh sb="0" eb="2">
      <t>コウジョ</t>
    </rPh>
    <rPh sb="2" eb="3">
      <t>ガク</t>
    </rPh>
    <phoneticPr fontId="3"/>
  </si>
  <si>
    <t>資金不足比率に関する算定様式</t>
    <phoneticPr fontId="2"/>
  </si>
  <si>
    <t>PFI建設事業費等
a4</t>
    <rPh sb="3" eb="5">
      <t>ケンセツ</t>
    </rPh>
    <rPh sb="5" eb="8">
      <t>ジギョウヒ</t>
    </rPh>
    <rPh sb="8" eb="9">
      <t>トウ</t>
    </rPh>
    <phoneticPr fontId="2"/>
  </si>
  <si>
    <t xml:space="preserve"> (a1-a2-a3-a4)</t>
    <phoneticPr fontId="2"/>
  </si>
  <si>
    <t>Ｄ</t>
  </si>
  <si>
    <t>控除額</t>
  </si>
  <si>
    <t>Ｃ</t>
  </si>
  <si>
    <t>(3')</t>
  </si>
  <si>
    <t>H29</t>
    <phoneticPr fontId="2"/>
  </si>
  <si>
    <t>流動負債</t>
    <phoneticPr fontId="2"/>
  </si>
  <si>
    <t>PFI建設事業費等 e</t>
    <rPh sb="3" eb="5">
      <t>ケンセツ</t>
    </rPh>
    <rPh sb="5" eb="7">
      <t>ジギョウ</t>
    </rPh>
    <rPh sb="7" eb="8">
      <t>ヒ</t>
    </rPh>
    <rPh sb="8" eb="9">
      <t>トウ</t>
    </rPh>
    <phoneticPr fontId="2"/>
  </si>
  <si>
    <t>土地前受金 f （宅造）</t>
    <rPh sb="0" eb="2">
      <t>トチ</t>
    </rPh>
    <rPh sb="2" eb="4">
      <t>マエウケ</t>
    </rPh>
    <rPh sb="4" eb="5">
      <t>キン</t>
    </rPh>
    <phoneticPr fontId="2"/>
  </si>
  <si>
    <t>a-b-c-d-e (-f)</t>
    <phoneticPr fontId="2"/>
  </si>
  <si>
    <t>流動資産
g</t>
    <rPh sb="0" eb="2">
      <t>リュウドウ</t>
    </rPh>
    <rPh sb="2" eb="4">
      <t>シサン</t>
    </rPh>
    <phoneticPr fontId="2"/>
  </si>
  <si>
    <t>控除財源
h</t>
    <rPh sb="0" eb="2">
      <t>コウジョ</t>
    </rPh>
    <rPh sb="2" eb="4">
      <t>ザイゲン</t>
    </rPh>
    <phoneticPr fontId="2"/>
  </si>
  <si>
    <t>控除額
i</t>
    <rPh sb="0" eb="2">
      <t>コウジョ</t>
    </rPh>
    <rPh sb="2" eb="3">
      <t>ガク</t>
    </rPh>
    <phoneticPr fontId="2"/>
  </si>
  <si>
    <t>土地評価差額
j  （宅造）</t>
    <rPh sb="0" eb="2">
      <t>トチ</t>
    </rPh>
    <rPh sb="2" eb="4">
      <t>ヒョウカ</t>
    </rPh>
    <rPh sb="4" eb="6">
      <t>サガク</t>
    </rPh>
    <phoneticPr fontId="2"/>
  </si>
  <si>
    <t>g-h-i(-j)</t>
    <phoneticPr fontId="2"/>
  </si>
  <si>
    <t>資本+負債
 k</t>
    <phoneticPr fontId="2"/>
  </si>
  <si>
    <t>PFI建設事業費等のうち流動負債に係るリース債務　l</t>
    <rPh sb="3" eb="5">
      <t>ケンセツ</t>
    </rPh>
    <rPh sb="5" eb="8">
      <t>ジギョウヒ</t>
    </rPh>
    <rPh sb="8" eb="9">
      <t>トウ</t>
    </rPh>
    <rPh sb="12" eb="14">
      <t>リュウドウ</t>
    </rPh>
    <rPh sb="14" eb="16">
      <t>フサイ</t>
    </rPh>
    <rPh sb="17" eb="18">
      <t>カカ</t>
    </rPh>
    <rPh sb="22" eb="24">
      <t>サイム</t>
    </rPh>
    <phoneticPr fontId="2"/>
  </si>
  <si>
    <t>k+l
（宅造のみ）</t>
    <rPh sb="5" eb="7">
      <t>タクゾウ</t>
    </rPh>
    <phoneticPr fontId="2"/>
  </si>
  <si>
    <t>（b1+b2）</t>
    <phoneticPr fontId="2"/>
  </si>
  <si>
    <t>流動負債　b2</t>
    <rPh sb="0" eb="2">
      <t>リュウドウ</t>
    </rPh>
    <rPh sb="2" eb="4">
      <t>フサイ</t>
    </rPh>
    <phoneticPr fontId="2"/>
  </si>
  <si>
    <t>PFI建設事業費等
e</t>
    <phoneticPr fontId="2"/>
  </si>
  <si>
    <t>土地前受金 f （宅造）</t>
    <phoneticPr fontId="2"/>
  </si>
  <si>
    <t>流動資産 g</t>
    <rPh sb="0" eb="2">
      <t>リュウドウ</t>
    </rPh>
    <rPh sb="2" eb="4">
      <t>シサン</t>
    </rPh>
    <phoneticPr fontId="2"/>
  </si>
  <si>
    <t>控除財源
h</t>
    <rPh sb="0" eb="2">
      <t>コウジョ</t>
    </rPh>
    <rPh sb="2" eb="4">
      <t>ザイゲン</t>
    </rPh>
    <phoneticPr fontId="3"/>
  </si>
  <si>
    <t>控除額
i</t>
    <rPh sb="0" eb="2">
      <t>コウジョ</t>
    </rPh>
    <rPh sb="2" eb="3">
      <t>ガク</t>
    </rPh>
    <phoneticPr fontId="3"/>
  </si>
  <si>
    <t>土地評価差額
j  （宅造）</t>
    <phoneticPr fontId="2"/>
  </si>
  <si>
    <t>g-h-i(-j)</t>
    <phoneticPr fontId="2"/>
  </si>
  <si>
    <t>資本+負債 （宅造のみ）
k</t>
    <phoneticPr fontId="2"/>
  </si>
  <si>
    <t>(3")</t>
    <phoneticPr fontId="2"/>
  </si>
  <si>
    <t>（単位：千円）</t>
  </si>
  <si>
    <t>H30</t>
    <phoneticPr fontId="2"/>
  </si>
  <si>
    <t>378879</t>
  </si>
  <si>
    <t>402311</t>
  </si>
  <si>
    <t>018155</t>
  </si>
  <si>
    <t>018163</t>
  </si>
  <si>
    <t>019852</t>
  </si>
  <si>
    <t>とかち広域消防事務組合</t>
  </si>
  <si>
    <t>西胆振行政事務組合</t>
  </si>
  <si>
    <t>階上町</t>
  </si>
  <si>
    <t>042161</t>
  </si>
  <si>
    <t>黒川地域行政事務組合（普通会計分）</t>
  </si>
  <si>
    <t>058866</t>
  </si>
  <si>
    <t>078930</t>
  </si>
  <si>
    <t>078948</t>
  </si>
  <si>
    <t>078956</t>
  </si>
  <si>
    <t>078964</t>
  </si>
  <si>
    <t>白河地方広域市町村圏整備組合（普通会計分）</t>
  </si>
  <si>
    <t>会津若松地方広域市町村圏整備組合（普通会計分）</t>
  </si>
  <si>
    <t>白河地方広域市町村圏整備組合（事業会計分）</t>
  </si>
  <si>
    <t>会津若松地方広域市町村圏整備組合（事業会計分）</t>
  </si>
  <si>
    <t>098647</t>
  </si>
  <si>
    <t>109193</t>
  </si>
  <si>
    <t>119016</t>
  </si>
  <si>
    <t>119024</t>
  </si>
  <si>
    <t>119041</t>
  </si>
  <si>
    <t>119059</t>
  </si>
  <si>
    <t>蓮田白岡衛生組合</t>
  </si>
  <si>
    <t>広域飯能斎場組合</t>
  </si>
  <si>
    <t>秩父広域市町村圏組合(事業会計分）</t>
  </si>
  <si>
    <t>128911</t>
  </si>
  <si>
    <t>138592</t>
  </si>
  <si>
    <t>138606</t>
  </si>
  <si>
    <t>阿伎留病院企業団</t>
  </si>
  <si>
    <t>青梅、羽村地区工業用水道企業団</t>
  </si>
  <si>
    <t>148423</t>
  </si>
  <si>
    <t>169145</t>
  </si>
  <si>
    <t>169153</t>
  </si>
  <si>
    <t>庄川水害予防組合</t>
  </si>
  <si>
    <t>188565</t>
  </si>
  <si>
    <t>199435</t>
  </si>
  <si>
    <t>199443</t>
  </si>
  <si>
    <t>御勅使川入旧三十六ヶ村入会山恩賜県有財産保護組合</t>
  </si>
  <si>
    <t>八ヶ岳山恩賜県有財産保護組合</t>
  </si>
  <si>
    <t>富士吉田市外二ヶ村恩賜県有財産保護組合</t>
  </si>
  <si>
    <t>青木ヶ原衛生センター</t>
  </si>
  <si>
    <t>208493</t>
  </si>
  <si>
    <t>209554</t>
  </si>
  <si>
    <t>湖北行政事務組合</t>
  </si>
  <si>
    <t>219878</t>
  </si>
  <si>
    <t>219886</t>
  </si>
  <si>
    <t>219894</t>
  </si>
  <si>
    <t>229601</t>
  </si>
  <si>
    <t>富士山南東消防組合</t>
  </si>
  <si>
    <t>239348</t>
  </si>
  <si>
    <t>268615</t>
  </si>
  <si>
    <t>278700</t>
  </si>
  <si>
    <t>278718</t>
  </si>
  <si>
    <t>278734</t>
  </si>
  <si>
    <t>高石市泉大津市墓地組合</t>
  </si>
  <si>
    <t>泉州南消防組合</t>
  </si>
  <si>
    <t>枚方京田辺環境施設組合</t>
  </si>
  <si>
    <t>289761</t>
  </si>
  <si>
    <t>市川町外三ケ市町共有財産事務組合</t>
  </si>
  <si>
    <t>298557</t>
  </si>
  <si>
    <t>298565</t>
  </si>
  <si>
    <t>南和広域衛生組合</t>
  </si>
  <si>
    <t>東宇陀環境衛生組合</t>
  </si>
  <si>
    <t>308986</t>
  </si>
  <si>
    <t>紀南環境広域施設組合</t>
  </si>
  <si>
    <t>宮島ボートレース企業団</t>
  </si>
  <si>
    <t>378887</t>
  </si>
  <si>
    <t>小豆地区広域行政事務組合</t>
  </si>
  <si>
    <t>398853</t>
  </si>
  <si>
    <t>409588</t>
  </si>
  <si>
    <t>409596</t>
  </si>
  <si>
    <t>下田川清掃施設組合</t>
  </si>
  <si>
    <t>418625</t>
  </si>
  <si>
    <t>418641</t>
  </si>
  <si>
    <t>418650</t>
  </si>
  <si>
    <t>伊万里・有田地区医療福祉組合</t>
  </si>
  <si>
    <t>佐賀県後期高齢者医療広域連合</t>
  </si>
  <si>
    <t>佐賀県市町総合事務組合</t>
  </si>
  <si>
    <t>佐賀県西部広域環境組合</t>
  </si>
  <si>
    <t>伊万里・有田消防組合</t>
  </si>
  <si>
    <t>神埼市・吉野ヶ里町葬祭組合</t>
  </si>
  <si>
    <t>佐賀県東部環境施設組合</t>
  </si>
  <si>
    <t>西臼杵広域行政事務組合</t>
  </si>
  <si>
    <t>日向東臼杵広域連合</t>
  </si>
  <si>
    <t>478458</t>
  </si>
  <si>
    <t>478466</t>
  </si>
  <si>
    <t>478482</t>
  </si>
  <si>
    <t>478504</t>
  </si>
  <si>
    <t>478512</t>
  </si>
  <si>
    <t>478521</t>
  </si>
  <si>
    <t>本部町今帰仁村清掃施設組合</t>
  </si>
  <si>
    <t>島尻消防組合</t>
  </si>
  <si>
    <t>R1</t>
    <phoneticPr fontId="2"/>
  </si>
  <si>
    <t>広域化・共同化に要する経費（平成30年度以前分）</t>
    <rPh sb="14" eb="16">
      <t>ヘイセイ</t>
    </rPh>
    <rPh sb="18" eb="20">
      <t>ネンド</t>
    </rPh>
    <rPh sb="20" eb="22">
      <t>イゼン</t>
    </rPh>
    <rPh sb="22" eb="23">
      <t>ブン</t>
    </rPh>
    <phoneticPr fontId="2"/>
  </si>
  <si>
    <t>広域化・共同化に要する経費（令和元年度以降分）</t>
    <rPh sb="14" eb="16">
      <t>レイワ</t>
    </rPh>
    <rPh sb="16" eb="17">
      <t>ガン</t>
    </rPh>
    <rPh sb="17" eb="19">
      <t>ネンド</t>
    </rPh>
    <rPh sb="19" eb="21">
      <t>イコウ</t>
    </rPh>
    <rPh sb="21" eb="22">
      <t>ブン</t>
    </rPh>
    <phoneticPr fontId="2"/>
  </si>
  <si>
    <t>統合水道に係る事業統合後に実施する建設改良に要する経費</t>
    <rPh sb="0" eb="2">
      <t>トウゴウ</t>
    </rPh>
    <rPh sb="2" eb="4">
      <t>スイドウ</t>
    </rPh>
    <rPh sb="5" eb="6">
      <t>カカ</t>
    </rPh>
    <rPh sb="7" eb="9">
      <t>ジギョウ</t>
    </rPh>
    <rPh sb="9" eb="11">
      <t>トウゴウ</t>
    </rPh>
    <rPh sb="11" eb="12">
      <t>ゴ</t>
    </rPh>
    <rPh sb="13" eb="15">
      <t>ジッシ</t>
    </rPh>
    <rPh sb="17" eb="19">
      <t>ケンセツ</t>
    </rPh>
    <rPh sb="19" eb="21">
      <t>カイリョウ</t>
    </rPh>
    <rPh sb="22" eb="23">
      <t>ヨウ</t>
    </rPh>
    <rPh sb="25" eb="27">
      <t>ケイヒ</t>
    </rPh>
    <phoneticPr fontId="2"/>
  </si>
  <si>
    <t>R2</t>
  </si>
  <si>
    <t>R2</t>
    <phoneticPr fontId="2"/>
  </si>
  <si>
    <t>後志広域連合</t>
  </si>
  <si>
    <t>富良野広域連合</t>
  </si>
  <si>
    <t>釧路・根室広域地方税滞納整理機構</t>
  </si>
  <si>
    <t>上川広域滞納整理機構</t>
  </si>
  <si>
    <t>北部桧山衛生センター組合</t>
  </si>
  <si>
    <t>北海道後期高齢者医療広域連合</t>
  </si>
  <si>
    <t>南十勝複合事務組合</t>
  </si>
  <si>
    <t>安平・厚真行政事務組合</t>
  </si>
  <si>
    <t>十勝圏複合事務組合（普通会計分）</t>
  </si>
  <si>
    <t>南部桧山衛生処理組合</t>
  </si>
  <si>
    <t>江差町・上ノ国町学校給食組合</t>
  </si>
  <si>
    <t>渡島・檜山地方税滞納整理機構</t>
  </si>
  <si>
    <t>留萌南部衛生組合</t>
  </si>
  <si>
    <t>道央廃棄物処理組合</t>
  </si>
  <si>
    <t>日高管内地方税滞納整理機構</t>
  </si>
  <si>
    <t>広域紋別病院企業団</t>
  </si>
  <si>
    <t>北空知圏学校給食組合</t>
  </si>
  <si>
    <t>青森県市町村総合事務組合</t>
  </si>
  <si>
    <t>青森県後期高齢者医療広域連合</t>
  </si>
  <si>
    <t>盛岡地区広域消防組合</t>
  </si>
  <si>
    <t>岩手沿岸南部広域環境組合</t>
  </si>
  <si>
    <t>滝沢・雫石環境組合</t>
  </si>
  <si>
    <t>岩手中部水道企業団</t>
  </si>
  <si>
    <t>色麻町外一市一ヶ村花川ダム管理組合</t>
  </si>
  <si>
    <t>吉田川流域溜池大和町外３市３ケ町村組合</t>
  </si>
  <si>
    <t>加美郡保健医療福祉行政事務組合（普通会計分）</t>
  </si>
  <si>
    <t>みやぎ県南中核病院企業団</t>
  </si>
  <si>
    <t>宮城県後期高齢者医療広域連合（普通会計分）</t>
  </si>
  <si>
    <t>黒川地域行政事務組合（事業会計分）</t>
  </si>
  <si>
    <t>加美郡保健医療福祉行政事務組合（事業会計分）</t>
  </si>
  <si>
    <t>宮城県後期高齢者医療広域連合（事業会計分）</t>
  </si>
  <si>
    <t>井川町・潟上市共有財産管理組合</t>
  </si>
  <si>
    <t>北秋田市上小阿仁村生活環境施設組合</t>
  </si>
  <si>
    <t>大仙美郷介護福祉組合</t>
  </si>
  <si>
    <t>八郎湖周辺清掃事務組合</t>
  </si>
  <si>
    <t>秋田県後期高齢者医療広域連合</t>
  </si>
  <si>
    <t>秋田県町村電算システム共同事業組合</t>
  </si>
  <si>
    <t>三種・八峰養護老人ホーム組合</t>
  </si>
  <si>
    <t>酒田地区広域行政組合</t>
  </si>
  <si>
    <t>置賜広域病院企業団</t>
  </si>
  <si>
    <t>最上地区広域連合（普通会計分）</t>
  </si>
  <si>
    <t>最上地区広域連合（事業会計分）</t>
  </si>
  <si>
    <t>山形県後期高齢者医療広域連合（普通会計分）</t>
  </si>
  <si>
    <t>山形県後期高齢者医療広域連合（事業会計分）</t>
  </si>
  <si>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</si>
  <si>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</si>
  <si>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</si>
  <si>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</si>
  <si>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</si>
  <si>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</si>
  <si>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</si>
  <si>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089460</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</si>
  <si>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</si>
  <si>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</si>
  <si>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</si>
  <si>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</si>
  <si>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</si>
  <si>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</si>
  <si>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</si>
  <si>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鉾田・大洗広域事務組合</t>
  </si>
  <si>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</si>
  <si>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</si>
  <si>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</si>
  <si>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</si>
  <si>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</si>
  <si>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</si>
  <si>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</si>
  <si>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</si>
  <si>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</si>
  <si>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</si>
  <si>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</si>
  <si>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109207</t>
  </si>
  <si>
    <t>高崎市・安中市消防組合</t>
  </si>
  <si>
    <t>沼田市外二箇村清掃施設組合</t>
  </si>
  <si>
    <t>富岡地域医療企業団</t>
  </si>
  <si>
    <t>太田市外三町広域清掃組合</t>
  </si>
  <si>
    <t>群馬県後期高齢者医療広域連合</t>
  </si>
  <si>
    <t>群馬東部水道企業団</t>
  </si>
  <si>
    <t>吾妻環境施設組合</t>
  </si>
  <si>
    <t>119067</t>
  </si>
  <si>
    <t>皆野・長瀞下水道組合(事業会計分）</t>
  </si>
  <si>
    <t>加須市・羽生市水防事務組合</t>
  </si>
  <si>
    <t>利根川栗橋流域水防事務組合</t>
  </si>
  <si>
    <t>埼玉県市町村総合事務組合</t>
  </si>
  <si>
    <t>彩北広域清掃組合</t>
  </si>
  <si>
    <t>秩父広域市町村圏組合（普通会計分）</t>
  </si>
  <si>
    <t>入間東部地区事務組合</t>
  </si>
  <si>
    <t>大里広域市町村圏組合（事業会計分）</t>
  </si>
  <si>
    <t>大里広域市町村圏組合（普通会計分）</t>
  </si>
  <si>
    <t>埼玉県後期高齢者医療広域連合</t>
  </si>
  <si>
    <t>埼玉西部消防組合</t>
  </si>
  <si>
    <t>埼玉東部消防組合</t>
  </si>
  <si>
    <t>草加八潮消防組合</t>
  </si>
  <si>
    <t>朝霞和光資源循環組合</t>
  </si>
  <si>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</si>
  <si>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</si>
  <si>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</si>
  <si>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</si>
  <si>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</si>
  <si>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</si>
  <si>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</si>
  <si>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</si>
  <si>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</si>
  <si>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</si>
  <si>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</si>
  <si>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</si>
  <si>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</si>
  <si>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</si>
  <si>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</si>
  <si>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昭和病院企業団</t>
  </si>
  <si>
    <t>東京たま広域資源循環組合</t>
  </si>
  <si>
    <t>福生病院企業団</t>
  </si>
  <si>
    <t>東京都後期高齢者医療広域連合</t>
  </si>
  <si>
    <t>稲城・府中墓苑組合</t>
  </si>
  <si>
    <t>浅川清流環境組合</t>
  </si>
  <si>
    <t>神奈川県後期高齢者医療広域連合</t>
  </si>
  <si>
    <t>神奈川県町村情報システム共同事業組合</t>
  </si>
  <si>
    <t>新潟東港地域水道用水供給企業団</t>
  </si>
  <si>
    <t>さくら福祉保健事務組合</t>
  </si>
  <si>
    <t>下越福祉行政事務組合</t>
  </si>
  <si>
    <t>加茂市・田上町消防衛生保育組合</t>
  </si>
  <si>
    <t>燕・弥彦総合事務組合</t>
  </si>
  <si>
    <t>新潟県後期高齢者医療広域連合</t>
  </si>
  <si>
    <t>新川地域介護保険・ケーブルテレビ事業組合</t>
  </si>
  <si>
    <t>富山県後期高齢者医療広域連合</t>
  </si>
  <si>
    <t>砺波地域消防組合</t>
  </si>
  <si>
    <t>富山県東部消防組合</t>
  </si>
  <si>
    <t>新川地域消防組合</t>
  </si>
  <si>
    <t>輪島市穴水町環境衛生施設組合</t>
  </si>
  <si>
    <t>石川県市町議会議員公務災害補償等組合</t>
  </si>
  <si>
    <t>白山野々市広域事務組合</t>
  </si>
  <si>
    <t>白山石川医療企業団</t>
  </si>
  <si>
    <t>石川県後期高齢者医療広域連合（普通会計分）</t>
  </si>
  <si>
    <t>石川県後期高齢者医療広域連合（事業会計分）</t>
  </si>
  <si>
    <t>越前三国競艇企業団</t>
  </si>
  <si>
    <t>福井県市町総合事務組合（普通会計分）</t>
  </si>
  <si>
    <t>福井県市町総合事務組合（事業会計分）</t>
  </si>
  <si>
    <t>勝山・永平寺衛生管理組合</t>
  </si>
  <si>
    <t>坂井地区広域連合</t>
  </si>
  <si>
    <t>福井県後期高齢者医療広域連合</t>
  </si>
  <si>
    <t>若狭広域行政事務組合</t>
  </si>
  <si>
    <t>身延町早川町国民健康保険病院一部事務組合</t>
  </si>
  <si>
    <t>山梨県後期高齢者医療広域連合</t>
  </si>
  <si>
    <t>甲府・峡東地域ごみ処理施設事務組合</t>
  </si>
  <si>
    <t>峡南医療センター企業団</t>
  </si>
  <si>
    <t>山梨西部広域環境組合</t>
  </si>
  <si>
    <t>上田市東御市真田共有財産組合</t>
  </si>
  <si>
    <t>上田市長和町中学校組合</t>
  </si>
  <si>
    <t>湖周行政事務組合</t>
  </si>
  <si>
    <t>安曇野・松本行政事務組合（普通会計分）</t>
  </si>
  <si>
    <t>安曇野市・松本市山林組合</t>
  </si>
  <si>
    <t>松塩安筑老人福祉施設組合</t>
  </si>
  <si>
    <t>安曇野・松本行政事務組合（事業会計分）</t>
  </si>
  <si>
    <t>下伊那郡町村総合事務組合</t>
  </si>
  <si>
    <t>下伊那北部総合事務組合</t>
  </si>
  <si>
    <t>東北信市町村交通災害共済事務組合</t>
  </si>
  <si>
    <t>長野県地方税滞納整理機構</t>
  </si>
  <si>
    <t>長野県市町村総合事務組合</t>
  </si>
  <si>
    <t>諏訪広域公立大学事務組合</t>
  </si>
  <si>
    <t>松塩地区広域施設組合</t>
  </si>
  <si>
    <t>長野県後期高齢者医療広域連合</t>
  </si>
  <si>
    <t>白馬山麓事務組合</t>
  </si>
  <si>
    <t>下伊那南部総合事務組合</t>
  </si>
  <si>
    <t>安曇野松筑広域環境施設組合</t>
  </si>
  <si>
    <t>大垣市・安八郡安八町東安中学校組合</t>
  </si>
  <si>
    <t>可児市・御嵩町中学校組合</t>
  </si>
  <si>
    <t>東濃西部広域行政事務組合(普通会計分）</t>
  </si>
  <si>
    <t>岐阜地域児童発達支援センター組合</t>
  </si>
  <si>
    <t>あすわ苑老人福祉施設事務組合</t>
  </si>
  <si>
    <t>もとす広域連合（普通会計分）</t>
  </si>
  <si>
    <t>岐阜県後期高齢者医療広域連合（普通会計分）</t>
  </si>
  <si>
    <t>東濃西部広域行政事務組合（事業会計分）</t>
  </si>
  <si>
    <t>もとす広域連合（事業会計分）</t>
  </si>
  <si>
    <t>岐阜県後期高齢者医療広域連合（事業会計分）</t>
  </si>
  <si>
    <t>牧之原市菊川市学校組合</t>
  </si>
  <si>
    <t>静岡県市町総合事務組合</t>
  </si>
  <si>
    <t>牧之原市御前崎市広域施設組合</t>
  </si>
  <si>
    <t>裾野市長泉町衛生施設組合</t>
  </si>
  <si>
    <t>伊豆市沼津市衛生施設組合</t>
  </si>
  <si>
    <t>御前崎市牧之原市学校組合</t>
  </si>
  <si>
    <t>駿東伊豆消防組合</t>
  </si>
  <si>
    <t>吉田町牧之原市広域施設組合</t>
  </si>
  <si>
    <t>一部事務組合下田メディカルセンター（事業会計分）</t>
  </si>
  <si>
    <t>一部事務組合下田メディカルセンター（普通会計分）</t>
  </si>
  <si>
    <t>掛川市・菊川市衛生施設組合</t>
  </si>
  <si>
    <t>東遠工業用水道企業団</t>
  </si>
  <si>
    <t>静岡県後期高齢者医療広域連合</t>
  </si>
  <si>
    <t>静岡地方税滞納整理機構</t>
  </si>
  <si>
    <t>掛川市・袋井市病院企業団</t>
  </si>
  <si>
    <t>伊豆市伊豆の国市廃棄物処理施設組合</t>
  </si>
  <si>
    <t>知多中部広域事務組合</t>
  </si>
  <si>
    <t>西知多医療厚生組合（普通会計分）</t>
  </si>
  <si>
    <t>海部地区環境事務組合</t>
  </si>
  <si>
    <t>北名古屋水道企業団</t>
  </si>
  <si>
    <t>北名古屋衛生組合</t>
  </si>
  <si>
    <t>海部地区水防事務組合</t>
  </si>
  <si>
    <t>海部地区急病診療所組合</t>
  </si>
  <si>
    <t>愛知県後期高齢者医療広域連合</t>
  </si>
  <si>
    <t>西知多医療厚生組合（事業会計分）</t>
  </si>
  <si>
    <t>知多南部広域環境組合</t>
  </si>
  <si>
    <t>東三河広域連合</t>
  </si>
  <si>
    <t>尾張北部環境組合</t>
  </si>
  <si>
    <t>249360</t>
  </si>
  <si>
    <t>奥伊勢広域行政組合</t>
  </si>
  <si>
    <t>松阪地区広域衛生組合</t>
  </si>
  <si>
    <t>三重県市町総合事務組合</t>
  </si>
  <si>
    <t>荷坂やすらぎ苑組合</t>
  </si>
  <si>
    <t>三重県後期高齢者医療広域連合</t>
  </si>
  <si>
    <t>東紀州環境施設組合</t>
  </si>
  <si>
    <t>彦根市、米原市山林組合</t>
  </si>
  <si>
    <t>八日市布引ライフ組合</t>
  </si>
  <si>
    <t>滋賀県市町村議会議員公務災害補償等組合</t>
  </si>
  <si>
    <t>甲賀広域行政組合</t>
  </si>
  <si>
    <t>守山野洲行政事務組合</t>
  </si>
  <si>
    <t>彦根愛知犬上広域行政組合</t>
  </si>
  <si>
    <t>湖北地域消防組合</t>
  </si>
  <si>
    <t>滋賀県後期高齢者医療広域連合</t>
  </si>
  <si>
    <t>与謝野町宮津市中学校組合</t>
  </si>
  <si>
    <t>亀岡市及び南丹市財産区組合</t>
  </si>
  <si>
    <t>木津川市精華町環境施設組合</t>
  </si>
  <si>
    <t>京都府後期高齢者医療広域連合</t>
  </si>
  <si>
    <t>相楽東部広域連合</t>
  </si>
  <si>
    <t>京都地方税機構</t>
  </si>
  <si>
    <t>宮津与謝環境組合</t>
  </si>
  <si>
    <t>南河内環境事業組合</t>
  </si>
  <si>
    <t>北河内4市リサイクル施設組合</t>
  </si>
  <si>
    <t>大阪府後期高齢者医療広域連合</t>
  </si>
  <si>
    <t>大阪広域水道企業団</t>
  </si>
  <si>
    <t>関西広域連合</t>
  </si>
  <si>
    <t>大東四條畷消防組合</t>
  </si>
  <si>
    <t>大阪広域環境施設組合</t>
  </si>
  <si>
    <t>北播磨こども発達支援センター事務組合わかあゆ園</t>
  </si>
  <si>
    <t>洲本市・南あわじ市山林事務組合</t>
  </si>
  <si>
    <t>南あわじ市・洲本市小中学校組合</t>
  </si>
  <si>
    <t>洲本市・南あわじ市衛生事務組合</t>
  </si>
  <si>
    <t>姫路福崎斎苑施設事務組合</t>
  </si>
  <si>
    <t>小野加東加西環境施設事務組合</t>
  </si>
  <si>
    <t>兵庫県後期高齢者医療広域連合（普通会計分）</t>
  </si>
  <si>
    <t>兵庫県後期高齢者医療広域連合（事業会計分）</t>
  </si>
  <si>
    <t>北播磨総合医療センター企業団</t>
  </si>
  <si>
    <t>北はりま消防組合</t>
  </si>
  <si>
    <t>西はりま消防組合</t>
  </si>
  <si>
    <t>298531</t>
  </si>
  <si>
    <t>298549</t>
  </si>
  <si>
    <t>298573</t>
  </si>
  <si>
    <t>奈良県市町村総合事務組合</t>
  </si>
  <si>
    <t>飛鳥広域行政事務組合</t>
  </si>
  <si>
    <t>奈良県住宅新築資金等貸付金回収管理組合</t>
  </si>
  <si>
    <t>奈良県後期高齢者医療広域連合</t>
  </si>
  <si>
    <t>やまと広域環境衛生事務組合</t>
  </si>
  <si>
    <t>南和広域医療企業団</t>
  </si>
  <si>
    <t>奈良県広域消防組合</t>
  </si>
  <si>
    <t>山辺・県北西部広域環境衛生組合</t>
  </si>
  <si>
    <t>さくら広域環境衛生組合</t>
  </si>
  <si>
    <t>まほろば環境衛生組合</t>
  </si>
  <si>
    <t>和歌山県市町村総合事務組合</t>
  </si>
  <si>
    <t>公立那賀病院経営事務組合</t>
  </si>
  <si>
    <t>橋本伊都衛生施設組合</t>
  </si>
  <si>
    <t>御坊市日高川町中学校組合</t>
  </si>
  <si>
    <t>御坊市外五ヶ町病院経営事務組合</t>
  </si>
  <si>
    <t>御坊日高老人福祉施設事務組合</t>
  </si>
  <si>
    <t>紀南地方老人福祉施設組合</t>
  </si>
  <si>
    <t>大辺路衛生施設組合</t>
  </si>
  <si>
    <t>紀南学園事務組合</t>
  </si>
  <si>
    <t>紀南地方児童福祉施設組合</t>
  </si>
  <si>
    <t>御坊広域行政事務組合</t>
  </si>
  <si>
    <t>和歌山地方税回収機構</t>
  </si>
  <si>
    <t>和歌山県後期高齢者医療広域連合</t>
  </si>
  <si>
    <t>和歌山県住宅新築資金等貸付金回収管理組合</t>
  </si>
  <si>
    <t>紀の海広域施設組合</t>
  </si>
  <si>
    <t>鳥取県町村総合事務組合</t>
  </si>
  <si>
    <t>鳥取県後期高齢者医療広域連合</t>
  </si>
  <si>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</si>
  <si>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</si>
  <si>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</si>
  <si>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</si>
  <si>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</si>
  <si>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</si>
  <si>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</si>
  <si>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</si>
  <si>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</si>
  <si>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</si>
  <si>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神崎衛生施設組合</t>
  </si>
  <si>
    <t>岡山市久米南町国民健康保険病院組合</t>
  </si>
  <si>
    <t>岡山市久米南町衛生施設組合</t>
  </si>
  <si>
    <t>高梁地域事務組合(普通会計分)</t>
  </si>
  <si>
    <t>岡山県市町村総合事務組合</t>
  </si>
  <si>
    <t>岡山県後期高齢者医療広域連合</t>
  </si>
  <si>
    <t>津山圏域資源循環施設組合</t>
  </si>
  <si>
    <t>358746</t>
  </si>
  <si>
    <t>熊南総合事務組合（普通会計分）</t>
  </si>
  <si>
    <t>山口県市町総合事務組合（普通会計分）</t>
  </si>
  <si>
    <t>山口県後期高齢者医療広域連合</t>
  </si>
  <si>
    <t>熊南総合事務組合（事業会計分）</t>
  </si>
  <si>
    <t>山口県市町総合事務組合（事業会計分）</t>
  </si>
  <si>
    <t>萩・長門清掃一部事務組合</t>
  </si>
  <si>
    <t>宇部・山陽小野田消防組合</t>
  </si>
  <si>
    <t>徳島県市町村議会議員公務災害補償等組合</t>
  </si>
  <si>
    <t>板野東部青少年育成センター組合</t>
  </si>
  <si>
    <t>徳島県後期高齢者医療広域連合</t>
  </si>
  <si>
    <t>まんのう町外二ケ市町（十郷地区）山林組合</t>
  </si>
  <si>
    <t>まんのう町外三ケ市町山林組合</t>
  </si>
  <si>
    <t>まんのう町外三ケ市町（七箇地区）山林組合</t>
  </si>
  <si>
    <t>三豊総合病院企業団</t>
  </si>
  <si>
    <t>香川県三豊市観音寺市学校組合</t>
  </si>
  <si>
    <t>香川県市町総合事務組合</t>
  </si>
  <si>
    <t>三観広域行政組合</t>
  </si>
  <si>
    <t>香川県後期高齢者医療広域連合</t>
  </si>
  <si>
    <t>小豆島中央病院企業団</t>
  </si>
  <si>
    <t>香川県広域水道企業団</t>
  </si>
  <si>
    <t>愛媛県市町総合事務組合</t>
  </si>
  <si>
    <t>松山市，東温市共有山林組合</t>
  </si>
  <si>
    <t>伊予市・伊予郡養護老人ホーム組合</t>
  </si>
  <si>
    <t>高知県宿毛市愛媛県南宇和郡愛南町篠山小中学校組合</t>
  </si>
  <si>
    <t>伊予市外二町共有物組合</t>
  </si>
  <si>
    <t>愛媛地方税滞納整理機構</t>
  </si>
  <si>
    <t>愛媛県後期高齢者医療広域連合</t>
  </si>
  <si>
    <t>香南香美衛生組合</t>
  </si>
  <si>
    <t>香南香美老人ホーム組合</t>
  </si>
  <si>
    <t>高幡障害者支援施設組合</t>
  </si>
  <si>
    <t>高知県・高知市病院企業団</t>
  </si>
  <si>
    <t>高知中央西部焼却処理事務組合</t>
  </si>
  <si>
    <t>高知県市町村総合事務組合</t>
  </si>
  <si>
    <t>高知県後期高齢者医療広域連合</t>
  </si>
  <si>
    <t>南国・香南・香美租税債権管理機構</t>
  </si>
  <si>
    <t>409600</t>
  </si>
  <si>
    <t>粕屋郡粕屋町外１市水利組合</t>
  </si>
  <si>
    <t>柳川みやま土木組合</t>
  </si>
  <si>
    <t>上毛町外一市一町矢方池土木組合</t>
  </si>
  <si>
    <t>公立八女総合病院企業団</t>
  </si>
  <si>
    <t>吉富町外１町環境衛生事務組合</t>
  </si>
  <si>
    <t>大川柳川衛生組合</t>
  </si>
  <si>
    <t>うきは久留米環境施設組合</t>
  </si>
  <si>
    <t>久留米市外三市町高等学校組合</t>
  </si>
  <si>
    <t>豊前市外二町財産組合</t>
  </si>
  <si>
    <t>北筑昇華苑組合</t>
  </si>
  <si>
    <t>宮若市外二町じん芥処理施設組合</t>
  </si>
  <si>
    <t>築上郡自治会館等資産管理組合</t>
  </si>
  <si>
    <t>宗像地区事務組合</t>
  </si>
  <si>
    <t>豊前市外二町清掃施設組合</t>
  </si>
  <si>
    <t>行橋市・みやこ町清掃施設組合</t>
  </si>
  <si>
    <t>有明生活環境施設組合</t>
  </si>
  <si>
    <t>筑慈苑施設組合</t>
  </si>
  <si>
    <t>田川広域水道企業団</t>
  </si>
  <si>
    <t>福岡都市圏広域行政事業組合（普通会計分）</t>
  </si>
  <si>
    <t>福岡県後期高齢者医療広域連合</t>
  </si>
  <si>
    <t>福岡都市圏広域行政事業組合（事業会計分）</t>
  </si>
  <si>
    <t>ふくおか県央環境広域施設組合</t>
  </si>
  <si>
    <t>田川地区広域環境衛生施設組合</t>
  </si>
  <si>
    <t>熊本県市町村総合事務組合</t>
  </si>
  <si>
    <t>球磨郡公立多良木病院企業団</t>
  </si>
  <si>
    <t>氷川町及び八代市中学校組合</t>
  </si>
  <si>
    <t>山鹿植木広域行政事務組合</t>
  </si>
  <si>
    <t>熊本県後期高齢者医療広域連合</t>
  </si>
  <si>
    <t>大分県後期高齢者医療広域連合</t>
  </si>
  <si>
    <t>日田玖珠広域消防組合</t>
  </si>
  <si>
    <t>玖珠九重行政事務組合</t>
  </si>
  <si>
    <t>宇佐・高田・国東広域事務組合</t>
  </si>
  <si>
    <t>宮崎県市町村総合事務組合（普通会計分）</t>
  </si>
  <si>
    <t>宮崎県市町村総合事務組合（事業会計分）</t>
  </si>
  <si>
    <t>宮崎県後期高齢者医療広域連合</t>
  </si>
  <si>
    <t>鹿児島県市町村総合事務組合</t>
  </si>
  <si>
    <t>いちき串木野市・日置市衛生処理組合</t>
  </si>
  <si>
    <t>南薩地区衛生管理組合</t>
  </si>
  <si>
    <t>指宿南九州消防組合</t>
  </si>
  <si>
    <t>伊佐湧水消防組合</t>
  </si>
  <si>
    <t>大隅肝属広域事務組合</t>
  </si>
  <si>
    <t>鹿児島県後期高齢者医療広域連合</t>
  </si>
  <si>
    <t>種子島産婦人科医院組合</t>
  </si>
  <si>
    <t>南部水道企業団（普通会計分）</t>
  </si>
  <si>
    <t>八重山広域市町村圏事務組合（普通会計分）</t>
  </si>
  <si>
    <t>沖縄県離島医療組合（事業会計分）</t>
  </si>
  <si>
    <t>那覇港管理組合（普通会計分）</t>
  </si>
  <si>
    <t>沖縄県介護保険広域連合（普通会計分）</t>
  </si>
  <si>
    <t>沖縄県後期高齢者医療広域連合（普通会計分）</t>
  </si>
  <si>
    <t>南部水道企業団（事業会計分）</t>
  </si>
  <si>
    <t>八重山広域市町村圏事務組合（事業会計分）</t>
  </si>
  <si>
    <t>那覇港管理組合（事業会計分）</t>
  </si>
  <si>
    <t>沖縄県介護保険広域連合（事業会計分）</t>
  </si>
  <si>
    <t>沖縄県後期高齢者医療広域連合（事業会計分）</t>
  </si>
  <si>
    <r>
      <t>法</t>
    </r>
    <r>
      <rPr>
        <sz val="2"/>
        <rFont val="ＭＳ Ｐ明朝"/>
        <family val="1"/>
        <charset val="128"/>
      </rPr>
      <t>・</t>
    </r>
    <r>
      <rPr>
        <sz val="6"/>
        <rFont val="ＭＳ Ｐ明朝"/>
        <family val="1"/>
        <charset val="128"/>
      </rPr>
      <t>非</t>
    </r>
    <rPh sb="0" eb="1">
      <t>ホウ</t>
    </rPh>
    <rPh sb="2" eb="3">
      <t>ヒ</t>
    </rPh>
    <phoneticPr fontId="2"/>
  </si>
  <si>
    <t>簡易水道の建設改良に要する経費（平成14年度から令和２年度までの臨時措置分）</t>
    <rPh sb="20" eb="22">
      <t>ネンド</t>
    </rPh>
    <rPh sb="24" eb="26">
      <t>レイワ</t>
    </rPh>
    <rPh sb="27" eb="29">
      <t>ネンド</t>
    </rPh>
    <rPh sb="32" eb="34">
      <t>リンジ</t>
    </rPh>
    <rPh sb="34" eb="36">
      <t>ソチ</t>
    </rPh>
    <rPh sb="36" eb="37">
      <t>ブン</t>
    </rPh>
    <phoneticPr fontId="2"/>
  </si>
  <si>
    <t>バス事業、路面電車事業及び船舶運航事業のバリアフリー化の促進に要する経費</t>
    <rPh sb="2" eb="4">
      <t>ジギョウ</t>
    </rPh>
    <rPh sb="5" eb="7">
      <t>ロメン</t>
    </rPh>
    <rPh sb="7" eb="9">
      <t>デンシャ</t>
    </rPh>
    <rPh sb="9" eb="11">
      <t>ジギョウ</t>
    </rPh>
    <rPh sb="11" eb="12">
      <t>オヨ</t>
    </rPh>
    <rPh sb="13" eb="15">
      <t>センパク</t>
    </rPh>
    <rPh sb="15" eb="17">
      <t>ウンコウ</t>
    </rPh>
    <rPh sb="17" eb="19">
      <t>ジギョウ</t>
    </rPh>
    <rPh sb="26" eb="27">
      <t>カ</t>
    </rPh>
    <rPh sb="28" eb="30">
      <t>ソクシン</t>
    </rPh>
    <rPh sb="31" eb="32">
      <t>ヨウ</t>
    </rPh>
    <rPh sb="34" eb="36">
      <t>ケイヒ</t>
    </rPh>
    <phoneticPr fontId="2"/>
  </si>
  <si>
    <t>R3</t>
    <phoneticPr fontId="2"/>
  </si>
  <si>
    <t>R３</t>
    <phoneticPr fontId="2"/>
  </si>
  <si>
    <t>県分</t>
    <rPh sb="0" eb="1">
      <t>ケン</t>
    </rPh>
    <rPh sb="1" eb="2">
      <t>ブン</t>
    </rPh>
    <phoneticPr fontId="2"/>
  </si>
  <si>
    <t>北海道</t>
    <rPh sb="0" eb="3">
      <t>ホッカイドウ</t>
    </rPh>
    <phoneticPr fontId="2"/>
  </si>
  <si>
    <t>青森県</t>
    <rPh sb="0" eb="3">
      <t>アオモリケン</t>
    </rPh>
    <phoneticPr fontId="2"/>
  </si>
  <si>
    <t>県分</t>
    <rPh sb="0" eb="2">
      <t>ケンブン</t>
    </rPh>
    <phoneticPr fontId="2"/>
  </si>
  <si>
    <t>滝沢市</t>
    <rPh sb="2" eb="3">
      <t>シ</t>
    </rPh>
    <phoneticPr fontId="1"/>
  </si>
  <si>
    <t>岩手県</t>
    <rPh sb="0" eb="3">
      <t>イワテケン</t>
    </rPh>
    <phoneticPr fontId="2"/>
  </si>
  <si>
    <t>富谷市</t>
    <rPh sb="2" eb="3">
      <t>シ</t>
    </rPh>
    <phoneticPr fontId="1"/>
  </si>
  <si>
    <t>宮城県</t>
    <rPh sb="0" eb="3">
      <t>ミヤギケン</t>
    </rPh>
    <phoneticPr fontId="2"/>
  </si>
  <si>
    <t>058041</t>
    <phoneticPr fontId="2"/>
  </si>
  <si>
    <t>秋田県</t>
    <rPh sb="0" eb="3">
      <t>アキタケン</t>
    </rPh>
    <phoneticPr fontId="2"/>
  </si>
  <si>
    <t>大網白里市</t>
    <rPh sb="4" eb="5">
      <t>シ</t>
    </rPh>
    <phoneticPr fontId="1"/>
  </si>
  <si>
    <t>丹波篠山市</t>
    <rPh sb="0" eb="2">
      <t>タンバ</t>
    </rPh>
    <rPh sb="2" eb="5">
      <t>ササヤマシ</t>
    </rPh>
    <phoneticPr fontId="1"/>
  </si>
  <si>
    <t>福岡県</t>
    <rPh sb="0" eb="3">
      <t>フクオカケン</t>
    </rPh>
    <phoneticPr fontId="1"/>
  </si>
  <si>
    <t>那珂川市</t>
    <rPh sb="0" eb="3">
      <t>ナカガワ</t>
    </rPh>
    <rPh sb="3" eb="4">
      <t>シ</t>
    </rPh>
    <phoneticPr fontId="1"/>
  </si>
  <si>
    <t>福岡県</t>
    <rPh sb="0" eb="3">
      <t>フクオカケン</t>
    </rPh>
    <phoneticPr fontId="2"/>
  </si>
  <si>
    <r>
      <t>事業の</t>
    </r>
    <r>
      <rPr>
        <b/>
        <sz val="8"/>
        <rFont val="ＭＳ Ｐ明朝"/>
        <family val="1"/>
        <charset val="128"/>
      </rPr>
      <t>規模</t>
    </r>
    <r>
      <rPr>
        <sz val="8"/>
        <rFont val="ＭＳ Ｐ明朝"/>
        <family val="1"/>
        <charset val="128"/>
      </rPr>
      <t xml:space="preserve"> (10)or(11)</t>
    </r>
    <phoneticPr fontId="2"/>
  </si>
  <si>
    <t>統合水道に係る事業統合前の簡易水道の建設改良に要する経費（令和２年度までに発行した企業債）</t>
    <rPh sb="7" eb="9">
      <t>ジギョウ</t>
    </rPh>
    <rPh sb="29" eb="31">
      <t>レイワ</t>
    </rPh>
    <rPh sb="32" eb="34">
      <t>ネンド</t>
    </rPh>
    <rPh sb="37" eb="39">
      <t>ハッコウ</t>
    </rPh>
    <rPh sb="41" eb="44">
      <t>キギョウサイ</t>
    </rPh>
    <phoneticPr fontId="2"/>
  </si>
  <si>
    <t>統合水道に係る事業統合前の簡易水道の建設改良に要する経費（令和３年度以降発行した企業債）</t>
    <rPh sb="7" eb="9">
      <t>ジギョウ</t>
    </rPh>
    <rPh sb="29" eb="31">
      <t>レイワ</t>
    </rPh>
    <rPh sb="32" eb="34">
      <t>ネンド</t>
    </rPh>
    <rPh sb="34" eb="36">
      <t>イコウ</t>
    </rPh>
    <rPh sb="36" eb="38">
      <t>ハッコウ</t>
    </rPh>
    <rPh sb="40" eb="43">
      <t>キギョウサイ</t>
    </rPh>
    <phoneticPr fontId="2"/>
  </si>
  <si>
    <t>統合水道に係る事業統合前の簡易水道の建設改良に要する経費（平成14年度から令和２年度までに発行した企業債のうち臨時措置分）</t>
    <rPh sb="7" eb="9">
      <t>ジギョウ</t>
    </rPh>
    <rPh sb="33" eb="35">
      <t>ネンド</t>
    </rPh>
    <rPh sb="37" eb="39">
      <t>レイワ</t>
    </rPh>
    <rPh sb="40" eb="42">
      <t>ネンド</t>
    </rPh>
    <rPh sb="45" eb="47">
      <t>ハッコウ</t>
    </rPh>
    <rPh sb="49" eb="52">
      <t>キギョウサイ</t>
    </rPh>
    <rPh sb="55" eb="57">
      <t>リンジ</t>
    </rPh>
    <rPh sb="57" eb="59">
      <t>ソチ</t>
    </rPh>
    <rPh sb="59" eb="60">
      <t>ブン</t>
    </rPh>
    <phoneticPr fontId="2"/>
  </si>
  <si>
    <t>統合水道に係る事業統合後に実施する建設改良に要する経費（過疎地域又は辺地に係るもの）（平成19年度から令和2年度までに発行した企業債）</t>
    <phoneticPr fontId="2"/>
  </si>
  <si>
    <t>簡易水道の建設改良に要する経費（令和３年度以降発行した企業債）</t>
    <rPh sb="16" eb="18">
      <t>レイワ</t>
    </rPh>
    <rPh sb="19" eb="21">
      <t>ネンド</t>
    </rPh>
    <rPh sb="21" eb="23">
      <t>イコウ</t>
    </rPh>
    <rPh sb="23" eb="25">
      <t>ハッコウ</t>
    </rPh>
    <rPh sb="27" eb="30">
      <t>キギョウサイ</t>
    </rPh>
    <phoneticPr fontId="2"/>
  </si>
  <si>
    <t>簡易水道の建設改良に要する経費（令和２年度までに発行した企業債）</t>
    <rPh sb="16" eb="18">
      <t>レイワ</t>
    </rPh>
    <rPh sb="19" eb="21">
      <t>ネンド</t>
    </rPh>
    <rPh sb="24" eb="26">
      <t>ハッコウ</t>
    </rPh>
    <rPh sb="28" eb="31">
      <t>キギョウサイ</t>
    </rPh>
    <phoneticPr fontId="2"/>
  </si>
  <si>
    <t>地方公営企業法の適用に要する経費（平成27年度から令和２年度までに発行した企業債）</t>
    <rPh sb="0" eb="2">
      <t>チホウ</t>
    </rPh>
    <rPh sb="2" eb="4">
      <t>コウエイ</t>
    </rPh>
    <rPh sb="4" eb="6">
      <t>キギョウ</t>
    </rPh>
    <rPh sb="6" eb="7">
      <t>ホウ</t>
    </rPh>
    <rPh sb="8" eb="10">
      <t>テキヨウ</t>
    </rPh>
    <rPh sb="11" eb="12">
      <t>ヨウ</t>
    </rPh>
    <rPh sb="14" eb="16">
      <t>ケイヒ</t>
    </rPh>
    <rPh sb="17" eb="19">
      <t>ヘイセイ</t>
    </rPh>
    <rPh sb="21" eb="23">
      <t>ネンド</t>
    </rPh>
    <rPh sb="25" eb="27">
      <t>レイワ</t>
    </rPh>
    <rPh sb="28" eb="30">
      <t>ネンド</t>
    </rPh>
    <rPh sb="33" eb="35">
      <t>ハッコウ</t>
    </rPh>
    <rPh sb="37" eb="40">
      <t>キギョウサイ</t>
    </rPh>
    <phoneticPr fontId="2"/>
  </si>
  <si>
    <t>地方公営企業法の適用に要する経費（令和３年度以降発行した企業債）</t>
    <rPh sb="0" eb="2">
      <t>チホウ</t>
    </rPh>
    <rPh sb="2" eb="4">
      <t>コウエイ</t>
    </rPh>
    <rPh sb="4" eb="6">
      <t>キギョウ</t>
    </rPh>
    <rPh sb="6" eb="7">
      <t>ホウ</t>
    </rPh>
    <rPh sb="8" eb="10">
      <t>テキヨウ</t>
    </rPh>
    <rPh sb="11" eb="12">
      <t>ヨウ</t>
    </rPh>
    <rPh sb="14" eb="16">
      <t>ケイヒ</t>
    </rPh>
    <rPh sb="17" eb="19">
      <t>レイワ</t>
    </rPh>
    <rPh sb="20" eb="22">
      <t>ネンド</t>
    </rPh>
    <rPh sb="22" eb="24">
      <t>イコウ</t>
    </rPh>
    <rPh sb="24" eb="26">
      <t>ハッコウ</t>
    </rPh>
    <rPh sb="28" eb="31">
      <t>キギョウサイ</t>
    </rPh>
    <phoneticPr fontId="2"/>
  </si>
  <si>
    <t>（c1-c2-c3-c4＋c5）</t>
    <phoneticPr fontId="2"/>
  </si>
  <si>
    <t>長期前受金戻入　c4</t>
    <rPh sb="0" eb="2">
      <t>チョウキ</t>
    </rPh>
    <rPh sb="2" eb="5">
      <t>マエウケキン</t>
    </rPh>
    <rPh sb="5" eb="7">
      <t>レイニュウ</t>
    </rPh>
    <phoneticPr fontId="2"/>
  </si>
  <si>
    <t>減価償却費　c5</t>
    <rPh sb="0" eb="4">
      <t>ゲンカショウキャク</t>
    </rPh>
    <rPh sb="4" eb="5">
      <t>ヒ</t>
    </rPh>
    <phoneticPr fontId="2"/>
  </si>
  <si>
    <t>繰延運営権対価収益 c2</t>
    <phoneticPr fontId="2"/>
  </si>
  <si>
    <t>運営権者更新投資収益 c3</t>
    <phoneticPr fontId="2"/>
  </si>
  <si>
    <t>令和４年度</t>
    <rPh sb="0" eb="2">
      <t>レイワ</t>
    </rPh>
    <rPh sb="3" eb="5">
      <t>ネンド</t>
    </rPh>
    <phoneticPr fontId="2"/>
  </si>
  <si>
    <t>R4</t>
  </si>
  <si>
    <t>R４</t>
  </si>
  <si>
    <t>広域化・共同化に要する経費（令和４年度以降分（流域下水道への接続分に限る。））</t>
    <rPh sb="14" eb="16">
      <t>レイワ</t>
    </rPh>
    <rPh sb="17" eb="19">
      <t>ネンド</t>
    </rPh>
    <rPh sb="19" eb="21">
      <t>イコウ</t>
    </rPh>
    <rPh sb="21" eb="22">
      <t>ブン</t>
    </rPh>
    <rPh sb="32" eb="33">
      <t>ブン</t>
    </rPh>
    <rPh sb="34" eb="35">
      <t>カギ</t>
    </rPh>
    <phoneticPr fontId="2"/>
  </si>
  <si>
    <t>地方公営企業法の適用に要する経費（簡水・下水除く）</t>
    <rPh sb="0" eb="2">
      <t>チホウ</t>
    </rPh>
    <rPh sb="2" eb="4">
      <t>コウエイ</t>
    </rPh>
    <rPh sb="4" eb="6">
      <t>キギョウ</t>
    </rPh>
    <rPh sb="6" eb="7">
      <t>ホウ</t>
    </rPh>
    <rPh sb="8" eb="10">
      <t>テキヨウ</t>
    </rPh>
    <rPh sb="11" eb="12">
      <t>ヨウ</t>
    </rPh>
    <rPh sb="14" eb="16">
      <t>ケイヒ</t>
    </rPh>
    <rPh sb="17" eb="18">
      <t>カン</t>
    </rPh>
    <rPh sb="18" eb="19">
      <t>スイ</t>
    </rPh>
    <rPh sb="20" eb="22">
      <t>ゲスイ</t>
    </rPh>
    <rPh sb="22" eb="23">
      <t>ノゾ</t>
    </rPh>
    <phoneticPr fontId="2"/>
  </si>
  <si>
    <t>R4</t>
    <phoneticPr fontId="2"/>
  </si>
  <si>
    <t>018309</t>
    <phoneticPr fontId="2"/>
  </si>
  <si>
    <t>上川中部福祉事務組合</t>
    <phoneticPr fontId="2"/>
  </si>
  <si>
    <t>岩手県市町村総合事務組合（普通会計分）</t>
    <phoneticPr fontId="2"/>
  </si>
  <si>
    <t>奥州金ケ崎行政事務組合（普通会計分）</t>
    <phoneticPr fontId="2"/>
  </si>
  <si>
    <t>久慈広域連合（普通会計分）</t>
    <phoneticPr fontId="2"/>
  </si>
  <si>
    <t>一関地区広域行政組合（普通会計分）</t>
    <phoneticPr fontId="2"/>
  </si>
  <si>
    <t>岩手県後期高齢者医療広域連合（普通会計分）</t>
    <phoneticPr fontId="2"/>
  </si>
  <si>
    <t>038881</t>
  </si>
  <si>
    <t>038890</t>
  </si>
  <si>
    <t>038903</t>
  </si>
  <si>
    <t>038911</t>
  </si>
  <si>
    <t>038920</t>
  </si>
  <si>
    <t>岩手県</t>
    <phoneticPr fontId="2"/>
  </si>
  <si>
    <t>岩手県市町村総合事務組合(事業会計分）</t>
    <rPh sb="13" eb="18">
      <t>ジギョウカイケイブン</t>
    </rPh>
    <phoneticPr fontId="2"/>
  </si>
  <si>
    <t>奥州金ケ崎行政事務組合（事業会計分）</t>
    <rPh sb="12" eb="17">
      <t>ジギョウカイケイブン</t>
    </rPh>
    <phoneticPr fontId="2"/>
  </si>
  <si>
    <t>久慈広域連合（事業会計分）</t>
    <rPh sb="7" eb="12">
      <t>ジギョウカイケイブン</t>
    </rPh>
    <phoneticPr fontId="2"/>
  </si>
  <si>
    <t>一関地区広域行政組合（事業会計分）</t>
    <rPh sb="11" eb="16">
      <t>ジギョウカイケイブン</t>
    </rPh>
    <phoneticPr fontId="2"/>
  </si>
  <si>
    <t>岩手県後期高齢者医療広域連合（事業会計分）</t>
    <rPh sb="15" eb="20">
      <t>ジギョウカイケイブン</t>
    </rPh>
    <phoneticPr fontId="2"/>
  </si>
  <si>
    <t>邑楽館林医療企業団</t>
    <phoneticPr fontId="2"/>
  </si>
  <si>
    <t>戸田ボートレース企業団</t>
    <phoneticPr fontId="2"/>
  </si>
  <si>
    <t>埼玉県都市ボートレース企業団</t>
    <phoneticPr fontId="2"/>
  </si>
  <si>
    <t>119075</t>
    <phoneticPr fontId="2"/>
  </si>
  <si>
    <t>埼玉県</t>
    <phoneticPr fontId="2"/>
  </si>
  <si>
    <t>行田羽生資源環境組合</t>
    <phoneticPr fontId="2"/>
  </si>
  <si>
    <t>199451</t>
    <phoneticPr fontId="2"/>
  </si>
  <si>
    <t>山梨県</t>
    <phoneticPr fontId="2"/>
  </si>
  <si>
    <t>富士・東部広域環境事務組合</t>
    <phoneticPr fontId="2"/>
  </si>
  <si>
    <t>219908</t>
    <phoneticPr fontId="2"/>
  </si>
  <si>
    <t>岐阜県</t>
    <phoneticPr fontId="2"/>
  </si>
  <si>
    <t>東濃中部病院事務組合</t>
    <phoneticPr fontId="2"/>
  </si>
  <si>
    <t>公立甲賀病院組合</t>
    <phoneticPr fontId="2"/>
  </si>
  <si>
    <t>南但広域行政事務組合</t>
    <phoneticPr fontId="2"/>
  </si>
  <si>
    <t>西脇多可行政事務組合</t>
    <phoneticPr fontId="2"/>
  </si>
  <si>
    <t>北但行政事務組合</t>
    <phoneticPr fontId="2"/>
  </si>
  <si>
    <t>小野加東広域事務組合</t>
    <phoneticPr fontId="2"/>
  </si>
  <si>
    <t>298581</t>
    <phoneticPr fontId="2"/>
  </si>
  <si>
    <t>奈良県</t>
    <phoneticPr fontId="2"/>
  </si>
  <si>
    <t>磯城郡水道企業団</t>
    <phoneticPr fontId="2"/>
  </si>
  <si>
    <t>行橋京都メディカルセンター組合</t>
    <phoneticPr fontId="2"/>
  </si>
  <si>
    <t>409618</t>
    <phoneticPr fontId="2"/>
  </si>
  <si>
    <t>杵島地区衛生処理組合</t>
    <phoneticPr fontId="2"/>
  </si>
  <si>
    <t>418668</t>
    <phoneticPr fontId="2"/>
  </si>
  <si>
    <t>佐賀県</t>
    <phoneticPr fontId="2"/>
  </si>
  <si>
    <t>多久小城医療組合</t>
    <phoneticPr fontId="2"/>
  </si>
  <si>
    <t>玉名市玉東町病院設立組合</t>
    <phoneticPr fontId="2"/>
  </si>
  <si>
    <t>小国郷公立病院組合</t>
    <phoneticPr fontId="2"/>
  </si>
  <si>
    <t>公立病院経営強化の推進に要する経費（経営強化プランに基づく除却等）</t>
    <rPh sb="4" eb="6">
      <t>ケイエイ</t>
    </rPh>
    <rPh sb="6" eb="8">
      <t>キョウカ</t>
    </rPh>
    <rPh sb="9" eb="11">
      <t>スイシン</t>
    </rPh>
    <rPh sb="18" eb="20">
      <t>ケイエイ</t>
    </rPh>
    <rPh sb="20" eb="22">
      <t>キョウカ</t>
    </rPh>
    <rPh sb="26" eb="27">
      <t>モト</t>
    </rPh>
    <rPh sb="29" eb="31">
      <t>ジョキャク</t>
    </rPh>
    <rPh sb="31" eb="32">
      <t>トウ</t>
    </rPh>
    <phoneticPr fontId="2"/>
  </si>
  <si>
    <t>公立病院経営強化の推進に要する経費（経営強化プランに基づく公立病院機能分化・連携強化等）</t>
    <rPh sb="4" eb="6">
      <t>ケイエイ</t>
    </rPh>
    <rPh sb="6" eb="8">
      <t>キョウカ</t>
    </rPh>
    <rPh sb="9" eb="11">
      <t>スイシン</t>
    </rPh>
    <rPh sb="18" eb="20">
      <t>ケイエイ</t>
    </rPh>
    <rPh sb="20" eb="22">
      <t>キョウカ</t>
    </rPh>
    <rPh sb="26" eb="27">
      <t>モト</t>
    </rPh>
    <rPh sb="29" eb="31">
      <t>コウリツ</t>
    </rPh>
    <rPh sb="31" eb="33">
      <t>ビョウイン</t>
    </rPh>
    <rPh sb="33" eb="35">
      <t>キノウ</t>
    </rPh>
    <rPh sb="35" eb="37">
      <t>ブンカ</t>
    </rPh>
    <rPh sb="38" eb="40">
      <t>レンケイ</t>
    </rPh>
    <rPh sb="40" eb="42">
      <t>キョウカ</t>
    </rPh>
    <rPh sb="42" eb="43">
      <t>トウ</t>
    </rPh>
    <phoneticPr fontId="2"/>
  </si>
  <si>
    <t>令和５年度</t>
    <rPh sb="0" eb="2">
      <t>レイワ</t>
    </rPh>
    <rPh sb="3" eb="5">
      <t>ネンド</t>
    </rPh>
    <phoneticPr fontId="2"/>
  </si>
  <si>
    <t>令和５年度</t>
    <rPh sb="0" eb="2">
      <t>レイワ</t>
    </rPh>
    <rPh sb="3" eb="5">
      <t>ネンド</t>
    </rPh>
    <rPh sb="4" eb="5">
      <t>ド</t>
    </rPh>
    <phoneticPr fontId="2"/>
  </si>
  <si>
    <t>R5</t>
  </si>
  <si>
    <t>038938</t>
  </si>
  <si>
    <t>119083</t>
  </si>
  <si>
    <t>229610</t>
  </si>
  <si>
    <t>258784</t>
  </si>
  <si>
    <t>349194</t>
  </si>
  <si>
    <t>478547</t>
  </si>
  <si>
    <t>盛岡広域環境組合</t>
    <rPh sb="0" eb="2">
      <t>モリオカ</t>
    </rPh>
    <rPh sb="2" eb="4">
      <t>コウイキ</t>
    </rPh>
    <rPh sb="4" eb="6">
      <t>カンキョウ</t>
    </rPh>
    <rPh sb="6" eb="8">
      <t>クミアイ</t>
    </rPh>
    <phoneticPr fontId="2"/>
  </si>
  <si>
    <t>上尾伊奈資源循環組合</t>
    <rPh sb="0" eb="10">
      <t>アゲオイナシゲンジュンカンクミアイ</t>
    </rPh>
    <phoneticPr fontId="2"/>
  </si>
  <si>
    <t>南伊豆地域清掃施設組合</t>
    <rPh sb="0" eb="1">
      <t>ミナミ</t>
    </rPh>
    <rPh sb="1" eb="3">
      <t>イズ</t>
    </rPh>
    <rPh sb="3" eb="5">
      <t>チイキ</t>
    </rPh>
    <rPh sb="5" eb="7">
      <t>セイソウ</t>
    </rPh>
    <rPh sb="7" eb="9">
      <t>シセツ</t>
    </rPh>
    <rPh sb="9" eb="11">
      <t>クミアイ</t>
    </rPh>
    <phoneticPr fontId="13"/>
  </si>
  <si>
    <t>草津栗東行政事務組合</t>
    <rPh sb="0" eb="2">
      <t>クサツ</t>
    </rPh>
    <rPh sb="2" eb="4">
      <t>リットウ</t>
    </rPh>
    <rPh sb="4" eb="6">
      <t>ギョウセイ</t>
    </rPh>
    <rPh sb="6" eb="8">
      <t>ジム</t>
    </rPh>
    <rPh sb="8" eb="10">
      <t>クミアイ</t>
    </rPh>
    <phoneticPr fontId="2"/>
  </si>
  <si>
    <t>広島県水道広域連合企業団</t>
    <rPh sb="0" eb="3">
      <t>ヒロシマケン</t>
    </rPh>
    <phoneticPr fontId="2"/>
  </si>
  <si>
    <t>沖縄県北部医療組合(事業会計分）</t>
    <rPh sb="0" eb="3">
      <t>オキナワケン</t>
    </rPh>
    <rPh sb="3" eb="5">
      <t>ホクブ</t>
    </rPh>
    <rPh sb="5" eb="7">
      <t>イリョウ</t>
    </rPh>
    <rPh sb="7" eb="9">
      <t>クミアイ</t>
    </rPh>
    <rPh sb="10" eb="12">
      <t>ジギョウ</t>
    </rPh>
    <rPh sb="12" eb="14">
      <t>カイケイ</t>
    </rPh>
    <rPh sb="14" eb="15">
      <t>ブン</t>
    </rPh>
    <phoneticPr fontId="8"/>
  </si>
  <si>
    <t>岩手県</t>
    <rPh sb="0" eb="3">
      <t>イワテケン</t>
    </rPh>
    <phoneticPr fontId="2"/>
  </si>
  <si>
    <t>埼玉県</t>
    <rPh sb="0" eb="3">
      <t>サイタマケン</t>
    </rPh>
    <phoneticPr fontId="2"/>
  </si>
  <si>
    <t>静岡県</t>
    <rPh sb="0" eb="3">
      <t>シズオカケン</t>
    </rPh>
    <phoneticPr fontId="2"/>
  </si>
  <si>
    <t>滋賀県</t>
    <rPh sb="0" eb="3">
      <t>シガケン</t>
    </rPh>
    <phoneticPr fontId="2"/>
  </si>
  <si>
    <t>広島県</t>
    <rPh sb="0" eb="3">
      <t>ヒロシマケン</t>
    </rPh>
    <phoneticPr fontId="2"/>
  </si>
  <si>
    <t>沖縄県</t>
    <rPh sb="0" eb="3">
      <t>オキナワケン</t>
    </rPh>
    <phoneticPr fontId="2"/>
  </si>
  <si>
    <t>R5</t>
    <phoneticPr fontId="2"/>
  </si>
  <si>
    <t>公営企業の脱炭素化の取組に要する経費（出資債は除く。）</t>
    <rPh sb="0" eb="2">
      <t>コウエイ</t>
    </rPh>
    <rPh sb="2" eb="4">
      <t>キギョウ</t>
    </rPh>
    <rPh sb="5" eb="6">
      <t>ダツ</t>
    </rPh>
    <rPh sb="6" eb="8">
      <t>タンソ</t>
    </rPh>
    <rPh sb="8" eb="9">
      <t>カ</t>
    </rPh>
    <rPh sb="10" eb="12">
      <t>トリクミ</t>
    </rPh>
    <rPh sb="13" eb="14">
      <t>ヨウ</t>
    </rPh>
    <rPh sb="16" eb="18">
      <t>ケイヒ</t>
    </rPh>
    <rPh sb="19" eb="22">
      <t>シュッシサイ</t>
    </rPh>
    <rPh sb="23" eb="24">
      <t>ノゾ</t>
    </rPh>
    <phoneticPr fontId="2"/>
  </si>
  <si>
    <t>令和４年度</t>
    <rPh sb="0" eb="2">
      <t>レイワ</t>
    </rPh>
    <phoneticPr fontId="2"/>
  </si>
  <si>
    <t>令和６年度</t>
    <rPh sb="0" eb="2">
      <t>レイワ</t>
    </rPh>
    <rPh sb="3" eb="5">
      <t>ネンド</t>
    </rPh>
    <phoneticPr fontId="2"/>
  </si>
  <si>
    <t>Ver 06.00</t>
    <phoneticPr fontId="2"/>
  </si>
  <si>
    <r>
      <t>※令和6年度において元利償還金がない特別会計については、</t>
    </r>
    <r>
      <rPr>
        <u/>
        <sz val="12"/>
        <rFont val="ＭＳ Ｐ明朝"/>
        <family val="1"/>
        <charset val="128"/>
      </rPr>
      <t>元利償還金がある直近の年度以前三年度</t>
    </r>
    <r>
      <rPr>
        <sz val="12"/>
        <rFont val="ＭＳ Ｐ明朝"/>
        <family val="1"/>
        <charset val="128"/>
      </rPr>
      <t>について記載してください。</t>
    </r>
    <rPh sb="1" eb="3">
      <t>レイワ</t>
    </rPh>
    <rPh sb="4" eb="6">
      <t>ネンド</t>
    </rPh>
    <rPh sb="5" eb="6">
      <t>ド</t>
    </rPh>
    <rPh sb="6" eb="8">
      <t>ヘイネンド</t>
    </rPh>
    <rPh sb="50" eb="52">
      <t>キサイ</t>
    </rPh>
    <phoneticPr fontId="2"/>
  </si>
  <si>
    <t>令和６年度</t>
    <rPh sb="0" eb="2">
      <t>レイワ</t>
    </rPh>
    <rPh sb="3" eb="5">
      <t>ネンド</t>
    </rPh>
    <rPh sb="4" eb="5">
      <t>ド</t>
    </rPh>
    <phoneticPr fontId="2"/>
  </si>
  <si>
    <t>令和６年度</t>
    <rPh sb="0" eb="2">
      <t>レイワ</t>
    </rPh>
    <phoneticPr fontId="2"/>
  </si>
  <si>
    <t>R6</t>
    <phoneticPr fontId="2"/>
  </si>
  <si>
    <t>R５</t>
    <phoneticPr fontId="2"/>
  </si>
  <si>
    <t>R１</t>
    <phoneticPr fontId="2"/>
  </si>
  <si>
    <t>R２</t>
    <phoneticPr fontId="2"/>
  </si>
  <si>
    <t>R６</t>
    <phoneticPr fontId="2"/>
  </si>
  <si>
    <t>令和６年度決算における
資金不足額　　（Ｄ）</t>
    <rPh sb="0" eb="2">
      <t>レイワ</t>
    </rPh>
    <rPh sb="3" eb="5">
      <t>ネンド</t>
    </rPh>
    <rPh sb="5" eb="7">
      <t>ケッサン</t>
    </rPh>
    <rPh sb="12" eb="14">
      <t>シキン</t>
    </rPh>
    <rPh sb="14" eb="16">
      <t>ブソク</t>
    </rPh>
    <rPh sb="16" eb="17">
      <t>ガク</t>
    </rPh>
    <phoneticPr fontId="2"/>
  </si>
  <si>
    <t>令和６年度末企業債残高</t>
    <rPh sb="0" eb="2">
      <t>レイワ</t>
    </rPh>
    <rPh sb="3" eb="6">
      <t>ネンドマツ</t>
    </rPh>
    <rPh sb="6" eb="9">
      <t>キギョウサイ</t>
    </rPh>
    <rPh sb="9" eb="11">
      <t>ザンダカ</t>
    </rPh>
    <phoneticPr fontId="2"/>
  </si>
  <si>
    <t>令和７年度以降の
繰出基準額（累計額）</t>
    <rPh sb="0" eb="2">
      <t>レイワ</t>
    </rPh>
    <rPh sb="3" eb="5">
      <t>ネンド</t>
    </rPh>
    <rPh sb="5" eb="7">
      <t>イコウ</t>
    </rPh>
    <rPh sb="9" eb="11">
      <t>クリダシ</t>
    </rPh>
    <rPh sb="11" eb="14">
      <t>キジュンガク</t>
    </rPh>
    <rPh sb="15" eb="18">
      <t>ルイケイガク</t>
    </rPh>
    <phoneticPr fontId="2"/>
  </si>
  <si>
    <t>令和７年度以降の
繰出基準額（累計額）</t>
    <rPh sb="0" eb="2">
      <t>レイワ</t>
    </rPh>
    <rPh sb="3" eb="4">
      <t>ネン</t>
    </rPh>
    <rPh sb="4" eb="5">
      <t>ド</t>
    </rPh>
    <rPh sb="5" eb="7">
      <t>イコウ</t>
    </rPh>
    <rPh sb="9" eb="11">
      <t>クリダシ</t>
    </rPh>
    <rPh sb="11" eb="14">
      <t>キジュンガク</t>
    </rPh>
    <rPh sb="15" eb="18">
      <t>ルイケイガク</t>
    </rPh>
    <phoneticPr fontId="2"/>
  </si>
  <si>
    <t>「統合水道に係る事業統合前の簡易水道の建設改良に要する経費」は、繰出基準第１の６(2)により算定された額。</t>
    <rPh sb="8" eb="10">
      <t>ジギョウ</t>
    </rPh>
    <rPh sb="32" eb="33">
      <t>ク</t>
    </rPh>
    <rPh sb="33" eb="34">
      <t>デ</t>
    </rPh>
    <rPh sb="34" eb="36">
      <t>キジュン</t>
    </rPh>
    <rPh sb="36" eb="37">
      <t>ダイ</t>
    </rPh>
    <phoneticPr fontId="2"/>
  </si>
  <si>
    <t>「統合水道に係る事業統合後に実施する建設改良に要する経費」は、繰出基準第１の７(2)により算定された額。</t>
    <rPh sb="8" eb="10">
      <t>ジギョウ</t>
    </rPh>
    <phoneticPr fontId="2"/>
  </si>
  <si>
    <t>「軌道撤去及び路面復旧等に要する経費」は、繰出基準第３の１(2)により算定された額。</t>
    <rPh sb="1" eb="3">
      <t>キドウ</t>
    </rPh>
    <rPh sb="3" eb="5">
      <t>テッキョ</t>
    </rPh>
    <rPh sb="5" eb="6">
      <t>オヨ</t>
    </rPh>
    <rPh sb="7" eb="9">
      <t>ロメン</t>
    </rPh>
    <rPh sb="9" eb="11">
      <t>フッキュウ</t>
    </rPh>
    <rPh sb="11" eb="12">
      <t>トウ</t>
    </rPh>
    <rPh sb="13" eb="14">
      <t>ヨウ</t>
    </rPh>
    <rPh sb="16" eb="18">
      <t>ケイヒ</t>
    </rPh>
    <rPh sb="21" eb="22">
      <t>ク</t>
    </rPh>
    <rPh sb="22" eb="23">
      <t>ダ</t>
    </rPh>
    <rPh sb="23" eb="25">
      <t>キジュン</t>
    </rPh>
    <rPh sb="25" eb="26">
      <t>ダイ</t>
    </rPh>
    <rPh sb="35" eb="37">
      <t>サンテイ</t>
    </rPh>
    <rPh sb="40" eb="41">
      <t>ガク</t>
    </rPh>
    <phoneticPr fontId="2"/>
  </si>
  <si>
    <t>「地下高速鉄道の緊急整備に要する経費」は、繰出基準第３の５(2)イにより算定された額。</t>
    <rPh sb="21" eb="22">
      <t>ク</t>
    </rPh>
    <rPh sb="22" eb="23">
      <t>デ</t>
    </rPh>
    <rPh sb="23" eb="25">
      <t>キジュン</t>
    </rPh>
    <rPh sb="25" eb="26">
      <t>ダイ</t>
    </rPh>
    <phoneticPr fontId="2"/>
  </si>
  <si>
    <t>「地下高速鉄道の利子負担の軽減に要する経費」は、繰出基準第３の８（２）により算定された額。</t>
    <rPh sb="38" eb="40">
      <t>サンテイ</t>
    </rPh>
    <phoneticPr fontId="2"/>
  </si>
  <si>
    <t>「バス事業、路面電車事業及び船舶運航事業のバリアフリー化の促進に要する経費」は、繰出基準第３の11（２）により算定された額。</t>
    <rPh sb="3" eb="5">
      <t>ジギョウ</t>
    </rPh>
    <rPh sb="6" eb="8">
      <t>ロメン</t>
    </rPh>
    <rPh sb="8" eb="10">
      <t>デンシャ</t>
    </rPh>
    <rPh sb="10" eb="12">
      <t>ジギョウ</t>
    </rPh>
    <rPh sb="12" eb="13">
      <t>オヨ</t>
    </rPh>
    <rPh sb="14" eb="16">
      <t>センパク</t>
    </rPh>
    <rPh sb="16" eb="18">
      <t>ウンコウ</t>
    </rPh>
    <rPh sb="18" eb="20">
      <t>ジギョウ</t>
    </rPh>
    <rPh sb="27" eb="28">
      <t>カ</t>
    </rPh>
    <rPh sb="29" eb="31">
      <t>ソクシン</t>
    </rPh>
    <rPh sb="32" eb="33">
      <t>ヨウ</t>
    </rPh>
    <rPh sb="35" eb="37">
      <t>ケイヒ</t>
    </rPh>
    <rPh sb="40" eb="42">
      <t>クリダ</t>
    </rPh>
    <rPh sb="42" eb="44">
      <t>キジュン</t>
    </rPh>
    <rPh sb="44" eb="45">
      <t>ダイ</t>
    </rPh>
    <rPh sb="55" eb="57">
      <t>サンテイ</t>
    </rPh>
    <rPh sb="60" eb="61">
      <t>ガク</t>
    </rPh>
    <phoneticPr fontId="2"/>
  </si>
  <si>
    <t>「病院の建設改良に要する経費」は、繰出基準第４の１(2)により算定された額。※建設改良費分を除く。</t>
    <rPh sb="17" eb="18">
      <t>ク</t>
    </rPh>
    <rPh sb="18" eb="19">
      <t>デ</t>
    </rPh>
    <rPh sb="19" eb="21">
      <t>キジュン</t>
    </rPh>
    <rPh sb="21" eb="22">
      <t>ダイ</t>
    </rPh>
    <rPh sb="39" eb="41">
      <t>ケンセツ</t>
    </rPh>
    <rPh sb="41" eb="44">
      <t>カイリョウヒ</t>
    </rPh>
    <rPh sb="44" eb="45">
      <t>ブン</t>
    </rPh>
    <rPh sb="46" eb="47">
      <t>ノゾ</t>
    </rPh>
    <phoneticPr fontId="2"/>
  </si>
  <si>
    <t>「救急医療の確保に要する経費」は、繰出基準第４の11(２)イにより算定された額。</t>
    <phoneticPr fontId="2"/>
  </si>
  <si>
    <t>「公立病院経営強化の推進に要する経費（経営強化プランに基づく除却等）」は、繰出基準第４の17(4)イ②により算定された額。</t>
    <rPh sb="5" eb="7">
      <t>ケイエイ</t>
    </rPh>
    <rPh sb="7" eb="9">
      <t>キョウカ</t>
    </rPh>
    <rPh sb="10" eb="12">
      <t>スイシン</t>
    </rPh>
    <rPh sb="19" eb="21">
      <t>ケイエイ</t>
    </rPh>
    <rPh sb="21" eb="23">
      <t>キョウカ</t>
    </rPh>
    <rPh sb="27" eb="28">
      <t>モト</t>
    </rPh>
    <rPh sb="30" eb="32">
      <t>ジョキャク</t>
    </rPh>
    <rPh sb="37" eb="38">
      <t>ク</t>
    </rPh>
    <rPh sb="38" eb="39">
      <t>デ</t>
    </rPh>
    <rPh sb="39" eb="41">
      <t>キジュン</t>
    </rPh>
    <rPh sb="41" eb="42">
      <t>ダイ</t>
    </rPh>
    <phoneticPr fontId="2"/>
  </si>
  <si>
    <t>「公立病院経営強化の推進に要する経費（経営強化プランに基づく公立病院の機能分化・連携強化等）」は、繰出基準第４の17(4)イ④により算定された額。</t>
    <rPh sb="5" eb="7">
      <t>ケイエイ</t>
    </rPh>
    <rPh sb="7" eb="9">
      <t>キョウカ</t>
    </rPh>
    <rPh sb="10" eb="12">
      <t>スイシン</t>
    </rPh>
    <rPh sb="19" eb="21">
      <t>ケイエイ</t>
    </rPh>
    <rPh sb="21" eb="23">
      <t>キョウカ</t>
    </rPh>
    <rPh sb="27" eb="28">
      <t>モト</t>
    </rPh>
    <rPh sb="30" eb="32">
      <t>コウリツ</t>
    </rPh>
    <rPh sb="32" eb="34">
      <t>ビョウイン</t>
    </rPh>
    <rPh sb="35" eb="39">
      <t>キノウブンカ</t>
    </rPh>
    <rPh sb="40" eb="44">
      <t>レンケイキョウカ</t>
    </rPh>
    <rPh sb="44" eb="45">
      <t>ナド</t>
    </rPh>
    <rPh sb="49" eb="50">
      <t>ク</t>
    </rPh>
    <rPh sb="50" eb="51">
      <t>デ</t>
    </rPh>
    <rPh sb="51" eb="53">
      <t>キジュン</t>
    </rPh>
    <rPh sb="53" eb="54">
      <t>ダイ</t>
    </rPh>
    <phoneticPr fontId="2"/>
  </si>
  <si>
    <t>「簡易水道の建設改良に要する経費」は、繰出基準第５の１(2)により算定された額。</t>
    <rPh sb="19" eb="20">
      <t>ク</t>
    </rPh>
    <rPh sb="20" eb="21">
      <t>デ</t>
    </rPh>
    <rPh sb="21" eb="23">
      <t>キジュン</t>
    </rPh>
    <rPh sb="23" eb="24">
      <t>ダイ</t>
    </rPh>
    <phoneticPr fontId="2"/>
  </si>
  <si>
    <t>「簡易水道の建設改良に要する経費（平成14年度から令和２年度までの臨時措置分臨時措置分）」は、繰出基準第５の１(2)イただし書きにより算定された額。</t>
    <rPh sb="38" eb="40">
      <t>リンジ</t>
    </rPh>
    <rPh sb="40" eb="42">
      <t>ソチ</t>
    </rPh>
    <rPh sb="42" eb="43">
      <t>ブン</t>
    </rPh>
    <rPh sb="47" eb="48">
      <t>ク</t>
    </rPh>
    <rPh sb="48" eb="49">
      <t>デ</t>
    </rPh>
    <rPh sb="49" eb="51">
      <t>キジュン</t>
    </rPh>
    <rPh sb="51" eb="52">
      <t>ダイ</t>
    </rPh>
    <rPh sb="62" eb="63">
      <t>ガ</t>
    </rPh>
    <phoneticPr fontId="2"/>
  </si>
  <si>
    <t>「簡易水道未普及解消緊急対策事業に要する経費」は、繰出基準第５の３（2）イにより算定された額。</t>
    <rPh sb="25" eb="26">
      <t>ク</t>
    </rPh>
    <rPh sb="26" eb="27">
      <t>ダ</t>
    </rPh>
    <rPh sb="27" eb="29">
      <t>キジュン</t>
    </rPh>
    <rPh sb="29" eb="30">
      <t>ダイ</t>
    </rPh>
    <rPh sb="40" eb="42">
      <t>サンテイ</t>
    </rPh>
    <rPh sb="45" eb="46">
      <t>ガク</t>
    </rPh>
    <phoneticPr fontId="2"/>
  </si>
  <si>
    <t>「地方公営企業法の適用に要する経費」は、繰出基準第５の５（2）により算定された額。</t>
    <rPh sb="1" eb="3">
      <t>チホウ</t>
    </rPh>
    <rPh sb="3" eb="5">
      <t>コウエイ</t>
    </rPh>
    <rPh sb="5" eb="7">
      <t>キギョウ</t>
    </rPh>
    <rPh sb="7" eb="8">
      <t>ホウ</t>
    </rPh>
    <rPh sb="9" eb="11">
      <t>テキヨウ</t>
    </rPh>
    <rPh sb="12" eb="13">
      <t>ヨウ</t>
    </rPh>
    <rPh sb="15" eb="17">
      <t>ケイヒ</t>
    </rPh>
    <rPh sb="20" eb="21">
      <t>ク</t>
    </rPh>
    <rPh sb="21" eb="22">
      <t>ダ</t>
    </rPh>
    <rPh sb="22" eb="24">
      <t>キジュン</t>
    </rPh>
    <rPh sb="24" eb="25">
      <t>ダイ</t>
    </rPh>
    <rPh sb="34" eb="36">
      <t>サンテイ</t>
    </rPh>
    <rPh sb="39" eb="40">
      <t>ガク</t>
    </rPh>
    <phoneticPr fontId="2"/>
  </si>
  <si>
    <t>「市場の建設改良に要する経費」は、繰出基準第６の２(2)により算定された額。</t>
    <rPh sb="17" eb="18">
      <t>ク</t>
    </rPh>
    <rPh sb="18" eb="19">
      <t>デ</t>
    </rPh>
    <rPh sb="19" eb="21">
      <t>キジュン</t>
    </rPh>
    <rPh sb="21" eb="22">
      <t>ダイ</t>
    </rPh>
    <phoneticPr fontId="2"/>
  </si>
  <si>
    <t>「雨水処理に要する経費」は、繰出基準第７の１（2）により算定された額のうち資本費分。</t>
    <rPh sb="1" eb="3">
      <t>ウスイ</t>
    </rPh>
    <rPh sb="3" eb="5">
      <t>ショリ</t>
    </rPh>
    <rPh sb="6" eb="7">
      <t>ヨウ</t>
    </rPh>
    <rPh sb="9" eb="11">
      <t>ケイヒ</t>
    </rPh>
    <rPh sb="14" eb="15">
      <t>ク</t>
    </rPh>
    <rPh sb="15" eb="16">
      <t>ダ</t>
    </rPh>
    <rPh sb="16" eb="18">
      <t>キジュン</t>
    </rPh>
    <rPh sb="18" eb="19">
      <t>ダイ</t>
    </rPh>
    <rPh sb="37" eb="40">
      <t>シホンヒ</t>
    </rPh>
    <rPh sb="40" eb="41">
      <t>ブン</t>
    </rPh>
    <phoneticPr fontId="2"/>
  </si>
  <si>
    <t>「分流式下水道等に要する経費」は、繰出基準第７の２(2)により算定された額。</t>
    <rPh sb="1" eb="3">
      <t>ブンリュウ</t>
    </rPh>
    <rPh sb="3" eb="4">
      <t>シキ</t>
    </rPh>
    <rPh sb="4" eb="7">
      <t>ゲスイドウ</t>
    </rPh>
    <rPh sb="7" eb="8">
      <t>トウ</t>
    </rPh>
    <rPh sb="9" eb="10">
      <t>ヨウ</t>
    </rPh>
    <rPh sb="12" eb="14">
      <t>ケイヒ</t>
    </rPh>
    <rPh sb="17" eb="19">
      <t>クリダシ</t>
    </rPh>
    <rPh sb="19" eb="21">
      <t>キジュン</t>
    </rPh>
    <rPh sb="21" eb="22">
      <t>ダイ</t>
    </rPh>
    <rPh sb="31" eb="33">
      <t>サンテイ</t>
    </rPh>
    <rPh sb="36" eb="37">
      <t>ガク</t>
    </rPh>
    <phoneticPr fontId="2"/>
  </si>
  <si>
    <t>「流域下水道の建設に要する経費」は繰出基準第７の３（2）ただし書きにより算定された額。</t>
    <rPh sb="1" eb="3">
      <t>リュウイキ</t>
    </rPh>
    <rPh sb="3" eb="6">
      <t>ゲスイドウ</t>
    </rPh>
    <rPh sb="7" eb="9">
      <t>ケンセツ</t>
    </rPh>
    <rPh sb="10" eb="11">
      <t>ヨウ</t>
    </rPh>
    <rPh sb="13" eb="15">
      <t>ケイヒ</t>
    </rPh>
    <rPh sb="17" eb="19">
      <t>クリダシ</t>
    </rPh>
    <rPh sb="19" eb="21">
      <t>キジュン</t>
    </rPh>
    <rPh sb="21" eb="22">
      <t>ダイ</t>
    </rPh>
    <rPh sb="31" eb="32">
      <t>ガ</t>
    </rPh>
    <phoneticPr fontId="2"/>
  </si>
  <si>
    <t>「高度処理に要する経費」は繰出基準第７の７（2）により算定された額のうち資本費分。</t>
    <rPh sb="1" eb="3">
      <t>コウド</t>
    </rPh>
    <rPh sb="3" eb="5">
      <t>ショリ</t>
    </rPh>
    <rPh sb="6" eb="7">
      <t>ヨウ</t>
    </rPh>
    <rPh sb="9" eb="11">
      <t>ケイヒ</t>
    </rPh>
    <rPh sb="13" eb="15">
      <t>クリダシ</t>
    </rPh>
    <rPh sb="15" eb="17">
      <t>キジュン</t>
    </rPh>
    <rPh sb="17" eb="18">
      <t>ダイ</t>
    </rPh>
    <rPh sb="36" eb="38">
      <t>シホン</t>
    </rPh>
    <rPh sb="38" eb="39">
      <t>ヒ</t>
    </rPh>
    <rPh sb="39" eb="40">
      <t>ブン</t>
    </rPh>
    <phoneticPr fontId="2"/>
  </si>
  <si>
    <t>「広域化・共同化の推進に要する経費」は繰出基準第７の９（2）により算定された額。</t>
    <rPh sb="1" eb="4">
      <t>コウイキカ</t>
    </rPh>
    <rPh sb="5" eb="8">
      <t>キョウドウカ</t>
    </rPh>
    <rPh sb="9" eb="11">
      <t>スイシン</t>
    </rPh>
    <rPh sb="12" eb="13">
      <t>ヨウ</t>
    </rPh>
    <rPh sb="15" eb="17">
      <t>ケイヒ</t>
    </rPh>
    <rPh sb="19" eb="21">
      <t>クリダシ</t>
    </rPh>
    <rPh sb="21" eb="23">
      <t>キジュン</t>
    </rPh>
    <rPh sb="23" eb="24">
      <t>ダイ</t>
    </rPh>
    <phoneticPr fontId="2"/>
  </si>
  <si>
    <t>「地方公営企業法の適用に要する経費」は繰出基準第７の１０（2）により算定された額。</t>
    <rPh sb="1" eb="3">
      <t>チホウ</t>
    </rPh>
    <rPh sb="3" eb="5">
      <t>コウエイ</t>
    </rPh>
    <rPh sb="5" eb="7">
      <t>キギョウ</t>
    </rPh>
    <rPh sb="7" eb="8">
      <t>ホウ</t>
    </rPh>
    <rPh sb="9" eb="11">
      <t>テキヨウ</t>
    </rPh>
    <rPh sb="12" eb="13">
      <t>ヨウ</t>
    </rPh>
    <rPh sb="15" eb="17">
      <t>ケイヒ</t>
    </rPh>
    <rPh sb="19" eb="20">
      <t>ク</t>
    </rPh>
    <rPh sb="20" eb="21">
      <t>ダ</t>
    </rPh>
    <rPh sb="21" eb="23">
      <t>キジュン</t>
    </rPh>
    <rPh sb="23" eb="24">
      <t>ダイ</t>
    </rPh>
    <rPh sb="34" eb="36">
      <t>サンテイ</t>
    </rPh>
    <rPh sb="39" eb="40">
      <t>ガク</t>
    </rPh>
    <phoneticPr fontId="2"/>
  </si>
  <si>
    <t>「小規模集合排水処理施設整備事業に要する経費」は繰出基準第７の１１（2）ただし書きにより算定された額。</t>
    <rPh sb="1" eb="4">
      <t>ショウキボ</t>
    </rPh>
    <rPh sb="4" eb="6">
      <t>シュウゴウ</t>
    </rPh>
    <rPh sb="6" eb="8">
      <t>ハイスイ</t>
    </rPh>
    <rPh sb="8" eb="10">
      <t>ショリ</t>
    </rPh>
    <rPh sb="10" eb="12">
      <t>シセツ</t>
    </rPh>
    <rPh sb="12" eb="14">
      <t>セイビ</t>
    </rPh>
    <rPh sb="14" eb="16">
      <t>ジギョウ</t>
    </rPh>
    <rPh sb="17" eb="18">
      <t>ヨウ</t>
    </rPh>
    <rPh sb="20" eb="22">
      <t>ケイヒ</t>
    </rPh>
    <rPh sb="24" eb="26">
      <t>クリダシ</t>
    </rPh>
    <rPh sb="26" eb="28">
      <t>キジュン</t>
    </rPh>
    <rPh sb="28" eb="29">
      <t>ダイ</t>
    </rPh>
    <rPh sb="39" eb="40">
      <t>ガ</t>
    </rPh>
    <phoneticPr fontId="2"/>
  </si>
  <si>
    <t>「個別排水処理施設整備事業に要する経費」は繰出基準第７の１２（2）ただし書きにより算定された額。</t>
    <rPh sb="1" eb="3">
      <t>コベツ</t>
    </rPh>
    <rPh sb="3" eb="5">
      <t>ハイスイ</t>
    </rPh>
    <rPh sb="5" eb="7">
      <t>ショリ</t>
    </rPh>
    <rPh sb="7" eb="9">
      <t>シセツ</t>
    </rPh>
    <rPh sb="9" eb="11">
      <t>セイビ</t>
    </rPh>
    <rPh sb="11" eb="13">
      <t>ジギョウ</t>
    </rPh>
    <rPh sb="14" eb="15">
      <t>ヨウ</t>
    </rPh>
    <rPh sb="17" eb="19">
      <t>ケイヒ</t>
    </rPh>
    <rPh sb="21" eb="23">
      <t>クリダシ</t>
    </rPh>
    <rPh sb="23" eb="25">
      <t>キジュン</t>
    </rPh>
    <rPh sb="25" eb="26">
      <t>ダイ</t>
    </rPh>
    <rPh sb="36" eb="37">
      <t>ガ</t>
    </rPh>
    <phoneticPr fontId="2"/>
  </si>
  <si>
    <t>「下水道事業債(特別措置分）の償還に要する経費」は、繰出基準第７の１３(2)により算定された額。</t>
    <rPh sb="1" eb="4">
      <t>ゲスイドウ</t>
    </rPh>
    <rPh sb="4" eb="7">
      <t>ジギョウサイ</t>
    </rPh>
    <rPh sb="8" eb="10">
      <t>トクベツ</t>
    </rPh>
    <rPh sb="10" eb="12">
      <t>ソチ</t>
    </rPh>
    <rPh sb="12" eb="13">
      <t>ブン</t>
    </rPh>
    <rPh sb="15" eb="17">
      <t>ショウカン</t>
    </rPh>
    <rPh sb="18" eb="19">
      <t>ヨウ</t>
    </rPh>
    <rPh sb="21" eb="23">
      <t>ケイヒ</t>
    </rPh>
    <rPh sb="26" eb="28">
      <t>クリダシ</t>
    </rPh>
    <rPh sb="28" eb="30">
      <t>キジュン</t>
    </rPh>
    <rPh sb="30" eb="31">
      <t>ダイ</t>
    </rPh>
    <rPh sb="41" eb="43">
      <t>サンテイ</t>
    </rPh>
    <rPh sb="46" eb="47">
      <t>ガク</t>
    </rPh>
    <phoneticPr fontId="2"/>
  </si>
  <si>
    <t>「その他（普及特別対策分）」は、繰出基準第７の14（2）アにより算定された額。</t>
    <rPh sb="16" eb="17">
      <t>ク</t>
    </rPh>
    <rPh sb="17" eb="18">
      <t>ダ</t>
    </rPh>
    <rPh sb="18" eb="20">
      <t>キジュン</t>
    </rPh>
    <rPh sb="20" eb="21">
      <t>ダイ</t>
    </rPh>
    <rPh sb="32" eb="34">
      <t>サンテイ</t>
    </rPh>
    <rPh sb="37" eb="38">
      <t>ガク</t>
    </rPh>
    <phoneticPr fontId="2"/>
  </si>
  <si>
    <t>「その他（臨時措置分及び特例措置分）」は、繰出基準第７の14（2）イにより算定された額。</t>
    <rPh sb="21" eb="22">
      <t>ク</t>
    </rPh>
    <rPh sb="22" eb="23">
      <t>ダ</t>
    </rPh>
    <rPh sb="23" eb="25">
      <t>キジュン</t>
    </rPh>
    <rPh sb="25" eb="26">
      <t>ダイ</t>
    </rPh>
    <rPh sb="37" eb="39">
      <t>サンテイ</t>
    </rPh>
    <rPh sb="42" eb="43">
      <t>ガク</t>
    </rPh>
    <phoneticPr fontId="2"/>
  </si>
  <si>
    <t>「離島における旅客上屋の整備に要する経費」は、繰出基準第８(2)により算定された額。</t>
    <rPh sb="23" eb="24">
      <t>ク</t>
    </rPh>
    <rPh sb="24" eb="25">
      <t>デ</t>
    </rPh>
    <rPh sb="25" eb="27">
      <t>キジュン</t>
    </rPh>
    <rPh sb="27" eb="28">
      <t>ダイ</t>
    </rPh>
    <phoneticPr fontId="2"/>
  </si>
  <si>
    <t>「臨時財政特例債の償還に要する経費」は、繰出基準第９の５（２）により算定された額。</t>
    <rPh sb="1" eb="3">
      <t>リンジ</t>
    </rPh>
    <rPh sb="3" eb="5">
      <t>ザイセイ</t>
    </rPh>
    <rPh sb="5" eb="7">
      <t>トクレイ</t>
    </rPh>
    <rPh sb="7" eb="8">
      <t>サイ</t>
    </rPh>
    <rPh sb="9" eb="11">
      <t>ショウカン</t>
    </rPh>
    <rPh sb="12" eb="13">
      <t>ヨウ</t>
    </rPh>
    <rPh sb="15" eb="17">
      <t>ケイヒ</t>
    </rPh>
    <rPh sb="20" eb="22">
      <t>クリダシ</t>
    </rPh>
    <rPh sb="22" eb="24">
      <t>キジュン</t>
    </rPh>
    <rPh sb="24" eb="25">
      <t>ダイ</t>
    </rPh>
    <rPh sb="34" eb="36">
      <t>サンテイ</t>
    </rPh>
    <rPh sb="39" eb="40">
      <t>ガク</t>
    </rPh>
    <phoneticPr fontId="2"/>
  </si>
  <si>
    <t>「地方公営企業法の適用に要する経費」は、繰出基準第９の６（２）により算定された額。</t>
    <rPh sb="1" eb="3">
      <t>チホウ</t>
    </rPh>
    <rPh sb="3" eb="5">
      <t>コウエイ</t>
    </rPh>
    <rPh sb="5" eb="7">
      <t>キギョウ</t>
    </rPh>
    <rPh sb="7" eb="8">
      <t>ホウ</t>
    </rPh>
    <rPh sb="9" eb="11">
      <t>テキヨウ</t>
    </rPh>
    <rPh sb="12" eb="13">
      <t>ヨウ</t>
    </rPh>
    <rPh sb="15" eb="17">
      <t>ケイヒ</t>
    </rPh>
    <rPh sb="20" eb="22">
      <t>クリダシ</t>
    </rPh>
    <rPh sb="22" eb="24">
      <t>キジュン</t>
    </rPh>
    <rPh sb="24" eb="25">
      <t>ダイ</t>
    </rPh>
    <rPh sb="34" eb="36">
      <t>サンテイ</t>
    </rPh>
    <rPh sb="39" eb="40">
      <t>ガク</t>
    </rPh>
    <phoneticPr fontId="2"/>
  </si>
  <si>
    <t>「公営企業の脱炭素化の取組に要する経費（出資債は除く。）」は、繰出基準第９の８（２）により算定された額。</t>
    <phoneticPr fontId="2"/>
  </si>
  <si>
    <t>流域下水道の建設に要する経費（平成12年度から令和６年度までの臨時措置分）</t>
    <rPh sb="19" eb="21">
      <t>ネンド</t>
    </rPh>
    <rPh sb="23" eb="25">
      <t>レイワ</t>
    </rPh>
    <phoneticPr fontId="2"/>
  </si>
  <si>
    <t>小規模集合排水処理施設整備事業に要する経費（平成９年度から令和６年度までの臨時措置分）</t>
    <rPh sb="29" eb="31">
      <t>レイワ</t>
    </rPh>
    <phoneticPr fontId="2"/>
  </si>
  <si>
    <t>個別排水処理施設整備事業に要する経費（平成９年度から令和６年度までの臨時措置分）</t>
    <rPh sb="0" eb="2">
      <t>コベツ</t>
    </rPh>
    <rPh sb="26" eb="28">
      <t>レイワ</t>
    </rPh>
    <phoneticPr fontId="2"/>
  </si>
  <si>
    <t>西村山広域行政事務組合</t>
    <phoneticPr fontId="2"/>
  </si>
  <si>
    <t>桐生地域医療企業団</t>
    <rPh sb="6" eb="9">
      <t>キギョウダン</t>
    </rPh>
    <phoneticPr fontId="2"/>
  </si>
  <si>
    <t>佐久環境衛生組合</t>
  </si>
  <si>
    <t>浜名湖ボートレース企業団</t>
  </si>
  <si>
    <t>相楽広域行政組合</t>
  </si>
  <si>
    <t>大阪南消防組合</t>
    <rPh sb="0" eb="3">
      <t>オオサカミナミ</t>
    </rPh>
    <phoneticPr fontId="2"/>
  </si>
  <si>
    <t>大阪府都市ボートレース企業団</t>
    <rPh sb="3" eb="5">
      <t>トシ</t>
    </rPh>
    <rPh sb="11" eb="14">
      <t>キギョウダン</t>
    </rPh>
    <phoneticPr fontId="2"/>
  </si>
  <si>
    <t>美方郡広域事務組合</t>
  </si>
  <si>
    <t>那智勝浦町・太地町環境衛生施設一部事務組合</t>
  </si>
  <si>
    <t>新宮周辺広域市町村圏事務組合</t>
    <phoneticPr fontId="2"/>
  </si>
  <si>
    <t>香川県中部ボートレース事業組合</t>
    <rPh sb="0" eb="15">
      <t>カ</t>
    </rPh>
    <phoneticPr fontId="2"/>
  </si>
  <si>
    <t>八幡浜・大洲地区広域市町村圏組合</t>
  </si>
  <si>
    <t>伊佐湧水環境管理組合</t>
  </si>
  <si>
    <t>沖縄県市町村総合事務組合(普通会計分）</t>
    <rPh sb="13" eb="15">
      <t>フツウ</t>
    </rPh>
    <rPh sb="15" eb="17">
      <t>カイケイ</t>
    </rPh>
    <rPh sb="17" eb="18">
      <t>ブン</t>
    </rPh>
    <phoneticPr fontId="8"/>
  </si>
  <si>
    <t>089478</t>
  </si>
  <si>
    <t>茨城県央環境衛生組合</t>
    <rPh sb="0" eb="4">
      <t>イバラキケンオウ</t>
    </rPh>
    <rPh sb="4" eb="6">
      <t>カンキョウ</t>
    </rPh>
    <rPh sb="6" eb="10">
      <t>エイセイクミアイ</t>
    </rPh>
    <phoneticPr fontId="2"/>
  </si>
  <si>
    <t>日高中部広域連合</t>
    <phoneticPr fontId="2"/>
  </si>
  <si>
    <t>478539</t>
  </si>
  <si>
    <t>沖縄県市町村総合事務組合(事業会計分）</t>
    <rPh sb="0" eb="3">
      <t>オキナワケン</t>
    </rPh>
    <rPh sb="3" eb="6">
      <t>シチョウソン</t>
    </rPh>
    <rPh sb="6" eb="8">
      <t>ソウゴウ</t>
    </rPh>
    <rPh sb="8" eb="10">
      <t>ジム</t>
    </rPh>
    <rPh sb="10" eb="12">
      <t>クミアイ</t>
    </rPh>
    <rPh sb="13" eb="15">
      <t>ジギョウ</t>
    </rPh>
    <rPh sb="15" eb="17">
      <t>カイケイ</t>
    </rPh>
    <rPh sb="17" eb="18">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</si>
</sst>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176" formatCode="#,##0;&quot;△ &quot;#,##0"/>
    <numFmt numFmtId="177" formatCode="#,##0_ "/>
    <numFmt numFmtId="178" formatCode="#,##0.000;&quot;▲ &quot;#,##0.000"/>
    <numFmt numFmtId="179" formatCode="#,##0;&quot;▲ &quot;#,##0"/>
    <numFmt numFmtId="180" formatCode="#,##0_);\(#,##0\)"/>
    <numFmt numFmtId="181" formatCode="#,##0.000_);\(#,##0.000\)"/>
    <numFmt numFmtId="182" formatCode="0\ ;&quot;△ &quot;0\ ;&quot;- &quot;"/>
    <numFmt numFmtId="183" formatCode="#,##0_);[Red]\(#,##0\)"/>
    <numFmt numFmtId="184" formatCode="#,##0_ &quot;年度&quot;"/>
    <numFmt numFmtId="185" formatCode="#,##0.000_ ;[Red]\-#,##0.000\ "/>
    <numFmt numFmtId="186" formatCode="0&quot;年度&quot;"/>
    <numFmt numFmtId="187" formatCode="#,##0.000;&quot;△ &quot;#,##0.000"/>
    <numFmt numFmtId="188" formatCode="#,##0.0;&quot;▲ &quot;#,##0.0"/>
    <numFmt numFmtId="189" formatCode="&quot;ver.&quot;\ @"/>
    <numFmt numFmtId="190" formatCode="0.000_);[Red]\(0.000\)"/>
    <numFmt numFmtId="191" formatCode="0.000;&quot;▲ &quot;0.000"/>
    <numFmt numFmtId="192" formatCode="#,##0.0;[Red]\-#,##0.0"/>
    <numFmt numFmtId="193" formatCode="#,##0.000;[Red]\-#,##0.000"/>
    <numFmt numFmtId="194" formatCode="0_);[Red]\(0\)"/>
    <numFmt numFmtId="195" formatCode="&quot;¥&quot;#,##0_);[Red]\(&quot;¥&quot;#,##0\)"/>
    <numFmt numFmtId="196" formatCode="0.000"/>
    <numFmt numFmtId="197" formatCode="0.0_);[Red]\(0.0\)"/>
  </numFmts>
  <fonts count="42">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8"/>
      <name val="ＭＳ Ｐゴシック"/>
      <family val="3"/>
      <charset val="128"/>
    </font>
    <font>
      <sz val="6"/>
      <name val="ＭＳ Ｐ明朝"/>
      <family val="1"/>
      <charset val="128"/>
    </font>
    <font>
      <sz val="7"/>
      <name val="ＭＳ Ｐ明朝"/>
      <family val="1"/>
      <charset val="128"/>
    </font>
    <font>
      <sz val="10"/>
      <name val="ＭＳ Ｐゴシック"/>
      <family val="3"/>
      <charset val="128"/>
    </font>
    <font>
      <sz val="9"/>
      <name val="ＭＳ Ｐゴシック"/>
      <family val="3"/>
      <charset val="128"/>
    </font>
    <font>
      <sz val="12"/>
      <name val="ＤＨＰ特太ゴシック体"/>
      <family val="3"/>
      <charset val="128"/>
    </font>
    <font>
      <sz val="11"/>
      <name val="ＤＨＰ特太ゴシック体"/>
      <family val="3"/>
      <charset val="128"/>
    </font>
    <font>
      <b/>
      <sz val="8"/>
      <name val="ＭＳ Ｐ明朝"/>
      <family val="1"/>
      <charset val="128"/>
    </font>
    <font>
      <sz val="10"/>
      <color indexed="81"/>
      <name val="ＭＳ Ｐゴシック"/>
      <family val="3"/>
      <charset val="128"/>
    </font>
    <font>
      <sz val="9"/>
      <name val="ＭＳ Ｐ明朝"/>
      <family val="1"/>
      <charset val="128"/>
    </font>
    <font>
      <sz val="8"/>
      <color indexed="10"/>
      <name val="ＭＳ Ｐゴシック"/>
      <family val="3"/>
      <charset val="128"/>
    </font>
    <font>
      <sz val="10"/>
      <name val="ＭＳ Ｐ明朝"/>
      <family val="1"/>
      <charset val="128"/>
    </font>
    <font>
      <sz val="14"/>
      <name val="ＭＳ Ｐ明朝"/>
      <family val="1"/>
      <charset val="128"/>
    </font>
    <font>
      <sz val="11"/>
      <name val="ＭＳ Ｐ明朝"/>
      <family val="1"/>
      <charset val="128"/>
    </font>
    <font>
      <sz val="12"/>
      <name val="ＭＳ Ｐ明朝"/>
      <family val="1"/>
      <charset val="128"/>
    </font>
    <font>
      <sz val="12"/>
      <name val="ＭＳ Ｐゴシック"/>
      <family val="3"/>
      <charset val="128"/>
    </font>
    <font>
      <sz val="8"/>
      <color indexed="10"/>
      <name val="ＭＳ Ｐ明朝"/>
      <family val="1"/>
      <charset val="128"/>
    </font>
    <font>
      <sz val="2"/>
      <name val="ＭＳ Ｐ明朝"/>
      <family val="1"/>
      <charset val="128"/>
    </font>
    <font>
      <sz val="11"/>
      <name val="ＤＨＰ特太ゴシック体"/>
      <family val="3"/>
      <charset val="128"/>
    </font>
    <font>
      <sz val="6"/>
      <name val="ＭＳ Ｐゴシック"/>
      <family val="3"/>
      <charset val="128"/>
    </font>
    <font>
      <sz val="11"/>
      <name val="HGS創英角ｺﾞｼｯｸUB"/>
      <family val="3"/>
      <charset val="128"/>
    </font>
    <font>
      <sz val="9"/>
      <color indexed="81"/>
      <name val="ＭＳ Ｐゴシック"/>
      <family val="3"/>
      <charset val="128"/>
    </font>
    <font>
      <u/>
      <sz val="12"/>
      <name val="ＭＳ Ｐ明朝"/>
      <family val="1"/>
      <charset val="128"/>
    </font>
    <font>
      <strike/>
      <sz val="8"/>
      <name val="ＭＳ Ｐ明朝"/>
      <family val="1"/>
      <charset val="128"/>
    </font>
    <font>
      <b/>
      <sz val="9"/>
      <color indexed="81"/>
      <name val="MS P ゴシック"/>
      <family val="3"/>
      <charset val="128"/>
    </font>
    <font>
      <sz val="9"/>
      <color indexed="81"/>
      <name val="MS P ゴシック"/>
      <family val="3"/>
      <charset val="128"/>
    </font>
    <font>
      <sz val="11"/>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ajor"/>
    </font>
    <font>
      <sz val="8"/>
      <name val="ＭＳ Ｐゴシック"/>
      <family val="3"/>
      <charset val="128"/>
      <scheme val="minor"/>
    </font>
    <font>
      <sz val="11"/>
      <color theme="1"/>
      <name val="ＤＨＰ特太ゴシック体"/>
      <family val="3"/>
      <charset val="128"/>
    </font>
    <font>
      <sz val="8"/>
      <color theme="1"/>
      <name val="ＭＳ Ｐ明朝"/>
      <family val="1"/>
      <charset val="128"/>
    </font>
    <font>
      <sz val="8"/>
      <color theme="1"/>
      <name val="ＭＳ Ｐゴシック"/>
      <family val="3"/>
      <charset val="128"/>
    </font>
    <font>
      <sz val="7"/>
      <color theme="1"/>
      <name val="ＭＳ Ｐ明朝"/>
      <family val="1"/>
      <charset val="128"/>
    </font>
    <font>
      <sz val="10"/>
      <color rgb="FFFF0000"/>
      <name val="ＭＳ Ｐ明朝"/>
      <family val="1"/>
      <charset val="128"/>
    </font>
    <font>
      <sz val="8"/>
      <color rgb="FFFF0000"/>
      <name val="ＭＳ Ｐ明朝"/>
      <family val="1"/>
      <charset val="128"/>
    </font>
    <font>
      <sz val="8"/>
      <color rgb="FFFF0000"/>
      <name val="ＭＳ Ｐゴシック"/>
      <family val="3"/>
      <charset val="128"/>
    </font>
    <font>
      <sz val="10"/>
      <color indexed="81"/>
      <name val="ＭＳ Ｐゴシック"/>
      <family val="3"/>
      <charset val="128"/>
      <scheme val="major"/>
    </font>
  </fonts>
  <fills count="7">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99"/>
        <bgColor indexed="64"/>
      </patternFill>
    </fill>
    <fill>
      <patternFill patternType="solid">
        <fgColor theme="0"/>
        <bgColor indexed="64"/>
      </patternFill>
    </fill>
    <fill>
      <patternFill patternType="solid">
        <fgColor rgb="FFC1FFFF"/>
        <bgColor indexed="64"/>
      </patternFill>
    </fill>
  </fills>
  <borders count="281">
    <border>
      <left/>
      <right/>
      <top/>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hair">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double">
        <color indexed="64"/>
      </bottom>
      <diagonal/>
    </border>
    <border>
      <left/>
      <right style="thin">
        <color indexed="64"/>
      </right>
      <top/>
      <bottom style="double">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double">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style="thin">
        <color indexed="64"/>
      </right>
      <top style="medium">
        <color indexed="64"/>
      </top>
      <bottom style="double">
        <color indexed="64"/>
      </bottom>
      <diagonal style="thin">
        <color indexed="64"/>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bottom style="double">
        <color indexed="64"/>
      </bottom>
      <diagonal/>
    </border>
    <border>
      <left/>
      <right/>
      <top style="medium">
        <color indexed="64"/>
      </top>
      <bottom style="medium">
        <color indexed="64"/>
      </bottom>
      <diagonal/>
    </border>
    <border>
      <left style="medium">
        <color indexed="64"/>
      </left>
      <right style="medium">
        <color indexed="64"/>
      </right>
      <top/>
      <bottom style="double">
        <color indexed="64"/>
      </bottom>
      <diagonal/>
    </border>
    <border>
      <left/>
      <right style="hair">
        <color indexed="64"/>
      </right>
      <top style="hair">
        <color indexed="64"/>
      </top>
      <bottom style="hair">
        <color indexed="64"/>
      </bottom>
      <diagonal/>
    </border>
    <border>
      <left style="medium">
        <color indexed="64"/>
      </left>
      <right/>
      <top style="double">
        <color indexed="64"/>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style="hair">
        <color indexed="64"/>
      </right>
      <top style="thin">
        <color indexed="64"/>
      </top>
      <bottom style="hair">
        <color indexed="64"/>
      </bottom>
      <diagonal/>
    </border>
    <border>
      <left style="medium">
        <color indexed="64"/>
      </left>
      <right style="thin">
        <color indexed="64"/>
      </right>
      <top style="double">
        <color indexed="64"/>
      </top>
      <bottom style="hair">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hair">
        <color indexed="64"/>
      </top>
      <bottom/>
      <diagonal/>
    </border>
    <border>
      <left style="hair">
        <color indexed="64"/>
      </left>
      <right style="hair">
        <color indexed="64"/>
      </right>
      <top style="medium">
        <color indexed="64"/>
      </top>
      <bottom/>
      <diagonal/>
    </border>
    <border>
      <left/>
      <right style="hair">
        <color indexed="64"/>
      </right>
      <top/>
      <bottom/>
      <diagonal/>
    </border>
    <border>
      <left style="hair">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style="hair">
        <color indexed="64"/>
      </right>
      <top/>
      <bottom style="double">
        <color indexed="64"/>
      </bottom>
      <diagonal/>
    </border>
    <border>
      <left style="hair">
        <color indexed="64"/>
      </left>
      <right/>
      <top style="hair">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style="hair">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thin">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double">
        <color indexed="64"/>
      </bottom>
      <diagonal/>
    </border>
    <border>
      <left style="thin">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top/>
      <bottom style="medium">
        <color indexed="64"/>
      </bottom>
      <diagonal/>
    </border>
    <border>
      <left/>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double">
        <color indexed="64"/>
      </bottom>
      <diagonal style="thin">
        <color indexed="64"/>
      </diagonal>
    </border>
    <border diagonalDown="1">
      <left style="medium">
        <color indexed="64"/>
      </left>
      <right style="medium">
        <color indexed="64"/>
      </right>
      <top/>
      <bottom style="thin">
        <color indexed="64"/>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style="double">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double">
        <color indexed="64"/>
      </top>
      <bottom/>
      <diagonal/>
    </border>
    <border>
      <left style="medium">
        <color indexed="64"/>
      </left>
      <right style="hair">
        <color indexed="64"/>
      </right>
      <top style="double">
        <color indexed="64"/>
      </top>
      <bottom/>
      <diagonal/>
    </border>
    <border>
      <left style="medium">
        <color indexed="64"/>
      </left>
      <right style="hair">
        <color indexed="64"/>
      </right>
      <top style="thin">
        <color indexed="64"/>
      </top>
      <bottom/>
      <diagonal/>
    </border>
    <border diagonalUp="1">
      <left style="medium">
        <color indexed="64"/>
      </left>
      <right style="medium">
        <color indexed="64"/>
      </right>
      <top style="medium">
        <color indexed="64"/>
      </top>
      <bottom style="thin">
        <color indexed="64"/>
      </bottom>
      <diagonal style="thin">
        <color indexed="64"/>
      </diagonal>
    </border>
    <border>
      <left/>
      <right style="medium">
        <color indexed="64"/>
      </right>
      <top style="double">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double">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double">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double">
        <color indexed="64"/>
      </bottom>
      <diagonal style="thin">
        <color indexed="64"/>
      </diagonal>
    </border>
    <border>
      <left style="medium">
        <color indexed="64"/>
      </left>
      <right/>
      <top style="medium">
        <color indexed="64"/>
      </top>
      <bottom style="thin">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left style="thin">
        <color indexed="64"/>
      </left>
      <right style="hair">
        <color indexed="64"/>
      </right>
      <top style="thin">
        <color indexed="64"/>
      </top>
      <bottom/>
      <diagonal/>
    </border>
    <border>
      <left style="hair">
        <color indexed="64"/>
      </left>
      <right/>
      <top/>
      <bottom style="double">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double">
        <color indexed="64"/>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s>
  <cellStyleXfs count="23">
    <xf numFmtId="0" fontId="0" fillId="0" borderId="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30" fillId="0" borderId="0">
      <alignment vertical="center"/>
    </xf>
    <xf numFmtId="0" fontId="1" fillId="0" borderId="0">
      <alignment vertical="center"/>
    </xf>
    <xf numFmtId="0" fontId="1" fillId="0" borderId="0"/>
    <xf numFmtId="0" fontId="1" fillId="0" borderId="0"/>
  </cellStyleXfs>
  <cellXfs count="1497">
    <xf numFmtId="0" fontId="0" fillId="0" borderId="0" xfId="0"/>
    <xf numFmtId="191" fontId="4" fillId="3" borderId="1" xfId="17" applyNumberFormat="1" applyFont="1" applyFill="1" applyBorder="1" applyAlignment="1" applyProtection="1">
      <alignment vertical="center" shrinkToFit="1"/>
    </xf>
    <xf numFmtId="179" fontId="4" fillId="4" borderId="1" xfId="17" applyNumberFormat="1" applyFont="1" applyFill="1" applyBorder="1" applyAlignment="1" applyProtection="1">
      <alignment vertical="center" shrinkToFit="1"/>
      <protection locked="0"/>
    </xf>
    <xf numFmtId="179" fontId="4" fillId="4" borderId="2" xfId="17" applyNumberFormat="1" applyFont="1" applyFill="1" applyBorder="1" applyAlignment="1" applyProtection="1">
      <alignment vertical="center" shrinkToFit="1"/>
      <protection locked="0"/>
    </xf>
    <xf numFmtId="179" fontId="4" fillId="3" borderId="3" xfId="16" applyNumberFormat="1" applyFont="1" applyFill="1" applyBorder="1" applyAlignment="1" applyProtection="1">
      <alignment vertical="center" shrinkToFit="1"/>
    </xf>
    <xf numFmtId="179" fontId="4" fillId="4" borderId="1" xfId="16" applyNumberFormat="1" applyFont="1" applyFill="1" applyBorder="1" applyAlignment="1" applyProtection="1">
      <alignment vertical="center" shrinkToFit="1"/>
      <protection locked="0"/>
    </xf>
    <xf numFmtId="191" fontId="4" fillId="3" borderId="1" xfId="16" applyNumberFormat="1" applyFont="1" applyFill="1" applyBorder="1" applyAlignment="1" applyProtection="1">
      <alignment vertical="center" shrinkToFit="1"/>
    </xf>
    <xf numFmtId="179" fontId="4" fillId="4" borderId="4" xfId="16" applyNumberFormat="1" applyFont="1" applyFill="1" applyBorder="1" applyAlignment="1" applyProtection="1">
      <alignment vertical="center" shrinkToFit="1"/>
      <protection locked="0"/>
    </xf>
    <xf numFmtId="191" fontId="4" fillId="3" borderId="5" xfId="17" applyNumberFormat="1" applyFont="1" applyFill="1" applyBorder="1" applyAlignment="1" applyProtection="1">
      <alignment vertical="center" shrinkToFit="1"/>
    </xf>
    <xf numFmtId="179" fontId="4" fillId="4" borderId="5" xfId="17" applyNumberFormat="1" applyFont="1" applyFill="1" applyBorder="1" applyAlignment="1" applyProtection="1">
      <alignment vertical="center" shrinkToFit="1"/>
      <protection locked="0"/>
    </xf>
    <xf numFmtId="179" fontId="4" fillId="4" borderId="6" xfId="17" applyNumberFormat="1" applyFont="1" applyFill="1" applyBorder="1" applyAlignment="1" applyProtection="1">
      <alignment vertical="center" shrinkToFit="1"/>
      <protection locked="0"/>
    </xf>
    <xf numFmtId="179" fontId="4" fillId="3" borderId="7" xfId="16" applyNumberFormat="1" applyFont="1" applyFill="1" applyBorder="1" applyAlignment="1" applyProtection="1">
      <alignment vertical="center" shrinkToFit="1"/>
    </xf>
    <xf numFmtId="179" fontId="4" fillId="4" borderId="5" xfId="16" applyNumberFormat="1" applyFont="1" applyFill="1" applyBorder="1" applyAlignment="1" applyProtection="1">
      <alignment vertical="center" shrinkToFit="1"/>
      <protection locked="0"/>
    </xf>
    <xf numFmtId="191" fontId="4" fillId="3" borderId="5" xfId="16" applyNumberFormat="1" applyFont="1" applyFill="1" applyBorder="1" applyAlignment="1" applyProtection="1">
      <alignment vertical="center" shrinkToFit="1"/>
    </xf>
    <xf numFmtId="179" fontId="4" fillId="4" borderId="8" xfId="16" applyNumberFormat="1" applyFont="1" applyFill="1" applyBorder="1" applyAlignment="1" applyProtection="1">
      <alignment vertical="center" shrinkToFit="1"/>
      <protection locked="0"/>
    </xf>
    <xf numFmtId="191" fontId="4" fillId="3" borderId="9" xfId="17" applyNumberFormat="1" applyFont="1" applyFill="1" applyBorder="1" applyAlignment="1" applyProtection="1">
      <alignment vertical="center" shrinkToFit="1"/>
    </xf>
    <xf numFmtId="179" fontId="4" fillId="4" borderId="9" xfId="17" applyNumberFormat="1" applyFont="1" applyFill="1" applyBorder="1" applyAlignment="1" applyProtection="1">
      <alignment vertical="center" shrinkToFit="1"/>
      <protection locked="0"/>
    </xf>
    <xf numFmtId="179" fontId="4" fillId="4" borderId="10" xfId="17" applyNumberFormat="1" applyFont="1" applyFill="1" applyBorder="1" applyAlignment="1" applyProtection="1">
      <alignment vertical="center" shrinkToFit="1"/>
      <protection locked="0"/>
    </xf>
    <xf numFmtId="179" fontId="4" fillId="3" borderId="11" xfId="16" applyNumberFormat="1" applyFont="1" applyFill="1" applyBorder="1" applyAlignment="1" applyProtection="1">
      <alignment vertical="center" shrinkToFit="1"/>
    </xf>
    <xf numFmtId="179" fontId="4" fillId="4" borderId="9" xfId="16" applyNumberFormat="1" applyFont="1" applyFill="1" applyBorder="1" applyAlignment="1" applyProtection="1">
      <alignment vertical="center" shrinkToFit="1"/>
      <protection locked="0"/>
    </xf>
    <xf numFmtId="191" fontId="4" fillId="3" borderId="9" xfId="16" applyNumberFormat="1" applyFont="1" applyFill="1" applyBorder="1" applyAlignment="1" applyProtection="1">
      <alignment vertical="center" shrinkToFit="1"/>
    </xf>
    <xf numFmtId="179" fontId="4" fillId="4" borderId="12" xfId="16" applyNumberFormat="1" applyFont="1" applyFill="1" applyBorder="1" applyAlignment="1" applyProtection="1">
      <alignment vertical="center" shrinkToFit="1"/>
      <protection locked="0"/>
    </xf>
    <xf numFmtId="191" fontId="4" fillId="3" borderId="13" xfId="17" applyNumberFormat="1" applyFont="1" applyFill="1" applyBorder="1" applyAlignment="1" applyProtection="1">
      <alignment vertical="center" shrinkToFit="1"/>
    </xf>
    <xf numFmtId="179" fontId="4" fillId="4" borderId="13" xfId="17" applyNumberFormat="1" applyFont="1" applyFill="1" applyBorder="1" applyAlignment="1" applyProtection="1">
      <alignment vertical="center" shrinkToFit="1"/>
      <protection locked="0"/>
    </xf>
    <xf numFmtId="179" fontId="4" fillId="4" borderId="14" xfId="17" applyNumberFormat="1" applyFont="1" applyFill="1" applyBorder="1" applyAlignment="1" applyProtection="1">
      <alignment vertical="center" shrinkToFit="1"/>
      <protection locked="0"/>
    </xf>
    <xf numFmtId="179" fontId="4" fillId="3" borderId="15" xfId="16" applyNumberFormat="1" applyFont="1" applyFill="1" applyBorder="1" applyAlignment="1" applyProtection="1">
      <alignment vertical="center" shrinkToFit="1"/>
    </xf>
    <xf numFmtId="179" fontId="4" fillId="4" borderId="13" xfId="16" applyNumberFormat="1" applyFont="1" applyFill="1" applyBorder="1" applyAlignment="1" applyProtection="1">
      <alignment vertical="center" shrinkToFit="1"/>
      <protection locked="0"/>
    </xf>
    <xf numFmtId="191" fontId="4" fillId="3" borderId="13" xfId="16" applyNumberFormat="1" applyFont="1" applyFill="1" applyBorder="1" applyAlignment="1" applyProtection="1">
      <alignment vertical="center" shrinkToFit="1"/>
    </xf>
    <xf numFmtId="179" fontId="4" fillId="4" borderId="16" xfId="16" applyNumberFormat="1" applyFont="1" applyFill="1" applyBorder="1" applyAlignment="1" applyProtection="1">
      <alignment vertical="center" shrinkToFit="1"/>
      <protection locked="0"/>
    </xf>
    <xf numFmtId="191" fontId="4" fillId="3" borderId="17" xfId="17" applyNumberFormat="1" applyFont="1" applyFill="1" applyBorder="1" applyAlignment="1" applyProtection="1">
      <alignment vertical="center" shrinkToFit="1"/>
    </xf>
    <xf numFmtId="179" fontId="4" fillId="4" borderId="17" xfId="17" applyNumberFormat="1" applyFont="1" applyFill="1" applyBorder="1" applyAlignment="1" applyProtection="1">
      <alignment vertical="center" shrinkToFit="1"/>
      <protection locked="0"/>
    </xf>
    <xf numFmtId="179" fontId="4" fillId="4" borderId="18" xfId="17" applyNumberFormat="1" applyFont="1" applyFill="1" applyBorder="1" applyAlignment="1" applyProtection="1">
      <alignment vertical="center" shrinkToFit="1"/>
      <protection locked="0"/>
    </xf>
    <xf numFmtId="179" fontId="4" fillId="3" borderId="19" xfId="16" applyNumberFormat="1" applyFont="1" applyFill="1" applyBorder="1" applyAlignment="1" applyProtection="1">
      <alignment vertical="center" shrinkToFit="1"/>
    </xf>
    <xf numFmtId="179" fontId="4" fillId="4" borderId="17" xfId="16" applyNumberFormat="1" applyFont="1" applyFill="1" applyBorder="1" applyAlignment="1" applyProtection="1">
      <alignment vertical="center" shrinkToFit="1"/>
      <protection locked="0"/>
    </xf>
    <xf numFmtId="191" fontId="4" fillId="3" borderId="17" xfId="16" applyNumberFormat="1" applyFont="1" applyFill="1" applyBorder="1" applyAlignment="1" applyProtection="1">
      <alignment vertical="center" shrinkToFit="1"/>
    </xf>
    <xf numFmtId="179" fontId="4" fillId="4" borderId="20" xfId="16" applyNumberFormat="1" applyFont="1" applyFill="1" applyBorder="1" applyAlignment="1" applyProtection="1">
      <alignment vertical="center" shrinkToFit="1"/>
      <protection locked="0"/>
    </xf>
    <xf numFmtId="38" fontId="15" fillId="0" borderId="0" xfId="4" applyFont="1" applyFill="1" applyAlignment="1" applyProtection="1">
      <alignment vertical="center"/>
    </xf>
    <xf numFmtId="13" fontId="16" fillId="3" borderId="21" xfId="4" applyNumberFormat="1" applyFont="1" applyFill="1" applyBorder="1" applyAlignment="1" applyProtection="1">
      <alignment horizontal="center" vertical="center" shrinkToFit="1"/>
    </xf>
    <xf numFmtId="179" fontId="16" fillId="3" borderId="21" xfId="4" applyNumberFormat="1" applyFont="1" applyFill="1" applyBorder="1" applyAlignment="1" applyProtection="1">
      <alignment vertical="center" shrinkToFit="1"/>
    </xf>
    <xf numFmtId="179" fontId="16" fillId="4" borderId="22" xfId="4" applyNumberFormat="1" applyFont="1" applyFill="1" applyBorder="1" applyAlignment="1" applyProtection="1">
      <alignment vertical="center" shrinkToFit="1"/>
      <protection locked="0"/>
    </xf>
    <xf numFmtId="179" fontId="16" fillId="3" borderId="22" xfId="4" applyNumberFormat="1" applyFont="1" applyFill="1" applyBorder="1" applyAlignment="1" applyProtection="1">
      <alignment vertical="center" shrinkToFit="1"/>
    </xf>
    <xf numFmtId="179" fontId="16" fillId="4" borderId="23" xfId="4" applyNumberFormat="1" applyFont="1" applyFill="1" applyBorder="1" applyAlignment="1" applyProtection="1">
      <alignment vertical="center" shrinkToFit="1"/>
      <protection locked="0"/>
    </xf>
    <xf numFmtId="179" fontId="16" fillId="4" borderId="24" xfId="4" applyNumberFormat="1" applyFont="1" applyFill="1" applyBorder="1" applyAlignment="1" applyProtection="1">
      <alignment vertical="center" shrinkToFit="1"/>
      <protection locked="0"/>
    </xf>
    <xf numFmtId="13" fontId="16" fillId="3" borderId="25" xfId="4" applyNumberFormat="1" applyFont="1" applyFill="1" applyBorder="1" applyAlignment="1" applyProtection="1">
      <alignment horizontal="center" vertical="center" shrinkToFit="1"/>
    </xf>
    <xf numFmtId="179" fontId="16" fillId="3" borderId="25" xfId="4" applyNumberFormat="1" applyFont="1" applyFill="1" applyBorder="1" applyAlignment="1" applyProtection="1">
      <alignment vertical="center" shrinkToFit="1"/>
    </xf>
    <xf numFmtId="179" fontId="16" fillId="4" borderId="26" xfId="4" applyNumberFormat="1" applyFont="1" applyFill="1" applyBorder="1" applyAlignment="1" applyProtection="1">
      <alignment vertical="center" shrinkToFit="1"/>
      <protection locked="0"/>
    </xf>
    <xf numFmtId="179" fontId="16" fillId="3" borderId="26" xfId="4" applyNumberFormat="1" applyFont="1" applyFill="1" applyBorder="1" applyAlignment="1" applyProtection="1">
      <alignment vertical="center" shrinkToFit="1"/>
    </xf>
    <xf numFmtId="179" fontId="16" fillId="4" borderId="27" xfId="4" applyNumberFormat="1" applyFont="1" applyFill="1" applyBorder="1" applyAlignment="1" applyProtection="1">
      <alignment vertical="center" shrinkToFit="1"/>
      <protection locked="0"/>
    </xf>
    <xf numFmtId="179" fontId="16" fillId="4" borderId="28" xfId="4" applyNumberFormat="1" applyFont="1" applyFill="1" applyBorder="1" applyAlignment="1" applyProtection="1">
      <alignment vertical="center" shrinkToFit="1"/>
      <protection locked="0"/>
    </xf>
    <xf numFmtId="13" fontId="16" fillId="3" borderId="29" xfId="4" applyNumberFormat="1" applyFont="1" applyFill="1" applyBorder="1" applyAlignment="1" applyProtection="1">
      <alignment horizontal="center" vertical="center" shrinkToFit="1"/>
    </xf>
    <xf numFmtId="179" fontId="16" fillId="3" borderId="29" xfId="4" applyNumberFormat="1" applyFont="1" applyFill="1" applyBorder="1" applyAlignment="1" applyProtection="1">
      <alignment vertical="center" shrinkToFit="1"/>
    </xf>
    <xf numFmtId="179" fontId="16" fillId="4" borderId="30" xfId="4" applyNumberFormat="1" applyFont="1" applyFill="1" applyBorder="1" applyAlignment="1" applyProtection="1">
      <alignment vertical="center" shrinkToFit="1"/>
      <protection locked="0"/>
    </xf>
    <xf numFmtId="179" fontId="16" fillId="3" borderId="30" xfId="4" applyNumberFormat="1" applyFont="1" applyFill="1" applyBorder="1" applyAlignment="1" applyProtection="1">
      <alignment vertical="center" shrinkToFit="1"/>
    </xf>
    <xf numFmtId="179" fontId="16" fillId="4" borderId="31" xfId="4" applyNumberFormat="1" applyFont="1" applyFill="1" applyBorder="1" applyAlignment="1" applyProtection="1">
      <alignment vertical="center" shrinkToFit="1"/>
      <protection locked="0"/>
    </xf>
    <xf numFmtId="179" fontId="16" fillId="4" borderId="32" xfId="4" applyNumberFormat="1" applyFont="1" applyFill="1" applyBorder="1" applyAlignment="1" applyProtection="1">
      <alignment vertical="center" shrinkToFit="1"/>
      <protection locked="0"/>
    </xf>
    <xf numFmtId="180" fontId="18" fillId="3" borderId="21" xfId="4" applyNumberFormat="1" applyFont="1" applyFill="1" applyBorder="1" applyAlignment="1" applyProtection="1">
      <alignment horizontal="right" vertical="center" shrinkToFit="1"/>
    </xf>
    <xf numFmtId="180" fontId="18" fillId="4" borderId="22" xfId="4" applyNumberFormat="1" applyFont="1" applyFill="1" applyBorder="1" applyAlignment="1" applyProtection="1">
      <alignment vertical="center" shrinkToFit="1"/>
      <protection locked="0"/>
    </xf>
    <xf numFmtId="181" fontId="18" fillId="3" borderId="33" xfId="4" applyNumberFormat="1" applyFont="1" applyFill="1" applyBorder="1" applyAlignment="1" applyProtection="1">
      <alignment horizontal="right" vertical="center" shrinkToFit="1"/>
    </xf>
    <xf numFmtId="181" fontId="18" fillId="3" borderId="22" xfId="4" applyNumberFormat="1" applyFont="1" applyFill="1" applyBorder="1" applyAlignment="1" applyProtection="1">
      <alignment horizontal="right" vertical="center" shrinkToFit="1"/>
    </xf>
    <xf numFmtId="178" fontId="18" fillId="3" borderId="23" xfId="4" applyNumberFormat="1" applyFont="1" applyFill="1" applyBorder="1" applyAlignment="1" applyProtection="1">
      <alignment horizontal="right" vertical="center" shrinkToFit="1"/>
    </xf>
    <xf numFmtId="180" fontId="18" fillId="4" borderId="23" xfId="4" applyNumberFormat="1" applyFont="1" applyFill="1" applyBorder="1" applyAlignment="1" applyProtection="1">
      <alignment vertical="center" shrinkToFit="1"/>
      <protection locked="0"/>
    </xf>
    <xf numFmtId="180" fontId="18" fillId="3" borderId="25" xfId="4" applyNumberFormat="1" applyFont="1" applyFill="1" applyBorder="1" applyAlignment="1" applyProtection="1">
      <alignment horizontal="right" vertical="center" shrinkToFit="1"/>
    </xf>
    <xf numFmtId="180" fontId="18" fillId="4" borderId="26" xfId="4" applyNumberFormat="1" applyFont="1" applyFill="1" applyBorder="1" applyAlignment="1" applyProtection="1">
      <alignment vertical="center" shrinkToFit="1"/>
      <protection locked="0"/>
    </xf>
    <xf numFmtId="181" fontId="18" fillId="3" borderId="34" xfId="4" applyNumberFormat="1" applyFont="1" applyFill="1" applyBorder="1" applyAlignment="1" applyProtection="1">
      <alignment horizontal="right" vertical="center" shrinkToFit="1"/>
    </xf>
    <xf numFmtId="181" fontId="18" fillId="3" borderId="26" xfId="4" applyNumberFormat="1" applyFont="1" applyFill="1" applyBorder="1" applyAlignment="1" applyProtection="1">
      <alignment horizontal="right" vertical="center" shrinkToFit="1"/>
    </xf>
    <xf numFmtId="178" fontId="18" fillId="3" borderId="27" xfId="4" applyNumberFormat="1" applyFont="1" applyFill="1" applyBorder="1" applyAlignment="1" applyProtection="1">
      <alignment horizontal="right" vertical="center" shrinkToFit="1"/>
    </xf>
    <xf numFmtId="180" fontId="18" fillId="4" borderId="27" xfId="4" applyNumberFormat="1" applyFont="1" applyFill="1" applyBorder="1" applyAlignment="1" applyProtection="1">
      <alignment vertical="center" shrinkToFit="1"/>
      <protection locked="0"/>
    </xf>
    <xf numFmtId="180" fontId="18" fillId="3" borderId="29" xfId="4" applyNumberFormat="1" applyFont="1" applyFill="1" applyBorder="1" applyAlignment="1" applyProtection="1">
      <alignment horizontal="right" vertical="center" shrinkToFit="1"/>
    </xf>
    <xf numFmtId="180" fontId="18" fillId="4" borderId="30" xfId="4" applyNumberFormat="1" applyFont="1" applyFill="1" applyBorder="1" applyAlignment="1" applyProtection="1">
      <alignment vertical="center" shrinkToFit="1"/>
      <protection locked="0"/>
    </xf>
    <xf numFmtId="181" fontId="18" fillId="3" borderId="35" xfId="4" applyNumberFormat="1" applyFont="1" applyFill="1" applyBorder="1" applyAlignment="1" applyProtection="1">
      <alignment horizontal="right" vertical="center" shrinkToFit="1"/>
    </xf>
    <xf numFmtId="181" fontId="18" fillId="3" borderId="30" xfId="4" applyNumberFormat="1" applyFont="1" applyFill="1" applyBorder="1" applyAlignment="1" applyProtection="1">
      <alignment horizontal="right" vertical="center" shrinkToFit="1"/>
    </xf>
    <xf numFmtId="178" fontId="18" fillId="3" borderId="31" xfId="4" applyNumberFormat="1" applyFont="1" applyFill="1" applyBorder="1" applyAlignment="1" applyProtection="1">
      <alignment horizontal="right" vertical="center" shrinkToFit="1"/>
    </xf>
    <xf numFmtId="180" fontId="18" fillId="4" borderId="31" xfId="4" applyNumberFormat="1" applyFont="1" applyFill="1" applyBorder="1" applyAlignment="1" applyProtection="1">
      <alignment vertical="center" shrinkToFit="1"/>
      <protection locked="0"/>
    </xf>
    <xf numFmtId="176" fontId="1" fillId="3" borderId="36" xfId="0" applyNumberFormat="1" applyFont="1" applyFill="1" applyBorder="1" applyAlignment="1" applyProtection="1">
      <alignment shrinkToFit="1"/>
    </xf>
    <xf numFmtId="176" fontId="1" fillId="4" borderId="37" xfId="0" applyNumberFormat="1" applyFont="1" applyFill="1" applyBorder="1" applyAlignment="1" applyProtection="1">
      <alignment shrinkToFit="1"/>
      <protection locked="0"/>
    </xf>
    <xf numFmtId="176" fontId="1" fillId="4" borderId="37" xfId="0" applyNumberFormat="1" applyFont="1" applyFill="1" applyBorder="1" applyAlignment="1" applyProtection="1">
      <alignment horizontal="center" vertical="center" shrinkToFit="1"/>
      <protection locked="0"/>
    </xf>
    <xf numFmtId="176" fontId="1" fillId="4" borderId="27" xfId="0" applyNumberFormat="1" applyFont="1" applyFill="1" applyBorder="1" applyAlignment="1" applyProtection="1">
      <alignment shrinkToFit="1"/>
      <protection locked="0"/>
    </xf>
    <xf numFmtId="176" fontId="1" fillId="4" borderId="27" xfId="0" applyNumberFormat="1" applyFont="1" applyFill="1" applyBorder="1" applyAlignment="1" applyProtection="1">
      <alignment horizontal="center" vertical="center" shrinkToFit="1"/>
      <protection locked="0"/>
    </xf>
    <xf numFmtId="176" fontId="1" fillId="3" borderId="27" xfId="0" applyNumberFormat="1" applyFont="1" applyFill="1" applyBorder="1" applyAlignment="1" applyProtection="1">
      <alignment shrinkToFit="1"/>
    </xf>
    <xf numFmtId="176" fontId="1" fillId="3" borderId="37" xfId="0" applyNumberFormat="1" applyFont="1" applyFill="1" applyBorder="1" applyAlignment="1" applyProtection="1">
      <alignment shrinkToFit="1"/>
    </xf>
    <xf numFmtId="183" fontId="18" fillId="3" borderId="21" xfId="4" applyNumberFormat="1" applyFont="1" applyFill="1" applyBorder="1" applyAlignment="1" applyProtection="1">
      <alignment horizontal="right" vertical="center" shrinkToFit="1"/>
    </xf>
    <xf numFmtId="183" fontId="18" fillId="4" borderId="22" xfId="4" applyNumberFormat="1" applyFont="1" applyFill="1" applyBorder="1" applyAlignment="1" applyProtection="1">
      <alignment vertical="center" shrinkToFit="1"/>
      <protection locked="0"/>
    </xf>
    <xf numFmtId="183" fontId="18" fillId="4" borderId="38" xfId="4" applyNumberFormat="1" applyFont="1" applyFill="1" applyBorder="1" applyAlignment="1" applyProtection="1">
      <alignment vertical="center" shrinkToFit="1"/>
      <protection locked="0"/>
    </xf>
    <xf numFmtId="183" fontId="18" fillId="4" borderId="39" xfId="4" applyNumberFormat="1" applyFont="1" applyFill="1" applyBorder="1" applyAlignment="1" applyProtection="1">
      <alignment vertical="center" shrinkToFit="1"/>
      <protection locked="0"/>
    </xf>
    <xf numFmtId="183" fontId="18" fillId="3" borderId="25" xfId="4" applyNumberFormat="1" applyFont="1" applyFill="1" applyBorder="1" applyAlignment="1" applyProtection="1">
      <alignment horizontal="right" vertical="center" shrinkToFit="1"/>
    </xf>
    <xf numFmtId="183" fontId="18" fillId="4" borderId="26" xfId="4" applyNumberFormat="1" applyFont="1" applyFill="1" applyBorder="1" applyAlignment="1" applyProtection="1">
      <alignment vertical="center" shrinkToFit="1"/>
      <protection locked="0"/>
    </xf>
    <xf numFmtId="183" fontId="18" fillId="4" borderId="40" xfId="4" applyNumberFormat="1" applyFont="1" applyFill="1" applyBorder="1" applyAlignment="1" applyProtection="1">
      <alignment vertical="center" shrinkToFit="1"/>
      <protection locked="0"/>
    </xf>
    <xf numFmtId="183" fontId="18" fillId="4" borderId="41" xfId="4" applyNumberFormat="1" applyFont="1" applyFill="1" applyBorder="1" applyAlignment="1" applyProtection="1">
      <alignment vertical="center" shrinkToFit="1"/>
      <protection locked="0"/>
    </xf>
    <xf numFmtId="183" fontId="18" fillId="4" borderId="40" xfId="0" applyNumberFormat="1" applyFont="1" applyFill="1" applyBorder="1" applyAlignment="1" applyProtection="1">
      <alignment vertical="center" shrinkToFit="1"/>
      <protection locked="0"/>
    </xf>
    <xf numFmtId="183" fontId="18" fillId="4" borderId="41" xfId="0" applyNumberFormat="1" applyFont="1" applyFill="1" applyBorder="1" applyAlignment="1" applyProtection="1">
      <alignment vertical="center" shrinkToFit="1"/>
      <protection locked="0"/>
    </xf>
    <xf numFmtId="183" fontId="18" fillId="3" borderId="42" xfId="0" applyNumberFormat="1" applyFont="1" applyFill="1" applyBorder="1" applyAlignment="1" applyProtection="1">
      <alignment vertical="center" shrinkToFit="1"/>
    </xf>
    <xf numFmtId="183" fontId="18" fillId="3" borderId="29" xfId="4" applyNumberFormat="1" applyFont="1" applyFill="1" applyBorder="1" applyAlignment="1" applyProtection="1">
      <alignment horizontal="right" vertical="center" shrinkToFit="1"/>
    </xf>
    <xf numFmtId="183" fontId="18" fillId="4" borderId="30" xfId="4" applyNumberFormat="1" applyFont="1" applyFill="1" applyBorder="1" applyAlignment="1" applyProtection="1">
      <alignment vertical="center" shrinkToFit="1"/>
      <protection locked="0"/>
    </xf>
    <xf numFmtId="183" fontId="18" fillId="4" borderId="43" xfId="0" applyNumberFormat="1" applyFont="1" applyFill="1" applyBorder="1" applyAlignment="1" applyProtection="1">
      <alignment vertical="center" shrinkToFit="1"/>
      <protection locked="0"/>
    </xf>
    <xf numFmtId="183" fontId="18" fillId="4" borderId="44" xfId="0" applyNumberFormat="1" applyFont="1" applyFill="1" applyBorder="1" applyAlignment="1" applyProtection="1">
      <alignment vertical="center" shrinkToFit="1"/>
      <protection locked="0"/>
    </xf>
    <xf numFmtId="183" fontId="18" fillId="3" borderId="45" xfId="0" applyNumberFormat="1" applyFont="1" applyFill="1" applyBorder="1" applyAlignment="1" applyProtection="1">
      <alignment vertical="center" shrinkToFit="1"/>
    </xf>
    <xf numFmtId="183" fontId="18" fillId="3" borderId="21" xfId="4" applyNumberFormat="1" applyFont="1" applyFill="1" applyBorder="1" applyAlignment="1" applyProtection="1">
      <alignment vertical="center" shrinkToFit="1"/>
    </xf>
    <xf numFmtId="183" fontId="18" fillId="3" borderId="22" xfId="4" applyNumberFormat="1" applyFont="1" applyFill="1" applyBorder="1" applyAlignment="1" applyProtection="1">
      <alignment vertical="center" shrinkToFit="1"/>
    </xf>
    <xf numFmtId="183" fontId="18" fillId="4" borderId="46" xfId="4" applyNumberFormat="1" applyFont="1" applyFill="1" applyBorder="1" applyAlignment="1" applyProtection="1">
      <alignment vertical="center" shrinkToFit="1"/>
      <protection locked="0"/>
    </xf>
    <xf numFmtId="183" fontId="18" fillId="3" borderId="47" xfId="4" applyNumberFormat="1" applyFont="1" applyFill="1" applyBorder="1" applyAlignment="1" applyProtection="1">
      <alignment vertical="center" shrinkToFit="1"/>
    </xf>
    <xf numFmtId="183" fontId="18" fillId="4" borderId="23" xfId="4" applyNumberFormat="1" applyFont="1" applyFill="1" applyBorder="1" applyAlignment="1" applyProtection="1">
      <alignment vertical="center" shrinkToFit="1"/>
      <protection locked="0"/>
    </xf>
    <xf numFmtId="183" fontId="18" fillId="4" borderId="48" xfId="4" applyNumberFormat="1" applyFont="1" applyFill="1" applyBorder="1" applyAlignment="1" applyProtection="1">
      <alignment vertical="center" shrinkToFit="1"/>
      <protection locked="0"/>
    </xf>
    <xf numFmtId="0" fontId="18" fillId="4" borderId="49" xfId="4" applyNumberFormat="1" applyFont="1" applyFill="1" applyBorder="1" applyAlignment="1" applyProtection="1">
      <alignment vertical="center" shrinkToFit="1"/>
      <protection locked="0"/>
    </xf>
    <xf numFmtId="183" fontId="18" fillId="3" borderId="25" xfId="4" applyNumberFormat="1" applyFont="1" applyFill="1" applyBorder="1" applyAlignment="1" applyProtection="1">
      <alignment vertical="center" shrinkToFit="1"/>
    </xf>
    <xf numFmtId="183" fontId="18" fillId="3" borderId="26" xfId="4" applyNumberFormat="1" applyFont="1" applyFill="1" applyBorder="1" applyAlignment="1" applyProtection="1">
      <alignment vertical="center" shrinkToFit="1"/>
    </xf>
    <xf numFmtId="183" fontId="18" fillId="4" borderId="50" xfId="4" applyNumberFormat="1" applyFont="1" applyFill="1" applyBorder="1" applyAlignment="1" applyProtection="1">
      <alignment vertical="center" shrinkToFit="1"/>
      <protection locked="0"/>
    </xf>
    <xf numFmtId="183" fontId="18" fillId="3" borderId="51" xfId="4" applyNumberFormat="1" applyFont="1" applyFill="1" applyBorder="1" applyAlignment="1" applyProtection="1">
      <alignment vertical="center" shrinkToFit="1"/>
    </xf>
    <xf numFmtId="183" fontId="18" fillId="4" borderId="27" xfId="4" applyNumberFormat="1" applyFont="1" applyFill="1" applyBorder="1" applyAlignment="1" applyProtection="1">
      <alignment vertical="center" shrinkToFit="1"/>
      <protection locked="0"/>
    </xf>
    <xf numFmtId="183" fontId="18" fillId="4" borderId="52" xfId="4" applyNumberFormat="1" applyFont="1" applyFill="1" applyBorder="1" applyAlignment="1" applyProtection="1">
      <alignment vertical="center" shrinkToFit="1"/>
      <protection locked="0"/>
    </xf>
    <xf numFmtId="0" fontId="18" fillId="4" borderId="53" xfId="4" applyNumberFormat="1" applyFont="1" applyFill="1" applyBorder="1" applyAlignment="1" applyProtection="1">
      <alignment vertical="center" shrinkToFit="1"/>
      <protection locked="0"/>
    </xf>
    <xf numFmtId="183" fontId="18" fillId="4" borderId="50" xfId="0" applyNumberFormat="1" applyFont="1" applyFill="1" applyBorder="1" applyAlignment="1" applyProtection="1">
      <alignment vertical="center" shrinkToFit="1"/>
      <protection locked="0"/>
    </xf>
    <xf numFmtId="183" fontId="18" fillId="3" borderId="51" xfId="0" applyNumberFormat="1" applyFont="1" applyFill="1" applyBorder="1" applyAlignment="1" applyProtection="1">
      <alignment vertical="center" shrinkToFit="1"/>
    </xf>
    <xf numFmtId="183" fontId="18" fillId="4" borderId="27" xfId="0" applyNumberFormat="1" applyFont="1" applyFill="1" applyBorder="1" applyAlignment="1" applyProtection="1">
      <alignment vertical="center" shrinkToFit="1"/>
      <protection locked="0"/>
    </xf>
    <xf numFmtId="183" fontId="18" fillId="4" borderId="52" xfId="0" applyNumberFormat="1" applyFont="1" applyFill="1" applyBorder="1" applyAlignment="1" applyProtection="1">
      <alignment vertical="center" shrinkToFit="1"/>
      <protection locked="0"/>
    </xf>
    <xf numFmtId="183" fontId="18" fillId="3" borderId="29" xfId="4" applyNumberFormat="1" applyFont="1" applyFill="1" applyBorder="1" applyAlignment="1" applyProtection="1">
      <alignment vertical="center" shrinkToFit="1"/>
    </xf>
    <xf numFmtId="183" fontId="18" fillId="3" borderId="30" xfId="4" applyNumberFormat="1" applyFont="1" applyFill="1" applyBorder="1" applyAlignment="1" applyProtection="1">
      <alignment vertical="center" shrinkToFit="1"/>
    </xf>
    <xf numFmtId="183" fontId="18" fillId="4" borderId="54" xfId="0" applyNumberFormat="1" applyFont="1" applyFill="1" applyBorder="1" applyAlignment="1" applyProtection="1">
      <alignment vertical="center" shrinkToFit="1"/>
      <protection locked="0"/>
    </xf>
    <xf numFmtId="183" fontId="18" fillId="3" borderId="55" xfId="0" applyNumberFormat="1" applyFont="1" applyFill="1" applyBorder="1" applyAlignment="1" applyProtection="1">
      <alignment vertical="center" shrinkToFit="1"/>
    </xf>
    <xf numFmtId="183" fontId="18" fillId="4" borderId="31" xfId="0" applyNumberFormat="1" applyFont="1" applyFill="1" applyBorder="1" applyAlignment="1" applyProtection="1">
      <alignment vertical="center" shrinkToFit="1"/>
      <protection locked="0"/>
    </xf>
    <xf numFmtId="183" fontId="18" fillId="4" borderId="56" xfId="0" applyNumberFormat="1" applyFont="1" applyFill="1" applyBorder="1" applyAlignment="1" applyProtection="1">
      <alignment vertical="center" shrinkToFit="1"/>
      <protection locked="0"/>
    </xf>
    <xf numFmtId="0" fontId="18" fillId="4" borderId="57" xfId="4" applyNumberFormat="1" applyFont="1" applyFill="1" applyBorder="1" applyAlignment="1" applyProtection="1">
      <alignment vertical="center" shrinkToFit="1"/>
      <protection locked="0"/>
    </xf>
    <xf numFmtId="179" fontId="15" fillId="3" borderId="58" xfId="4" applyNumberFormat="1" applyFont="1" applyFill="1" applyBorder="1" applyAlignment="1" applyProtection="1">
      <alignment vertical="center" shrinkToFit="1"/>
    </xf>
    <xf numFmtId="38" fontId="15" fillId="4" borderId="58" xfId="4" applyFont="1" applyFill="1" applyBorder="1" applyAlignment="1" applyProtection="1">
      <alignment vertical="center" shrinkToFit="1"/>
      <protection locked="0"/>
    </xf>
    <xf numFmtId="179" fontId="15" fillId="4" borderId="21" xfId="4" applyNumberFormat="1" applyFont="1" applyFill="1" applyBorder="1" applyAlignment="1" applyProtection="1">
      <alignment vertical="center" shrinkToFit="1"/>
      <protection locked="0"/>
    </xf>
    <xf numFmtId="179" fontId="15" fillId="4" borderId="22" xfId="4" applyNumberFormat="1" applyFont="1" applyFill="1" applyBorder="1" applyAlignment="1" applyProtection="1">
      <alignment vertical="center" shrinkToFit="1"/>
      <protection locked="0"/>
    </xf>
    <xf numFmtId="179" fontId="15" fillId="3" borderId="21" xfId="4" applyNumberFormat="1" applyFont="1" applyFill="1" applyBorder="1" applyAlignment="1" applyProtection="1">
      <alignment vertical="center" shrinkToFit="1"/>
    </xf>
    <xf numFmtId="179" fontId="15" fillId="3" borderId="22" xfId="4" applyNumberFormat="1" applyFont="1" applyFill="1" applyBorder="1" applyAlignment="1" applyProtection="1">
      <alignment vertical="center" shrinkToFit="1"/>
    </xf>
    <xf numFmtId="179" fontId="15" fillId="4" borderId="29" xfId="4" applyNumberFormat="1" applyFont="1" applyFill="1" applyBorder="1" applyAlignment="1" applyProtection="1">
      <alignment vertical="center" shrinkToFit="1"/>
      <protection locked="0"/>
    </xf>
    <xf numFmtId="179" fontId="15" fillId="4" borderId="30" xfId="4" applyNumberFormat="1" applyFont="1" applyFill="1" applyBorder="1" applyAlignment="1" applyProtection="1">
      <alignment vertical="center" shrinkToFit="1"/>
      <protection locked="0"/>
    </xf>
    <xf numFmtId="0" fontId="15" fillId="4" borderId="59" xfId="4" applyNumberFormat="1" applyFont="1" applyFill="1" applyBorder="1" applyAlignment="1" applyProtection="1">
      <alignment vertical="center" shrinkToFit="1"/>
      <protection locked="0"/>
    </xf>
    <xf numFmtId="179" fontId="15" fillId="4" borderId="58" xfId="4" applyNumberFormat="1" applyFont="1" applyFill="1" applyBorder="1" applyAlignment="1" applyProtection="1">
      <alignment vertical="center" shrinkToFit="1"/>
      <protection locked="0"/>
    </xf>
    <xf numFmtId="185" fontId="15" fillId="3" borderId="58" xfId="4" applyNumberFormat="1" applyFont="1" applyFill="1" applyBorder="1" applyAlignment="1" applyProtection="1">
      <alignment vertical="center" shrinkToFit="1"/>
    </xf>
    <xf numFmtId="178" fontId="15" fillId="3" borderId="58" xfId="4" applyNumberFormat="1" applyFont="1" applyFill="1" applyBorder="1" applyAlignment="1" applyProtection="1">
      <alignment vertical="center" shrinkToFit="1"/>
    </xf>
    <xf numFmtId="178" fontId="15" fillId="3" borderId="21" xfId="4" applyNumberFormat="1" applyFont="1" applyFill="1" applyBorder="1" applyAlignment="1" applyProtection="1">
      <alignment horizontal="center" vertical="center" shrinkToFit="1"/>
    </xf>
    <xf numFmtId="178" fontId="15" fillId="3" borderId="22" xfId="4" applyNumberFormat="1" applyFont="1" applyFill="1" applyBorder="1" applyAlignment="1" applyProtection="1">
      <alignment horizontal="center" vertical="center" shrinkToFit="1"/>
    </xf>
    <xf numFmtId="179" fontId="15" fillId="4" borderId="60" xfId="4" applyNumberFormat="1" applyFont="1" applyFill="1" applyBorder="1" applyAlignment="1" applyProtection="1">
      <alignment vertical="center" shrinkToFit="1"/>
      <protection locked="0"/>
    </xf>
    <xf numFmtId="179" fontId="15" fillId="4" borderId="61" xfId="4" applyNumberFormat="1" applyFont="1" applyFill="1" applyBorder="1" applyAlignment="1" applyProtection="1">
      <alignment vertical="center" shrinkToFit="1"/>
      <protection locked="0"/>
    </xf>
    <xf numFmtId="0" fontId="1" fillId="5" borderId="0" xfId="0" applyFont="1" applyFill="1" applyAlignment="1" applyProtection="1">
      <alignment vertical="center"/>
    </xf>
    <xf numFmtId="0" fontId="1" fillId="5" borderId="0" xfId="0" applyFont="1" applyFill="1" applyAlignment="1" applyProtection="1">
      <alignment horizontal="center" vertical="center"/>
    </xf>
    <xf numFmtId="0" fontId="1" fillId="5" borderId="0" xfId="0" applyFont="1" applyFill="1" applyAlignment="1" applyProtection="1">
      <alignment horizontal="left" vertical="center"/>
    </xf>
    <xf numFmtId="0" fontId="0" fillId="5" borderId="0" xfId="0" applyFill="1" applyAlignment="1" applyProtection="1">
      <alignment vertical="top"/>
    </xf>
    <xf numFmtId="186" fontId="1" fillId="5" borderId="0" xfId="0" applyNumberFormat="1" applyFont="1" applyFill="1" applyAlignment="1" applyProtection="1">
      <alignment vertical="center"/>
    </xf>
    <xf numFmtId="0" fontId="0" fillId="5" borderId="24" xfId="0" applyFill="1" applyBorder="1" applyAlignment="1" applyProtection="1">
      <alignment horizontal="center" vertical="center"/>
    </xf>
    <xf numFmtId="186" fontId="1" fillId="5" borderId="62" xfId="0" applyNumberFormat="1" applyFont="1" applyFill="1" applyBorder="1" applyAlignment="1" applyProtection="1">
      <alignment vertical="center"/>
    </xf>
    <xf numFmtId="0" fontId="0" fillId="5" borderId="63" xfId="0" applyFill="1" applyBorder="1" applyAlignment="1" applyProtection="1">
      <alignment horizontal="center" vertical="center"/>
    </xf>
    <xf numFmtId="186" fontId="0" fillId="5" borderId="64" xfId="0" applyNumberFormat="1" applyFill="1" applyBorder="1" applyAlignment="1" applyProtection="1">
      <alignment horizontal="distributed" vertical="center"/>
    </xf>
    <xf numFmtId="186" fontId="1" fillId="5" borderId="65" xfId="0" applyNumberFormat="1" applyFont="1" applyFill="1" applyBorder="1" applyAlignment="1" applyProtection="1">
      <alignment vertical="center"/>
    </xf>
    <xf numFmtId="0" fontId="0" fillId="5" borderId="28" xfId="0" applyFill="1" applyBorder="1" applyAlignment="1" applyProtection="1">
      <alignment horizontal="center" vertical="center"/>
    </xf>
    <xf numFmtId="186" fontId="0" fillId="5" borderId="66" xfId="0" applyNumberFormat="1" applyFill="1" applyBorder="1" applyAlignment="1" applyProtection="1">
      <alignment horizontal="distributed" vertical="center"/>
    </xf>
    <xf numFmtId="0" fontId="0" fillId="5" borderId="67" xfId="0" applyFill="1" applyBorder="1" applyAlignment="1" applyProtection="1">
      <alignment horizontal="center" vertical="center"/>
    </xf>
    <xf numFmtId="0" fontId="1" fillId="5" borderId="68" xfId="0" applyFont="1" applyFill="1" applyBorder="1" applyAlignment="1" applyProtection="1">
      <alignment vertical="center" shrinkToFit="1"/>
    </xf>
    <xf numFmtId="0" fontId="1" fillId="5" borderId="0" xfId="0" applyFont="1" applyFill="1" applyBorder="1" applyAlignment="1" applyProtection="1">
      <alignment vertical="center" shrinkToFit="1"/>
    </xf>
    <xf numFmtId="0" fontId="1" fillId="5" borderId="0" xfId="0" applyFont="1" applyFill="1" applyBorder="1" applyAlignment="1" applyProtection="1">
      <alignment horizontal="center" vertical="center"/>
    </xf>
    <xf numFmtId="0" fontId="1" fillId="5" borderId="0" xfId="0" applyFont="1" applyFill="1" applyBorder="1" applyAlignment="1" applyProtection="1">
      <alignment vertical="center"/>
    </xf>
    <xf numFmtId="0" fontId="1" fillId="5" borderId="0" xfId="0" applyFont="1" applyFill="1" applyBorder="1" applyAlignment="1" applyProtection="1">
      <alignment horizontal="left" vertical="center"/>
    </xf>
    <xf numFmtId="0" fontId="1" fillId="5" borderId="69" xfId="0" applyFont="1" applyFill="1" applyBorder="1" applyAlignment="1" applyProtection="1">
      <alignment vertical="center"/>
    </xf>
    <xf numFmtId="0" fontId="0" fillId="5" borderId="70" xfId="0" applyFill="1" applyBorder="1" applyAlignment="1" applyProtection="1">
      <alignment horizontal="center" vertical="center"/>
    </xf>
    <xf numFmtId="0" fontId="0" fillId="5" borderId="71" xfId="0" applyFill="1" applyBorder="1" applyAlignment="1" applyProtection="1">
      <alignment horizontal="center" vertical="center"/>
    </xf>
    <xf numFmtId="38" fontId="1" fillId="5" borderId="0" xfId="4" applyFont="1" applyFill="1" applyAlignment="1" applyProtection="1">
      <alignment vertical="center"/>
    </xf>
    <xf numFmtId="38" fontId="1" fillId="5" borderId="28" xfId="4" applyFont="1" applyFill="1" applyBorder="1" applyAlignment="1" applyProtection="1">
      <alignment horizontal="center" vertical="center"/>
    </xf>
    <xf numFmtId="38" fontId="1" fillId="5" borderId="26" xfId="4" applyFont="1" applyFill="1" applyBorder="1" applyAlignment="1" applyProtection="1">
      <alignment horizontal="distributed" vertical="center"/>
    </xf>
    <xf numFmtId="0" fontId="1" fillId="5" borderId="65" xfId="0" applyFont="1" applyFill="1" applyBorder="1" applyAlignment="1" applyProtection="1">
      <alignment horizontal="center" vertical="distributed" textRotation="255" justifyLastLine="1"/>
    </xf>
    <xf numFmtId="38" fontId="1" fillId="5" borderId="65" xfId="4" applyFont="1" applyFill="1" applyBorder="1" applyAlignment="1" applyProtection="1">
      <alignment horizontal="center" vertical="distributed" textRotation="255" justifyLastLine="1"/>
    </xf>
    <xf numFmtId="186" fontId="1" fillId="5" borderId="72" xfId="0" applyNumberFormat="1" applyFont="1" applyFill="1" applyBorder="1" applyAlignment="1" applyProtection="1">
      <alignment vertical="center"/>
    </xf>
    <xf numFmtId="186" fontId="0" fillId="5" borderId="28" xfId="0" applyNumberFormat="1" applyFill="1" applyBorder="1" applyAlignment="1" applyProtection="1">
      <alignment horizontal="center" vertical="center"/>
    </xf>
    <xf numFmtId="186" fontId="0" fillId="5" borderId="26" xfId="0" applyNumberFormat="1" applyFill="1" applyBorder="1" applyAlignment="1" applyProtection="1">
      <alignment vertical="center"/>
    </xf>
    <xf numFmtId="186" fontId="1" fillId="5" borderId="73" xfId="0" applyNumberFormat="1" applyFont="1" applyFill="1" applyBorder="1" applyAlignment="1" applyProtection="1">
      <alignment vertical="center"/>
    </xf>
    <xf numFmtId="0" fontId="0" fillId="5" borderId="74" xfId="0" applyFill="1" applyBorder="1" applyAlignment="1" applyProtection="1">
      <alignment vertical="center" textRotation="255"/>
    </xf>
    <xf numFmtId="186" fontId="0" fillId="5" borderId="70" xfId="0" applyNumberFormat="1" applyFill="1" applyBorder="1" applyAlignment="1" applyProtection="1">
      <alignment vertical="center"/>
    </xf>
    <xf numFmtId="186" fontId="0" fillId="5" borderId="75" xfId="0" applyNumberFormat="1" applyFill="1" applyBorder="1" applyAlignment="1" applyProtection="1">
      <alignment vertical="center"/>
    </xf>
    <xf numFmtId="186" fontId="0" fillId="5" borderId="76" xfId="0" applyNumberFormat="1" applyFill="1" applyBorder="1" applyAlignment="1" applyProtection="1">
      <alignment horizontal="center" vertical="center"/>
    </xf>
    <xf numFmtId="186" fontId="0" fillId="5" borderId="73" xfId="0" applyNumberFormat="1" applyFill="1" applyBorder="1" applyAlignment="1" applyProtection="1">
      <alignment vertical="center" textRotation="255" wrapText="1"/>
    </xf>
    <xf numFmtId="186" fontId="1" fillId="5" borderId="64" xfId="0" applyNumberFormat="1" applyFont="1" applyFill="1" applyBorder="1" applyAlignment="1" applyProtection="1">
      <alignment vertical="center"/>
    </xf>
    <xf numFmtId="186" fontId="1" fillId="5" borderId="37" xfId="0" applyNumberFormat="1" applyFont="1" applyFill="1" applyBorder="1" applyAlignment="1" applyProtection="1">
      <alignment vertical="center"/>
    </xf>
    <xf numFmtId="186" fontId="0" fillId="5" borderId="77" xfId="0" applyNumberFormat="1" applyFill="1" applyBorder="1" applyAlignment="1" applyProtection="1">
      <alignment horizontal="center" vertical="center"/>
    </xf>
    <xf numFmtId="186" fontId="0" fillId="5" borderId="21" xfId="0" applyNumberFormat="1" applyFill="1" applyBorder="1" applyAlignment="1" applyProtection="1">
      <alignment horizontal="center" vertical="center"/>
    </xf>
    <xf numFmtId="186" fontId="0" fillId="5" borderId="23" xfId="0" applyNumberFormat="1" applyFill="1" applyBorder="1" applyAlignment="1" applyProtection="1">
      <alignment horizontal="center" vertical="center"/>
    </xf>
    <xf numFmtId="186" fontId="0" fillId="5" borderId="78" xfId="0" applyNumberFormat="1" applyFill="1" applyBorder="1" applyAlignment="1" applyProtection="1">
      <alignment horizontal="center" vertical="center"/>
    </xf>
    <xf numFmtId="186" fontId="0" fillId="5" borderId="78" xfId="0" applyNumberFormat="1" applyFill="1" applyBorder="1" applyAlignment="1" applyProtection="1">
      <alignment vertical="center"/>
    </xf>
    <xf numFmtId="186" fontId="1" fillId="5" borderId="78" xfId="0" applyNumberFormat="1" applyFont="1" applyFill="1" applyBorder="1" applyAlignment="1" applyProtection="1">
      <alignment vertical="center"/>
    </xf>
    <xf numFmtId="186" fontId="1" fillId="5" borderId="79" xfId="0" applyNumberFormat="1" applyFont="1" applyFill="1" applyBorder="1" applyAlignment="1" applyProtection="1">
      <alignment vertical="center"/>
    </xf>
    <xf numFmtId="186" fontId="0" fillId="5" borderId="80" xfId="0" applyNumberFormat="1" applyFill="1" applyBorder="1" applyAlignment="1" applyProtection="1">
      <alignment horizontal="right" vertical="center"/>
    </xf>
    <xf numFmtId="0" fontId="0" fillId="5" borderId="77" xfId="0" applyFill="1" applyBorder="1" applyAlignment="1" applyProtection="1"/>
    <xf numFmtId="186" fontId="0" fillId="5" borderId="77" xfId="0" applyNumberFormat="1" applyFill="1" applyBorder="1" applyAlignment="1" applyProtection="1">
      <alignment vertical="center"/>
    </xf>
    <xf numFmtId="0" fontId="0" fillId="5" borderId="77" xfId="0" applyFill="1" applyBorder="1" applyAlignment="1" applyProtection="1">
      <alignment vertical="center"/>
    </xf>
    <xf numFmtId="186" fontId="0" fillId="5" borderId="81" xfId="0" applyNumberFormat="1" applyFill="1" applyBorder="1" applyAlignment="1" applyProtection="1">
      <alignment vertical="center"/>
    </xf>
    <xf numFmtId="186" fontId="0" fillId="5" borderId="82" xfId="0" applyNumberFormat="1" applyFill="1" applyBorder="1" applyAlignment="1" applyProtection="1">
      <alignment horizontal="center" vertical="center"/>
    </xf>
    <xf numFmtId="186" fontId="0" fillId="5" borderId="82" xfId="0" applyNumberFormat="1" applyFill="1" applyBorder="1" applyAlignment="1" applyProtection="1">
      <alignment horizontal="right" vertical="center"/>
    </xf>
    <xf numFmtId="186" fontId="1" fillId="5" borderId="82" xfId="0" applyNumberFormat="1" applyFont="1" applyFill="1" applyBorder="1" applyAlignment="1" applyProtection="1">
      <alignment horizontal="left" vertical="center"/>
    </xf>
    <xf numFmtId="186" fontId="1" fillId="5" borderId="74" xfId="0" applyNumberFormat="1" applyFont="1" applyFill="1" applyBorder="1" applyAlignment="1" applyProtection="1">
      <alignment vertical="center"/>
    </xf>
    <xf numFmtId="0" fontId="1" fillId="5" borderId="0" xfId="0" applyFont="1" applyFill="1" applyAlignment="1" applyProtection="1">
      <alignment horizontal="right" vertical="center"/>
    </xf>
    <xf numFmtId="176" fontId="3" fillId="3" borderId="27" xfId="0" applyNumberFormat="1" applyFont="1" applyFill="1" applyBorder="1" applyAlignment="1" applyProtection="1">
      <alignment horizontal="right" vertical="center" shrinkToFit="1"/>
    </xf>
    <xf numFmtId="176" fontId="3" fillId="3" borderId="83" xfId="0" applyNumberFormat="1" applyFont="1" applyFill="1" applyBorder="1" applyAlignment="1" applyProtection="1">
      <alignment horizontal="right" vertical="center" shrinkToFit="1"/>
    </xf>
    <xf numFmtId="176" fontId="3" fillId="3" borderId="84" xfId="0" applyNumberFormat="1" applyFont="1" applyFill="1" applyBorder="1" applyAlignment="1" applyProtection="1">
      <alignment horizontal="right" vertical="center" shrinkToFit="1"/>
    </xf>
    <xf numFmtId="176" fontId="3" fillId="4" borderId="85" xfId="0" applyNumberFormat="1" applyFont="1" applyFill="1" applyBorder="1" applyAlignment="1" applyProtection="1">
      <alignment horizontal="right" vertical="center" shrinkToFit="1"/>
      <protection locked="0"/>
    </xf>
    <xf numFmtId="176" fontId="3" fillId="3" borderId="86" xfId="0" applyNumberFormat="1" applyFont="1" applyFill="1" applyBorder="1" applyAlignment="1" applyProtection="1">
      <alignment horizontal="right" vertical="center" shrinkToFit="1"/>
    </xf>
    <xf numFmtId="176" fontId="3" fillId="4" borderId="86" xfId="0" applyNumberFormat="1" applyFont="1" applyFill="1" applyBorder="1" applyAlignment="1" applyProtection="1">
      <alignment horizontal="right" vertical="center" shrinkToFit="1"/>
      <protection locked="0"/>
    </xf>
    <xf numFmtId="0" fontId="3" fillId="4" borderId="86" xfId="0" applyFont="1" applyFill="1" applyBorder="1" applyAlignment="1" applyProtection="1">
      <alignment horizontal="center" vertical="center" shrinkToFit="1"/>
      <protection locked="0"/>
    </xf>
    <xf numFmtId="0" fontId="3" fillId="4" borderId="86" xfId="0" applyFont="1" applyFill="1" applyBorder="1" applyAlignment="1" applyProtection="1">
      <alignment horizontal="left" vertical="center" shrinkToFit="1"/>
      <protection locked="0"/>
    </xf>
    <xf numFmtId="0" fontId="3" fillId="4" borderId="87" xfId="0" applyFont="1" applyFill="1" applyBorder="1" applyAlignment="1" applyProtection="1">
      <alignment horizontal="center" vertical="center" shrinkToFit="1"/>
      <protection locked="0"/>
    </xf>
    <xf numFmtId="176" fontId="3" fillId="3" borderId="5" xfId="0" applyNumberFormat="1" applyFont="1" applyFill="1" applyBorder="1" applyAlignment="1" applyProtection="1">
      <alignment horizontal="right" vertical="center" shrinkToFit="1"/>
    </xf>
    <xf numFmtId="176" fontId="3" fillId="3" borderId="85" xfId="0" applyNumberFormat="1" applyFont="1" applyFill="1" applyBorder="1" applyAlignment="1" applyProtection="1">
      <alignment horizontal="right" vertical="center" shrinkToFit="1"/>
    </xf>
    <xf numFmtId="176" fontId="3" fillId="3" borderId="9" xfId="0" applyNumberFormat="1" applyFont="1" applyFill="1" applyBorder="1" applyAlignment="1" applyProtection="1">
      <alignment horizontal="right" vertical="center" shrinkToFit="1"/>
    </xf>
    <xf numFmtId="176" fontId="3" fillId="4" borderId="88" xfId="0" applyNumberFormat="1" applyFont="1" applyFill="1" applyBorder="1" applyAlignment="1" applyProtection="1">
      <alignment horizontal="right" vertical="center" shrinkToFit="1"/>
      <protection locked="0"/>
    </xf>
    <xf numFmtId="176" fontId="3" fillId="3" borderId="88" xfId="0" applyNumberFormat="1" applyFont="1" applyFill="1" applyBorder="1" applyAlignment="1" applyProtection="1">
      <alignment horizontal="right" vertical="center" shrinkToFit="1"/>
    </xf>
    <xf numFmtId="176" fontId="3" fillId="4" borderId="89" xfId="0" applyNumberFormat="1" applyFont="1" applyFill="1" applyBorder="1" applyAlignment="1" applyProtection="1">
      <alignment horizontal="right" vertical="center" shrinkToFit="1"/>
      <protection locked="0"/>
    </xf>
    <xf numFmtId="176" fontId="3" fillId="4" borderId="90" xfId="0" applyNumberFormat="1" applyFont="1" applyFill="1" applyBorder="1" applyAlignment="1" applyProtection="1">
      <alignment horizontal="right" vertical="center" shrinkToFit="1"/>
      <protection locked="0"/>
    </xf>
    <xf numFmtId="0" fontId="3" fillId="4" borderId="90" xfId="0" applyFont="1" applyFill="1" applyBorder="1" applyAlignment="1" applyProtection="1">
      <alignment horizontal="center" vertical="center" shrinkToFit="1"/>
      <protection locked="0"/>
    </xf>
    <xf numFmtId="0" fontId="3" fillId="4" borderId="91" xfId="0" applyFont="1" applyFill="1" applyBorder="1" applyAlignment="1" applyProtection="1">
      <alignment horizontal="left" vertical="center" shrinkToFit="1"/>
      <protection locked="0"/>
    </xf>
    <xf numFmtId="0" fontId="3" fillId="4" borderId="92" xfId="0" applyFont="1" applyFill="1" applyBorder="1" applyAlignment="1" applyProtection="1">
      <alignment horizontal="center" vertical="center" shrinkToFit="1"/>
      <protection locked="0"/>
    </xf>
    <xf numFmtId="176" fontId="3" fillId="3" borderId="89" xfId="0" applyNumberFormat="1" applyFont="1" applyFill="1" applyBorder="1" applyAlignment="1" applyProtection="1">
      <alignment horizontal="right" vertical="center" shrinkToFit="1"/>
    </xf>
    <xf numFmtId="0" fontId="3" fillId="4" borderId="93" xfId="0" applyFont="1" applyFill="1" applyBorder="1" applyAlignment="1" applyProtection="1">
      <alignment horizontal="center" vertical="center" shrinkToFit="1"/>
      <protection locked="0"/>
    </xf>
    <xf numFmtId="176" fontId="3" fillId="4" borderId="91" xfId="0" applyNumberFormat="1" applyFont="1" applyFill="1" applyBorder="1" applyAlignment="1" applyProtection="1">
      <alignment horizontal="right" vertical="center" shrinkToFit="1"/>
      <protection locked="0"/>
    </xf>
    <xf numFmtId="0" fontId="3" fillId="4" borderId="91" xfId="0" applyFont="1" applyFill="1" applyBorder="1" applyAlignment="1" applyProtection="1">
      <alignment horizontal="center" vertical="center" shrinkToFit="1"/>
      <protection locked="0"/>
    </xf>
    <xf numFmtId="0" fontId="3" fillId="4" borderId="94" xfId="0" applyFont="1" applyFill="1" applyBorder="1" applyAlignment="1" applyProtection="1">
      <alignment horizontal="left" vertical="center" shrinkToFit="1"/>
      <protection locked="0"/>
    </xf>
    <xf numFmtId="0" fontId="3" fillId="4" borderId="95" xfId="0" applyFont="1" applyFill="1" applyBorder="1" applyAlignment="1" applyProtection="1">
      <alignment horizontal="center" vertical="center" shrinkToFit="1"/>
      <protection locked="0"/>
    </xf>
    <xf numFmtId="179" fontId="0" fillId="4" borderId="96" xfId="0" applyNumberFormat="1" applyFill="1" applyBorder="1" applyAlignment="1" applyProtection="1">
      <alignment vertical="center" shrinkToFit="1"/>
      <protection locked="0"/>
    </xf>
    <xf numFmtId="179" fontId="0" fillId="4" borderId="97" xfId="0" applyNumberFormat="1" applyFill="1" applyBorder="1" applyAlignment="1" applyProtection="1">
      <alignment vertical="center" shrinkToFit="1"/>
      <protection locked="0"/>
    </xf>
    <xf numFmtId="179" fontId="1" fillId="4" borderId="27" xfId="0" applyNumberFormat="1" applyFont="1" applyFill="1" applyBorder="1" applyAlignment="1" applyProtection="1">
      <alignment vertical="center" shrinkToFit="1"/>
      <protection locked="0"/>
    </xf>
    <xf numFmtId="179" fontId="1" fillId="4" borderId="25" xfId="0" applyNumberFormat="1" applyFont="1" applyFill="1" applyBorder="1" applyAlignment="1" applyProtection="1">
      <alignment vertical="center" shrinkToFit="1"/>
      <protection locked="0"/>
    </xf>
    <xf numFmtId="179" fontId="0" fillId="4" borderId="27" xfId="0" applyNumberFormat="1" applyFill="1" applyBorder="1" applyAlignment="1" applyProtection="1">
      <alignment vertical="center" shrinkToFit="1"/>
      <protection locked="0"/>
    </xf>
    <xf numFmtId="179" fontId="0" fillId="4" borderId="25" xfId="0" applyNumberFormat="1" applyFill="1" applyBorder="1" applyAlignment="1" applyProtection="1">
      <alignment vertical="center" shrinkToFit="1"/>
      <protection locked="0"/>
    </xf>
    <xf numFmtId="179" fontId="0" fillId="4" borderId="23" xfId="0" applyNumberFormat="1" applyFill="1" applyBorder="1" applyAlignment="1" applyProtection="1">
      <alignment vertical="center" shrinkToFit="1"/>
      <protection locked="0"/>
    </xf>
    <xf numFmtId="179" fontId="1" fillId="4" borderId="23" xfId="0" applyNumberFormat="1" applyFont="1" applyFill="1" applyBorder="1" applyAlignment="1" applyProtection="1">
      <alignment vertical="center" shrinkToFit="1"/>
      <protection locked="0"/>
    </xf>
    <xf numFmtId="179" fontId="1" fillId="4" borderId="21" xfId="0" applyNumberFormat="1" applyFont="1" applyFill="1" applyBorder="1" applyAlignment="1" applyProtection="1">
      <alignment vertical="center" shrinkToFit="1"/>
      <protection locked="0"/>
    </xf>
    <xf numFmtId="179" fontId="1" fillId="4" borderId="96" xfId="0" applyNumberFormat="1" applyFont="1" applyFill="1" applyBorder="1" applyAlignment="1" applyProtection="1">
      <alignment vertical="center" shrinkToFit="1"/>
      <protection locked="0"/>
    </xf>
    <xf numFmtId="179" fontId="1" fillId="4" borderId="97" xfId="0" applyNumberFormat="1" applyFont="1" applyFill="1" applyBorder="1" applyAlignment="1" applyProtection="1">
      <alignment vertical="center" shrinkToFit="1"/>
      <protection locked="0"/>
    </xf>
    <xf numFmtId="179" fontId="1" fillId="4" borderId="27" xfId="4" applyNumberFormat="1" applyFont="1" applyFill="1" applyBorder="1" applyAlignment="1" applyProtection="1">
      <alignment vertical="center" shrinkToFit="1"/>
      <protection locked="0"/>
    </xf>
    <xf numFmtId="179" fontId="1" fillId="4" borderId="25" xfId="4" applyNumberFormat="1" applyFont="1" applyFill="1" applyBorder="1" applyAlignment="1" applyProtection="1">
      <alignment vertical="center" shrinkToFit="1"/>
      <protection locked="0"/>
    </xf>
    <xf numFmtId="179" fontId="0" fillId="4" borderId="98" xfId="0" applyNumberFormat="1" applyFill="1" applyBorder="1" applyAlignment="1" applyProtection="1">
      <alignment vertical="center" shrinkToFit="1"/>
      <protection locked="0"/>
    </xf>
    <xf numFmtId="179" fontId="1" fillId="4" borderId="98" xfId="0" applyNumberFormat="1" applyFont="1" applyFill="1" applyBorder="1" applyAlignment="1" applyProtection="1">
      <alignment vertical="center" shrinkToFit="1"/>
      <protection locked="0"/>
    </xf>
    <xf numFmtId="179" fontId="1" fillId="4" borderId="99" xfId="0" applyNumberFormat="1" applyFont="1" applyFill="1" applyBorder="1" applyAlignment="1" applyProtection="1">
      <alignment vertical="center" shrinkToFit="1"/>
      <protection locked="0"/>
    </xf>
    <xf numFmtId="179" fontId="0" fillId="4" borderId="64" xfId="0" applyNumberFormat="1" applyFill="1" applyBorder="1" applyAlignment="1" applyProtection="1">
      <alignment vertical="center" shrinkToFit="1"/>
      <protection locked="0"/>
    </xf>
    <xf numFmtId="179" fontId="1" fillId="4" borderId="64" xfId="0" applyNumberFormat="1" applyFont="1" applyFill="1" applyBorder="1" applyAlignment="1" applyProtection="1">
      <alignment vertical="center" shrinkToFit="1"/>
      <protection locked="0"/>
    </xf>
    <xf numFmtId="179" fontId="1" fillId="4" borderId="60" xfId="0" applyNumberFormat="1" applyFont="1" applyFill="1" applyBorder="1" applyAlignment="1" applyProtection="1">
      <alignment vertical="center" shrinkToFit="1"/>
      <protection locked="0"/>
    </xf>
    <xf numFmtId="0" fontId="31" fillId="0" borderId="0" xfId="20" applyFont="1" applyFill="1" applyBorder="1" applyAlignment="1">
      <alignment horizontal="left" vertical="center" wrapText="1"/>
    </xf>
    <xf numFmtId="0" fontId="31" fillId="0" borderId="0" xfId="20" applyFont="1" applyFill="1" applyBorder="1" applyAlignment="1">
      <alignment horizontal="left" vertical="center"/>
    </xf>
    <xf numFmtId="49" fontId="31" fillId="0" borderId="0" xfId="20" applyNumberFormat="1" applyFont="1" applyFill="1" applyBorder="1" applyAlignment="1">
      <alignment horizontal="left" vertical="center"/>
    </xf>
    <xf numFmtId="57" fontId="31" fillId="0" borderId="0" xfId="20" applyNumberFormat="1" applyFont="1" applyFill="1" applyBorder="1" applyAlignment="1">
      <alignment horizontal="left" vertical="center"/>
    </xf>
    <xf numFmtId="0" fontId="1" fillId="3" borderId="100" xfId="0" applyFont="1" applyFill="1" applyBorder="1" applyAlignment="1" applyProtection="1">
      <alignment shrinkToFit="1"/>
    </xf>
    <xf numFmtId="176" fontId="1" fillId="3" borderId="101" xfId="0" applyNumberFormat="1" applyFont="1" applyFill="1" applyBorder="1" applyAlignment="1" applyProtection="1">
      <alignment horizontal="center" vertical="center"/>
    </xf>
    <xf numFmtId="0" fontId="32" fillId="0" borderId="0" xfId="16" applyNumberFormat="1" applyFont="1" applyFill="1" applyBorder="1" applyAlignment="1">
      <alignment horizontal="left" vertical="center"/>
    </xf>
    <xf numFmtId="0" fontId="33" fillId="3" borderId="9" xfId="0" applyNumberFormat="1" applyFont="1" applyFill="1" applyBorder="1" applyAlignment="1" applyProtection="1">
      <alignment vertical="center" shrinkToFit="1"/>
    </xf>
    <xf numFmtId="0" fontId="33" fillId="3" borderId="9" xfId="0" applyNumberFormat="1" applyFont="1" applyFill="1" applyBorder="1" applyAlignment="1" applyProtection="1">
      <alignment vertical="center" wrapText="1"/>
    </xf>
    <xf numFmtId="0" fontId="33" fillId="3" borderId="102" xfId="0" applyNumberFormat="1" applyFont="1" applyFill="1" applyBorder="1" applyAlignment="1" applyProtection="1">
      <alignment vertical="center" shrinkToFit="1"/>
    </xf>
    <xf numFmtId="176" fontId="0" fillId="4" borderId="27" xfId="0" applyNumberFormat="1" applyFill="1" applyBorder="1" applyAlignment="1" applyProtection="1">
      <alignment shrinkToFit="1"/>
      <protection locked="0"/>
    </xf>
    <xf numFmtId="179" fontId="16" fillId="3" borderId="27" xfId="4" applyNumberFormat="1" applyFont="1" applyFill="1" applyBorder="1" applyAlignment="1" applyProtection="1">
      <alignment vertical="center" shrinkToFit="1"/>
    </xf>
    <xf numFmtId="179" fontId="16" fillId="3" borderId="23" xfId="4" applyNumberFormat="1" applyFont="1" applyFill="1" applyBorder="1" applyAlignment="1" applyProtection="1">
      <alignment vertical="center" shrinkToFit="1"/>
    </xf>
    <xf numFmtId="179" fontId="16" fillId="3" borderId="31" xfId="4" applyNumberFormat="1" applyFont="1" applyFill="1" applyBorder="1" applyAlignment="1" applyProtection="1">
      <alignment vertical="center" shrinkToFit="1"/>
    </xf>
    <xf numFmtId="176" fontId="0" fillId="4" borderId="27" xfId="0" applyNumberFormat="1" applyFont="1" applyFill="1" applyBorder="1" applyAlignment="1" applyProtection="1">
      <alignment shrinkToFit="1"/>
      <protection locked="0"/>
    </xf>
    <xf numFmtId="176" fontId="0" fillId="4" borderId="37" xfId="0" applyNumberFormat="1" applyFont="1" applyFill="1" applyBorder="1" applyAlignment="1" applyProtection="1">
      <alignment shrinkToFit="1"/>
      <protection locked="0"/>
    </xf>
    <xf numFmtId="176" fontId="0" fillId="3" borderId="36" xfId="0" applyNumberFormat="1" applyFont="1" applyFill="1" applyBorder="1" applyAlignment="1" applyProtection="1">
      <alignment shrinkToFit="1"/>
    </xf>
    <xf numFmtId="0" fontId="3" fillId="0" borderId="68" xfId="0" applyFont="1" applyFill="1" applyBorder="1" applyAlignment="1" applyProtection="1">
      <alignment horizontal="right" vertical="center"/>
      <protection locked="0"/>
    </xf>
    <xf numFmtId="0" fontId="3" fillId="0" borderId="0" xfId="0" applyFont="1" applyFill="1" applyBorder="1" applyAlignment="1" applyProtection="1">
      <alignment horizontal="center" vertical="center"/>
      <protection locked="0"/>
    </xf>
    <xf numFmtId="0" fontId="3" fillId="0" borderId="103" xfId="4" applyNumberFormat="1" applyFont="1" applyFill="1" applyBorder="1" applyAlignment="1" applyProtection="1">
      <alignment horizontal="center" vertical="center"/>
      <protection locked="0"/>
    </xf>
    <xf numFmtId="0" fontId="3" fillId="0" borderId="104" xfId="4" applyNumberFormat="1" applyFont="1" applyFill="1" applyBorder="1" applyAlignment="1" applyProtection="1">
      <alignment horizontal="center" vertical="center" wrapText="1"/>
      <protection locked="0"/>
    </xf>
    <xf numFmtId="0" fontId="3" fillId="0" borderId="69" xfId="0"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horizontal="center" vertical="center"/>
      <protection locked="0"/>
    </xf>
    <xf numFmtId="38" fontId="15" fillId="0" borderId="0" xfId="4" applyFont="1" applyFill="1" applyAlignment="1" applyProtection="1">
      <alignment horizontal="right" vertical="center"/>
      <protection locked="0"/>
    </xf>
    <xf numFmtId="38" fontId="15" fillId="0" borderId="0" xfId="4" applyFont="1" applyFill="1" applyAlignment="1" applyProtection="1">
      <alignment vertical="center"/>
      <protection locked="0"/>
    </xf>
    <xf numFmtId="38" fontId="4" fillId="0" borderId="0" xfId="0" applyNumberFormat="1" applyFont="1" applyFill="1" applyAlignment="1" applyProtection="1">
      <alignment vertical="center" shrinkToFit="1"/>
      <protection locked="0"/>
    </xf>
    <xf numFmtId="38" fontId="7" fillId="0" borderId="0" xfId="4" applyFont="1" applyFill="1" applyAlignment="1" applyProtection="1">
      <alignment vertical="center"/>
      <protection locked="0"/>
    </xf>
    <xf numFmtId="38" fontId="15" fillId="0" borderId="0" xfId="4" applyFont="1" applyFill="1" applyAlignment="1" applyProtection="1">
      <alignment horizontal="center" vertical="center"/>
      <protection locked="0"/>
    </xf>
    <xf numFmtId="38" fontId="15" fillId="0" borderId="77" xfId="4" applyFont="1" applyFill="1" applyBorder="1" applyAlignment="1" applyProtection="1">
      <alignment horizontal="center" vertical="center" wrapText="1"/>
      <protection locked="0"/>
    </xf>
    <xf numFmtId="38" fontId="15" fillId="0" borderId="67" xfId="4" applyFont="1" applyFill="1" applyBorder="1" applyAlignment="1" applyProtection="1">
      <alignment horizontal="center" vertical="center" wrapText="1"/>
      <protection locked="0"/>
    </xf>
    <xf numFmtId="38" fontId="15" fillId="0" borderId="105" xfId="4" applyFont="1" applyFill="1" applyBorder="1" applyAlignment="1" applyProtection="1">
      <alignment horizontal="center" vertical="center"/>
      <protection locked="0"/>
    </xf>
    <xf numFmtId="38" fontId="13" fillId="0" borderId="106" xfId="4" applyFont="1" applyFill="1" applyBorder="1" applyAlignment="1" applyProtection="1">
      <alignment horizontal="left" vertical="center" wrapText="1"/>
      <protection locked="0"/>
    </xf>
    <xf numFmtId="38" fontId="15" fillId="0" borderId="107" xfId="4" applyFont="1" applyFill="1" applyBorder="1" applyAlignment="1" applyProtection="1">
      <alignment horizontal="center" wrapText="1"/>
      <protection locked="0"/>
    </xf>
    <xf numFmtId="38" fontId="13" fillId="0" borderId="106" xfId="4" applyFont="1" applyFill="1" applyBorder="1" applyAlignment="1" applyProtection="1">
      <alignment horizontal="left" vertical="center" shrinkToFit="1"/>
      <protection locked="0"/>
    </xf>
    <xf numFmtId="38" fontId="13" fillId="0" borderId="108" xfId="4" applyFont="1" applyFill="1" applyBorder="1" applyAlignment="1" applyProtection="1">
      <alignment horizontal="left" vertical="center" shrinkToFit="1"/>
      <protection locked="0"/>
    </xf>
    <xf numFmtId="38" fontId="13" fillId="0" borderId="37" xfId="4" applyFont="1" applyFill="1" applyBorder="1" applyAlignment="1" applyProtection="1">
      <alignment horizontal="left" vertical="center" shrinkToFit="1"/>
      <protection locked="0"/>
    </xf>
    <xf numFmtId="38" fontId="13" fillId="0" borderId="66" xfId="4" applyFont="1" applyFill="1" applyBorder="1" applyAlignment="1" applyProtection="1">
      <alignment horizontal="center" vertical="center" shrinkToFit="1"/>
      <protection locked="0"/>
    </xf>
    <xf numFmtId="38" fontId="15" fillId="0" borderId="109" xfId="4" applyFont="1" applyFill="1" applyBorder="1" applyAlignment="1" applyProtection="1">
      <alignment horizontal="center" vertical="top"/>
      <protection locked="0"/>
    </xf>
    <xf numFmtId="38" fontId="15" fillId="2" borderId="0" xfId="4" applyFont="1" applyFill="1" applyAlignment="1" applyProtection="1">
      <alignment vertical="center"/>
      <protection locked="0"/>
    </xf>
    <xf numFmtId="0" fontId="1" fillId="0" borderId="0" xfId="0" applyFont="1" applyProtection="1">
      <protection locked="0"/>
    </xf>
    <xf numFmtId="0" fontId="0" fillId="0" borderId="0" xfId="0" applyFont="1" applyProtection="1">
      <protection locked="0"/>
    </xf>
    <xf numFmtId="0" fontId="0" fillId="0" borderId="0" xfId="0" applyProtection="1">
      <protection locked="0"/>
    </xf>
    <xf numFmtId="189" fontId="1" fillId="2" borderId="0" xfId="0" applyNumberFormat="1" applyFont="1" applyFill="1" applyAlignment="1" applyProtection="1">
      <alignment vertical="center" shrinkToFit="1"/>
      <protection locked="0"/>
    </xf>
    <xf numFmtId="0" fontId="1" fillId="0" borderId="0" xfId="0" applyFont="1" applyAlignment="1" applyProtection="1">
      <alignment horizontal="right"/>
      <protection locked="0"/>
    </xf>
    <xf numFmtId="0" fontId="1" fillId="0" borderId="37" xfId="0" applyFont="1" applyBorder="1" applyAlignment="1" applyProtection="1">
      <alignment horizontal="center"/>
      <protection locked="0"/>
    </xf>
    <xf numFmtId="0" fontId="0" fillId="0" borderId="37" xfId="0" applyFont="1" applyBorder="1" applyAlignment="1" applyProtection="1">
      <alignment horizontal="center"/>
      <protection locked="0"/>
    </xf>
    <xf numFmtId="0" fontId="1" fillId="0" borderId="27" xfId="0" applyFont="1" applyBorder="1" applyAlignment="1" applyProtection="1">
      <alignment horizontal="center" vertical="center"/>
      <protection locked="0"/>
    </xf>
    <xf numFmtId="0" fontId="1" fillId="0" borderId="64" xfId="0" applyFont="1" applyBorder="1" applyAlignment="1" applyProtection="1">
      <alignment horizontal="center" vertical="top"/>
      <protection locked="0"/>
    </xf>
    <xf numFmtId="0" fontId="1" fillId="0" borderId="64" xfId="0" applyFont="1" applyBorder="1" applyAlignment="1" applyProtection="1">
      <alignment horizontal="left" vertical="center"/>
      <protection locked="0"/>
    </xf>
    <xf numFmtId="0" fontId="1" fillId="0" borderId="64"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1" fillId="0" borderId="0" xfId="0" applyFont="1" applyAlignment="1" applyProtection="1">
      <alignment horizontal="center" shrinkToFit="1"/>
      <protection locked="0"/>
    </xf>
    <xf numFmtId="176" fontId="1" fillId="0" borderId="36" xfId="0" applyNumberFormat="1" applyFont="1" applyBorder="1" applyAlignment="1" applyProtection="1">
      <alignment horizontal="center" vertical="center" shrinkToFit="1"/>
      <protection locked="0"/>
    </xf>
    <xf numFmtId="176" fontId="1" fillId="0" borderId="0" xfId="0" applyNumberFormat="1" applyFont="1" applyProtection="1">
      <protection locked="0"/>
    </xf>
    <xf numFmtId="176" fontId="0" fillId="0" borderId="110" xfId="0" applyNumberFormat="1" applyFont="1" applyFill="1" applyBorder="1" applyAlignment="1" applyProtection="1">
      <alignment horizontal="center" vertical="center" shrinkToFit="1"/>
      <protection locked="0"/>
    </xf>
    <xf numFmtId="176" fontId="1" fillId="0" borderId="0" xfId="0" applyNumberFormat="1" applyFont="1" applyFill="1" applyBorder="1" applyAlignment="1" applyProtection="1">
      <alignment horizontal="right" vertical="center"/>
      <protection locked="0"/>
    </xf>
    <xf numFmtId="176" fontId="1" fillId="0" borderId="0" xfId="0" applyNumberFormat="1" applyFont="1" applyFill="1" applyBorder="1" applyAlignment="1" applyProtection="1">
      <alignment horizontal="center" vertical="center"/>
      <protection locked="0"/>
    </xf>
    <xf numFmtId="0" fontId="1" fillId="0" borderId="0" xfId="0" applyFont="1" applyFill="1" applyProtection="1">
      <protection locked="0"/>
    </xf>
    <xf numFmtId="182" fontId="1" fillId="0" borderId="0" xfId="0" applyNumberFormat="1" applyFont="1" applyFill="1" applyBorder="1" applyAlignment="1" applyProtection="1">
      <alignment horizontal="left" vertical="center" shrinkToFit="1"/>
      <protection locked="0"/>
    </xf>
    <xf numFmtId="189" fontId="1" fillId="0" borderId="0" xfId="0" applyNumberFormat="1" applyFont="1" applyFill="1" applyAlignment="1" applyProtection="1">
      <alignment vertical="center" shrinkToFit="1"/>
      <protection locked="0"/>
    </xf>
    <xf numFmtId="0" fontId="1" fillId="0" borderId="0" xfId="0" applyFont="1" applyFill="1" applyAlignment="1" applyProtection="1">
      <alignment horizontal="right"/>
      <protection locked="0"/>
    </xf>
    <xf numFmtId="0" fontId="1" fillId="0" borderId="27" xfId="0" applyFont="1" applyFill="1" applyBorder="1" applyAlignment="1" applyProtection="1">
      <alignment horizontal="center" vertical="center"/>
      <protection locked="0"/>
    </xf>
    <xf numFmtId="0" fontId="1" fillId="0" borderId="37" xfId="0" applyFont="1" applyFill="1" applyBorder="1" applyAlignment="1" applyProtection="1">
      <alignment horizontal="center"/>
      <protection locked="0"/>
    </xf>
    <xf numFmtId="0" fontId="1" fillId="0" borderId="27" xfId="0" applyFont="1" applyFill="1" applyBorder="1" applyAlignment="1" applyProtection="1">
      <alignment horizontal="left" vertical="center"/>
      <protection locked="0"/>
    </xf>
    <xf numFmtId="0" fontId="1" fillId="0" borderId="64" xfId="0" applyFont="1" applyFill="1" applyBorder="1" applyAlignment="1" applyProtection="1">
      <alignment horizontal="left" vertical="center"/>
      <protection locked="0"/>
    </xf>
    <xf numFmtId="0" fontId="1" fillId="0" borderId="64" xfId="0" applyFont="1" applyFill="1" applyBorder="1" applyAlignment="1" applyProtection="1">
      <alignment horizontal="center" vertical="center"/>
      <protection locked="0"/>
    </xf>
    <xf numFmtId="176" fontId="1" fillId="0" borderId="27" xfId="0" applyNumberFormat="1" applyFont="1" applyFill="1" applyBorder="1" applyAlignment="1" applyProtection="1">
      <alignment horizontal="center" vertical="center" shrinkToFit="1"/>
      <protection locked="0"/>
    </xf>
    <xf numFmtId="176" fontId="1" fillId="0" borderId="37" xfId="0" applyNumberFormat="1" applyFont="1" applyFill="1" applyBorder="1" applyAlignment="1" applyProtection="1">
      <alignment horizontal="center" vertical="center" shrinkToFit="1"/>
      <protection locked="0"/>
    </xf>
    <xf numFmtId="176" fontId="1" fillId="0" borderId="0" xfId="0" applyNumberFormat="1" applyFont="1" applyFill="1" applyProtection="1">
      <protection locked="0"/>
    </xf>
    <xf numFmtId="176" fontId="1" fillId="0" borderId="0" xfId="0" applyNumberFormat="1" applyFont="1" applyFill="1" applyAlignment="1" applyProtection="1">
      <protection locked="0"/>
    </xf>
    <xf numFmtId="38" fontId="15" fillId="0" borderId="0" xfId="4" applyFont="1" applyFill="1" applyAlignment="1" applyProtection="1">
      <alignment horizontal="right" vertical="center"/>
      <protection locked="0" hidden="1"/>
    </xf>
    <xf numFmtId="38" fontId="15" fillId="0" borderId="0" xfId="4" applyFont="1" applyFill="1" applyAlignment="1" applyProtection="1">
      <alignment vertical="center"/>
      <protection locked="0" hidden="1"/>
    </xf>
    <xf numFmtId="38" fontId="7" fillId="0" borderId="0" xfId="4" applyFont="1" applyFill="1" applyAlignment="1" applyProtection="1">
      <alignment horizontal="right" vertical="center"/>
      <protection locked="0"/>
    </xf>
    <xf numFmtId="38" fontId="7" fillId="0" borderId="0" xfId="4" applyFont="1" applyFill="1" applyAlignment="1" applyProtection="1">
      <alignment horizontal="center" vertical="center"/>
      <protection locked="0"/>
    </xf>
    <xf numFmtId="38" fontId="7" fillId="0" borderId="74" xfId="4" applyFont="1" applyFill="1" applyBorder="1" applyAlignment="1" applyProtection="1">
      <alignment horizontal="center" wrapText="1"/>
      <protection locked="0"/>
    </xf>
    <xf numFmtId="38" fontId="7" fillId="0" borderId="111" xfId="4" applyFont="1" applyFill="1" applyBorder="1" applyAlignment="1" applyProtection="1">
      <alignment vertical="center" wrapText="1"/>
      <protection locked="0"/>
    </xf>
    <xf numFmtId="38" fontId="7" fillId="0" borderId="112" xfId="4" applyFont="1" applyFill="1" applyBorder="1" applyAlignment="1" applyProtection="1">
      <alignment vertical="center" wrapText="1"/>
      <protection locked="0"/>
    </xf>
    <xf numFmtId="38" fontId="7" fillId="0" borderId="111" xfId="4" applyFont="1" applyFill="1" applyBorder="1" applyAlignment="1" applyProtection="1">
      <alignment horizontal="center" vertical="center" wrapText="1"/>
      <protection locked="0"/>
    </xf>
    <xf numFmtId="38" fontId="7" fillId="0" borderId="113" xfId="4" applyFont="1" applyFill="1" applyBorder="1" applyAlignment="1" applyProtection="1">
      <alignment horizontal="center" vertical="center" wrapText="1"/>
      <protection locked="0"/>
    </xf>
    <xf numFmtId="0" fontId="3" fillId="0" borderId="114" xfId="0" applyFont="1" applyFill="1" applyBorder="1" applyAlignment="1" applyProtection="1">
      <alignment horizontal="center" vertical="center" shrinkToFit="1"/>
      <protection locked="0"/>
    </xf>
    <xf numFmtId="0" fontId="3" fillId="0" borderId="115" xfId="0" applyFont="1" applyFill="1" applyBorder="1" applyAlignment="1" applyProtection="1">
      <alignment horizontal="center" vertical="center" shrinkToFit="1"/>
      <protection locked="0"/>
    </xf>
    <xf numFmtId="38" fontId="7" fillId="0" borderId="98" xfId="4" applyFont="1" applyFill="1" applyBorder="1" applyAlignment="1" applyProtection="1">
      <alignment horizontal="center" wrapText="1"/>
      <protection locked="0"/>
    </xf>
    <xf numFmtId="38" fontId="7" fillId="0" borderId="82" xfId="4" applyFont="1" applyFill="1" applyBorder="1" applyAlignment="1" applyProtection="1">
      <alignment horizontal="center" wrapText="1"/>
      <protection locked="0"/>
    </xf>
    <xf numFmtId="0" fontId="3" fillId="0" borderId="116" xfId="0" applyFont="1" applyFill="1" applyBorder="1" applyAlignment="1" applyProtection="1">
      <alignment horizontal="center" vertical="top" wrapText="1" shrinkToFit="1"/>
      <protection locked="0"/>
    </xf>
    <xf numFmtId="0" fontId="3" fillId="0" borderId="117" xfId="0" applyFont="1" applyFill="1" applyBorder="1" applyAlignment="1" applyProtection="1">
      <alignment horizontal="center" vertical="top" shrinkToFit="1"/>
      <protection locked="0"/>
    </xf>
    <xf numFmtId="0" fontId="5" fillId="0" borderId="118" xfId="0" applyFont="1" applyFill="1" applyBorder="1" applyAlignment="1" applyProtection="1">
      <alignment horizontal="center" vertical="center" wrapText="1" shrinkToFit="1"/>
      <protection locked="0"/>
    </xf>
    <xf numFmtId="0" fontId="5" fillId="0" borderId="115" xfId="0" applyFont="1" applyFill="1" applyBorder="1" applyAlignment="1" applyProtection="1">
      <alignment horizontal="center" vertical="center" wrapText="1" shrinkToFit="1"/>
      <protection locked="0"/>
    </xf>
    <xf numFmtId="0" fontId="5" fillId="0" borderId="116" xfId="0" applyFont="1" applyFill="1" applyBorder="1" applyAlignment="1" applyProtection="1">
      <alignment horizontal="center" vertical="top" wrapText="1" shrinkToFit="1"/>
      <protection locked="0"/>
    </xf>
    <xf numFmtId="38" fontId="15" fillId="0" borderId="119" xfId="4" applyFont="1" applyFill="1" applyBorder="1" applyAlignment="1" applyProtection="1">
      <alignment vertical="center"/>
      <protection locked="0"/>
    </xf>
    <xf numFmtId="38" fontId="15" fillId="0" borderId="0" xfId="4" applyFont="1" applyFill="1" applyBorder="1" applyAlignment="1" applyProtection="1">
      <alignment vertical="center"/>
      <protection locked="0"/>
    </xf>
    <xf numFmtId="38" fontId="15" fillId="0" borderId="120" xfId="4" applyFont="1" applyFill="1" applyBorder="1" applyAlignment="1" applyProtection="1">
      <alignment horizontal="center" vertical="center"/>
      <protection locked="0"/>
    </xf>
    <xf numFmtId="184" fontId="3" fillId="0" borderId="107" xfId="4" applyNumberFormat="1" applyFont="1" applyFill="1" applyBorder="1" applyAlignment="1" applyProtection="1">
      <alignment horizontal="center" vertical="center" wrapText="1"/>
      <protection locked="0"/>
    </xf>
    <xf numFmtId="184" fontId="3" fillId="0" borderId="99" xfId="4" applyNumberFormat="1" applyFont="1" applyFill="1" applyBorder="1" applyAlignment="1" applyProtection="1">
      <alignment horizontal="center" vertical="center" wrapText="1"/>
      <protection locked="0"/>
    </xf>
    <xf numFmtId="38" fontId="15" fillId="0" borderId="57" xfId="4" applyFont="1" applyFill="1" applyBorder="1" applyAlignment="1" applyProtection="1">
      <alignment vertical="center"/>
      <protection locked="0"/>
    </xf>
    <xf numFmtId="38" fontId="15" fillId="0" borderId="121" xfId="4" applyFont="1" applyFill="1" applyBorder="1" applyAlignment="1" applyProtection="1">
      <alignment vertical="center"/>
      <protection locked="0"/>
    </xf>
    <xf numFmtId="38" fontId="15" fillId="0" borderId="49" xfId="4" applyFont="1" applyFill="1" applyBorder="1" applyAlignment="1" applyProtection="1">
      <alignment vertical="center"/>
      <protection locked="0"/>
    </xf>
    <xf numFmtId="38" fontId="15" fillId="0" borderId="49" xfId="4" applyFont="1" applyFill="1" applyBorder="1" applyAlignment="1" applyProtection="1">
      <alignment vertical="center" shrinkToFit="1"/>
      <protection locked="0"/>
    </xf>
    <xf numFmtId="38" fontId="15" fillId="0" borderId="122" xfId="4" applyFont="1" applyFill="1" applyBorder="1" applyAlignment="1" applyProtection="1">
      <alignment vertical="center"/>
      <protection locked="0"/>
    </xf>
    <xf numFmtId="38" fontId="15" fillId="0" borderId="122" xfId="4" applyFont="1" applyFill="1" applyBorder="1" applyAlignment="1" applyProtection="1">
      <alignment vertical="center" wrapText="1"/>
      <protection locked="0"/>
    </xf>
    <xf numFmtId="38" fontId="13" fillId="0" borderId="0" xfId="4" applyFont="1" applyFill="1" applyAlignment="1" applyProtection="1">
      <alignment horizontal="left"/>
      <protection locked="0"/>
    </xf>
    <xf numFmtId="38" fontId="15" fillId="0" borderId="49" xfId="4"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center" vertical="center" wrapText="1"/>
      <protection locked="0"/>
    </xf>
    <xf numFmtId="176" fontId="3" fillId="0" borderId="0" xfId="0" applyNumberFormat="1" applyFont="1" applyFill="1" applyBorder="1" applyAlignment="1" applyProtection="1">
      <alignment horizontal="right" vertical="center"/>
      <protection locked="0"/>
    </xf>
    <xf numFmtId="0" fontId="20"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textRotation="255"/>
      <protection locked="0"/>
    </xf>
    <xf numFmtId="0" fontId="4" fillId="0" borderId="83" xfId="0" applyFont="1" applyFill="1" applyBorder="1" applyAlignment="1" applyProtection="1">
      <alignment horizontal="center" vertical="center" shrinkToFit="1"/>
      <protection locked="0"/>
    </xf>
    <xf numFmtId="38" fontId="4" fillId="0" borderId="0" xfId="4" applyFont="1" applyFill="1" applyBorder="1" applyAlignment="1" applyProtection="1">
      <alignment horizontal="right" vertical="center"/>
      <protection locked="0"/>
    </xf>
    <xf numFmtId="0" fontId="4" fillId="0" borderId="0" xfId="17" applyFont="1" applyFill="1" applyBorder="1" applyAlignment="1" applyProtection="1">
      <alignment horizontal="center" vertical="center"/>
      <protection locked="0"/>
    </xf>
    <xf numFmtId="0" fontId="7" fillId="0" borderId="0" xfId="17" applyFont="1" applyFill="1" applyBorder="1" applyAlignment="1" applyProtection="1">
      <alignment horizontal="center" vertical="center"/>
      <protection locked="0"/>
    </xf>
    <xf numFmtId="0" fontId="3" fillId="0" borderId="0" xfId="16" applyFont="1" applyFill="1" applyBorder="1" applyAlignment="1" applyProtection="1">
      <alignment horizontal="center" vertical="center" wrapText="1"/>
      <protection locked="0"/>
    </xf>
    <xf numFmtId="0" fontId="3" fillId="0" borderId="123" xfId="16" applyFont="1" applyFill="1" applyBorder="1" applyAlignment="1" applyProtection="1">
      <alignment horizontal="center" vertical="center" shrinkToFit="1"/>
      <protection locked="0"/>
    </xf>
    <xf numFmtId="0" fontId="3" fillId="0" borderId="122" xfId="17" applyFont="1" applyFill="1" applyBorder="1" applyAlignment="1" applyProtection="1">
      <alignment horizontal="center" vertical="center" shrinkToFit="1"/>
      <protection locked="0"/>
    </xf>
    <xf numFmtId="0" fontId="10" fillId="0" borderId="0" xfId="16" applyFont="1" applyFill="1" applyBorder="1" applyAlignment="1" applyProtection="1">
      <alignment horizontal="left" vertical="center"/>
      <protection locked="0"/>
    </xf>
    <xf numFmtId="0" fontId="10" fillId="0" borderId="78" xfId="16" applyFont="1" applyFill="1" applyBorder="1" applyAlignment="1" applyProtection="1">
      <alignment horizontal="left" vertical="center"/>
      <protection locked="0"/>
    </xf>
    <xf numFmtId="0" fontId="13" fillId="0" borderId="0" xfId="17" applyFont="1" applyFill="1" applyBorder="1" applyAlignment="1" applyProtection="1">
      <alignment horizontal="center" vertical="center"/>
      <protection locked="0"/>
    </xf>
    <xf numFmtId="0" fontId="3" fillId="0" borderId="0" xfId="17" applyFont="1" applyFill="1" applyBorder="1" applyAlignment="1" applyProtection="1">
      <alignment horizontal="center" vertical="center"/>
      <protection locked="0"/>
    </xf>
    <xf numFmtId="0" fontId="3" fillId="0" borderId="78" xfId="16" applyFont="1" applyFill="1" applyBorder="1" applyAlignment="1" applyProtection="1">
      <alignment horizontal="right" vertical="center"/>
      <protection locked="0"/>
    </xf>
    <xf numFmtId="0" fontId="3" fillId="0" borderId="124" xfId="16" quotePrefix="1" applyFont="1" applyFill="1" applyBorder="1" applyAlignment="1" applyProtection="1">
      <alignment horizontal="center" vertical="center" wrapText="1" shrinkToFit="1"/>
      <protection locked="0"/>
    </xf>
    <xf numFmtId="0" fontId="3" fillId="0" borderId="98" xfId="16" quotePrefix="1" applyFont="1" applyFill="1" applyBorder="1" applyAlignment="1" applyProtection="1">
      <alignment horizontal="center" vertical="center" wrapText="1" shrinkToFit="1"/>
      <protection locked="0"/>
    </xf>
    <xf numFmtId="0" fontId="3" fillId="0" borderId="99" xfId="16" quotePrefix="1" applyFont="1" applyFill="1" applyBorder="1" applyAlignment="1" applyProtection="1">
      <alignment horizontal="center" vertical="center" wrapText="1" shrinkToFit="1"/>
      <protection locked="0"/>
    </xf>
    <xf numFmtId="0" fontId="3" fillId="0" borderId="71" xfId="16" quotePrefix="1" applyFont="1" applyFill="1" applyBorder="1" applyAlignment="1" applyProtection="1">
      <alignment horizontal="center" vertical="center" wrapText="1" shrinkToFit="1"/>
      <protection locked="0"/>
    </xf>
    <xf numFmtId="0" fontId="3" fillId="0" borderId="0" xfId="17" applyFont="1" applyFill="1" applyBorder="1" applyAlignment="1" applyProtection="1">
      <alignment horizontal="center" vertical="center" wrapText="1"/>
      <protection locked="0"/>
    </xf>
    <xf numFmtId="0" fontId="3" fillId="0" borderId="125" xfId="16" applyFont="1" applyFill="1" applyBorder="1" applyAlignment="1" applyProtection="1">
      <alignment horizontal="center" vertical="center"/>
      <protection locked="0"/>
    </xf>
    <xf numFmtId="0" fontId="3" fillId="0" borderId="116" xfId="16" applyFont="1" applyFill="1" applyBorder="1" applyAlignment="1" applyProtection="1">
      <alignment horizontal="center" vertical="center"/>
      <protection locked="0"/>
    </xf>
    <xf numFmtId="0" fontId="3" fillId="0" borderId="116" xfId="16" applyFont="1" applyFill="1" applyBorder="1" applyAlignment="1" applyProtection="1">
      <alignment horizontal="center" vertical="center" wrapText="1"/>
      <protection locked="0"/>
    </xf>
    <xf numFmtId="0" fontId="3" fillId="0" borderId="126" xfId="16" applyFont="1" applyFill="1" applyBorder="1" applyAlignment="1" applyProtection="1">
      <alignment horizontal="center" vertical="center" wrapText="1"/>
      <protection locked="0"/>
    </xf>
    <xf numFmtId="0" fontId="3" fillId="0" borderId="116" xfId="17" applyFont="1" applyFill="1" applyBorder="1" applyAlignment="1" applyProtection="1">
      <alignment horizontal="center" vertical="center"/>
      <protection locked="0"/>
    </xf>
    <xf numFmtId="0" fontId="3" fillId="0" borderId="126" xfId="17" applyFont="1" applyFill="1" applyBorder="1" applyAlignment="1" applyProtection="1">
      <alignment horizontal="center" vertical="center" wrapText="1"/>
      <protection locked="0"/>
    </xf>
    <xf numFmtId="177" fontId="3" fillId="0" borderId="0" xfId="17" applyNumberFormat="1" applyFont="1" applyFill="1" applyBorder="1" applyAlignment="1" applyProtection="1">
      <alignment horizontal="right" vertical="center"/>
      <protection locked="0"/>
    </xf>
    <xf numFmtId="0" fontId="14" fillId="0" borderId="0" xfId="17" applyFont="1" applyFill="1" applyBorder="1" applyAlignment="1" applyProtection="1">
      <alignment horizontal="left" vertical="center"/>
      <protection locked="0"/>
    </xf>
    <xf numFmtId="0" fontId="5" fillId="0" borderId="0" xfId="17" applyFont="1" applyFill="1" applyBorder="1" applyAlignment="1" applyProtection="1">
      <alignment horizontal="center" vertical="center"/>
      <protection locked="0"/>
    </xf>
    <xf numFmtId="0" fontId="3" fillId="0" borderId="0" xfId="17" applyFont="1" applyFill="1" applyBorder="1" applyAlignment="1" applyProtection="1">
      <alignment horizontal="center" vertical="center" shrinkToFit="1"/>
      <protection locked="0"/>
    </xf>
    <xf numFmtId="0" fontId="5" fillId="0" borderId="0" xfId="17" applyFont="1" applyFill="1" applyBorder="1" applyAlignment="1" applyProtection="1">
      <alignment horizontal="center" vertical="center" shrinkToFit="1"/>
      <protection locked="0"/>
    </xf>
    <xf numFmtId="0" fontId="7" fillId="0" borderId="0" xfId="17" applyFont="1" applyFill="1" applyBorder="1" applyAlignment="1" applyProtection="1">
      <alignment horizontal="center" vertical="center" shrinkToFit="1"/>
      <protection locked="0"/>
    </xf>
    <xf numFmtId="187" fontId="7" fillId="0" borderId="0" xfId="17" applyNumberFormat="1" applyFont="1" applyFill="1" applyBorder="1" applyAlignment="1" applyProtection="1">
      <alignment horizontal="center" vertical="center"/>
      <protection locked="0"/>
    </xf>
    <xf numFmtId="179" fontId="22" fillId="0" borderId="74" xfId="19" applyNumberFormat="1" applyFont="1" applyFill="1" applyBorder="1" applyAlignment="1" applyProtection="1">
      <alignment horizontal="left" vertical="center"/>
      <protection locked="0"/>
    </xf>
    <xf numFmtId="179" fontId="3" fillId="0" borderId="82" xfId="19" applyNumberFormat="1" applyFont="1" applyFill="1" applyBorder="1" applyAlignment="1" applyProtection="1">
      <alignment horizontal="center" vertical="center"/>
      <protection locked="0"/>
    </xf>
    <xf numFmtId="179" fontId="3" fillId="0" borderId="82" xfId="19" applyNumberFormat="1" applyFont="1" applyFill="1" applyBorder="1" applyAlignment="1" applyProtection="1">
      <alignment horizontal="center" vertical="center" shrinkToFit="1"/>
      <protection locked="0"/>
    </xf>
    <xf numFmtId="179" fontId="3" fillId="0" borderId="82" xfId="19" applyNumberFormat="1" applyFont="1" applyFill="1" applyBorder="1" applyAlignment="1" applyProtection="1">
      <alignment horizontal="center" vertical="center" wrapText="1"/>
      <protection locked="0"/>
    </xf>
    <xf numFmtId="179" fontId="22" fillId="0" borderId="103" xfId="19" applyNumberFormat="1" applyFont="1" applyFill="1" applyBorder="1" applyAlignment="1" applyProtection="1">
      <alignment horizontal="right" vertical="center"/>
      <protection locked="0"/>
    </xf>
    <xf numFmtId="179" fontId="3" fillId="0" borderId="82" xfId="19" applyNumberFormat="1" applyFont="1" applyFill="1" applyBorder="1" applyAlignment="1" applyProtection="1">
      <alignment horizontal="center" vertical="center" wrapText="1" shrinkToFit="1"/>
      <protection locked="0"/>
    </xf>
    <xf numFmtId="179" fontId="5" fillId="0" borderId="82" xfId="19" applyNumberFormat="1" applyFont="1" applyFill="1" applyBorder="1" applyAlignment="1" applyProtection="1">
      <alignment horizontal="center" vertical="center" shrinkToFit="1"/>
      <protection locked="0"/>
    </xf>
    <xf numFmtId="179" fontId="6" fillId="0" borderId="82" xfId="19" applyNumberFormat="1" applyFont="1" applyFill="1" applyBorder="1" applyAlignment="1" applyProtection="1">
      <alignment horizontal="center" vertical="center" shrinkToFit="1"/>
      <protection locked="0"/>
    </xf>
    <xf numFmtId="179" fontId="5" fillId="0" borderId="82" xfId="19" applyNumberFormat="1" applyFont="1" applyFill="1" applyBorder="1" applyAlignment="1" applyProtection="1">
      <alignment horizontal="center" vertical="center" wrapText="1" shrinkToFit="1"/>
      <protection locked="0"/>
    </xf>
    <xf numFmtId="188" fontId="5" fillId="0" borderId="82" xfId="19" applyNumberFormat="1" applyFont="1" applyFill="1" applyBorder="1" applyAlignment="1" applyProtection="1">
      <alignment horizontal="center" vertical="center" shrinkToFit="1"/>
      <protection locked="0"/>
    </xf>
    <xf numFmtId="188" fontId="22" fillId="0" borderId="103" xfId="19" applyNumberFormat="1" applyFont="1" applyFill="1" applyBorder="1" applyAlignment="1" applyProtection="1">
      <alignment horizontal="right" vertical="center"/>
      <protection locked="0"/>
    </xf>
    <xf numFmtId="179" fontId="34" fillId="0" borderId="74" xfId="19" applyNumberFormat="1" applyFont="1" applyFill="1" applyBorder="1" applyAlignment="1" applyProtection="1">
      <alignment horizontal="left" vertical="center"/>
      <protection locked="0"/>
    </xf>
    <xf numFmtId="179" fontId="30" fillId="0" borderId="0" xfId="19" applyNumberFormat="1" applyFont="1" applyFill="1" applyBorder="1" applyAlignment="1" applyProtection="1">
      <alignment vertical="center"/>
      <protection locked="0"/>
    </xf>
    <xf numFmtId="188" fontId="34" fillId="0" borderId="103" xfId="19" applyNumberFormat="1" applyFont="1" applyFill="1" applyBorder="1" applyAlignment="1" applyProtection="1">
      <alignment horizontal="right" vertical="center"/>
      <protection locked="0"/>
    </xf>
    <xf numFmtId="179" fontId="3" fillId="0" borderId="82" xfId="4" applyNumberFormat="1" applyFont="1" applyFill="1" applyBorder="1" applyAlignment="1" applyProtection="1">
      <alignment horizontal="center" vertical="center" wrapText="1" shrinkToFit="1"/>
      <protection locked="0"/>
    </xf>
    <xf numFmtId="179" fontId="5" fillId="0" borderId="82" xfId="19" applyNumberFormat="1" applyFont="1" applyFill="1" applyBorder="1" applyAlignment="1" applyProtection="1">
      <alignment horizontal="center" vertical="center" wrapText="1"/>
      <protection locked="0"/>
    </xf>
    <xf numFmtId="179" fontId="5" fillId="0" borderId="103" xfId="19" applyNumberFormat="1" applyFont="1" applyFill="1" applyBorder="1" applyAlignment="1" applyProtection="1">
      <alignment horizontal="center" vertical="center" wrapText="1"/>
      <protection locked="0"/>
    </xf>
    <xf numFmtId="179" fontId="10" fillId="0" borderId="74" xfId="19" applyNumberFormat="1" applyFont="1" applyFill="1" applyBorder="1" applyAlignment="1" applyProtection="1">
      <alignment horizontal="left" vertical="center"/>
      <protection locked="0"/>
    </xf>
    <xf numFmtId="188" fontId="10" fillId="0" borderId="103" xfId="19" applyNumberFormat="1" applyFont="1" applyFill="1" applyBorder="1" applyAlignment="1" applyProtection="1">
      <alignment horizontal="right" vertical="center"/>
      <protection locked="0"/>
    </xf>
    <xf numFmtId="179" fontId="30" fillId="0" borderId="127" xfId="19" applyNumberFormat="1" applyFont="1" applyFill="1" applyBorder="1" applyAlignment="1" applyProtection="1">
      <alignment vertical="center"/>
      <protection locked="0"/>
    </xf>
    <xf numFmtId="179" fontId="22" fillId="0" borderId="79" xfId="19" applyNumberFormat="1" applyFont="1" applyFill="1" applyBorder="1" applyAlignment="1" applyProtection="1">
      <alignment horizontal="left" vertical="center"/>
      <protection locked="0"/>
    </xf>
    <xf numFmtId="179" fontId="3" fillId="0" borderId="78" xfId="19" applyNumberFormat="1" applyFont="1" applyFill="1" applyBorder="1" applyAlignment="1" applyProtection="1">
      <alignment horizontal="center" vertical="center"/>
      <protection locked="0"/>
    </xf>
    <xf numFmtId="179" fontId="3" fillId="0" borderId="78" xfId="19" applyNumberFormat="1" applyFont="1" applyFill="1" applyBorder="1" applyAlignment="1" applyProtection="1">
      <alignment horizontal="center" vertical="center" shrinkToFit="1"/>
      <protection locked="0"/>
    </xf>
    <xf numFmtId="179" fontId="3" fillId="0" borderId="78" xfId="19" applyNumberFormat="1" applyFont="1" applyFill="1" applyBorder="1" applyAlignment="1" applyProtection="1">
      <alignment horizontal="center" vertical="center" wrapText="1"/>
      <protection locked="0"/>
    </xf>
    <xf numFmtId="179" fontId="3" fillId="0" borderId="128" xfId="19" applyNumberFormat="1" applyFont="1" applyFill="1" applyBorder="1" applyAlignment="1" applyProtection="1">
      <alignment horizontal="center" vertical="center"/>
      <protection locked="0"/>
    </xf>
    <xf numFmtId="179" fontId="3" fillId="0" borderId="78" xfId="19" applyNumberFormat="1" applyFont="1" applyFill="1" applyBorder="1" applyAlignment="1" applyProtection="1">
      <alignment horizontal="center" vertical="center" wrapText="1" shrinkToFit="1"/>
      <protection locked="0"/>
    </xf>
    <xf numFmtId="179" fontId="5" fillId="0" borderId="78" xfId="19" applyNumberFormat="1" applyFont="1" applyFill="1" applyBorder="1" applyAlignment="1" applyProtection="1">
      <alignment horizontal="center" vertical="center" shrinkToFit="1"/>
      <protection locked="0"/>
    </xf>
    <xf numFmtId="179" fontId="6" fillId="0" borderId="78" xfId="19" applyNumberFormat="1" applyFont="1" applyFill="1" applyBorder="1" applyAlignment="1" applyProtection="1">
      <alignment horizontal="center" vertical="center" shrinkToFit="1"/>
      <protection locked="0"/>
    </xf>
    <xf numFmtId="179" fontId="5" fillId="0" borderId="78" xfId="19" applyNumberFormat="1" applyFont="1" applyFill="1" applyBorder="1" applyAlignment="1" applyProtection="1">
      <alignment horizontal="center" vertical="center" wrapText="1" shrinkToFit="1"/>
      <protection locked="0"/>
    </xf>
    <xf numFmtId="188" fontId="5" fillId="0" borderId="78" xfId="19" applyNumberFormat="1" applyFont="1" applyFill="1" applyBorder="1" applyAlignment="1" applyProtection="1">
      <alignment horizontal="center" vertical="center" shrinkToFit="1"/>
      <protection locked="0"/>
    </xf>
    <xf numFmtId="0" fontId="35" fillId="0" borderId="79" xfId="0" applyFont="1" applyFill="1" applyBorder="1" applyAlignment="1" applyProtection="1">
      <alignment horizontal="right" vertical="center"/>
      <protection locked="0"/>
    </xf>
    <xf numFmtId="0" fontId="35" fillId="0" borderId="78" xfId="0" applyFont="1" applyFill="1" applyBorder="1" applyAlignment="1" applyProtection="1">
      <alignment horizontal="right" vertical="center"/>
      <protection locked="0"/>
    </xf>
    <xf numFmtId="0" fontId="35" fillId="0" borderId="128" xfId="0" applyFont="1" applyFill="1" applyBorder="1" applyAlignment="1" applyProtection="1">
      <alignment horizontal="right" vertical="center"/>
      <protection locked="0"/>
    </xf>
    <xf numFmtId="179" fontId="3" fillId="0" borderId="78" xfId="4" applyNumberFormat="1" applyFont="1" applyFill="1" applyBorder="1" applyAlignment="1" applyProtection="1">
      <alignment horizontal="center" vertical="center" wrapText="1" shrinkToFit="1"/>
      <protection locked="0"/>
    </xf>
    <xf numFmtId="179" fontId="5" fillId="0" borderId="78" xfId="19" applyNumberFormat="1" applyFont="1" applyFill="1" applyBorder="1" applyAlignment="1" applyProtection="1">
      <alignment horizontal="center" vertical="center" wrapText="1"/>
      <protection locked="0"/>
    </xf>
    <xf numFmtId="179" fontId="30" fillId="0" borderId="69" xfId="19" applyNumberFormat="1" applyFont="1" applyFill="1" applyBorder="1" applyAlignment="1" applyProtection="1">
      <alignment vertical="center"/>
      <protection locked="0"/>
    </xf>
    <xf numFmtId="179" fontId="30" fillId="0" borderId="129" xfId="19" applyNumberFormat="1" applyFont="1" applyFill="1" applyBorder="1" applyAlignment="1" applyProtection="1">
      <alignment vertical="center"/>
      <protection locked="0"/>
    </xf>
    <xf numFmtId="179" fontId="4" fillId="0" borderId="0" xfId="19" applyNumberFormat="1" applyFont="1" applyFill="1" applyBorder="1" applyAlignment="1" applyProtection="1">
      <alignment horizontal="center" vertical="center"/>
      <protection locked="0"/>
    </xf>
    <xf numFmtId="179" fontId="31" fillId="0" borderId="0" xfId="19" applyNumberFormat="1" applyFont="1" applyProtection="1">
      <alignment vertical="center"/>
      <protection locked="0"/>
    </xf>
    <xf numFmtId="179" fontId="30" fillId="0" borderId="0" xfId="19" applyNumberFormat="1" applyProtection="1">
      <alignment vertical="center"/>
      <protection locked="0"/>
    </xf>
    <xf numFmtId="188" fontId="30" fillId="0" borderId="0" xfId="19" applyNumberFormat="1" applyProtection="1">
      <alignment vertical="center"/>
      <protection locked="0"/>
    </xf>
    <xf numFmtId="178" fontId="30" fillId="0" borderId="0" xfId="19" applyNumberFormat="1" applyProtection="1">
      <alignment vertical="center"/>
      <protection locked="0"/>
    </xf>
    <xf numFmtId="38" fontId="36" fillId="0" borderId="0" xfId="0" applyNumberFormat="1" applyFont="1" applyFill="1" applyAlignment="1" applyProtection="1">
      <alignment vertical="center" shrinkToFit="1"/>
      <protection locked="0"/>
    </xf>
    <xf numFmtId="0" fontId="33" fillId="0" borderId="0" xfId="0" applyNumberFormat="1" applyFont="1" applyFill="1" applyBorder="1" applyAlignment="1" applyProtection="1">
      <alignment vertical="center" shrinkToFit="1"/>
      <protection locked="0"/>
    </xf>
    <xf numFmtId="0" fontId="4" fillId="0" borderId="0" xfId="0" applyNumberFormat="1" applyFont="1" applyFill="1" applyBorder="1" applyAlignment="1" applyProtection="1">
      <alignment horizontal="center" vertical="center"/>
      <protection locked="0"/>
    </xf>
    <xf numFmtId="0" fontId="0" fillId="0" borderId="0" xfId="0" applyNumberFormat="1" applyFont="1" applyFill="1" applyBorder="1" applyProtection="1">
      <protection locked="0"/>
    </xf>
    <xf numFmtId="0" fontId="9" fillId="0" borderId="0" xfId="0" applyNumberFormat="1" applyFont="1" applyFill="1" applyBorder="1" applyAlignment="1" applyProtection="1">
      <alignment horizontal="left" vertical="center"/>
      <protection locked="0"/>
    </xf>
    <xf numFmtId="0" fontId="0" fillId="0" borderId="74" xfId="0" applyNumberFormat="1" applyFont="1" applyFill="1" applyBorder="1" applyProtection="1">
      <protection locked="0"/>
    </xf>
    <xf numFmtId="0" fontId="0" fillId="0" borderId="82" xfId="0" applyNumberFormat="1" applyFont="1" applyFill="1" applyBorder="1" applyProtection="1">
      <protection locked="0"/>
    </xf>
    <xf numFmtId="0" fontId="0" fillId="0" borderId="103" xfId="0" applyNumberFormat="1" applyFont="1" applyFill="1" applyBorder="1" applyProtection="1">
      <protection locked="0"/>
    </xf>
    <xf numFmtId="0" fontId="10" fillId="0" borderId="74" xfId="0" applyNumberFormat="1" applyFont="1" applyFill="1" applyBorder="1" applyAlignment="1" applyProtection="1">
      <alignment horizontal="left" vertical="center"/>
      <protection locked="0"/>
    </xf>
    <xf numFmtId="0" fontId="10" fillId="0" borderId="69" xfId="0" applyNumberFormat="1" applyFont="1" applyFill="1" applyBorder="1" applyAlignment="1" applyProtection="1">
      <alignment horizontal="left" vertical="center"/>
      <protection locked="0"/>
    </xf>
    <xf numFmtId="0" fontId="10" fillId="0" borderId="0" xfId="0" applyNumberFormat="1" applyFont="1" applyFill="1" applyBorder="1" applyAlignment="1" applyProtection="1">
      <alignment horizontal="left" vertical="center"/>
      <protection locked="0"/>
    </xf>
    <xf numFmtId="0" fontId="0" fillId="0" borderId="0" xfId="0" applyNumberFormat="1" applyFont="1" applyFill="1" applyBorder="1" applyAlignment="1" applyProtection="1">
      <alignment vertical="center"/>
      <protection locked="0"/>
    </xf>
    <xf numFmtId="0" fontId="0" fillId="0" borderId="68"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horizontal="center" vertical="center" wrapText="1"/>
      <protection locked="0"/>
    </xf>
    <xf numFmtId="0" fontId="10" fillId="0" borderId="69" xfId="0" applyNumberFormat="1" applyFont="1" applyFill="1" applyBorder="1" applyAlignment="1" applyProtection="1">
      <alignment horizontal="left" vertical="center" indent="1"/>
      <protection locked="0"/>
    </xf>
    <xf numFmtId="0" fontId="3" fillId="0" borderId="74" xfId="0" quotePrefix="1" applyNumberFormat="1" applyFont="1" applyFill="1" applyBorder="1" applyAlignment="1" applyProtection="1">
      <alignment horizontal="center" vertical="center"/>
      <protection locked="0"/>
    </xf>
    <xf numFmtId="0" fontId="3" fillId="0" borderId="111" xfId="0" applyNumberFormat="1" applyFont="1" applyFill="1" applyBorder="1" applyAlignment="1" applyProtection="1">
      <alignment horizontal="center" vertical="center"/>
      <protection locked="0"/>
    </xf>
    <xf numFmtId="0" fontId="3" fillId="0" borderId="98" xfId="0" quotePrefix="1" applyNumberFormat="1" applyFont="1" applyFill="1" applyBorder="1" applyAlignment="1" applyProtection="1">
      <alignment horizontal="center" vertical="center"/>
      <protection locked="0"/>
    </xf>
    <xf numFmtId="0" fontId="3" fillId="0" borderId="82" xfId="0" quotePrefix="1" applyNumberFormat="1" applyFont="1" applyFill="1" applyBorder="1" applyAlignment="1" applyProtection="1">
      <alignment horizontal="center" vertical="center"/>
      <protection locked="0"/>
    </xf>
    <xf numFmtId="0" fontId="3" fillId="0" borderId="111" xfId="0" quotePrefix="1" applyNumberFormat="1" applyFont="1" applyFill="1" applyBorder="1" applyAlignment="1" applyProtection="1">
      <alignment horizontal="center" vertical="center"/>
      <protection locked="0"/>
    </xf>
    <xf numFmtId="0" fontId="3" fillId="0" borderId="98" xfId="0" quotePrefix="1" applyNumberFormat="1" applyFont="1" applyFill="1" applyBorder="1" applyAlignment="1" applyProtection="1">
      <alignment horizontal="center" vertical="center" wrapText="1"/>
      <protection locked="0"/>
    </xf>
    <xf numFmtId="0" fontId="3" fillId="0" borderId="116" xfId="0" applyNumberFormat="1" applyFont="1" applyFill="1" applyBorder="1" applyAlignment="1" applyProtection="1">
      <alignment horizontal="center" vertical="center"/>
      <protection locked="0"/>
    </xf>
    <xf numFmtId="0" fontId="3" fillId="0" borderId="116" xfId="0" applyNumberFormat="1" applyFont="1" applyFill="1" applyBorder="1" applyAlignment="1" applyProtection="1">
      <alignment horizontal="center" vertical="center" wrapText="1"/>
      <protection locked="0"/>
    </xf>
    <xf numFmtId="0" fontId="3" fillId="0" borderId="130" xfId="0" applyNumberFormat="1" applyFont="1" applyFill="1" applyBorder="1" applyAlignment="1" applyProtection="1">
      <alignment horizontal="center" vertical="center" wrapText="1"/>
      <protection locked="0"/>
    </xf>
    <xf numFmtId="0" fontId="3" fillId="0" borderId="118" xfId="0" applyNumberFormat="1" applyFont="1" applyFill="1" applyBorder="1" applyAlignment="1" applyProtection="1">
      <alignment horizontal="center" vertical="center" wrapText="1"/>
      <protection locked="0"/>
    </xf>
    <xf numFmtId="0" fontId="3" fillId="0" borderId="131" xfId="0" applyNumberFormat="1" applyFont="1" applyFill="1" applyBorder="1" applyAlignment="1" applyProtection="1">
      <alignment horizontal="center" vertical="center" wrapText="1"/>
      <protection locked="0"/>
    </xf>
    <xf numFmtId="0" fontId="3" fillId="0" borderId="118" xfId="0" applyNumberFormat="1" applyFont="1" applyFill="1" applyBorder="1" applyAlignment="1" applyProtection="1">
      <alignment horizontal="center" vertical="center"/>
      <protection locked="0"/>
    </xf>
    <xf numFmtId="0" fontId="3" fillId="0" borderId="68" xfId="0"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horizontal="center" vertical="center" shrinkToFit="1"/>
      <protection locked="0"/>
    </xf>
    <xf numFmtId="0" fontId="10" fillId="0" borderId="79" xfId="0" applyNumberFormat="1" applyFont="1" applyFill="1" applyBorder="1" applyAlignment="1" applyProtection="1">
      <alignment horizontal="left" vertical="center" indent="1"/>
      <protection locked="0"/>
    </xf>
    <xf numFmtId="0" fontId="10" fillId="0" borderId="78" xfId="0" applyNumberFormat="1" applyFont="1" applyFill="1" applyBorder="1" applyAlignment="1" applyProtection="1">
      <alignment horizontal="left" vertical="center" indent="1"/>
      <protection locked="0"/>
    </xf>
    <xf numFmtId="0" fontId="3" fillId="0" borderId="132" xfId="0" applyNumberFormat="1" applyFont="1" applyFill="1" applyBorder="1" applyAlignment="1" applyProtection="1">
      <alignment horizontal="center" vertical="center" wrapText="1"/>
      <protection locked="0"/>
    </xf>
    <xf numFmtId="0" fontId="0" fillId="0" borderId="0" xfId="0" applyNumberFormat="1" applyFont="1" applyFill="1" applyProtection="1">
      <protection locked="0"/>
    </xf>
    <xf numFmtId="0" fontId="3" fillId="0" borderId="98" xfId="0" applyNumberFormat="1" applyFont="1" applyFill="1" applyBorder="1" applyAlignment="1" applyProtection="1">
      <alignment horizontal="center" vertical="center" wrapText="1"/>
      <protection locked="0"/>
    </xf>
    <xf numFmtId="0" fontId="3" fillId="0" borderId="98" xfId="0" applyNumberFormat="1" applyFont="1" applyFill="1" applyBorder="1" applyAlignment="1" applyProtection="1">
      <alignment horizontal="center" vertical="center"/>
      <protection locked="0"/>
    </xf>
    <xf numFmtId="0" fontId="3" fillId="0" borderId="82" xfId="0" applyNumberFormat="1" applyFont="1" applyFill="1" applyBorder="1" applyAlignment="1" applyProtection="1">
      <alignment horizontal="center" vertical="center" wrapText="1"/>
      <protection locked="0"/>
    </xf>
    <xf numFmtId="0" fontId="3" fillId="0" borderId="132" xfId="0" applyNumberFormat="1" applyFont="1" applyFill="1" applyBorder="1" applyAlignment="1" applyProtection="1">
      <alignment horizontal="center" vertical="center"/>
      <protection locked="0"/>
    </xf>
    <xf numFmtId="0" fontId="0" fillId="0" borderId="82" xfId="0" applyNumberFormat="1" applyFont="1" applyFill="1" applyBorder="1" applyAlignment="1" applyProtection="1">
      <alignment wrapText="1"/>
      <protection locked="0"/>
    </xf>
    <xf numFmtId="0" fontId="3" fillId="0" borderId="133" xfId="0" quotePrefix="1" applyNumberFormat="1" applyFont="1" applyFill="1" applyBorder="1" applyAlignment="1" applyProtection="1">
      <alignment horizontal="center" vertical="center" wrapText="1"/>
      <protection locked="0"/>
    </xf>
    <xf numFmtId="0" fontId="3" fillId="0" borderId="82" xfId="0" quotePrefix="1" applyNumberFormat="1" applyFont="1" applyFill="1" applyBorder="1" applyAlignment="1" applyProtection="1">
      <alignment horizontal="center" vertical="center"/>
    </xf>
    <xf numFmtId="0" fontId="3" fillId="0" borderId="68" xfId="0" applyNumberFormat="1" applyFont="1" applyFill="1" applyBorder="1" applyAlignment="1" applyProtection="1">
      <alignment horizontal="right" vertical="center"/>
      <protection locked="0"/>
    </xf>
    <xf numFmtId="0" fontId="3" fillId="0" borderId="124" xfId="0" quotePrefix="1" applyNumberFormat="1" applyFont="1" applyFill="1" applyBorder="1" applyAlignment="1" applyProtection="1">
      <alignment horizontal="center" vertical="center"/>
      <protection locked="0"/>
    </xf>
    <xf numFmtId="0" fontId="3" fillId="0" borderId="99" xfId="0" quotePrefix="1" applyNumberFormat="1" applyFont="1" applyFill="1" applyBorder="1" applyAlignment="1" applyProtection="1">
      <alignment horizontal="center" vertical="center" wrapText="1"/>
      <protection locked="0"/>
    </xf>
    <xf numFmtId="0" fontId="3" fillId="0" borderId="98" xfId="4" quotePrefix="1" applyNumberFormat="1" applyFont="1" applyFill="1" applyBorder="1" applyAlignment="1" applyProtection="1">
      <alignment horizontal="center" vertical="center" wrapText="1"/>
      <protection locked="0"/>
    </xf>
    <xf numFmtId="0" fontId="3" fillId="0" borderId="82" xfId="4" quotePrefix="1" applyNumberFormat="1" applyFont="1" applyFill="1" applyBorder="1" applyAlignment="1" applyProtection="1">
      <alignment horizontal="center" vertical="center"/>
      <protection locked="0"/>
    </xf>
    <xf numFmtId="0" fontId="3" fillId="0" borderId="124" xfId="0" quotePrefix="1" applyNumberFormat="1" applyFont="1" applyFill="1" applyBorder="1" applyAlignment="1" applyProtection="1">
      <alignment horizontal="center" vertical="center" wrapText="1"/>
      <protection locked="0"/>
    </xf>
    <xf numFmtId="0" fontId="3" fillId="0" borderId="74" xfId="0" applyNumberFormat="1" applyFont="1" applyFill="1" applyBorder="1" applyAlignment="1" applyProtection="1">
      <alignment horizontal="center" vertical="center"/>
      <protection locked="0"/>
    </xf>
    <xf numFmtId="0" fontId="3" fillId="0" borderId="82" xfId="0" applyNumberFormat="1" applyFont="1" applyFill="1" applyBorder="1" applyAlignment="1" applyProtection="1">
      <alignment horizontal="center" vertical="center"/>
      <protection locked="0"/>
    </xf>
    <xf numFmtId="0" fontId="3" fillId="0" borderId="107" xfId="0" applyNumberFormat="1" applyFont="1" applyFill="1" applyBorder="1" applyAlignment="1" applyProtection="1">
      <alignment horizontal="center" vertical="center"/>
      <protection locked="0"/>
    </xf>
    <xf numFmtId="0" fontId="3" fillId="0" borderId="113" xfId="0" applyNumberFormat="1" applyFont="1" applyFill="1" applyBorder="1" applyAlignment="1" applyProtection="1">
      <alignment horizontal="center" vertical="center"/>
      <protection locked="0"/>
    </xf>
    <xf numFmtId="0" fontId="3" fillId="0" borderId="127" xfId="0" quotePrefix="1" applyNumberFormat="1" applyFont="1" applyFill="1" applyBorder="1" applyAlignment="1" applyProtection="1">
      <alignment horizontal="center" vertical="center" wrapText="1"/>
      <protection locked="0"/>
    </xf>
    <xf numFmtId="0" fontId="3" fillId="0" borderId="71" xfId="0" quotePrefix="1" applyNumberFormat="1" applyFont="1" applyFill="1" applyBorder="1" applyAlignment="1" applyProtection="1">
      <alignment horizontal="center" vertical="center" wrapText="1"/>
      <protection locked="0"/>
    </xf>
    <xf numFmtId="0" fontId="3" fillId="0" borderId="126" xfId="0" applyNumberFormat="1" applyFont="1" applyFill="1" applyBorder="1" applyAlignment="1" applyProtection="1">
      <alignment horizontal="center" vertical="center" wrapText="1"/>
      <protection locked="0"/>
    </xf>
    <xf numFmtId="0" fontId="3" fillId="0" borderId="125" xfId="0" applyNumberFormat="1" applyFont="1" applyFill="1" applyBorder="1" applyAlignment="1" applyProtection="1">
      <alignment horizontal="center" vertical="center" wrapText="1"/>
      <protection locked="0"/>
    </xf>
    <xf numFmtId="0" fontId="3" fillId="0" borderId="116" xfId="4" applyNumberFormat="1" applyFont="1" applyFill="1" applyBorder="1" applyAlignment="1" applyProtection="1">
      <alignment horizontal="center" vertical="center" wrapText="1"/>
      <protection locked="0"/>
    </xf>
    <xf numFmtId="0" fontId="3" fillId="0" borderId="132" xfId="4" applyNumberFormat="1" applyFont="1" applyFill="1" applyBorder="1" applyAlignment="1" applyProtection="1">
      <alignment horizontal="center" vertical="center"/>
      <protection locked="0"/>
    </xf>
    <xf numFmtId="0" fontId="3" fillId="0" borderId="115" xfId="0" applyNumberFormat="1" applyFont="1" applyFill="1" applyBorder="1" applyAlignment="1" applyProtection="1">
      <alignment horizontal="center" vertical="center" wrapText="1"/>
      <protection locked="0"/>
    </xf>
    <xf numFmtId="0" fontId="3" fillId="0" borderId="109" xfId="0" applyNumberFormat="1" applyFont="1" applyFill="1" applyBorder="1" applyAlignment="1" applyProtection="1">
      <alignment horizontal="center" vertical="center"/>
      <protection locked="0"/>
    </xf>
    <xf numFmtId="0" fontId="3" fillId="0" borderId="134" xfId="0" applyNumberFormat="1" applyFont="1" applyFill="1" applyBorder="1" applyAlignment="1" applyProtection="1">
      <alignment horizontal="center" vertical="center" wrapText="1"/>
      <protection locked="0"/>
    </xf>
    <xf numFmtId="0" fontId="3" fillId="0" borderId="105" xfId="0" applyNumberFormat="1" applyFont="1" applyFill="1" applyBorder="1" applyAlignment="1" applyProtection="1">
      <alignment horizontal="center" vertical="center" wrapText="1"/>
      <protection locked="0"/>
    </xf>
    <xf numFmtId="0" fontId="33" fillId="4" borderId="102" xfId="0" applyNumberFormat="1" applyFont="1" applyFill="1" applyBorder="1" applyAlignment="1" applyProtection="1">
      <alignment vertical="center" shrinkToFit="1"/>
      <protection locked="0"/>
    </xf>
    <xf numFmtId="0" fontId="33" fillId="4" borderId="102" xfId="0" applyNumberFormat="1" applyFont="1" applyFill="1" applyBorder="1" applyAlignment="1" applyProtection="1">
      <alignment vertical="center" wrapText="1"/>
      <protection locked="0"/>
    </xf>
    <xf numFmtId="0" fontId="33" fillId="4" borderId="5" xfId="0" applyNumberFormat="1" applyFont="1" applyFill="1" applyBorder="1" applyAlignment="1" applyProtection="1">
      <alignment vertical="center" shrinkToFit="1"/>
      <protection locked="0"/>
    </xf>
    <xf numFmtId="0" fontId="33" fillId="3" borderId="5" xfId="0" applyNumberFormat="1" applyFont="1" applyFill="1" applyBorder="1" applyAlignment="1" applyProtection="1">
      <alignment vertical="center" shrinkToFit="1"/>
    </xf>
    <xf numFmtId="0" fontId="33" fillId="3" borderId="8" xfId="0" applyNumberFormat="1" applyFont="1" applyFill="1" applyBorder="1" applyAlignment="1" applyProtection="1">
      <alignment vertical="center" shrinkToFit="1"/>
    </xf>
    <xf numFmtId="0" fontId="33" fillId="3" borderId="5" xfId="0" applyNumberFormat="1" applyFont="1" applyFill="1" applyBorder="1" applyAlignment="1" applyProtection="1">
      <alignment vertical="center" wrapText="1"/>
    </xf>
    <xf numFmtId="0" fontId="33" fillId="4" borderId="5" xfId="0" applyNumberFormat="1" applyFont="1" applyFill="1" applyBorder="1" applyAlignment="1" applyProtection="1">
      <alignment vertical="center" wrapText="1"/>
      <protection locked="0"/>
    </xf>
    <xf numFmtId="0" fontId="33" fillId="3" borderId="4" xfId="0" applyNumberFormat="1" applyFont="1" applyFill="1" applyBorder="1" applyAlignment="1" applyProtection="1">
      <alignment vertical="center" shrinkToFit="1"/>
    </xf>
    <xf numFmtId="0" fontId="33" fillId="3" borderId="1" xfId="0" applyNumberFormat="1" applyFont="1" applyFill="1" applyBorder="1" applyAlignment="1" applyProtection="1">
      <alignment vertical="center" shrinkToFit="1"/>
    </xf>
    <xf numFmtId="0" fontId="33" fillId="3" borderId="1" xfId="0" applyNumberFormat="1" applyFont="1" applyFill="1" applyBorder="1" applyAlignment="1" applyProtection="1">
      <alignment vertical="center" wrapText="1"/>
    </xf>
    <xf numFmtId="0" fontId="33" fillId="4" borderId="1" xfId="0" applyNumberFormat="1" applyFont="1" applyFill="1" applyBorder="1" applyAlignment="1" applyProtection="1">
      <alignment vertical="center" wrapText="1"/>
      <protection locked="0"/>
    </xf>
    <xf numFmtId="0" fontId="33" fillId="4" borderId="1" xfId="0" applyNumberFormat="1" applyFont="1" applyFill="1" applyBorder="1" applyAlignment="1" applyProtection="1">
      <alignment vertical="center" shrinkToFit="1"/>
      <protection locked="0"/>
    </xf>
    <xf numFmtId="0" fontId="33" fillId="4" borderId="5" xfId="0" applyNumberFormat="1" applyFont="1" applyFill="1" applyBorder="1" applyAlignment="1" applyProtection="1">
      <alignment vertical="center"/>
      <protection locked="0"/>
    </xf>
    <xf numFmtId="49" fontId="33" fillId="4" borderId="12" xfId="0" applyNumberFormat="1" applyFont="1" applyFill="1" applyBorder="1" applyAlignment="1" applyProtection="1">
      <alignment vertical="center" shrinkToFit="1"/>
      <protection locked="0"/>
    </xf>
    <xf numFmtId="38" fontId="0" fillId="0" borderId="82" xfId="2" applyFont="1" applyFill="1" applyBorder="1" applyAlignment="1" applyProtection="1">
      <protection locked="0"/>
    </xf>
    <xf numFmtId="38" fontId="33" fillId="4" borderId="102" xfId="2" applyFont="1" applyFill="1" applyBorder="1" applyAlignment="1" applyProtection="1">
      <alignment vertical="center" shrinkToFit="1"/>
      <protection locked="0"/>
    </xf>
    <xf numFmtId="38" fontId="33" fillId="3" borderId="135" xfId="2" applyFont="1" applyFill="1" applyBorder="1" applyAlignment="1" applyProtection="1">
      <alignment vertical="center" shrinkToFit="1"/>
    </xf>
    <xf numFmtId="38" fontId="33" fillId="4" borderId="94" xfId="2" applyFont="1" applyFill="1" applyBorder="1" applyAlignment="1" applyProtection="1">
      <alignment vertical="center" shrinkToFit="1"/>
      <protection locked="0"/>
    </xf>
    <xf numFmtId="38" fontId="33" fillId="3" borderId="17" xfId="2" applyFont="1" applyFill="1" applyBorder="1" applyAlignment="1" applyProtection="1">
      <alignment vertical="center" shrinkToFit="1"/>
    </xf>
    <xf numFmtId="38" fontId="33" fillId="3" borderId="5" xfId="2" applyFont="1" applyFill="1" applyBorder="1" applyAlignment="1" applyProtection="1">
      <alignment vertical="center" shrinkToFit="1"/>
    </xf>
    <xf numFmtId="38" fontId="33" fillId="0" borderId="88" xfId="2" applyFont="1" applyFill="1" applyBorder="1" applyAlignment="1" applyProtection="1">
      <alignment vertical="center" shrinkToFit="1"/>
      <protection locked="0"/>
    </xf>
    <xf numFmtId="38" fontId="33" fillId="4" borderId="9" xfId="2" applyFont="1" applyFill="1" applyBorder="1" applyAlignment="1" applyProtection="1">
      <alignment vertical="center" shrinkToFit="1"/>
      <protection locked="0"/>
    </xf>
    <xf numFmtId="38" fontId="33" fillId="3" borderId="7" xfId="2" applyFont="1" applyFill="1" applyBorder="1" applyAlignment="1" applyProtection="1">
      <alignment vertical="center" shrinkToFit="1"/>
    </xf>
    <xf numFmtId="38" fontId="33" fillId="3" borderId="136" xfId="2" applyFont="1" applyFill="1" applyBorder="1" applyAlignment="1" applyProtection="1">
      <alignment vertical="center" shrinkToFit="1"/>
    </xf>
    <xf numFmtId="38" fontId="33" fillId="0" borderId="9" xfId="2" applyFont="1" applyFill="1" applyBorder="1" applyAlignment="1" applyProtection="1">
      <alignment vertical="center" shrinkToFit="1"/>
      <protection locked="0"/>
    </xf>
    <xf numFmtId="38" fontId="33" fillId="4" borderId="137" xfId="2" applyFont="1" applyFill="1" applyBorder="1" applyAlignment="1" applyProtection="1">
      <alignment vertical="center" shrinkToFit="1"/>
      <protection locked="0"/>
    </xf>
    <xf numFmtId="38" fontId="33" fillId="4" borderId="138" xfId="2" applyFont="1" applyFill="1" applyBorder="1" applyAlignment="1" applyProtection="1">
      <alignment horizontal="left" vertical="center"/>
      <protection locked="0"/>
    </xf>
    <xf numFmtId="38" fontId="33" fillId="0" borderId="102" xfId="2" applyFont="1" applyFill="1" applyBorder="1" applyAlignment="1" applyProtection="1">
      <alignment horizontal="right" vertical="center" shrinkToFit="1"/>
      <protection locked="0"/>
    </xf>
    <xf numFmtId="38" fontId="33" fillId="4" borderId="139" xfId="2" applyFont="1" applyFill="1" applyBorder="1" applyAlignment="1" applyProtection="1">
      <alignment vertical="center" shrinkToFit="1"/>
      <protection locked="0"/>
    </xf>
    <xf numFmtId="38" fontId="33" fillId="4" borderId="140" xfId="2" applyFont="1" applyFill="1" applyBorder="1" applyAlignment="1" applyProtection="1">
      <alignment vertical="center" shrinkToFit="1"/>
      <protection locked="0"/>
    </xf>
    <xf numFmtId="38" fontId="33" fillId="3" borderId="141" xfId="2" applyFont="1" applyFill="1" applyBorder="1" applyAlignment="1" applyProtection="1">
      <alignment vertical="center" shrinkToFit="1"/>
    </xf>
    <xf numFmtId="38" fontId="33" fillId="3" borderId="142" xfId="2" applyFont="1" applyFill="1" applyBorder="1" applyAlignment="1" applyProtection="1">
      <alignment vertical="center" shrinkToFit="1"/>
    </xf>
    <xf numFmtId="38" fontId="33" fillId="0" borderId="91" xfId="2" applyFont="1" applyFill="1" applyBorder="1" applyAlignment="1" applyProtection="1">
      <alignment vertical="center" shrinkToFit="1"/>
      <protection locked="0"/>
    </xf>
    <xf numFmtId="38" fontId="33" fillId="3" borderId="92" xfId="2" applyFont="1" applyFill="1" applyBorder="1" applyAlignment="1" applyProtection="1">
      <alignment vertical="center" shrinkToFit="1"/>
    </xf>
    <xf numFmtId="38" fontId="33" fillId="0" borderId="143" xfId="2" applyFont="1" applyFill="1" applyBorder="1" applyAlignment="1" applyProtection="1">
      <alignment vertical="center" shrinkToFit="1"/>
      <protection locked="0"/>
    </xf>
    <xf numFmtId="38" fontId="33" fillId="3" borderId="137" xfId="2" applyFont="1" applyFill="1" applyBorder="1" applyAlignment="1" applyProtection="1">
      <alignment vertical="center" shrinkToFit="1"/>
    </xf>
    <xf numFmtId="38" fontId="33" fillId="3" borderId="141" xfId="2" applyFont="1" applyFill="1" applyBorder="1" applyAlignment="1" applyProtection="1">
      <alignment horizontal="right" vertical="center" shrinkToFit="1"/>
    </xf>
    <xf numFmtId="38" fontId="33" fillId="3" borderId="10" xfId="2" applyFont="1" applyFill="1" applyBorder="1" applyAlignment="1" applyProtection="1">
      <alignment horizontal="right" vertical="center" shrinkToFit="1"/>
    </xf>
    <xf numFmtId="38" fontId="33" fillId="3" borderId="11" xfId="2" applyFont="1" applyFill="1" applyBorder="1" applyAlignment="1" applyProtection="1">
      <alignment horizontal="right" vertical="center" shrinkToFit="1"/>
    </xf>
    <xf numFmtId="38" fontId="33" fillId="4" borderId="86" xfId="2" applyFont="1" applyFill="1" applyBorder="1" applyAlignment="1" applyProtection="1">
      <alignment vertical="center" shrinkToFit="1"/>
      <protection locked="0"/>
    </xf>
    <xf numFmtId="38" fontId="33" fillId="4" borderId="5" xfId="2" applyFont="1" applyFill="1" applyBorder="1" applyAlignment="1" applyProtection="1">
      <alignment vertical="center" shrinkToFit="1"/>
      <protection locked="0"/>
    </xf>
    <xf numFmtId="38" fontId="33" fillId="0" borderId="85" xfId="2" applyFont="1" applyFill="1" applyBorder="1" applyAlignment="1" applyProtection="1">
      <alignment vertical="center" shrinkToFit="1"/>
      <protection locked="0"/>
    </xf>
    <xf numFmtId="38" fontId="33" fillId="3" borderId="144" xfId="2" applyFont="1" applyFill="1" applyBorder="1" applyAlignment="1" applyProtection="1">
      <alignment vertical="center" shrinkToFit="1"/>
    </xf>
    <xf numFmtId="38" fontId="33" fillId="0" borderId="5" xfId="2" applyFont="1" applyFill="1" applyBorder="1" applyAlignment="1" applyProtection="1">
      <alignment vertical="center" shrinkToFit="1"/>
      <protection locked="0"/>
    </xf>
    <xf numFmtId="38" fontId="33" fillId="4" borderId="135" xfId="2" applyFont="1" applyFill="1" applyBorder="1" applyAlignment="1" applyProtection="1">
      <alignment vertical="center" shrinkToFit="1"/>
      <protection locked="0"/>
    </xf>
    <xf numFmtId="38" fontId="33" fillId="4" borderId="145" xfId="2" applyFont="1" applyFill="1" applyBorder="1" applyAlignment="1" applyProtection="1">
      <alignment horizontal="left" vertical="center"/>
      <protection locked="0"/>
    </xf>
    <xf numFmtId="38" fontId="33" fillId="0" borderId="5" xfId="2" applyFont="1" applyFill="1" applyBorder="1" applyAlignment="1" applyProtection="1">
      <alignment horizontal="right" vertical="center" shrinkToFit="1"/>
      <protection locked="0"/>
    </xf>
    <xf numFmtId="38" fontId="33" fillId="4" borderId="146" xfId="2" applyFont="1" applyFill="1" applyBorder="1" applyAlignment="1" applyProtection="1">
      <alignment vertical="center" shrinkToFit="1"/>
      <protection locked="0"/>
    </xf>
    <xf numFmtId="38" fontId="33" fillId="4" borderId="145" xfId="2" applyFont="1" applyFill="1" applyBorder="1" applyAlignment="1" applyProtection="1">
      <alignment vertical="center" shrinkToFit="1"/>
      <protection locked="0"/>
    </xf>
    <xf numFmtId="38" fontId="33" fillId="0" borderId="86" xfId="2" applyFont="1" applyFill="1" applyBorder="1" applyAlignment="1" applyProtection="1">
      <alignment vertical="center" shrinkToFit="1"/>
      <protection locked="0"/>
    </xf>
    <xf numFmtId="38" fontId="33" fillId="3" borderId="87" xfId="2" applyFont="1" applyFill="1" applyBorder="1" applyAlignment="1" applyProtection="1">
      <alignment vertical="center" shrinkToFit="1"/>
    </xf>
    <xf numFmtId="38" fontId="33" fillId="0" borderId="147" xfId="2" applyFont="1" applyFill="1" applyBorder="1" applyAlignment="1" applyProtection="1">
      <alignment vertical="center" shrinkToFit="1"/>
      <protection locked="0"/>
    </xf>
    <xf numFmtId="38" fontId="33" fillId="4" borderId="148" xfId="2" applyFont="1" applyFill="1" applyBorder="1" applyAlignment="1" applyProtection="1">
      <alignment vertical="center" shrinkToFit="1"/>
      <protection locked="0"/>
    </xf>
    <xf numFmtId="38" fontId="33" fillId="4" borderId="1" xfId="2" applyFont="1" applyFill="1" applyBorder="1" applyAlignment="1" applyProtection="1">
      <alignment vertical="center" shrinkToFit="1"/>
      <protection locked="0"/>
    </xf>
    <xf numFmtId="38" fontId="33" fillId="3" borderId="149" xfId="2" applyFont="1" applyFill="1" applyBorder="1" applyAlignment="1" applyProtection="1">
      <alignment vertical="center" shrinkToFit="1"/>
    </xf>
    <xf numFmtId="38" fontId="33" fillId="3" borderId="1" xfId="2" applyFont="1" applyFill="1" applyBorder="1" applyAlignment="1" applyProtection="1">
      <alignment vertical="center" shrinkToFit="1"/>
    </xf>
    <xf numFmtId="38" fontId="33" fillId="0" borderId="150" xfId="2" applyFont="1" applyFill="1" applyBorder="1" applyAlignment="1" applyProtection="1">
      <alignment vertical="center" shrinkToFit="1"/>
      <protection locked="0"/>
    </xf>
    <xf numFmtId="38" fontId="33" fillId="3" borderId="3" xfId="2" applyFont="1" applyFill="1" applyBorder="1" applyAlignment="1" applyProtection="1">
      <alignment vertical="center" shrinkToFit="1"/>
    </xf>
    <xf numFmtId="38" fontId="33" fillId="3" borderId="151" xfId="2" applyFont="1" applyFill="1" applyBorder="1" applyAlignment="1" applyProtection="1">
      <alignment vertical="center" shrinkToFit="1"/>
    </xf>
    <xf numFmtId="38" fontId="33" fillId="0" borderId="1" xfId="2" applyFont="1" applyFill="1" applyBorder="1" applyAlignment="1" applyProtection="1">
      <alignment vertical="center" shrinkToFit="1"/>
      <protection locked="0"/>
    </xf>
    <xf numFmtId="38" fontId="33" fillId="4" borderId="149" xfId="2" applyFont="1" applyFill="1" applyBorder="1" applyAlignment="1" applyProtection="1">
      <alignment vertical="center" shrinkToFit="1"/>
      <protection locked="0"/>
    </xf>
    <xf numFmtId="38" fontId="33" fillId="4" borderId="152" xfId="2" applyFont="1" applyFill="1" applyBorder="1" applyAlignment="1" applyProtection="1">
      <alignment horizontal="left" vertical="center"/>
      <protection locked="0"/>
    </xf>
    <xf numFmtId="38" fontId="33" fillId="0" borderId="1" xfId="2" applyFont="1" applyFill="1" applyBorder="1" applyAlignment="1" applyProtection="1">
      <alignment horizontal="right" vertical="center" shrinkToFit="1"/>
      <protection locked="0"/>
    </xf>
    <xf numFmtId="38" fontId="33" fillId="4" borderId="153" xfId="2" applyFont="1" applyFill="1" applyBorder="1" applyAlignment="1" applyProtection="1">
      <alignment vertical="center" shrinkToFit="1"/>
      <protection locked="0"/>
    </xf>
    <xf numFmtId="38" fontId="33" fillId="4" borderId="152" xfId="2" applyFont="1" applyFill="1" applyBorder="1" applyAlignment="1" applyProtection="1">
      <alignment vertical="center" shrinkToFit="1"/>
      <protection locked="0"/>
    </xf>
    <xf numFmtId="38" fontId="33" fillId="0" borderId="148" xfId="2" applyFont="1" applyFill="1" applyBorder="1" applyAlignment="1" applyProtection="1">
      <alignment vertical="center" shrinkToFit="1"/>
      <protection locked="0"/>
    </xf>
    <xf numFmtId="38" fontId="33" fillId="3" borderId="154" xfId="2" applyFont="1" applyFill="1" applyBorder="1" applyAlignment="1" applyProtection="1">
      <alignment vertical="center" shrinkToFit="1"/>
    </xf>
    <xf numFmtId="38" fontId="33" fillId="0" borderId="155" xfId="2" applyFont="1" applyFill="1" applyBorder="1" applyAlignment="1" applyProtection="1">
      <alignment vertical="center" shrinkToFit="1"/>
      <protection locked="0"/>
    </xf>
    <xf numFmtId="38" fontId="33" fillId="3" borderId="156" xfId="2" applyFont="1" applyFill="1" applyBorder="1" applyAlignment="1" applyProtection="1">
      <alignment horizontal="right" vertical="center" shrinkToFit="1"/>
    </xf>
    <xf numFmtId="38" fontId="33" fillId="3" borderId="4" xfId="2" applyFont="1" applyFill="1" applyBorder="1" applyAlignment="1" applyProtection="1">
      <alignment horizontal="right" vertical="center" shrinkToFit="1"/>
    </xf>
    <xf numFmtId="38" fontId="33" fillId="3" borderId="3" xfId="2" applyFont="1" applyFill="1" applyBorder="1" applyAlignment="1" applyProtection="1">
      <alignment horizontal="right" vertical="center" shrinkToFit="1"/>
    </xf>
    <xf numFmtId="38" fontId="3" fillId="0" borderId="69" xfId="2" applyFont="1" applyFill="1" applyBorder="1" applyAlignment="1" applyProtection="1">
      <alignment horizontal="center" vertical="center"/>
      <protection locked="0"/>
    </xf>
    <xf numFmtId="38" fontId="3" fillId="0" borderId="0" xfId="2" applyFont="1" applyFill="1" applyBorder="1" applyAlignment="1" applyProtection="1">
      <alignment horizontal="center" vertical="center"/>
      <protection locked="0"/>
    </xf>
    <xf numFmtId="38" fontId="3" fillId="0" borderId="68" xfId="2" applyFont="1" applyFill="1" applyBorder="1" applyAlignment="1" applyProtection="1">
      <alignment horizontal="center" vertical="center"/>
      <protection locked="0"/>
    </xf>
    <xf numFmtId="38" fontId="0" fillId="0" borderId="69" xfId="2" applyFont="1" applyFill="1" applyBorder="1" applyAlignment="1" applyProtection="1">
      <alignment vertical="center"/>
      <protection locked="0"/>
    </xf>
    <xf numFmtId="38" fontId="0" fillId="0" borderId="0" xfId="2" applyFont="1" applyFill="1" applyBorder="1" applyAlignment="1" applyProtection="1">
      <alignment vertical="center"/>
      <protection locked="0"/>
    </xf>
    <xf numFmtId="38" fontId="0" fillId="0" borderId="68" xfId="2" applyFont="1" applyFill="1" applyBorder="1" applyAlignment="1" applyProtection="1">
      <alignment vertical="center"/>
      <protection locked="0"/>
    </xf>
    <xf numFmtId="38" fontId="10" fillId="0" borderId="69" xfId="2" applyFont="1" applyFill="1" applyBorder="1" applyAlignment="1" applyProtection="1">
      <alignment horizontal="left" vertical="center"/>
      <protection locked="0"/>
    </xf>
    <xf numFmtId="38" fontId="3" fillId="0" borderId="0" xfId="2" applyFont="1" applyFill="1" applyBorder="1" applyAlignment="1" applyProtection="1">
      <alignment horizontal="center" vertical="center" wrapText="1" shrinkToFit="1"/>
      <protection locked="0"/>
    </xf>
    <xf numFmtId="38" fontId="3" fillId="0" borderId="0" xfId="2" applyFont="1" applyFill="1" applyBorder="1" applyAlignment="1" applyProtection="1">
      <alignment horizontal="center" vertical="center" shrinkToFit="1"/>
      <protection locked="0"/>
    </xf>
    <xf numFmtId="38" fontId="5" fillId="0" borderId="0" xfId="2" applyFont="1" applyFill="1" applyBorder="1" applyAlignment="1" applyProtection="1">
      <alignment horizontal="center" vertical="center" shrinkToFit="1"/>
      <protection locked="0"/>
    </xf>
    <xf numFmtId="38" fontId="6" fillId="0" borderId="0" xfId="2" applyFont="1" applyFill="1" applyBorder="1" applyAlignment="1" applyProtection="1">
      <alignment horizontal="center" vertical="center" shrinkToFit="1"/>
      <protection locked="0"/>
    </xf>
    <xf numFmtId="38" fontId="5" fillId="0" borderId="0" xfId="2" applyFont="1" applyFill="1" applyBorder="1" applyAlignment="1" applyProtection="1">
      <alignment horizontal="center" vertical="center" wrapText="1" shrinkToFit="1"/>
      <protection locked="0"/>
    </xf>
    <xf numFmtId="38" fontId="5" fillId="0" borderId="68" xfId="2" applyFont="1" applyFill="1" applyBorder="1" applyAlignment="1" applyProtection="1">
      <alignment horizontal="center" vertical="center" shrinkToFit="1"/>
      <protection locked="0"/>
    </xf>
    <xf numFmtId="38" fontId="5" fillId="0" borderId="69" xfId="2" applyFont="1" applyFill="1" applyBorder="1" applyAlignment="1" applyProtection="1">
      <alignment horizontal="center" vertical="center" shrinkToFit="1"/>
      <protection locked="0"/>
    </xf>
    <xf numFmtId="38" fontId="33" fillId="0" borderId="68" xfId="2" applyFont="1" applyFill="1" applyBorder="1" applyAlignment="1" applyProtection="1">
      <alignment horizontal="center" vertical="center" wrapText="1"/>
      <protection locked="0"/>
    </xf>
    <xf numFmtId="38" fontId="5" fillId="0" borderId="0" xfId="2" applyFont="1" applyFill="1" applyBorder="1" applyAlignment="1" applyProtection="1">
      <alignment horizontal="center" vertical="center" wrapText="1"/>
      <protection locked="0"/>
    </xf>
    <xf numFmtId="38" fontId="3" fillId="0" borderId="0" xfId="2" applyFont="1" applyFill="1" applyBorder="1" applyAlignment="1" applyProtection="1">
      <alignment horizontal="center" vertical="center" wrapText="1"/>
      <protection locked="0"/>
    </xf>
    <xf numFmtId="38" fontId="5" fillId="0" borderId="68" xfId="2" applyFont="1" applyFill="1" applyBorder="1" applyAlignment="1" applyProtection="1">
      <alignment horizontal="center" vertical="center" wrapText="1"/>
      <protection locked="0"/>
    </xf>
    <xf numFmtId="38" fontId="8" fillId="0" borderId="68" xfId="2" applyFont="1" applyFill="1" applyBorder="1" applyAlignment="1" applyProtection="1">
      <alignment horizontal="center" vertical="center" wrapText="1"/>
      <protection locked="0"/>
    </xf>
    <xf numFmtId="38" fontId="10" fillId="0" borderId="69" xfId="2" applyFont="1" applyFill="1" applyBorder="1" applyAlignment="1" applyProtection="1">
      <alignment horizontal="left" vertical="center" indent="1"/>
      <protection locked="0"/>
    </xf>
    <xf numFmtId="38" fontId="3" fillId="0" borderId="68" xfId="2" applyFont="1" applyFill="1" applyBorder="1" applyAlignment="1" applyProtection="1">
      <alignment horizontal="right" vertical="center"/>
      <protection locked="0"/>
    </xf>
    <xf numFmtId="38" fontId="3" fillId="0" borderId="74" xfId="2" quotePrefix="1" applyFont="1" applyFill="1" applyBorder="1" applyAlignment="1" applyProtection="1">
      <alignment horizontal="center" vertical="center"/>
      <protection locked="0"/>
    </xf>
    <xf numFmtId="38" fontId="3" fillId="0" borderId="98" xfId="2" quotePrefix="1" applyFont="1" applyFill="1" applyBorder="1" applyAlignment="1" applyProtection="1">
      <alignment horizontal="center" vertical="center"/>
      <protection locked="0"/>
    </xf>
    <xf numFmtId="38" fontId="3" fillId="0" borderId="82" xfId="2" quotePrefix="1" applyFont="1" applyFill="1" applyBorder="1" applyAlignment="1" applyProtection="1">
      <alignment horizontal="center" vertical="center"/>
      <protection locked="0"/>
    </xf>
    <xf numFmtId="38" fontId="3" fillId="0" borderId="111" xfId="2" applyFont="1" applyFill="1" applyBorder="1" applyAlignment="1" applyProtection="1">
      <alignment horizontal="center" vertical="center"/>
      <protection locked="0"/>
    </xf>
    <xf numFmtId="38" fontId="3" fillId="0" borderId="111" xfId="2" quotePrefix="1" applyFont="1" applyFill="1" applyBorder="1" applyAlignment="1" applyProtection="1">
      <alignment horizontal="center" vertical="center"/>
      <protection locked="0"/>
    </xf>
    <xf numFmtId="38" fontId="4" fillId="0" borderId="82" xfId="2" applyFont="1" applyFill="1" applyBorder="1" applyAlignment="1" applyProtection="1">
      <alignment horizontal="center" vertical="center"/>
      <protection locked="0"/>
    </xf>
    <xf numFmtId="38" fontId="3" fillId="0" borderId="82" xfId="2" applyFont="1" applyFill="1" applyBorder="1" applyAlignment="1" applyProtection="1">
      <alignment horizontal="center" vertical="center" wrapText="1"/>
      <protection locked="0"/>
    </xf>
    <xf numFmtId="38" fontId="3" fillId="0" borderId="98" xfId="2" quotePrefix="1" applyFont="1" applyFill="1" applyBorder="1" applyAlignment="1" applyProtection="1">
      <alignment horizontal="center" vertical="center" wrapText="1"/>
      <protection locked="0"/>
    </xf>
    <xf numFmtId="38" fontId="3" fillId="0" borderId="98" xfId="2" applyFont="1" applyFill="1" applyBorder="1" applyAlignment="1" applyProtection="1">
      <alignment horizontal="center" vertical="center" wrapText="1"/>
      <protection locked="0"/>
    </xf>
    <xf numFmtId="38" fontId="3" fillId="0" borderId="99" xfId="2" quotePrefix="1" applyFont="1" applyFill="1" applyBorder="1" applyAlignment="1" applyProtection="1">
      <alignment horizontal="center" vertical="center" wrapText="1"/>
      <protection locked="0"/>
    </xf>
    <xf numFmtId="38" fontId="3" fillId="0" borderId="103" xfId="2" applyFont="1" applyFill="1" applyBorder="1" applyAlignment="1" applyProtection="1">
      <alignment horizontal="center" vertical="center"/>
      <protection locked="0"/>
    </xf>
    <xf numFmtId="38" fontId="3" fillId="0" borderId="124" xfId="2" quotePrefix="1" applyFont="1" applyFill="1" applyBorder="1" applyAlignment="1" applyProtection="1">
      <alignment horizontal="center" vertical="center" wrapText="1"/>
      <protection locked="0"/>
    </xf>
    <xf numFmtId="38" fontId="3" fillId="0" borderId="124" xfId="2" applyFont="1" applyFill="1" applyBorder="1" applyAlignment="1" applyProtection="1">
      <alignment horizontal="center" vertical="center"/>
      <protection locked="0"/>
    </xf>
    <xf numFmtId="38" fontId="3" fillId="0" borderId="98" xfId="2" applyFont="1" applyFill="1" applyBorder="1" applyAlignment="1" applyProtection="1">
      <alignment horizontal="center" vertical="center"/>
      <protection locked="0"/>
    </xf>
    <xf numFmtId="38" fontId="3" fillId="0" borderId="127" xfId="2" quotePrefix="1" applyFont="1" applyFill="1" applyBorder="1" applyAlignment="1" applyProtection="1">
      <alignment horizontal="center" vertical="center" wrapText="1"/>
      <protection locked="0"/>
    </xf>
    <xf numFmtId="38" fontId="3" fillId="0" borderId="71" xfId="2" quotePrefix="1" applyFont="1" applyFill="1" applyBorder="1" applyAlignment="1" applyProtection="1">
      <alignment horizontal="center" vertical="center" wrapText="1"/>
      <protection locked="0"/>
    </xf>
    <xf numFmtId="38" fontId="3" fillId="0" borderId="157" xfId="2" applyFont="1" applyFill="1" applyBorder="1" applyAlignment="1" applyProtection="1">
      <alignment horizontal="center" vertical="center"/>
      <protection locked="0"/>
    </xf>
    <xf numFmtId="38" fontId="3" fillId="0" borderId="116" xfId="2" applyFont="1" applyFill="1" applyBorder="1" applyAlignment="1" applyProtection="1">
      <alignment horizontal="center" vertical="center"/>
      <protection locked="0"/>
    </xf>
    <xf numFmtId="38" fontId="3" fillId="0" borderId="132" xfId="2" applyFont="1" applyFill="1" applyBorder="1" applyAlignment="1" applyProtection="1">
      <alignment horizontal="center" vertical="center" wrapText="1"/>
      <protection locked="0"/>
    </xf>
    <xf numFmtId="38" fontId="3" fillId="0" borderId="131" xfId="2" applyFont="1" applyFill="1" applyBorder="1" applyAlignment="1" applyProtection="1">
      <alignment horizontal="center" vertical="center"/>
      <protection locked="0"/>
    </xf>
    <xf numFmtId="38" fontId="3" fillId="0" borderId="118" xfId="2" applyFont="1" applyFill="1" applyBorder="1" applyAlignment="1" applyProtection="1">
      <alignment horizontal="center" vertical="center" wrapText="1"/>
      <protection locked="0"/>
    </xf>
    <xf numFmtId="38" fontId="3" fillId="0" borderId="131" xfId="2" applyFont="1" applyFill="1" applyBorder="1" applyAlignment="1" applyProtection="1">
      <alignment horizontal="center" vertical="center" wrapText="1"/>
      <protection locked="0"/>
    </xf>
    <xf numFmtId="38" fontId="3" fillId="0" borderId="116" xfId="2" applyFont="1" applyFill="1" applyBorder="1" applyAlignment="1" applyProtection="1">
      <alignment horizontal="center" vertical="center" wrapText="1"/>
      <protection locked="0"/>
    </xf>
    <xf numFmtId="38" fontId="3" fillId="0" borderId="126" xfId="2" applyFont="1" applyFill="1" applyBorder="1" applyAlignment="1" applyProtection="1">
      <alignment horizontal="center" vertical="center" wrapText="1"/>
      <protection locked="0"/>
    </xf>
    <xf numFmtId="38" fontId="3" fillId="0" borderId="125" xfId="2" applyFont="1" applyFill="1" applyBorder="1" applyAlignment="1" applyProtection="1">
      <alignment horizontal="center" vertical="center" wrapText="1"/>
      <protection locked="0"/>
    </xf>
    <xf numFmtId="38" fontId="3" fillId="0" borderId="132" xfId="2" applyFont="1" applyFill="1" applyBorder="1" applyAlignment="1" applyProtection="1">
      <alignment horizontal="center" vertical="center"/>
      <protection locked="0"/>
    </xf>
    <xf numFmtId="38" fontId="3" fillId="0" borderId="104" xfId="2" applyFont="1" applyFill="1" applyBorder="1" applyAlignment="1" applyProtection="1">
      <alignment horizontal="center" vertical="center" wrapText="1"/>
      <protection locked="0"/>
    </xf>
    <xf numFmtId="38" fontId="3" fillId="0" borderId="134" xfId="2" applyFont="1" applyFill="1" applyBorder="1" applyAlignment="1" applyProtection="1">
      <alignment horizontal="center" vertical="center" wrapText="1"/>
      <protection locked="0"/>
    </xf>
    <xf numFmtId="38" fontId="3" fillId="0" borderId="105" xfId="2" applyFont="1" applyFill="1" applyBorder="1" applyAlignment="1" applyProtection="1">
      <alignment horizontal="center" vertical="center" wrapText="1"/>
      <protection locked="0"/>
    </xf>
    <xf numFmtId="38" fontId="33" fillId="3" borderId="158" xfId="2" applyFont="1" applyFill="1" applyBorder="1" applyAlignment="1" applyProtection="1">
      <alignment horizontal="right" vertical="center" shrinkToFit="1"/>
    </xf>
    <xf numFmtId="38" fontId="33" fillId="3" borderId="102" xfId="2" applyFont="1" applyFill="1" applyBorder="1" applyAlignment="1" applyProtection="1">
      <alignment vertical="center" shrinkToFit="1"/>
    </xf>
    <xf numFmtId="38" fontId="33" fillId="3" borderId="159" xfId="2" applyFont="1" applyFill="1" applyBorder="1" applyAlignment="1" applyProtection="1">
      <alignment horizontal="right" vertical="center" shrinkToFit="1"/>
    </xf>
    <xf numFmtId="38" fontId="33" fillId="3" borderId="135" xfId="2" applyFont="1" applyFill="1" applyBorder="1" applyAlignment="1" applyProtection="1">
      <alignment horizontal="right" vertical="center" shrinkToFit="1"/>
    </xf>
    <xf numFmtId="38" fontId="33" fillId="3" borderId="12" xfId="2" applyFont="1" applyFill="1" applyBorder="1" applyAlignment="1" applyProtection="1">
      <alignment horizontal="right" vertical="center" shrinkToFit="1"/>
    </xf>
    <xf numFmtId="38" fontId="33" fillId="3" borderId="62" xfId="2" applyFont="1" applyFill="1" applyBorder="1" applyAlignment="1" applyProtection="1">
      <alignment horizontal="right" vertical="center" shrinkToFit="1"/>
    </xf>
    <xf numFmtId="38" fontId="3" fillId="0" borderId="69" xfId="2" applyFont="1" applyFill="1" applyBorder="1" applyAlignment="1" applyProtection="1">
      <alignment horizontal="center" vertical="center" shrinkToFit="1"/>
      <protection locked="0"/>
    </xf>
    <xf numFmtId="38" fontId="3" fillId="0" borderId="69" xfId="2" applyFont="1" applyFill="1" applyBorder="1" applyAlignment="1" applyProtection="1">
      <alignment horizontal="center" vertical="center" wrapText="1"/>
      <protection locked="0"/>
    </xf>
    <xf numFmtId="38" fontId="33" fillId="3" borderId="8" xfId="2" applyFont="1" applyFill="1" applyBorder="1" applyAlignment="1" applyProtection="1">
      <alignment horizontal="right" vertical="center" shrinkToFit="1"/>
    </xf>
    <xf numFmtId="38" fontId="4" fillId="3" borderId="58" xfId="2" applyFont="1" applyFill="1" applyBorder="1" applyAlignment="1" applyProtection="1">
      <alignment vertical="center"/>
    </xf>
    <xf numFmtId="192" fontId="33" fillId="3" borderId="7" xfId="2" applyNumberFormat="1" applyFont="1" applyFill="1" applyBorder="1" applyAlignment="1" applyProtection="1">
      <alignment vertical="center" shrinkToFit="1"/>
    </xf>
    <xf numFmtId="192" fontId="33" fillId="3" borderId="3" xfId="2" applyNumberFormat="1" applyFont="1" applyFill="1" applyBorder="1" applyAlignment="1" applyProtection="1">
      <alignment vertical="center" shrinkToFit="1"/>
    </xf>
    <xf numFmtId="192" fontId="33" fillId="3" borderId="11" xfId="2" applyNumberFormat="1" applyFont="1" applyFill="1" applyBorder="1" applyAlignment="1" applyProtection="1">
      <alignment horizontal="right" vertical="center" shrinkToFit="1"/>
    </xf>
    <xf numFmtId="192" fontId="33" fillId="3" borderId="7" xfId="2" applyNumberFormat="1" applyFont="1" applyFill="1" applyBorder="1" applyAlignment="1" applyProtection="1">
      <alignment horizontal="right" vertical="center" shrinkToFit="1"/>
    </xf>
    <xf numFmtId="192" fontId="33" fillId="3" borderId="3" xfId="2" applyNumberFormat="1" applyFont="1" applyFill="1" applyBorder="1" applyAlignment="1" applyProtection="1">
      <alignment horizontal="right" vertical="center" shrinkToFit="1"/>
    </xf>
    <xf numFmtId="192" fontId="33" fillId="3" borderId="156" xfId="2" applyNumberFormat="1" applyFont="1" applyFill="1" applyBorder="1" applyAlignment="1" applyProtection="1">
      <alignment horizontal="right" vertical="center" shrinkToFit="1"/>
    </xf>
    <xf numFmtId="192" fontId="33" fillId="3" borderId="5" xfId="2" applyNumberFormat="1" applyFont="1" applyFill="1" applyBorder="1" applyAlignment="1" applyProtection="1">
      <alignment vertical="center" shrinkToFit="1"/>
    </xf>
    <xf numFmtId="192" fontId="33" fillId="3" borderId="1" xfId="2" applyNumberFormat="1" applyFont="1" applyFill="1" applyBorder="1" applyAlignment="1" applyProtection="1">
      <alignment vertical="center" shrinkToFit="1"/>
    </xf>
    <xf numFmtId="38" fontId="3" fillId="0" borderId="82" xfId="2" applyFont="1" applyFill="1" applyBorder="1" applyAlignment="1" applyProtection="1">
      <alignment horizontal="center" vertical="center"/>
      <protection locked="0"/>
    </xf>
    <xf numFmtId="38" fontId="3" fillId="0" borderId="74" xfId="2" applyFont="1" applyFill="1" applyBorder="1" applyAlignment="1" applyProtection="1">
      <alignment horizontal="center" vertical="center"/>
      <protection locked="0"/>
    </xf>
    <xf numFmtId="183" fontId="18" fillId="3" borderId="160" xfId="0" applyNumberFormat="1" applyFont="1" applyFill="1" applyBorder="1" applyAlignment="1" applyProtection="1">
      <alignment vertical="center" shrinkToFit="1"/>
    </xf>
    <xf numFmtId="38" fontId="7" fillId="0" borderId="0" xfId="4" applyFont="1" applyFill="1" applyBorder="1" applyAlignment="1" applyProtection="1">
      <alignment vertical="center"/>
      <protection locked="0"/>
    </xf>
    <xf numFmtId="0" fontId="4" fillId="0" borderId="69" xfId="17" applyFont="1" applyFill="1" applyBorder="1" applyAlignment="1" applyProtection="1">
      <alignment horizontal="center" vertical="center"/>
      <protection locked="0"/>
    </xf>
    <xf numFmtId="0" fontId="3" fillId="0" borderId="118" xfId="0" applyFont="1" applyFill="1" applyBorder="1" applyAlignment="1" applyProtection="1">
      <alignment horizontal="center" vertical="center" shrinkToFit="1"/>
      <protection locked="0"/>
    </xf>
    <xf numFmtId="38" fontId="7" fillId="0" borderId="82" xfId="4" applyFont="1" applyFill="1" applyBorder="1" applyAlignment="1" applyProtection="1">
      <alignment vertical="center"/>
      <protection locked="0"/>
    </xf>
    <xf numFmtId="183" fontId="0" fillId="3" borderId="45" xfId="0" applyNumberFormat="1" applyFill="1" applyBorder="1" applyAlignment="1" applyProtection="1">
      <alignment horizontal="right" vertical="center" shrinkToFit="1"/>
    </xf>
    <xf numFmtId="0" fontId="3" fillId="0" borderId="107" xfId="0" quotePrefix="1" applyNumberFormat="1" applyFont="1" applyFill="1" applyBorder="1" applyAlignment="1" applyProtection="1">
      <alignment horizontal="center" vertical="center" wrapText="1"/>
      <protection locked="0"/>
    </xf>
    <xf numFmtId="0" fontId="3" fillId="0" borderId="82" xfId="0" quotePrefix="1" applyNumberFormat="1" applyFont="1" applyFill="1" applyBorder="1" applyAlignment="1" applyProtection="1">
      <alignment horizontal="center" vertical="center" wrapText="1"/>
      <protection locked="0"/>
    </xf>
    <xf numFmtId="38" fontId="33" fillId="0" borderId="94" xfId="2" applyFont="1" applyFill="1" applyBorder="1" applyAlignment="1" applyProtection="1">
      <alignment vertical="center" shrinkToFit="1"/>
      <protection locked="0"/>
    </xf>
    <xf numFmtId="38" fontId="33" fillId="0" borderId="161" xfId="2" applyFont="1" applyFill="1" applyBorder="1" applyAlignment="1" applyProtection="1">
      <alignment vertical="center" shrinkToFit="1"/>
      <protection locked="0"/>
    </xf>
    <xf numFmtId="38" fontId="33" fillId="0" borderId="162" xfId="2" applyFont="1" applyFill="1" applyBorder="1" applyAlignment="1" applyProtection="1">
      <alignment vertical="center" shrinkToFit="1"/>
      <protection locked="0"/>
    </xf>
    <xf numFmtId="38" fontId="33" fillId="0" borderId="163" xfId="2" applyFont="1" applyFill="1" applyBorder="1" applyAlignment="1" applyProtection="1">
      <alignment vertical="center" shrinkToFit="1"/>
      <protection locked="0"/>
    </xf>
    <xf numFmtId="38" fontId="33" fillId="0" borderId="164" xfId="2" applyFont="1" applyFill="1" applyBorder="1" applyAlignment="1" applyProtection="1">
      <alignment vertical="center" shrinkToFit="1"/>
      <protection locked="0"/>
    </xf>
    <xf numFmtId="0" fontId="3" fillId="0" borderId="124" xfId="0" applyNumberFormat="1" applyFont="1" applyFill="1" applyBorder="1" applyAlignment="1" applyProtection="1">
      <alignment vertical="center" wrapText="1"/>
      <protection locked="0"/>
    </xf>
    <xf numFmtId="0" fontId="3" fillId="0" borderId="98" xfId="0" applyNumberFormat="1" applyFont="1" applyFill="1" applyBorder="1" applyAlignment="1" applyProtection="1">
      <alignment vertical="center" wrapText="1"/>
      <protection locked="0"/>
    </xf>
    <xf numFmtId="38" fontId="33" fillId="6" borderId="10" xfId="2" applyFont="1" applyFill="1" applyBorder="1" applyAlignment="1" applyProtection="1">
      <alignment horizontal="right" vertical="center" shrinkToFit="1"/>
    </xf>
    <xf numFmtId="192" fontId="33" fillId="6" borderId="11" xfId="2" applyNumberFormat="1" applyFont="1" applyFill="1" applyBorder="1" applyAlignment="1" applyProtection="1">
      <alignment horizontal="right" vertical="center" shrinkToFit="1"/>
    </xf>
    <xf numFmtId="38" fontId="33" fillId="6" borderId="86" xfId="2" applyFont="1" applyFill="1" applyBorder="1" applyAlignment="1" applyProtection="1">
      <alignment vertical="center" shrinkToFit="1"/>
    </xf>
    <xf numFmtId="192" fontId="33" fillId="6" borderId="7" xfId="2" applyNumberFormat="1" applyFont="1" applyFill="1" applyBorder="1" applyAlignment="1" applyProtection="1">
      <alignment horizontal="right" vertical="center" shrinkToFit="1"/>
    </xf>
    <xf numFmtId="38" fontId="33" fillId="6" borderId="148" xfId="2" applyFont="1" applyFill="1" applyBorder="1" applyAlignment="1" applyProtection="1">
      <alignment vertical="center" shrinkToFit="1"/>
    </xf>
    <xf numFmtId="38" fontId="33" fillId="6" borderId="4" xfId="2" applyFont="1" applyFill="1" applyBorder="1" applyAlignment="1" applyProtection="1">
      <alignment horizontal="right" vertical="center" shrinkToFit="1"/>
    </xf>
    <xf numFmtId="192" fontId="33" fillId="6" borderId="3" xfId="2" applyNumberFormat="1" applyFont="1" applyFill="1" applyBorder="1" applyAlignment="1" applyProtection="1">
      <alignment horizontal="right" vertical="center" shrinkToFit="1"/>
    </xf>
    <xf numFmtId="179" fontId="31" fillId="0" borderId="0" xfId="19" applyNumberFormat="1" applyFont="1" applyFill="1" applyBorder="1" applyAlignment="1" applyProtection="1">
      <alignment vertical="center"/>
    </xf>
    <xf numFmtId="179" fontId="31" fillId="0" borderId="0" xfId="19" applyNumberFormat="1" applyFont="1" applyFill="1" applyBorder="1" applyAlignment="1" applyProtection="1">
      <alignment vertical="center" wrapText="1"/>
    </xf>
    <xf numFmtId="179" fontId="31" fillId="0" borderId="0" xfId="19" applyNumberFormat="1" applyFont="1" applyFill="1" applyBorder="1" applyAlignment="1" applyProtection="1">
      <alignment vertical="center" shrinkToFit="1"/>
    </xf>
    <xf numFmtId="188" fontId="31" fillId="0" borderId="0" xfId="19" applyNumberFormat="1" applyFont="1" applyFill="1" applyBorder="1" applyAlignment="1" applyProtection="1">
      <alignment vertical="center" shrinkToFit="1"/>
    </xf>
    <xf numFmtId="178" fontId="31" fillId="0" borderId="0" xfId="19" applyNumberFormat="1" applyFont="1" applyFill="1" applyBorder="1" applyAlignment="1" applyProtection="1">
      <alignment vertical="center" shrinkToFit="1"/>
    </xf>
    <xf numFmtId="179" fontId="33" fillId="0" borderId="0" xfId="19" applyNumberFormat="1" applyFont="1" applyFill="1" applyBorder="1" applyAlignment="1" applyProtection="1">
      <alignment vertical="center" shrinkToFit="1"/>
    </xf>
    <xf numFmtId="179" fontId="31" fillId="0" borderId="0" xfId="19" applyNumberFormat="1" applyFont="1" applyFill="1" applyBorder="1" applyProtection="1">
      <alignment vertical="center"/>
      <protection locked="0"/>
    </xf>
    <xf numFmtId="179" fontId="31" fillId="0" borderId="0" xfId="19" applyNumberFormat="1" applyFont="1" applyBorder="1" applyProtection="1">
      <alignment vertical="center"/>
      <protection locked="0"/>
    </xf>
    <xf numFmtId="179" fontId="31" fillId="0" borderId="0" xfId="19" applyNumberFormat="1" applyFont="1" applyFill="1" applyBorder="1" applyAlignment="1" applyProtection="1">
      <alignment vertical="center"/>
      <protection locked="0"/>
    </xf>
    <xf numFmtId="179" fontId="31" fillId="0" borderId="0" xfId="19" applyNumberFormat="1" applyFont="1" applyFill="1" applyBorder="1" applyAlignment="1" applyProtection="1">
      <alignment vertical="center" wrapText="1"/>
      <protection locked="0"/>
    </xf>
    <xf numFmtId="179" fontId="31" fillId="0" borderId="0" xfId="19" applyNumberFormat="1" applyFont="1" applyFill="1" applyBorder="1" applyAlignment="1" applyProtection="1">
      <alignment vertical="center" shrinkToFit="1"/>
      <protection locked="0"/>
    </xf>
    <xf numFmtId="188" fontId="31" fillId="0" borderId="0" xfId="19" applyNumberFormat="1" applyFont="1" applyFill="1" applyBorder="1" applyAlignment="1" applyProtection="1">
      <alignment vertical="center" shrinkToFit="1"/>
      <protection locked="0"/>
    </xf>
    <xf numFmtId="178" fontId="31" fillId="0" borderId="0" xfId="19" applyNumberFormat="1" applyFont="1" applyFill="1" applyBorder="1" applyAlignment="1" applyProtection="1">
      <alignment vertical="center" shrinkToFit="1"/>
      <protection locked="0"/>
    </xf>
    <xf numFmtId="179" fontId="33" fillId="0" borderId="0" xfId="19" applyNumberFormat="1" applyFont="1" applyFill="1" applyBorder="1" applyAlignment="1" applyProtection="1">
      <alignment vertical="center" shrinkToFit="1"/>
      <protection locked="0"/>
    </xf>
    <xf numFmtId="179" fontId="31" fillId="0" borderId="165" xfId="19" applyNumberFormat="1" applyFont="1" applyFill="1" applyBorder="1" applyAlignment="1" applyProtection="1">
      <alignment vertical="center" shrinkToFit="1"/>
    </xf>
    <xf numFmtId="179" fontId="31" fillId="0" borderId="161" xfId="19" applyNumberFormat="1" applyFont="1" applyFill="1" applyBorder="1" applyAlignment="1" applyProtection="1">
      <alignment vertical="center" shrinkToFit="1"/>
    </xf>
    <xf numFmtId="179" fontId="31" fillId="0" borderId="166" xfId="19" applyNumberFormat="1" applyFont="1" applyFill="1" applyBorder="1" applyAlignment="1" applyProtection="1">
      <alignment vertical="center" shrinkToFit="1"/>
    </xf>
    <xf numFmtId="0" fontId="3" fillId="0" borderId="62" xfId="0" applyNumberFormat="1" applyFont="1" applyFill="1" applyBorder="1" applyAlignment="1" applyProtection="1">
      <alignment vertical="center" wrapText="1"/>
      <protection locked="0"/>
    </xf>
    <xf numFmtId="0" fontId="3" fillId="0" borderId="167" xfId="0" applyNumberFormat="1" applyFont="1" applyFill="1" applyBorder="1" applyAlignment="1" applyProtection="1">
      <alignment vertical="center" wrapText="1"/>
      <protection locked="0"/>
    </xf>
    <xf numFmtId="195" fontId="4" fillId="3" borderId="168" xfId="16" applyNumberFormat="1" applyFont="1" applyFill="1" applyBorder="1" applyAlignment="1" applyProtection="1">
      <alignment vertical="center"/>
    </xf>
    <xf numFmtId="0" fontId="33" fillId="6" borderId="169" xfId="0" applyNumberFormat="1" applyFont="1" applyFill="1" applyBorder="1" applyAlignment="1" applyProtection="1">
      <alignment vertical="center" wrapText="1"/>
    </xf>
    <xf numFmtId="0" fontId="33" fillId="6" borderId="146" xfId="0" applyNumberFormat="1" applyFont="1" applyFill="1" applyBorder="1" applyAlignment="1" applyProtection="1">
      <alignment vertical="center" shrinkToFit="1"/>
    </xf>
    <xf numFmtId="0" fontId="33" fillId="6" borderId="153" xfId="0" applyNumberFormat="1" applyFont="1" applyFill="1" applyBorder="1" applyAlignment="1" applyProtection="1">
      <alignment vertical="center" shrinkToFit="1"/>
    </xf>
    <xf numFmtId="0" fontId="33" fillId="6" borderId="169" xfId="0" applyNumberFormat="1" applyFont="1" applyFill="1" applyBorder="1" applyAlignment="1" applyProtection="1">
      <alignment vertical="center" shrinkToFit="1"/>
    </xf>
    <xf numFmtId="0" fontId="33" fillId="6" borderId="91" xfId="0" applyNumberFormat="1" applyFont="1" applyFill="1" applyBorder="1" applyAlignment="1" applyProtection="1">
      <alignment vertical="center" shrinkToFit="1"/>
    </xf>
    <xf numFmtId="0" fontId="33" fillId="6" borderId="86" xfId="0" applyNumberFormat="1" applyFont="1" applyFill="1" applyBorder="1" applyAlignment="1" applyProtection="1">
      <alignment vertical="center" shrinkToFit="1"/>
    </xf>
    <xf numFmtId="0" fontId="33" fillId="6" borderId="148" xfId="0" applyNumberFormat="1" applyFont="1" applyFill="1" applyBorder="1" applyAlignment="1" applyProtection="1">
      <alignment vertical="center" shrinkToFit="1"/>
    </xf>
    <xf numFmtId="0" fontId="33" fillId="6" borderId="91" xfId="0" applyNumberFormat="1" applyFont="1" applyFill="1" applyBorder="1" applyAlignment="1" applyProtection="1">
      <alignment vertical="center" wrapText="1"/>
    </xf>
    <xf numFmtId="0" fontId="33" fillId="6" borderId="86" xfId="0" applyNumberFormat="1" applyFont="1" applyFill="1" applyBorder="1" applyAlignment="1" applyProtection="1">
      <alignment vertical="center" wrapText="1"/>
    </xf>
    <xf numFmtId="0" fontId="33" fillId="6" borderId="148" xfId="0" applyNumberFormat="1" applyFont="1" applyFill="1" applyBorder="1" applyAlignment="1" applyProtection="1">
      <alignment vertical="center" wrapText="1"/>
    </xf>
    <xf numFmtId="38" fontId="33" fillId="6" borderId="170" xfId="2" applyFont="1" applyFill="1" applyBorder="1" applyAlignment="1" applyProtection="1">
      <alignment horizontal="right" vertical="center" shrinkToFit="1"/>
    </xf>
    <xf numFmtId="38" fontId="33" fillId="6" borderId="128" xfId="2" applyFont="1" applyFill="1" applyBorder="1" applyAlignment="1" applyProtection="1">
      <alignment horizontal="right" vertical="center" shrinkToFit="1"/>
    </xf>
    <xf numFmtId="179" fontId="31" fillId="0" borderId="69" xfId="19" applyNumberFormat="1" applyFont="1" applyFill="1" applyBorder="1" applyAlignment="1" applyProtection="1">
      <alignment vertical="center"/>
    </xf>
    <xf numFmtId="0" fontId="33" fillId="6" borderId="171" xfId="0" applyNumberFormat="1" applyFont="1" applyFill="1" applyBorder="1" applyAlignment="1" applyProtection="1">
      <alignment vertical="center" shrinkToFit="1"/>
    </xf>
    <xf numFmtId="0" fontId="33" fillId="6" borderId="142" xfId="0" applyNumberFormat="1" applyFont="1" applyFill="1" applyBorder="1" applyAlignment="1" applyProtection="1">
      <alignment vertical="center" shrinkToFit="1"/>
    </xf>
    <xf numFmtId="0" fontId="33" fillId="6" borderId="172" xfId="0" applyNumberFormat="1" applyFont="1" applyFill="1" applyBorder="1" applyAlignment="1" applyProtection="1">
      <alignment horizontal="right" vertical="center" wrapText="1"/>
    </xf>
    <xf numFmtId="38" fontId="33" fillId="6" borderId="146" xfId="2" applyFont="1" applyFill="1" applyBorder="1" applyAlignment="1" applyProtection="1">
      <alignment horizontal="right" vertical="center" shrinkToFit="1"/>
    </xf>
    <xf numFmtId="38" fontId="33" fillId="6" borderId="173" xfId="2" applyFont="1" applyFill="1" applyBorder="1" applyAlignment="1" applyProtection="1">
      <alignment horizontal="right" vertical="center" shrinkToFit="1"/>
    </xf>
    <xf numFmtId="38" fontId="33" fillId="6" borderId="174" xfId="2" applyFont="1" applyFill="1" applyBorder="1" applyAlignment="1" applyProtection="1">
      <alignment horizontal="right" vertical="center" shrinkToFit="1"/>
    </xf>
    <xf numFmtId="0" fontId="33" fillId="6" borderId="111" xfId="0" applyNumberFormat="1" applyFont="1" applyFill="1" applyBorder="1" applyAlignment="1" applyProtection="1">
      <alignment horizontal="right" vertical="center" wrapText="1"/>
    </xf>
    <xf numFmtId="38" fontId="33" fillId="6" borderId="135" xfId="2" applyFont="1" applyFill="1" applyBorder="1" applyAlignment="1" applyProtection="1">
      <alignment horizontal="right" vertical="center" shrinkToFit="1"/>
    </xf>
    <xf numFmtId="38" fontId="33" fillId="6" borderId="149" xfId="2" applyFont="1" applyFill="1" applyBorder="1" applyAlignment="1" applyProtection="1">
      <alignment horizontal="right" vertical="center" shrinkToFit="1"/>
    </xf>
    <xf numFmtId="0" fontId="33" fillId="6" borderId="169" xfId="0" applyNumberFormat="1" applyFont="1" applyFill="1" applyBorder="1" applyAlignment="1" applyProtection="1">
      <alignment horizontal="right" vertical="center" wrapText="1"/>
    </xf>
    <xf numFmtId="38" fontId="33" fillId="6" borderId="86" xfId="2" applyFont="1" applyFill="1" applyBorder="1" applyAlignment="1" applyProtection="1">
      <alignment horizontal="right" vertical="center" shrinkToFit="1"/>
    </xf>
    <xf numFmtId="38" fontId="33" fillId="6" borderId="148" xfId="2" applyFont="1" applyFill="1" applyBorder="1" applyAlignment="1" applyProtection="1">
      <alignment horizontal="right" vertical="center" shrinkToFit="1"/>
    </xf>
    <xf numFmtId="38" fontId="33" fillId="6" borderId="144" xfId="2" applyFont="1" applyFill="1" applyBorder="1" applyAlignment="1" applyProtection="1">
      <alignment horizontal="right" vertical="center" shrinkToFit="1"/>
    </xf>
    <xf numFmtId="38" fontId="33" fillId="6" borderId="151" xfId="2" applyFont="1" applyFill="1" applyBorder="1" applyAlignment="1" applyProtection="1">
      <alignment horizontal="right" vertical="center" shrinkToFit="1"/>
    </xf>
    <xf numFmtId="38" fontId="33" fillId="6" borderId="175" xfId="2" applyFont="1" applyFill="1" applyBorder="1" applyAlignment="1" applyProtection="1">
      <alignment horizontal="right" vertical="center" shrinkToFit="1"/>
    </xf>
    <xf numFmtId="0" fontId="33" fillId="6" borderId="176" xfId="0" applyNumberFormat="1" applyFont="1" applyFill="1" applyBorder="1" applyAlignment="1" applyProtection="1">
      <alignment horizontal="right" vertical="center" wrapText="1"/>
    </xf>
    <xf numFmtId="194" fontId="0" fillId="3" borderId="42" xfId="0" applyNumberFormat="1" applyFill="1" applyBorder="1" applyAlignment="1" applyProtection="1">
      <alignment horizontal="right" vertical="center" shrinkToFit="1"/>
    </xf>
    <xf numFmtId="194" fontId="0" fillId="3" borderId="160" xfId="0" applyNumberFormat="1" applyFill="1" applyBorder="1" applyAlignment="1" applyProtection="1">
      <alignment horizontal="right" vertical="center" shrinkToFit="1"/>
    </xf>
    <xf numFmtId="38" fontId="33" fillId="0" borderId="9" xfId="2" applyFont="1" applyFill="1" applyBorder="1" applyAlignment="1" applyProtection="1">
      <alignment horizontal="right" vertical="center" shrinkToFit="1"/>
      <protection locked="0"/>
    </xf>
    <xf numFmtId="38" fontId="33" fillId="4" borderId="91" xfId="2" applyFont="1" applyFill="1" applyBorder="1" applyAlignment="1" applyProtection="1">
      <alignment horizontal="right" vertical="center" shrinkToFit="1"/>
      <protection locked="0"/>
    </xf>
    <xf numFmtId="38" fontId="33" fillId="4" borderId="88" xfId="2" applyFont="1" applyFill="1" applyBorder="1" applyAlignment="1" applyProtection="1">
      <alignment horizontal="right" vertical="center" shrinkToFit="1"/>
      <protection locked="0"/>
    </xf>
    <xf numFmtId="38" fontId="33" fillId="4" borderId="102" xfId="2" applyFont="1" applyFill="1" applyBorder="1" applyAlignment="1" applyProtection="1">
      <alignment horizontal="right" vertical="center" shrinkToFit="1"/>
      <protection locked="0"/>
    </xf>
    <xf numFmtId="38" fontId="33" fillId="4" borderId="94" xfId="2" applyFont="1" applyFill="1" applyBorder="1" applyAlignment="1" applyProtection="1">
      <alignment horizontal="right" vertical="center" shrinkToFit="1"/>
      <protection locked="0"/>
    </xf>
    <xf numFmtId="38" fontId="33" fillId="3" borderId="88" xfId="2" applyFont="1" applyFill="1" applyBorder="1" applyAlignment="1" applyProtection="1">
      <alignment horizontal="right" vertical="center" shrinkToFit="1"/>
    </xf>
    <xf numFmtId="38" fontId="33" fillId="3" borderId="17" xfId="2" applyFont="1" applyFill="1" applyBorder="1" applyAlignment="1" applyProtection="1">
      <alignment horizontal="right" vertical="center" shrinkToFit="1"/>
    </xf>
    <xf numFmtId="38" fontId="33" fillId="3" borderId="5" xfId="2" applyFont="1" applyFill="1" applyBorder="1" applyAlignment="1" applyProtection="1">
      <alignment horizontal="right" vertical="center" shrinkToFit="1"/>
    </xf>
    <xf numFmtId="38" fontId="33" fillId="3" borderId="146" xfId="2" applyFont="1" applyFill="1" applyBorder="1" applyAlignment="1" applyProtection="1">
      <alignment horizontal="right" vertical="center" shrinkToFit="1"/>
    </xf>
    <xf numFmtId="38" fontId="33" fillId="4" borderId="86" xfId="2" applyFont="1" applyFill="1" applyBorder="1" applyAlignment="1" applyProtection="1">
      <alignment horizontal="right" vertical="center" shrinkToFit="1"/>
      <protection locked="0"/>
    </xf>
    <xf numFmtId="38" fontId="33" fillId="4" borderId="85" xfId="2" applyFont="1" applyFill="1" applyBorder="1" applyAlignment="1" applyProtection="1">
      <alignment horizontal="right" vertical="center" shrinkToFit="1"/>
      <protection locked="0"/>
    </xf>
    <xf numFmtId="38" fontId="33" fillId="4" borderId="5" xfId="2" applyFont="1" applyFill="1" applyBorder="1" applyAlignment="1" applyProtection="1">
      <alignment horizontal="right" vertical="center" shrinkToFit="1"/>
      <protection locked="0"/>
    </xf>
    <xf numFmtId="38" fontId="33" fillId="3" borderId="85" xfId="2" applyFont="1" applyFill="1" applyBorder="1" applyAlignment="1" applyProtection="1">
      <alignment horizontal="right" vertical="center" shrinkToFit="1"/>
    </xf>
    <xf numFmtId="38" fontId="33" fillId="3" borderId="173" xfId="2" applyFont="1" applyFill="1" applyBorder="1" applyAlignment="1" applyProtection="1">
      <alignment horizontal="right" vertical="center" shrinkToFit="1"/>
    </xf>
    <xf numFmtId="38" fontId="33" fillId="4" borderId="148" xfId="2" applyFont="1" applyFill="1" applyBorder="1" applyAlignment="1" applyProtection="1">
      <alignment horizontal="right" vertical="center" shrinkToFit="1"/>
      <protection locked="0"/>
    </xf>
    <xf numFmtId="38" fontId="33" fillId="4" borderId="150" xfId="2" applyFont="1" applyFill="1" applyBorder="1" applyAlignment="1" applyProtection="1">
      <alignment horizontal="right" vertical="center" shrinkToFit="1"/>
      <protection locked="0"/>
    </xf>
    <xf numFmtId="38" fontId="33" fillId="4" borderId="1" xfId="2" applyFont="1" applyFill="1" applyBorder="1" applyAlignment="1" applyProtection="1">
      <alignment horizontal="right" vertical="center" shrinkToFit="1"/>
      <protection locked="0"/>
    </xf>
    <xf numFmtId="38" fontId="33" fillId="3" borderId="154" xfId="2" applyFont="1" applyFill="1" applyBorder="1" applyAlignment="1" applyProtection="1">
      <alignment horizontal="right" vertical="center" shrinkToFit="1"/>
    </xf>
    <xf numFmtId="38" fontId="33" fillId="3" borderId="150" xfId="2" applyFont="1" applyFill="1" applyBorder="1" applyAlignment="1" applyProtection="1">
      <alignment horizontal="right" vertical="center" shrinkToFit="1"/>
    </xf>
    <xf numFmtId="38" fontId="33" fillId="3" borderId="1" xfId="2" applyFont="1" applyFill="1" applyBorder="1" applyAlignment="1" applyProtection="1">
      <alignment horizontal="right" vertical="center" shrinkToFit="1"/>
    </xf>
    <xf numFmtId="38" fontId="33" fillId="0" borderId="137" xfId="2" applyFont="1" applyFill="1" applyBorder="1" applyAlignment="1" applyProtection="1">
      <alignment horizontal="right" vertical="center" shrinkToFit="1"/>
      <protection locked="0"/>
    </xf>
    <xf numFmtId="38" fontId="33" fillId="0" borderId="88" xfId="2" applyFont="1" applyFill="1" applyBorder="1" applyAlignment="1" applyProtection="1">
      <alignment horizontal="right" vertical="center" shrinkToFit="1"/>
      <protection locked="0"/>
    </xf>
    <xf numFmtId="38" fontId="33" fillId="0" borderId="135" xfId="2" applyFont="1" applyFill="1" applyBorder="1" applyAlignment="1" applyProtection="1">
      <alignment horizontal="right" vertical="center" shrinkToFit="1"/>
      <protection locked="0"/>
    </xf>
    <xf numFmtId="38" fontId="33" fillId="0" borderId="85" xfId="2" applyFont="1" applyFill="1" applyBorder="1" applyAlignment="1" applyProtection="1">
      <alignment horizontal="right" vertical="center" shrinkToFit="1"/>
      <protection locked="0"/>
    </xf>
    <xf numFmtId="38" fontId="33" fillId="0" borderId="149" xfId="2" applyFont="1" applyFill="1" applyBorder="1" applyAlignment="1" applyProtection="1">
      <alignment horizontal="right" vertical="center" shrinkToFit="1"/>
      <protection locked="0"/>
    </xf>
    <xf numFmtId="38" fontId="33" fillId="0" borderId="150" xfId="2" applyFont="1" applyFill="1" applyBorder="1" applyAlignment="1" applyProtection="1">
      <alignment horizontal="right" vertical="center" shrinkToFit="1"/>
      <protection locked="0"/>
    </xf>
    <xf numFmtId="38" fontId="33" fillId="4" borderId="175" xfId="2" applyFont="1" applyFill="1" applyBorder="1" applyAlignment="1" applyProtection="1">
      <alignment horizontal="right" vertical="center" shrinkToFit="1"/>
      <protection locked="0"/>
    </xf>
    <xf numFmtId="38" fontId="33" fillId="4" borderId="9" xfId="2" applyFont="1" applyFill="1" applyBorder="1" applyAlignment="1" applyProtection="1">
      <alignment horizontal="right" vertical="center" shrinkToFit="1"/>
      <protection locked="0"/>
    </xf>
    <xf numFmtId="38" fontId="33" fillId="4" borderId="143" xfId="2" applyFont="1" applyFill="1" applyBorder="1" applyAlignment="1" applyProtection="1">
      <alignment horizontal="right" vertical="center" shrinkToFit="1"/>
      <protection locked="0"/>
    </xf>
    <xf numFmtId="38" fontId="33" fillId="3" borderId="102" xfId="2" applyFont="1" applyFill="1" applyBorder="1" applyAlignment="1" applyProtection="1">
      <alignment horizontal="right" vertical="center" shrinkToFit="1"/>
    </xf>
    <xf numFmtId="38" fontId="33" fillId="4" borderId="144" xfId="2" applyFont="1" applyFill="1" applyBorder="1" applyAlignment="1" applyProtection="1">
      <alignment horizontal="right" vertical="center" shrinkToFit="1"/>
      <protection locked="0"/>
    </xf>
    <xf numFmtId="38" fontId="33" fillId="4" borderId="147" xfId="2" applyFont="1" applyFill="1" applyBorder="1" applyAlignment="1" applyProtection="1">
      <alignment horizontal="right" vertical="center" shrinkToFit="1"/>
      <protection locked="0"/>
    </xf>
    <xf numFmtId="38" fontId="33" fillId="4" borderId="151" xfId="2" applyFont="1" applyFill="1" applyBorder="1" applyAlignment="1" applyProtection="1">
      <alignment horizontal="right" vertical="center" shrinkToFit="1"/>
      <protection locked="0"/>
    </xf>
    <xf numFmtId="38" fontId="33" fillId="4" borderId="155" xfId="2" applyFont="1" applyFill="1" applyBorder="1" applyAlignment="1" applyProtection="1">
      <alignment horizontal="right" vertical="center" shrinkToFit="1"/>
      <protection locked="0"/>
    </xf>
    <xf numFmtId="38" fontId="33" fillId="4" borderId="137" xfId="2" applyFont="1" applyFill="1" applyBorder="1" applyAlignment="1" applyProtection="1">
      <alignment horizontal="right" vertical="center" shrinkToFit="1"/>
      <protection locked="0"/>
    </xf>
    <xf numFmtId="38" fontId="33" fillId="4" borderId="138" xfId="2" applyFont="1" applyFill="1" applyBorder="1" applyAlignment="1" applyProtection="1">
      <alignment horizontal="right" vertical="center"/>
      <protection locked="0"/>
    </xf>
    <xf numFmtId="38" fontId="33" fillId="4" borderId="135" xfId="2" applyFont="1" applyFill="1" applyBorder="1" applyAlignment="1" applyProtection="1">
      <alignment horizontal="right" vertical="center" shrinkToFit="1"/>
      <protection locked="0"/>
    </xf>
    <xf numFmtId="38" fontId="33" fillId="4" borderId="145" xfId="2" applyFont="1" applyFill="1" applyBorder="1" applyAlignment="1" applyProtection="1">
      <alignment horizontal="right" vertical="center"/>
      <protection locked="0"/>
    </xf>
    <xf numFmtId="38" fontId="33" fillId="4" borderId="149" xfId="2" applyFont="1" applyFill="1" applyBorder="1" applyAlignment="1" applyProtection="1">
      <alignment horizontal="right" vertical="center" shrinkToFit="1"/>
      <protection locked="0"/>
    </xf>
    <xf numFmtId="38" fontId="33" fillId="4" borderId="152" xfId="2" applyFont="1" applyFill="1" applyBorder="1" applyAlignment="1" applyProtection="1">
      <alignment horizontal="right" vertical="center"/>
      <protection locked="0"/>
    </xf>
    <xf numFmtId="38" fontId="33" fillId="4" borderId="139" xfId="2" applyFont="1" applyFill="1" applyBorder="1" applyAlignment="1" applyProtection="1">
      <alignment horizontal="right" vertical="center" shrinkToFit="1"/>
      <protection locked="0"/>
    </xf>
    <xf numFmtId="38" fontId="33" fillId="4" borderId="140" xfId="2" applyFont="1" applyFill="1" applyBorder="1" applyAlignment="1" applyProtection="1">
      <alignment horizontal="right" vertical="center" shrinkToFit="1"/>
      <protection locked="0"/>
    </xf>
    <xf numFmtId="38" fontId="33" fillId="0" borderId="12" xfId="2" applyFont="1" applyFill="1" applyBorder="1" applyAlignment="1" applyProtection="1">
      <alignment horizontal="right" vertical="center" shrinkToFit="1"/>
      <protection locked="0"/>
    </xf>
    <xf numFmtId="38" fontId="33" fillId="4" borderId="146" xfId="2" applyFont="1" applyFill="1" applyBorder="1" applyAlignment="1" applyProtection="1">
      <alignment horizontal="right" vertical="center" shrinkToFit="1"/>
      <protection locked="0"/>
    </xf>
    <xf numFmtId="38" fontId="33" fillId="4" borderId="145" xfId="2" applyFont="1" applyFill="1" applyBorder="1" applyAlignment="1" applyProtection="1">
      <alignment horizontal="right" vertical="center" shrinkToFit="1"/>
      <protection locked="0"/>
    </xf>
    <xf numFmtId="38" fontId="33" fillId="3" borderId="7" xfId="2" applyFont="1" applyFill="1" applyBorder="1" applyAlignment="1" applyProtection="1">
      <alignment horizontal="right" vertical="center" shrinkToFit="1"/>
    </xf>
    <xf numFmtId="38" fontId="33" fillId="0" borderId="8" xfId="2" applyFont="1" applyFill="1" applyBorder="1" applyAlignment="1" applyProtection="1">
      <alignment horizontal="right" vertical="center" shrinkToFit="1"/>
      <protection locked="0"/>
    </xf>
    <xf numFmtId="38" fontId="33" fillId="4" borderId="153" xfId="2" applyFont="1" applyFill="1" applyBorder="1" applyAlignment="1" applyProtection="1">
      <alignment horizontal="right" vertical="center" shrinkToFit="1"/>
      <protection locked="0"/>
    </xf>
    <xf numFmtId="38" fontId="33" fillId="4" borderId="152" xfId="2" applyFont="1" applyFill="1" applyBorder="1" applyAlignment="1" applyProtection="1">
      <alignment horizontal="right" vertical="center" shrinkToFit="1"/>
      <protection locked="0"/>
    </xf>
    <xf numFmtId="38" fontId="33" fillId="0" borderId="4" xfId="2" applyFont="1" applyFill="1" applyBorder="1" applyAlignment="1" applyProtection="1">
      <alignment horizontal="right" vertical="center" shrinkToFit="1"/>
      <protection locked="0"/>
    </xf>
    <xf numFmtId="38" fontId="33" fillId="0" borderId="7" xfId="2" applyFont="1" applyFill="1" applyBorder="1" applyAlignment="1" applyProtection="1">
      <alignment horizontal="right" vertical="center" shrinkToFit="1"/>
      <protection locked="0"/>
    </xf>
    <xf numFmtId="38" fontId="33" fillId="4" borderId="159" xfId="2" applyFont="1" applyFill="1" applyBorder="1" applyAlignment="1" applyProtection="1">
      <alignment horizontal="right" vertical="center" shrinkToFit="1"/>
      <protection locked="0"/>
    </xf>
    <xf numFmtId="193" fontId="33" fillId="4" borderId="9" xfId="2" applyNumberFormat="1" applyFont="1" applyFill="1" applyBorder="1" applyAlignment="1" applyProtection="1">
      <alignment horizontal="right" vertical="center" shrinkToFit="1"/>
      <protection locked="0"/>
    </xf>
    <xf numFmtId="38" fontId="33" fillId="0" borderId="11" xfId="2" applyFont="1" applyFill="1" applyBorder="1" applyAlignment="1" applyProtection="1">
      <alignment horizontal="right" vertical="center" shrinkToFit="1"/>
      <protection locked="0"/>
    </xf>
    <xf numFmtId="38" fontId="33" fillId="4" borderId="8" xfId="2" applyFont="1" applyFill="1" applyBorder="1" applyAlignment="1" applyProtection="1">
      <alignment horizontal="right" vertical="center" shrinkToFit="1"/>
      <protection locked="0"/>
    </xf>
    <xf numFmtId="193" fontId="33" fillId="4" borderId="5" xfId="2" applyNumberFormat="1" applyFont="1" applyFill="1" applyBorder="1" applyAlignment="1" applyProtection="1">
      <alignment horizontal="right" vertical="center" shrinkToFit="1"/>
      <protection locked="0"/>
    </xf>
    <xf numFmtId="38" fontId="33" fillId="0" borderId="3" xfId="2" applyFont="1" applyFill="1" applyBorder="1" applyAlignment="1" applyProtection="1">
      <alignment horizontal="right" vertical="center" shrinkToFit="1"/>
      <protection locked="0"/>
    </xf>
    <xf numFmtId="38" fontId="33" fillId="4" borderId="4" xfId="2" applyFont="1" applyFill="1" applyBorder="1" applyAlignment="1" applyProtection="1">
      <alignment horizontal="right" vertical="center" shrinkToFit="1"/>
      <protection locked="0"/>
    </xf>
    <xf numFmtId="193" fontId="33" fillId="4" borderId="1" xfId="2" applyNumberFormat="1" applyFont="1" applyFill="1" applyBorder="1" applyAlignment="1" applyProtection="1">
      <alignment horizontal="right" vertical="center" shrinkToFit="1"/>
      <protection locked="0"/>
    </xf>
    <xf numFmtId="192" fontId="33" fillId="6" borderId="86" xfId="2" applyNumberFormat="1" applyFont="1" applyFill="1" applyBorder="1" applyAlignment="1" applyProtection="1">
      <alignment horizontal="right" vertical="center" shrinkToFit="1"/>
    </xf>
    <xf numFmtId="192" fontId="33" fillId="6" borderId="177" xfId="2" applyNumberFormat="1" applyFont="1" applyFill="1" applyBorder="1" applyAlignment="1" applyProtection="1">
      <alignment horizontal="right" vertical="center" shrinkToFit="1"/>
    </xf>
    <xf numFmtId="192" fontId="33" fillId="6" borderId="170" xfId="2" applyNumberFormat="1" applyFont="1" applyFill="1" applyBorder="1" applyAlignment="1" applyProtection="1">
      <alignment horizontal="right" vertical="center" shrinkToFit="1"/>
    </xf>
    <xf numFmtId="38" fontId="33" fillId="6" borderId="177" xfId="2" applyFont="1" applyFill="1" applyBorder="1" applyAlignment="1" applyProtection="1">
      <alignment horizontal="right" vertical="center" shrinkToFit="1"/>
    </xf>
    <xf numFmtId="0" fontId="3" fillId="0" borderId="114" xfId="0" applyNumberFormat="1" applyFont="1" applyFill="1" applyBorder="1" applyAlignment="1" applyProtection="1">
      <alignment horizontal="center" vertical="center" wrapText="1"/>
      <protection locked="0"/>
    </xf>
    <xf numFmtId="179" fontId="10" fillId="0" borderId="103" xfId="19" applyNumberFormat="1" applyFont="1" applyFill="1" applyBorder="1" applyAlignment="1" applyProtection="1">
      <alignment horizontal="right" vertical="center"/>
      <protection locked="0"/>
    </xf>
    <xf numFmtId="0" fontId="3" fillId="0" borderId="117" xfId="0" applyNumberFormat="1" applyFont="1" applyFill="1" applyBorder="1" applyAlignment="1" applyProtection="1">
      <alignment horizontal="center" vertical="center"/>
      <protection locked="0"/>
    </xf>
    <xf numFmtId="0" fontId="3" fillId="0" borderId="131" xfId="0" applyNumberFormat="1" applyFont="1" applyFill="1" applyBorder="1" applyAlignment="1" applyProtection="1">
      <alignment horizontal="center" vertical="center"/>
      <protection locked="0"/>
    </xf>
    <xf numFmtId="0" fontId="3" fillId="0" borderId="178" xfId="0" applyNumberFormat="1" applyFont="1" applyFill="1" applyBorder="1" applyAlignment="1" applyProtection="1">
      <alignment horizontal="center" vertical="center" wrapText="1"/>
      <protection locked="0"/>
    </xf>
    <xf numFmtId="0" fontId="3" fillId="0" borderId="179" xfId="0" applyNumberFormat="1" applyFont="1" applyFill="1" applyBorder="1" applyAlignment="1" applyProtection="1">
      <alignment horizontal="center" vertical="center" wrapText="1"/>
      <protection locked="0"/>
    </xf>
    <xf numFmtId="38" fontId="3" fillId="0" borderId="124" xfId="2" quotePrefix="1" applyFont="1" applyFill="1" applyBorder="1" applyAlignment="1" applyProtection="1">
      <alignment horizontal="center" vertical="center"/>
      <protection locked="0"/>
    </xf>
    <xf numFmtId="0" fontId="10" fillId="0" borderId="69" xfId="19" applyNumberFormat="1" applyFont="1" applyFill="1" applyBorder="1" applyAlignment="1" applyProtection="1">
      <alignment horizontal="left" vertical="center"/>
      <protection locked="0"/>
    </xf>
    <xf numFmtId="0" fontId="1" fillId="0" borderId="123" xfId="0" applyFont="1" applyFill="1" applyBorder="1" applyAlignment="1" applyProtection="1">
      <alignment vertical="center" shrinkToFit="1"/>
      <protection locked="0"/>
    </xf>
    <xf numFmtId="0" fontId="1" fillId="0" borderId="27" xfId="0" applyFont="1" applyFill="1" applyBorder="1" applyAlignment="1" applyProtection="1">
      <alignment horizontal="right" vertical="center"/>
      <protection locked="0"/>
    </xf>
    <xf numFmtId="0" fontId="1" fillId="0" borderId="0" xfId="0" applyFont="1" applyFill="1" applyBorder="1" applyAlignment="1" applyProtection="1">
      <alignment horizontal="center" vertical="center" shrinkToFit="1"/>
    </xf>
    <xf numFmtId="38" fontId="7" fillId="0" borderId="111" xfId="4" applyFont="1" applyFill="1" applyBorder="1" applyAlignment="1" applyProtection="1">
      <alignment horizontal="center" wrapText="1"/>
      <protection locked="0"/>
    </xf>
    <xf numFmtId="0" fontId="3" fillId="0" borderId="180" xfId="0" applyFont="1" applyFill="1" applyBorder="1" applyAlignment="1" applyProtection="1">
      <alignment horizontal="center" vertical="top" shrinkToFit="1"/>
      <protection locked="0"/>
    </xf>
    <xf numFmtId="0" fontId="3" fillId="0" borderId="117" xfId="0" applyFont="1" applyFill="1" applyBorder="1" applyAlignment="1" applyProtection="1">
      <alignment horizontal="center" vertical="center" shrinkToFit="1"/>
      <protection locked="0"/>
    </xf>
    <xf numFmtId="0" fontId="3" fillId="0" borderId="114" xfId="0" applyFont="1" applyFill="1" applyBorder="1" applyAlignment="1" applyProtection="1">
      <alignment horizontal="center" vertical="center" wrapText="1" shrinkToFit="1"/>
      <protection locked="0"/>
    </xf>
    <xf numFmtId="38" fontId="4" fillId="0" borderId="0" xfId="4" applyFont="1" applyFill="1" applyAlignment="1" applyProtection="1">
      <alignment vertical="center"/>
      <protection locked="0"/>
    </xf>
    <xf numFmtId="0" fontId="1" fillId="0" borderId="0" xfId="0" applyFont="1" applyFill="1" applyBorder="1" applyAlignment="1" applyProtection="1">
      <alignment vertical="center" shrinkToFit="1"/>
      <protection locked="0"/>
    </xf>
    <xf numFmtId="0" fontId="1" fillId="0" borderId="0" xfId="0" applyFont="1" applyFill="1" applyBorder="1" applyAlignment="1" applyProtection="1">
      <alignment vertical="center" shrinkToFit="1"/>
    </xf>
    <xf numFmtId="0" fontId="5" fillId="0" borderId="180" xfId="0" applyFont="1" applyFill="1" applyBorder="1" applyAlignment="1" applyProtection="1">
      <alignment horizontal="center" vertical="top" wrapText="1" shrinkToFit="1"/>
      <protection locked="0"/>
    </xf>
    <xf numFmtId="0" fontId="5" fillId="0" borderId="83" xfId="0" applyFont="1" applyFill="1" applyBorder="1" applyAlignment="1" applyProtection="1">
      <alignment horizontal="center" vertical="center" wrapText="1" shrinkToFit="1"/>
      <protection locked="0"/>
    </xf>
    <xf numFmtId="0" fontId="5" fillId="0" borderId="181" xfId="0" applyFont="1" applyFill="1" applyBorder="1" applyAlignment="1" applyProtection="1">
      <alignment horizontal="center" vertical="center" wrapText="1" shrinkToFit="1"/>
      <protection locked="0"/>
    </xf>
    <xf numFmtId="0" fontId="1" fillId="0" borderId="0" xfId="17" applyFont="1" applyFill="1" applyBorder="1" applyAlignment="1" applyProtection="1">
      <alignment vertical="center" shrinkToFit="1"/>
      <protection locked="0"/>
    </xf>
    <xf numFmtId="0" fontId="3" fillId="0" borderId="105" xfId="17" applyFont="1" applyFill="1" applyBorder="1" applyAlignment="1" applyProtection="1">
      <alignment horizontal="center" vertical="center" wrapText="1"/>
      <protection locked="0"/>
    </xf>
    <xf numFmtId="0" fontId="3" fillId="0" borderId="116" xfId="17" applyFont="1" applyFill="1" applyBorder="1" applyAlignment="1" applyProtection="1">
      <alignment horizontal="center" vertical="center" wrapText="1"/>
      <protection locked="0"/>
    </xf>
    <xf numFmtId="183" fontId="18" fillId="4" borderId="182" xfId="0" applyNumberFormat="1" applyFont="1" applyFill="1" applyBorder="1" applyAlignment="1" applyProtection="1">
      <alignment vertical="center" shrinkToFit="1"/>
      <protection locked="0"/>
    </xf>
    <xf numFmtId="183" fontId="18" fillId="4" borderId="183" xfId="0" applyNumberFormat="1" applyFont="1" applyFill="1" applyBorder="1" applyAlignment="1" applyProtection="1">
      <alignment vertical="center" shrinkToFit="1"/>
      <protection locked="0"/>
    </xf>
    <xf numFmtId="183" fontId="18" fillId="4" borderId="183" xfId="4" applyNumberFormat="1" applyFont="1" applyFill="1" applyBorder="1" applyAlignment="1" applyProtection="1">
      <alignment vertical="center" shrinkToFit="1"/>
      <protection locked="0"/>
    </xf>
    <xf numFmtId="183" fontId="18" fillId="4" borderId="184" xfId="4" applyNumberFormat="1" applyFont="1" applyFill="1" applyBorder="1" applyAlignment="1" applyProtection="1">
      <alignment vertical="center" shrinkToFit="1"/>
      <protection locked="0"/>
    </xf>
    <xf numFmtId="186" fontId="0" fillId="5" borderId="26" xfId="0" applyNumberFormat="1" applyFill="1" applyBorder="1" applyAlignment="1" applyProtection="1">
      <alignment horizontal="distributed" vertical="center"/>
    </xf>
    <xf numFmtId="186" fontId="0" fillId="5" borderId="41" xfId="0" applyNumberFormat="1" applyFill="1" applyBorder="1" applyAlignment="1" applyProtection="1">
      <alignment horizontal="distributed" vertical="center"/>
    </xf>
    <xf numFmtId="186" fontId="0" fillId="5" borderId="65" xfId="0" applyNumberFormat="1" applyFill="1" applyBorder="1" applyAlignment="1" applyProtection="1">
      <alignment vertical="center" textRotation="255"/>
    </xf>
    <xf numFmtId="186" fontId="1" fillId="5" borderId="65" xfId="0" applyNumberFormat="1" applyFont="1" applyFill="1" applyBorder="1" applyAlignment="1" applyProtection="1">
      <alignment vertical="center" textRotation="255"/>
    </xf>
    <xf numFmtId="186" fontId="0" fillId="5" borderId="41" xfId="0" applyNumberFormat="1" applyFill="1" applyBorder="1" applyAlignment="1" applyProtection="1">
      <alignment horizontal="distributed" vertical="center"/>
    </xf>
    <xf numFmtId="186" fontId="0" fillId="5" borderId="185" xfId="0" applyNumberFormat="1" applyFill="1" applyBorder="1" applyAlignment="1" applyProtection="1">
      <alignment horizontal="distributed" vertical="center"/>
    </xf>
    <xf numFmtId="186" fontId="0" fillId="5" borderId="39" xfId="0" applyNumberFormat="1" applyFill="1" applyBorder="1" applyAlignment="1" applyProtection="1">
      <alignment horizontal="distributed" vertical="center"/>
    </xf>
    <xf numFmtId="192" fontId="33" fillId="3" borderId="58" xfId="2" applyNumberFormat="1" applyFont="1" applyFill="1" applyBorder="1" applyAlignment="1" applyProtection="1">
      <alignment horizontal="right" vertical="center" shrinkToFit="1"/>
    </xf>
    <xf numFmtId="38" fontId="33" fillId="6" borderId="91" xfId="2" applyFont="1" applyFill="1" applyBorder="1" applyAlignment="1" applyProtection="1">
      <alignment horizontal="right" vertical="center" shrinkToFit="1"/>
    </xf>
    <xf numFmtId="38" fontId="33" fillId="6" borderId="142" xfId="2" applyFont="1" applyFill="1" applyBorder="1" applyAlignment="1" applyProtection="1">
      <alignment horizontal="right" vertical="center" shrinkToFit="1"/>
    </xf>
    <xf numFmtId="38" fontId="33" fillId="6" borderId="186" xfId="2" applyFont="1" applyFill="1" applyBorder="1" applyAlignment="1" applyProtection="1">
      <alignment horizontal="right" vertical="center" shrinkToFit="1"/>
    </xf>
    <xf numFmtId="192" fontId="33" fillId="6" borderId="148" xfId="2" applyNumberFormat="1" applyFont="1" applyFill="1" applyBorder="1" applyAlignment="1" applyProtection="1">
      <alignment horizontal="right" vertical="center" shrinkToFit="1"/>
    </xf>
    <xf numFmtId="192" fontId="33" fillId="6" borderId="187" xfId="2" applyNumberFormat="1" applyFont="1" applyFill="1" applyBorder="1" applyAlignment="1" applyProtection="1">
      <alignment horizontal="right" vertical="center" shrinkToFit="1"/>
    </xf>
    <xf numFmtId="38" fontId="33" fillId="6" borderId="153" xfId="2" applyFont="1" applyFill="1" applyBorder="1" applyAlignment="1" applyProtection="1">
      <alignment horizontal="right" vertical="center" shrinkToFit="1"/>
    </xf>
    <xf numFmtId="38" fontId="33" fillId="6" borderId="188" xfId="2" applyFont="1" applyFill="1" applyBorder="1" applyAlignment="1" applyProtection="1">
      <alignment horizontal="right" vertical="center" shrinkToFit="1"/>
    </xf>
    <xf numFmtId="38" fontId="33" fillId="6" borderId="187" xfId="2" applyFont="1" applyFill="1" applyBorder="1" applyAlignment="1" applyProtection="1">
      <alignment horizontal="right" vertical="center" shrinkToFit="1"/>
    </xf>
    <xf numFmtId="0" fontId="33" fillId="0" borderId="5" xfId="0" applyNumberFormat="1" applyFont="1" applyFill="1" applyBorder="1" applyAlignment="1" applyProtection="1">
      <alignment horizontal="right" vertical="center" shrinkToFit="1"/>
      <protection locked="0"/>
    </xf>
    <xf numFmtId="0" fontId="33" fillId="0" borderId="1" xfId="0" applyNumberFormat="1" applyFont="1" applyFill="1" applyBorder="1" applyAlignment="1" applyProtection="1">
      <alignment horizontal="right" vertical="center" shrinkToFit="1"/>
      <protection locked="0"/>
    </xf>
    <xf numFmtId="0" fontId="33" fillId="0" borderId="11" xfId="0" applyNumberFormat="1" applyFont="1" applyFill="1" applyBorder="1" applyAlignment="1" applyProtection="1">
      <alignment horizontal="center" vertical="center" shrinkToFit="1"/>
      <protection locked="0"/>
    </xf>
    <xf numFmtId="0" fontId="33" fillId="0" borderId="7" xfId="0" applyNumberFormat="1" applyFont="1" applyFill="1" applyBorder="1" applyAlignment="1" applyProtection="1">
      <alignment horizontal="center" vertical="center" shrinkToFit="1"/>
      <protection locked="0"/>
    </xf>
    <xf numFmtId="0" fontId="33" fillId="0" borderId="3" xfId="0" applyNumberFormat="1" applyFont="1" applyFill="1" applyBorder="1" applyAlignment="1" applyProtection="1">
      <alignment horizontal="center" vertical="center" shrinkToFit="1"/>
      <protection locked="0"/>
    </xf>
    <xf numFmtId="0" fontId="33" fillId="0" borderId="141" xfId="0" applyNumberFormat="1" applyFont="1" applyFill="1" applyBorder="1" applyAlignment="1" applyProtection="1">
      <alignment horizontal="center" vertical="center" shrinkToFit="1"/>
      <protection locked="0"/>
    </xf>
    <xf numFmtId="0" fontId="33" fillId="6" borderId="111" xfId="0" applyNumberFormat="1" applyFont="1" applyFill="1" applyBorder="1" applyAlignment="1" applyProtection="1">
      <alignment horizontal="center" vertical="center" wrapText="1"/>
    </xf>
    <xf numFmtId="0" fontId="33" fillId="6" borderId="10" xfId="0" applyNumberFormat="1" applyFont="1" applyFill="1" applyBorder="1" applyAlignment="1" applyProtection="1">
      <alignment horizontal="center" vertical="center" wrapText="1"/>
    </xf>
    <xf numFmtId="0" fontId="33" fillId="6" borderId="6" xfId="0" applyNumberFormat="1" applyFont="1" applyFill="1" applyBorder="1" applyAlignment="1" applyProtection="1">
      <alignment horizontal="center" vertical="center" wrapText="1"/>
    </xf>
    <xf numFmtId="38" fontId="33" fillId="6" borderId="189" xfId="0" applyNumberFormat="1" applyFont="1" applyFill="1" applyBorder="1" applyAlignment="1" applyProtection="1">
      <alignment horizontal="right" vertical="center" wrapText="1"/>
    </xf>
    <xf numFmtId="0" fontId="33" fillId="6" borderId="189" xfId="0" applyNumberFormat="1" applyFont="1" applyFill="1" applyBorder="1" applyAlignment="1" applyProtection="1">
      <alignment horizontal="right" vertical="center" wrapText="1"/>
    </xf>
    <xf numFmtId="0" fontId="33" fillId="6" borderId="171" xfId="0" applyNumberFormat="1" applyFont="1" applyFill="1" applyBorder="1" applyAlignment="1" applyProtection="1">
      <alignment horizontal="right" vertical="center" wrapText="1"/>
    </xf>
    <xf numFmtId="0" fontId="33" fillId="6" borderId="112" xfId="0" applyNumberFormat="1" applyFont="1" applyFill="1" applyBorder="1" applyAlignment="1" applyProtection="1">
      <alignment horizontal="right" vertical="center" wrapText="1"/>
    </xf>
    <xf numFmtId="196" fontId="33" fillId="6" borderId="111" xfId="0" applyNumberFormat="1" applyFont="1" applyFill="1" applyBorder="1" applyAlignment="1" applyProtection="1">
      <alignment horizontal="right" vertical="center" wrapText="1"/>
    </xf>
    <xf numFmtId="0" fontId="33" fillId="6" borderId="190" xfId="0" applyNumberFormat="1" applyFont="1" applyFill="1" applyBorder="1" applyAlignment="1" applyProtection="1">
      <alignment horizontal="right" vertical="center" wrapText="1"/>
    </xf>
    <xf numFmtId="0" fontId="33" fillId="6" borderId="113" xfId="0" applyNumberFormat="1" applyFont="1" applyFill="1" applyBorder="1" applyAlignment="1" applyProtection="1">
      <alignment horizontal="right" vertical="center" wrapText="1"/>
    </xf>
    <xf numFmtId="0" fontId="33" fillId="6" borderId="191" xfId="0" applyNumberFormat="1" applyFont="1" applyFill="1" applyBorder="1" applyAlignment="1" applyProtection="1">
      <alignment horizontal="right" vertical="center" wrapText="1"/>
    </xf>
    <xf numFmtId="38" fontId="33" fillId="6" borderId="6" xfId="2" applyFont="1" applyFill="1" applyBorder="1" applyAlignment="1" applyProtection="1">
      <alignment horizontal="right" vertical="center" shrinkToFit="1"/>
    </xf>
    <xf numFmtId="38" fontId="33" fillId="6" borderId="8" xfId="2" applyFont="1" applyFill="1" applyBorder="1" applyAlignment="1" applyProtection="1">
      <alignment horizontal="right" vertical="center" shrinkToFit="1"/>
    </xf>
    <xf numFmtId="0" fontId="35" fillId="0" borderId="74" xfId="0" quotePrefix="1" applyNumberFormat="1" applyFont="1" applyFill="1" applyBorder="1" applyAlignment="1" applyProtection="1">
      <alignment horizontal="center" vertical="center"/>
      <protection locked="0"/>
    </xf>
    <xf numFmtId="0" fontId="35" fillId="0" borderId="111" xfId="0" applyNumberFormat="1" applyFont="1" applyFill="1" applyBorder="1" applyAlignment="1" applyProtection="1">
      <alignment horizontal="center" vertical="center"/>
      <protection locked="0"/>
    </xf>
    <xf numFmtId="0" fontId="35" fillId="0" borderId="98" xfId="0" quotePrefix="1" applyNumberFormat="1" applyFont="1" applyFill="1" applyBorder="1" applyAlignment="1" applyProtection="1">
      <alignment horizontal="center" vertical="center"/>
      <protection locked="0"/>
    </xf>
    <xf numFmtId="0" fontId="35" fillId="0" borderId="82" xfId="0" quotePrefix="1" applyNumberFormat="1" applyFont="1" applyFill="1" applyBorder="1" applyAlignment="1" applyProtection="1">
      <alignment horizontal="center" vertical="center"/>
      <protection locked="0"/>
    </xf>
    <xf numFmtId="0" fontId="35" fillId="0" borderId="111" xfId="0" quotePrefix="1" applyNumberFormat="1" applyFont="1" applyFill="1" applyBorder="1" applyAlignment="1" applyProtection="1">
      <alignment horizontal="center" vertical="center"/>
      <protection locked="0"/>
    </xf>
    <xf numFmtId="0" fontId="35" fillId="0" borderId="82" xfId="0" applyNumberFormat="1" applyFont="1" applyFill="1" applyBorder="1" applyAlignment="1" applyProtection="1">
      <alignment horizontal="center" vertical="center" wrapText="1"/>
      <protection locked="0"/>
    </xf>
    <xf numFmtId="0" fontId="35" fillId="0" borderId="107" xfId="0" quotePrefix="1" applyNumberFormat="1" applyFont="1" applyFill="1" applyBorder="1" applyAlignment="1" applyProtection="1">
      <alignment horizontal="center" vertical="center" wrapText="1"/>
      <protection locked="0"/>
    </xf>
    <xf numFmtId="0" fontId="35" fillId="0" borderId="82" xfId="0" quotePrefix="1" applyNumberFormat="1" applyFont="1" applyFill="1" applyBorder="1" applyAlignment="1" applyProtection="1">
      <alignment horizontal="center" vertical="center" wrapText="1"/>
      <protection locked="0"/>
    </xf>
    <xf numFmtId="0" fontId="35" fillId="0" borderId="113" xfId="0" quotePrefix="1" applyNumberFormat="1" applyFont="1" applyFill="1" applyBorder="1" applyAlignment="1" applyProtection="1">
      <alignment horizontal="center" vertical="center" wrapText="1"/>
      <protection locked="0"/>
    </xf>
    <xf numFmtId="0" fontId="35" fillId="0" borderId="98" xfId="0" quotePrefix="1" applyNumberFormat="1" applyFont="1" applyFill="1" applyBorder="1" applyAlignment="1" applyProtection="1">
      <alignment horizontal="center" vertical="center" wrapText="1"/>
      <protection locked="0"/>
    </xf>
    <xf numFmtId="0" fontId="35" fillId="0" borderId="124" xfId="0" quotePrefix="1" applyNumberFormat="1" applyFont="1" applyFill="1" applyBorder="1" applyAlignment="1" applyProtection="1">
      <alignment horizontal="center" vertical="center"/>
      <protection locked="0"/>
    </xf>
    <xf numFmtId="0" fontId="35" fillId="0" borderId="99" xfId="0" quotePrefix="1" applyNumberFormat="1" applyFont="1" applyFill="1" applyBorder="1" applyAlignment="1" applyProtection="1">
      <alignment horizontal="center" vertical="center" wrapText="1"/>
      <protection locked="0"/>
    </xf>
    <xf numFmtId="0" fontId="35" fillId="0" borderId="98" xfId="4" quotePrefix="1" applyNumberFormat="1" applyFont="1" applyFill="1" applyBorder="1" applyAlignment="1" applyProtection="1">
      <alignment horizontal="center" vertical="center" wrapText="1"/>
      <protection locked="0"/>
    </xf>
    <xf numFmtId="0" fontId="35" fillId="0" borderId="82" xfId="4" quotePrefix="1" applyNumberFormat="1" applyFont="1" applyFill="1" applyBorder="1" applyAlignment="1" applyProtection="1">
      <alignment horizontal="center" vertical="center"/>
      <protection locked="0"/>
    </xf>
    <xf numFmtId="0" fontId="35" fillId="0" borderId="103" xfId="4" applyNumberFormat="1" applyFont="1" applyFill="1" applyBorder="1" applyAlignment="1" applyProtection="1">
      <alignment horizontal="center" vertical="center"/>
      <protection locked="0"/>
    </xf>
    <xf numFmtId="0" fontId="35" fillId="0" borderId="124" xfId="0" quotePrefix="1" applyNumberFormat="1" applyFont="1" applyFill="1" applyBorder="1" applyAlignment="1" applyProtection="1">
      <alignment horizontal="center" vertical="center" wrapText="1"/>
      <protection locked="0"/>
    </xf>
    <xf numFmtId="190" fontId="35" fillId="0" borderId="98" xfId="0" quotePrefix="1" applyNumberFormat="1" applyFont="1" applyFill="1" applyBorder="1" applyAlignment="1" applyProtection="1">
      <alignment horizontal="center" vertical="center" wrapText="1"/>
      <protection locked="0"/>
    </xf>
    <xf numFmtId="0" fontId="35" fillId="0" borderId="74" xfId="0" applyNumberFormat="1" applyFont="1" applyFill="1" applyBorder="1" applyAlignment="1" applyProtection="1">
      <alignment horizontal="center" vertical="center"/>
      <protection locked="0"/>
    </xf>
    <xf numFmtId="0" fontId="35" fillId="0" borderId="82" xfId="0" applyNumberFormat="1" applyFont="1" applyFill="1" applyBorder="1" applyAlignment="1" applyProtection="1">
      <alignment horizontal="center" vertical="center"/>
      <protection locked="0"/>
    </xf>
    <xf numFmtId="0" fontId="35" fillId="0" borderId="107" xfId="0" applyNumberFormat="1" applyFont="1" applyFill="1" applyBorder="1" applyAlignment="1" applyProtection="1">
      <alignment horizontal="center" vertical="center"/>
      <protection locked="0"/>
    </xf>
    <xf numFmtId="0" fontId="35" fillId="0" borderId="113" xfId="0" applyNumberFormat="1" applyFont="1" applyFill="1" applyBorder="1" applyAlignment="1" applyProtection="1">
      <alignment horizontal="center" vertical="center"/>
      <protection locked="0"/>
    </xf>
    <xf numFmtId="0" fontId="35" fillId="0" borderId="98" xfId="0" applyNumberFormat="1" applyFont="1" applyFill="1" applyBorder="1" applyAlignment="1" applyProtection="1">
      <alignment horizontal="center" vertical="center" wrapText="1"/>
      <protection locked="0"/>
    </xf>
    <xf numFmtId="0" fontId="35" fillId="0" borderId="98" xfId="0" applyNumberFormat="1" applyFont="1" applyFill="1" applyBorder="1" applyAlignment="1" applyProtection="1">
      <alignment horizontal="center" vertical="center"/>
      <protection locked="0"/>
    </xf>
    <xf numFmtId="0" fontId="35" fillId="0" borderId="127" xfId="0" quotePrefix="1" applyNumberFormat="1" applyFont="1" applyFill="1" applyBorder="1" applyAlignment="1" applyProtection="1">
      <alignment horizontal="center" vertical="center" wrapText="1"/>
      <protection locked="0"/>
    </xf>
    <xf numFmtId="0" fontId="35" fillId="0" borderId="71" xfId="0" quotePrefix="1" applyNumberFormat="1" applyFont="1" applyFill="1" applyBorder="1" applyAlignment="1" applyProtection="1">
      <alignment horizontal="center" vertical="center" wrapText="1"/>
      <protection locked="0"/>
    </xf>
    <xf numFmtId="0" fontId="35" fillId="0" borderId="173" xfId="0" applyNumberFormat="1" applyFont="1" applyFill="1" applyBorder="1" applyAlignment="1" applyProtection="1">
      <alignment horizontal="center" vertical="center" wrapText="1"/>
      <protection locked="0"/>
    </xf>
    <xf numFmtId="0" fontId="35" fillId="0" borderId="192" xfId="0" applyNumberFormat="1" applyFont="1" applyFill="1" applyBorder="1" applyAlignment="1" applyProtection="1">
      <alignment horizontal="center" vertical="center" wrapText="1"/>
      <protection locked="0"/>
    </xf>
    <xf numFmtId="0" fontId="35" fillId="0" borderId="193" xfId="0" applyNumberFormat="1" applyFont="1" applyFill="1" applyBorder="1" applyAlignment="1" applyProtection="1">
      <alignment horizontal="center" vertical="center" wrapText="1"/>
      <protection locked="0"/>
    </xf>
    <xf numFmtId="0" fontId="35" fillId="0" borderId="163" xfId="0" applyNumberFormat="1" applyFont="1" applyFill="1" applyBorder="1" applyAlignment="1" applyProtection="1">
      <alignment horizontal="center" vertical="center" wrapText="1"/>
      <protection locked="0"/>
    </xf>
    <xf numFmtId="0" fontId="35" fillId="0" borderId="66" xfId="0" applyNumberFormat="1" applyFont="1" applyFill="1" applyBorder="1" applyAlignment="1" applyProtection="1">
      <alignment horizontal="center" vertical="center"/>
      <protection locked="0"/>
    </xf>
    <xf numFmtId="0" fontId="35" fillId="0" borderId="193" xfId="0" applyNumberFormat="1"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0" xfId="0" applyNumberFormat="1" applyFont="1" applyFill="1" applyBorder="1" applyAlignment="1" applyProtection="1">
      <alignment horizontal="center" vertical="center" wrapText="1"/>
      <protection locked="0"/>
    </xf>
    <xf numFmtId="0" fontId="35" fillId="0" borderId="194" xfId="0" applyNumberFormat="1" applyFont="1" applyFill="1" applyBorder="1" applyAlignment="1" applyProtection="1">
      <alignment horizontal="center" vertical="center" wrapText="1"/>
      <protection locked="0"/>
    </xf>
    <xf numFmtId="0" fontId="35" fillId="0" borderId="155" xfId="0" applyNumberFormat="1" applyFont="1" applyFill="1" applyBorder="1" applyAlignment="1" applyProtection="1">
      <alignment horizontal="center" vertical="center" wrapText="1"/>
      <protection locked="0"/>
    </xf>
    <xf numFmtId="0" fontId="35" fillId="0" borderId="65" xfId="0" applyNumberFormat="1" applyFont="1" applyFill="1" applyBorder="1" applyAlignment="1" applyProtection="1">
      <alignment horizontal="center" vertical="center" wrapText="1"/>
      <protection locked="0"/>
    </xf>
    <xf numFmtId="0" fontId="35" fillId="0" borderId="195" xfId="0" applyNumberFormat="1" applyFont="1" applyFill="1" applyBorder="1" applyAlignment="1" applyProtection="1">
      <alignment horizontal="center" vertical="center" wrapText="1"/>
      <protection locked="0"/>
    </xf>
    <xf numFmtId="0" fontId="35" fillId="0" borderId="66" xfId="4" applyNumberFormat="1" applyFont="1" applyFill="1" applyBorder="1" applyAlignment="1" applyProtection="1">
      <alignment horizontal="center" vertical="center" wrapText="1"/>
      <protection locked="0"/>
    </xf>
    <xf numFmtId="0" fontId="35" fillId="0" borderId="0" xfId="4" applyNumberFormat="1" applyFont="1" applyFill="1" applyBorder="1" applyAlignment="1" applyProtection="1">
      <alignment horizontal="center" vertical="center"/>
      <protection locked="0"/>
    </xf>
    <xf numFmtId="0" fontId="35" fillId="0" borderId="196" xfId="4" applyNumberFormat="1" applyFont="1" applyFill="1" applyBorder="1" applyAlignment="1" applyProtection="1">
      <alignment horizontal="center" vertical="center" wrapText="1"/>
      <protection locked="0"/>
    </xf>
    <xf numFmtId="190" fontId="35" fillId="0" borderId="66" xfId="0" applyNumberFormat="1" applyFont="1" applyFill="1" applyBorder="1" applyAlignment="1" applyProtection="1">
      <alignment horizontal="center" vertical="center" wrapText="1"/>
      <protection locked="0"/>
    </xf>
    <xf numFmtId="0" fontId="35" fillId="0" borderId="69" xfId="0" applyNumberFormat="1" applyFont="1" applyFill="1" applyBorder="1" applyAlignment="1" applyProtection="1">
      <alignment horizontal="center" vertical="center"/>
      <protection locked="0"/>
    </xf>
    <xf numFmtId="0" fontId="35" fillId="0" borderId="197" xfId="0" applyNumberFormat="1" applyFont="1" applyFill="1" applyBorder="1" applyAlignment="1" applyProtection="1">
      <alignment horizontal="center" vertical="center" wrapText="1"/>
      <protection locked="0"/>
    </xf>
    <xf numFmtId="0" fontId="35" fillId="0" borderId="106" xfId="0" applyNumberFormat="1" applyFont="1" applyFill="1" applyBorder="1" applyAlignment="1" applyProtection="1">
      <alignment horizontal="center" vertical="center"/>
      <protection locked="0"/>
    </xf>
    <xf numFmtId="0" fontId="35" fillId="0" borderId="0" xfId="0" applyNumberFormat="1" applyFont="1" applyFill="1" applyBorder="1" applyAlignment="1" applyProtection="1">
      <alignment horizontal="center" vertical="center"/>
      <protection locked="0"/>
    </xf>
    <xf numFmtId="0" fontId="35" fillId="0" borderId="163" xfId="0" applyNumberFormat="1" applyFont="1" applyFill="1" applyBorder="1" applyAlignment="1" applyProtection="1">
      <alignment horizontal="center" vertical="center"/>
      <protection locked="0"/>
    </xf>
    <xf numFmtId="0" fontId="35" fillId="0" borderId="129" xfId="0" applyNumberFormat="1" applyFont="1" applyFill="1" applyBorder="1" applyAlignment="1" applyProtection="1">
      <alignment horizontal="center" vertical="center" wrapText="1"/>
      <protection locked="0"/>
    </xf>
    <xf numFmtId="0" fontId="35" fillId="0" borderId="75" xfId="0" applyNumberFormat="1" applyFont="1" applyFill="1" applyBorder="1" applyAlignment="1" applyProtection="1">
      <alignment horizontal="center" vertical="center" wrapText="1"/>
      <protection locked="0"/>
    </xf>
    <xf numFmtId="38" fontId="35" fillId="0" borderId="74" xfId="5" quotePrefix="1" applyFont="1" applyFill="1" applyBorder="1" applyAlignment="1" applyProtection="1">
      <alignment horizontal="center" vertical="center"/>
      <protection locked="0"/>
    </xf>
    <xf numFmtId="38" fontId="35" fillId="0" borderId="98" xfId="5" quotePrefix="1" applyFont="1" applyFill="1" applyBorder="1" applyAlignment="1" applyProtection="1">
      <alignment horizontal="center" vertical="center"/>
      <protection locked="0"/>
    </xf>
    <xf numFmtId="38" fontId="35" fillId="0" borderId="82" xfId="5" quotePrefix="1" applyFont="1" applyFill="1" applyBorder="1" applyAlignment="1" applyProtection="1">
      <alignment horizontal="center" vertical="center"/>
      <protection locked="0"/>
    </xf>
    <xf numFmtId="38" fontId="35" fillId="0" borderId="111" xfId="5" applyFont="1" applyFill="1" applyBorder="1" applyAlignment="1" applyProtection="1">
      <alignment horizontal="center" vertical="center"/>
      <protection locked="0"/>
    </xf>
    <xf numFmtId="38" fontId="35" fillId="0" borderId="111" xfId="5" quotePrefix="1" applyFont="1" applyFill="1" applyBorder="1" applyAlignment="1" applyProtection="1">
      <alignment horizontal="center" vertical="center"/>
      <protection locked="0"/>
    </xf>
    <xf numFmtId="38" fontId="36" fillId="0" borderId="82" xfId="5" applyFont="1" applyFill="1" applyBorder="1" applyAlignment="1" applyProtection="1">
      <alignment horizontal="center" vertical="center"/>
      <protection locked="0"/>
    </xf>
    <xf numFmtId="38" fontId="35" fillId="0" borderId="113" xfId="5" applyFont="1" applyFill="1" applyBorder="1" applyAlignment="1" applyProtection="1">
      <alignment horizontal="center" vertical="center"/>
      <protection locked="0"/>
    </xf>
    <xf numFmtId="38" fontId="35" fillId="0" borderId="82" xfId="5" applyFont="1" applyFill="1" applyBorder="1" applyAlignment="1" applyProtection="1">
      <alignment horizontal="center" vertical="center"/>
      <protection locked="0"/>
    </xf>
    <xf numFmtId="38" fontId="35" fillId="0" borderId="82" xfId="5" applyFont="1" applyFill="1" applyBorder="1" applyAlignment="1" applyProtection="1">
      <alignment horizontal="center" vertical="center" wrapText="1"/>
      <protection locked="0"/>
    </xf>
    <xf numFmtId="38" fontId="35" fillId="0" borderId="98" xfId="5" quotePrefix="1" applyFont="1" applyFill="1" applyBorder="1" applyAlignment="1" applyProtection="1">
      <alignment horizontal="center" vertical="center" wrapText="1"/>
      <protection locked="0"/>
    </xf>
    <xf numFmtId="38" fontId="35" fillId="0" borderId="124" xfId="5" quotePrefix="1" applyFont="1" applyFill="1" applyBorder="1" applyAlignment="1" applyProtection="1">
      <alignment horizontal="center" vertical="center"/>
      <protection locked="0"/>
    </xf>
    <xf numFmtId="38" fontId="35" fillId="0" borderId="99" xfId="5" quotePrefix="1" applyFont="1" applyFill="1" applyBorder="1" applyAlignment="1" applyProtection="1">
      <alignment horizontal="center" vertical="center" wrapText="1"/>
      <protection locked="0"/>
    </xf>
    <xf numFmtId="38" fontId="35" fillId="0" borderId="103" xfId="5" applyFont="1" applyFill="1" applyBorder="1" applyAlignment="1" applyProtection="1">
      <alignment horizontal="center" vertical="center"/>
      <protection locked="0"/>
    </xf>
    <xf numFmtId="38" fontId="35" fillId="0" borderId="124" xfId="5" quotePrefix="1" applyFont="1" applyFill="1" applyBorder="1" applyAlignment="1" applyProtection="1">
      <alignment horizontal="center" vertical="center" wrapText="1"/>
      <protection locked="0"/>
    </xf>
    <xf numFmtId="190" fontId="35" fillId="0" borderId="98" xfId="5" quotePrefix="1" applyNumberFormat="1" applyFont="1" applyFill="1" applyBorder="1" applyAlignment="1" applyProtection="1">
      <alignment horizontal="center" vertical="center" wrapText="1"/>
      <protection locked="0"/>
    </xf>
    <xf numFmtId="38" fontId="35" fillId="0" borderId="124" xfId="5" applyFont="1" applyFill="1" applyBorder="1" applyAlignment="1" applyProtection="1">
      <alignment horizontal="center" vertical="center"/>
      <protection locked="0"/>
    </xf>
    <xf numFmtId="38" fontId="35" fillId="0" borderId="98" xfId="5" applyFont="1" applyFill="1" applyBorder="1" applyAlignment="1" applyProtection="1">
      <alignment horizontal="center" vertical="center"/>
      <protection locked="0"/>
    </xf>
    <xf numFmtId="38" fontId="35" fillId="0" borderId="98" xfId="5" applyFont="1" applyFill="1" applyBorder="1" applyAlignment="1" applyProtection="1">
      <alignment horizontal="center" vertical="center" wrapText="1"/>
      <protection locked="0"/>
    </xf>
    <xf numFmtId="38" fontId="35" fillId="0" borderId="127" xfId="5" quotePrefix="1" applyFont="1" applyFill="1" applyBorder="1" applyAlignment="1" applyProtection="1">
      <alignment horizontal="center" vertical="center" wrapText="1"/>
      <protection locked="0"/>
    </xf>
    <xf numFmtId="38" fontId="35" fillId="0" borderId="71" xfId="5" quotePrefix="1" applyFont="1" applyFill="1" applyBorder="1" applyAlignment="1" applyProtection="1">
      <alignment horizontal="center" vertical="center" wrapText="1"/>
      <protection locked="0"/>
    </xf>
    <xf numFmtId="38" fontId="35" fillId="0" borderId="79" xfId="5" applyFont="1" applyFill="1" applyBorder="1" applyAlignment="1" applyProtection="1">
      <alignment horizontal="center" vertical="center"/>
      <protection locked="0"/>
    </xf>
    <xf numFmtId="38" fontId="35" fillId="0" borderId="167" xfId="5" applyFont="1" applyFill="1" applyBorder="1" applyAlignment="1" applyProtection="1">
      <alignment horizontal="center" vertical="center"/>
      <protection locked="0"/>
    </xf>
    <xf numFmtId="38" fontId="35" fillId="0" borderId="78" xfId="5" applyFont="1" applyFill="1" applyBorder="1" applyAlignment="1" applyProtection="1">
      <alignment horizontal="center" vertical="center" wrapText="1"/>
      <protection locked="0"/>
    </xf>
    <xf numFmtId="38" fontId="35" fillId="0" borderId="150" xfId="5" applyFont="1" applyFill="1" applyBorder="1" applyAlignment="1" applyProtection="1">
      <alignment horizontal="center" vertical="center"/>
      <protection locked="0"/>
    </xf>
    <xf numFmtId="38" fontId="35" fillId="0" borderId="148" xfId="5" applyFont="1" applyFill="1" applyBorder="1" applyAlignment="1" applyProtection="1">
      <alignment horizontal="center" vertical="center" wrapText="1"/>
      <protection locked="0"/>
    </xf>
    <xf numFmtId="38" fontId="35" fillId="0" borderId="150" xfId="5" applyFont="1" applyFill="1" applyBorder="1" applyAlignment="1" applyProtection="1">
      <alignment horizontal="center" vertical="center" wrapText="1"/>
      <protection locked="0"/>
    </xf>
    <xf numFmtId="38" fontId="35" fillId="0" borderId="155" xfId="5" applyFont="1" applyFill="1" applyBorder="1" applyAlignment="1" applyProtection="1">
      <alignment horizontal="center" vertical="center" wrapText="1"/>
      <protection locked="0"/>
    </xf>
    <xf numFmtId="38" fontId="35" fillId="0" borderId="167" xfId="5" applyFont="1" applyFill="1" applyBorder="1" applyAlignment="1" applyProtection="1">
      <alignment horizontal="center" vertical="center" wrapText="1"/>
      <protection locked="0"/>
    </xf>
    <xf numFmtId="38" fontId="35" fillId="0" borderId="62" xfId="5" applyFont="1" applyFill="1" applyBorder="1" applyAlignment="1" applyProtection="1">
      <alignment horizontal="center" vertical="center" wrapText="1"/>
      <protection locked="0"/>
    </xf>
    <xf numFmtId="38" fontId="35" fillId="0" borderId="156" xfId="5" applyFont="1" applyFill="1" applyBorder="1" applyAlignment="1" applyProtection="1">
      <alignment horizontal="center" vertical="center" wrapText="1"/>
      <protection locked="0"/>
    </xf>
    <xf numFmtId="38" fontId="35" fillId="0" borderId="78" xfId="5" applyFont="1" applyFill="1" applyBorder="1" applyAlignment="1" applyProtection="1">
      <alignment horizontal="center" vertical="center"/>
      <protection locked="0"/>
    </xf>
    <xf numFmtId="38" fontId="35" fillId="0" borderId="152" xfId="5" applyFont="1" applyFill="1" applyBorder="1" applyAlignment="1" applyProtection="1">
      <alignment horizontal="center" vertical="center" wrapText="1"/>
      <protection locked="0"/>
    </xf>
    <xf numFmtId="190" fontId="35" fillId="0" borderId="167" xfId="5" applyNumberFormat="1" applyFont="1" applyFill="1" applyBorder="1" applyAlignment="1" applyProtection="1">
      <alignment horizontal="center" vertical="center" wrapText="1"/>
      <protection locked="0"/>
    </xf>
    <xf numFmtId="38" fontId="35" fillId="0" borderId="59" xfId="5" applyFont="1" applyFill="1" applyBorder="1" applyAlignment="1" applyProtection="1">
      <alignment horizontal="center" vertical="center" wrapText="1"/>
      <protection locked="0"/>
    </xf>
    <xf numFmtId="38" fontId="35" fillId="0" borderId="198" xfId="5" applyFont="1" applyFill="1" applyBorder="1" applyAlignment="1" applyProtection="1">
      <alignment horizontal="center" vertical="center" wrapText="1"/>
      <protection locked="0"/>
    </xf>
    <xf numFmtId="190" fontId="35" fillId="0" borderId="66" xfId="5" quotePrefix="1" applyNumberFormat="1" applyFont="1" applyFill="1" applyBorder="1" applyAlignment="1" applyProtection="1">
      <alignment horizontal="center" vertical="center" wrapText="1"/>
      <protection locked="0"/>
    </xf>
    <xf numFmtId="38" fontId="35" fillId="0" borderId="66" xfId="5" quotePrefix="1" applyFont="1" applyFill="1" applyBorder="1" applyAlignment="1" applyProtection="1">
      <alignment horizontal="center" vertical="center" wrapText="1"/>
      <protection locked="0"/>
    </xf>
    <xf numFmtId="38" fontId="35" fillId="0" borderId="75" xfId="5" quotePrefix="1" applyFont="1" applyFill="1" applyBorder="1" applyAlignment="1" applyProtection="1">
      <alignment horizontal="center" vertical="center" wrapText="1"/>
      <protection locked="0"/>
    </xf>
    <xf numFmtId="38" fontId="35" fillId="0" borderId="75" xfId="5" applyFont="1" applyFill="1" applyBorder="1" applyAlignment="1" applyProtection="1">
      <alignment horizontal="center" vertical="center" wrapText="1"/>
      <protection locked="0"/>
    </xf>
    <xf numFmtId="38" fontId="4" fillId="0" borderId="116" xfId="2" applyFont="1" applyFill="1" applyBorder="1" applyAlignment="1" applyProtection="1">
      <alignment horizontal="center" vertical="center"/>
      <protection locked="0"/>
    </xf>
    <xf numFmtId="38" fontId="3" fillId="5" borderId="116" xfId="2" applyFont="1" applyFill="1" applyBorder="1" applyAlignment="1" applyProtection="1">
      <alignment horizontal="center" vertical="center" wrapText="1"/>
      <protection locked="0"/>
    </xf>
    <xf numFmtId="38" fontId="3" fillId="5" borderId="191" xfId="2" quotePrefix="1" applyFont="1" applyFill="1" applyBorder="1" applyAlignment="1" applyProtection="1">
      <alignment horizontal="center" vertical="center"/>
      <protection locked="0"/>
    </xf>
    <xf numFmtId="38" fontId="3" fillId="0" borderId="199" xfId="2" applyFont="1" applyFill="1" applyBorder="1" applyAlignment="1" applyProtection="1">
      <alignment horizontal="center" vertical="center"/>
      <protection locked="0"/>
    </xf>
    <xf numFmtId="38" fontId="3" fillId="0" borderId="200" xfId="2" applyFont="1" applyFill="1" applyBorder="1" applyAlignment="1" applyProtection="1">
      <alignment horizontal="center" vertical="center" wrapText="1"/>
      <protection locked="0"/>
    </xf>
    <xf numFmtId="38" fontId="33" fillId="3" borderId="137" xfId="2" applyFont="1" applyFill="1" applyBorder="1" applyAlignment="1" applyProtection="1">
      <alignment horizontal="right" vertical="center" shrinkToFit="1"/>
    </xf>
    <xf numFmtId="38" fontId="33" fillId="3" borderId="87" xfId="2" applyFont="1" applyFill="1" applyBorder="1" applyAlignment="1" applyProtection="1">
      <alignment horizontal="right" vertical="center" shrinkToFit="1"/>
    </xf>
    <xf numFmtId="38" fontId="33" fillId="3" borderId="201" xfId="2" applyFont="1" applyFill="1" applyBorder="1" applyAlignment="1" applyProtection="1">
      <alignment horizontal="right" vertical="center" shrinkToFit="1"/>
    </xf>
    <xf numFmtId="38" fontId="33" fillId="3" borderId="92" xfId="2" applyFont="1" applyFill="1" applyBorder="1" applyAlignment="1" applyProtection="1">
      <alignment horizontal="right" vertical="center" shrinkToFit="1"/>
    </xf>
    <xf numFmtId="38" fontId="33" fillId="3" borderId="202" xfId="2" applyFont="1" applyFill="1" applyBorder="1" applyAlignment="1" applyProtection="1">
      <alignment horizontal="right" vertical="center" shrinkToFit="1"/>
    </xf>
    <xf numFmtId="0" fontId="35" fillId="0" borderId="191" xfId="0" applyNumberFormat="1" applyFont="1" applyFill="1" applyBorder="1" applyAlignment="1" applyProtection="1">
      <alignment horizontal="center" vertical="center"/>
      <protection locked="0"/>
    </xf>
    <xf numFmtId="0" fontId="35" fillId="0" borderId="1" xfId="0" applyNumberFormat="1" applyFont="1" applyFill="1" applyBorder="1" applyAlignment="1" applyProtection="1">
      <alignment horizontal="center" vertical="center" wrapText="1"/>
      <protection locked="0"/>
    </xf>
    <xf numFmtId="0" fontId="35" fillId="0" borderId="107" xfId="0" quotePrefix="1" applyNumberFormat="1" applyFont="1" applyFill="1" applyBorder="1" applyAlignment="1" applyProtection="1">
      <alignment horizontal="center" vertical="center"/>
      <protection locked="0"/>
    </xf>
    <xf numFmtId="0" fontId="35" fillId="0" borderId="203" xfId="0" applyNumberFormat="1" applyFont="1" applyFill="1" applyBorder="1" applyAlignment="1" applyProtection="1">
      <alignment horizontal="center" vertical="center"/>
      <protection locked="0"/>
    </xf>
    <xf numFmtId="38" fontId="33" fillId="6" borderId="169" xfId="0" applyNumberFormat="1" applyFont="1" applyFill="1" applyBorder="1" applyAlignment="1" applyProtection="1">
      <alignment horizontal="right" vertical="center" wrapText="1"/>
    </xf>
    <xf numFmtId="0" fontId="3" fillId="0" borderId="180" xfId="0" applyNumberFormat="1" applyFont="1" applyFill="1" applyBorder="1" applyAlignment="1" applyProtection="1">
      <alignment horizontal="center" vertical="center" wrapText="1"/>
      <protection locked="0"/>
    </xf>
    <xf numFmtId="0" fontId="3" fillId="0" borderId="157" xfId="0" applyNumberFormat="1" applyFont="1" applyFill="1" applyBorder="1" applyAlignment="1" applyProtection="1">
      <alignment horizontal="center" vertical="center"/>
      <protection locked="0"/>
    </xf>
    <xf numFmtId="0" fontId="3" fillId="0" borderId="179" xfId="0" applyFont="1" applyFill="1" applyBorder="1" applyAlignment="1" applyProtection="1">
      <alignment horizontal="center" vertical="center" wrapText="1" shrinkToFit="1"/>
      <protection locked="0"/>
    </xf>
    <xf numFmtId="0" fontId="35" fillId="0" borderId="204" xfId="0" applyNumberFormat="1" applyFont="1" applyFill="1" applyBorder="1" applyAlignment="1" applyProtection="1">
      <alignment horizontal="center" vertical="center" wrapText="1"/>
      <protection locked="0"/>
    </xf>
    <xf numFmtId="0" fontId="35" fillId="0" borderId="66" xfId="0" applyNumberFormat="1" applyFont="1" applyFill="1" applyBorder="1" applyAlignment="1" applyProtection="1">
      <alignment horizontal="center" vertical="center" wrapText="1"/>
      <protection locked="0"/>
    </xf>
    <xf numFmtId="38" fontId="35" fillId="0" borderId="167" xfId="5" applyFont="1" applyFill="1" applyBorder="1" applyAlignment="1" applyProtection="1">
      <alignment horizontal="center" vertical="center" wrapText="1"/>
      <protection locked="0"/>
    </xf>
    <xf numFmtId="179" fontId="37" fillId="0" borderId="82" xfId="19" applyNumberFormat="1" applyFont="1" applyFill="1" applyBorder="1" applyAlignment="1" applyProtection="1">
      <alignment horizontal="center" vertical="center" shrinkToFit="1"/>
      <protection locked="0"/>
    </xf>
    <xf numFmtId="179" fontId="37" fillId="0" borderId="78" xfId="19" applyNumberFormat="1" applyFont="1" applyFill="1" applyBorder="1" applyAlignment="1" applyProtection="1">
      <alignment horizontal="center" vertical="center" shrinkToFit="1"/>
      <protection locked="0"/>
    </xf>
    <xf numFmtId="0" fontId="31" fillId="6" borderId="169" xfId="0" applyNumberFormat="1" applyFont="1" applyFill="1" applyBorder="1" applyAlignment="1" applyProtection="1">
      <alignment horizontal="right" vertical="center" wrapText="1"/>
    </xf>
    <xf numFmtId="38" fontId="31" fillId="6" borderId="86" xfId="2" applyFont="1" applyFill="1" applyBorder="1" applyAlignment="1" applyProtection="1">
      <alignment horizontal="right" vertical="center" shrinkToFit="1"/>
    </xf>
    <xf numFmtId="38" fontId="31" fillId="6" borderId="148" xfId="2" applyFont="1" applyFill="1" applyBorder="1" applyAlignment="1" applyProtection="1">
      <alignment horizontal="right" vertical="center" shrinkToFit="1"/>
    </xf>
    <xf numFmtId="179" fontId="30" fillId="0" borderId="0" xfId="19" applyNumberFormat="1" applyFont="1" applyProtection="1">
      <alignment vertical="center"/>
      <protection locked="0"/>
    </xf>
    <xf numFmtId="0" fontId="35" fillId="0" borderId="148" xfId="0" applyNumberFormat="1" applyFont="1" applyFill="1" applyBorder="1" applyAlignment="1" applyProtection="1">
      <alignment horizontal="center" vertical="center"/>
      <protection locked="0"/>
    </xf>
    <xf numFmtId="38" fontId="33" fillId="0" borderId="94" xfId="2" applyFont="1" applyFill="1" applyBorder="1" applyAlignment="1" applyProtection="1">
      <alignment horizontal="right" vertical="center" shrinkToFit="1"/>
      <protection locked="0"/>
    </xf>
    <xf numFmtId="38" fontId="33" fillId="0" borderId="86" xfId="2" applyFont="1" applyFill="1" applyBorder="1" applyAlignment="1" applyProtection="1">
      <alignment horizontal="right" vertical="center" shrinkToFit="1"/>
      <protection locked="0"/>
    </xf>
    <xf numFmtId="38" fontId="33" fillId="0" borderId="155" xfId="2" applyFont="1" applyFill="1" applyBorder="1" applyAlignment="1" applyProtection="1">
      <alignment horizontal="right" vertical="center" shrinkToFit="1"/>
      <protection locked="0"/>
    </xf>
    <xf numFmtId="179" fontId="31" fillId="6" borderId="127" xfId="19" applyNumberFormat="1" applyFont="1" applyFill="1" applyBorder="1" applyAlignment="1" applyProtection="1">
      <alignment horizontal="center" vertical="center"/>
    </xf>
    <xf numFmtId="38" fontId="33" fillId="6" borderId="85" xfId="2" applyFont="1" applyFill="1" applyBorder="1" applyAlignment="1" applyProtection="1">
      <alignment horizontal="right" vertical="center" shrinkToFit="1"/>
    </xf>
    <xf numFmtId="38" fontId="31" fillId="6" borderId="135" xfId="2" applyFont="1" applyFill="1" applyBorder="1" applyAlignment="1" applyProtection="1">
      <alignment horizontal="right" vertical="center" shrinkToFit="1"/>
    </xf>
    <xf numFmtId="38" fontId="31" fillId="6" borderId="186" xfId="2" applyFont="1" applyFill="1" applyBorder="1" applyAlignment="1" applyProtection="1">
      <alignment horizontal="right" vertical="center" shrinkToFit="1"/>
    </xf>
    <xf numFmtId="38" fontId="33" fillId="6" borderId="145" xfId="2" applyFont="1" applyFill="1" applyBorder="1" applyAlignment="1" applyProtection="1">
      <alignment horizontal="right" vertical="center"/>
    </xf>
    <xf numFmtId="38" fontId="31" fillId="6" borderId="144" xfId="2" applyFont="1" applyFill="1" applyBorder="1" applyAlignment="1" applyProtection="1">
      <alignment horizontal="right" vertical="center" shrinkToFit="1"/>
    </xf>
    <xf numFmtId="38" fontId="31" fillId="6" borderId="177" xfId="2" applyFont="1" applyFill="1" applyBorder="1" applyAlignment="1" applyProtection="1">
      <alignment horizontal="right" vertical="center" shrinkToFit="1"/>
    </xf>
    <xf numFmtId="38" fontId="33" fillId="6" borderId="145" xfId="2" applyFont="1" applyFill="1" applyBorder="1" applyAlignment="1" applyProtection="1">
      <alignment horizontal="right" vertical="center" shrinkToFit="1"/>
    </xf>
    <xf numFmtId="193" fontId="31" fillId="6" borderId="186" xfId="2" applyNumberFormat="1" applyFont="1" applyFill="1" applyBorder="1" applyAlignment="1" applyProtection="1">
      <alignment horizontal="right" vertical="center" shrinkToFit="1"/>
    </xf>
    <xf numFmtId="38" fontId="31" fillId="6" borderId="205" xfId="2" applyFont="1" applyFill="1" applyBorder="1" applyAlignment="1" applyProtection="1">
      <alignment horizontal="right" vertical="center" shrinkToFit="1"/>
    </xf>
    <xf numFmtId="179" fontId="31" fillId="6" borderId="177" xfId="19" applyNumberFormat="1" applyFont="1" applyFill="1" applyBorder="1" applyAlignment="1" applyProtection="1">
      <alignment horizontal="center" vertical="center"/>
    </xf>
    <xf numFmtId="49" fontId="33" fillId="6" borderId="142" xfId="0" applyNumberFormat="1" applyFont="1" applyFill="1" applyBorder="1" applyAlignment="1" applyProtection="1">
      <alignment vertical="center" shrinkToFit="1"/>
    </xf>
    <xf numFmtId="0" fontId="33" fillId="6" borderId="170" xfId="0" applyNumberFormat="1" applyFont="1" applyFill="1" applyBorder="1" applyAlignment="1" applyProtection="1">
      <alignment horizontal="center" vertical="center" shrinkToFit="1"/>
    </xf>
    <xf numFmtId="38" fontId="31" fillId="6" borderId="91" xfId="2" applyFont="1" applyFill="1" applyBorder="1" applyAlignment="1" applyProtection="1">
      <alignment horizontal="right" vertical="center" shrinkToFit="1"/>
    </xf>
    <xf numFmtId="38" fontId="31" fillId="6" borderId="175" xfId="2" applyFont="1" applyFill="1" applyBorder="1" applyAlignment="1" applyProtection="1">
      <alignment horizontal="right" vertical="center" shrinkToFit="1"/>
    </xf>
    <xf numFmtId="38" fontId="33" fillId="6" borderId="138" xfId="2" applyFont="1" applyFill="1" applyBorder="1" applyAlignment="1" applyProtection="1">
      <alignment horizontal="right" vertical="center" shrinkToFit="1"/>
    </xf>
    <xf numFmtId="193" fontId="31" fillId="6" borderId="91" xfId="2" applyNumberFormat="1" applyFont="1" applyFill="1" applyBorder="1" applyAlignment="1" applyProtection="1">
      <alignment horizontal="right" vertical="center" shrinkToFit="1"/>
    </xf>
    <xf numFmtId="38" fontId="31" fillId="6" borderId="206" xfId="2" applyFont="1" applyFill="1" applyBorder="1" applyAlignment="1" applyProtection="1">
      <alignment horizontal="right" vertical="center" shrinkToFit="1"/>
    </xf>
    <xf numFmtId="179" fontId="31" fillId="6" borderId="206" xfId="19" applyNumberFormat="1" applyFont="1" applyFill="1" applyBorder="1" applyAlignment="1" applyProtection="1">
      <alignment horizontal="center" vertical="center"/>
    </xf>
    <xf numFmtId="0" fontId="33" fillId="6" borderId="177" xfId="0" applyNumberFormat="1" applyFont="1" applyFill="1" applyBorder="1" applyAlignment="1" applyProtection="1">
      <alignment horizontal="center" vertical="center" shrinkToFit="1"/>
    </xf>
    <xf numFmtId="179" fontId="31" fillId="6" borderId="207" xfId="19" applyNumberFormat="1" applyFont="1" applyFill="1" applyBorder="1" applyAlignment="1" applyProtection="1">
      <alignment horizontal="center" vertical="center"/>
    </xf>
    <xf numFmtId="179" fontId="31" fillId="6" borderId="205" xfId="19" applyNumberFormat="1" applyFont="1" applyFill="1" applyBorder="1" applyAlignment="1" applyProtection="1">
      <alignment horizontal="center" vertical="center"/>
    </xf>
    <xf numFmtId="38" fontId="33" fillId="6" borderId="91" xfId="2" applyFont="1" applyFill="1" applyBorder="1" applyAlignment="1" applyProtection="1">
      <alignment vertical="center" shrinkToFit="1"/>
    </xf>
    <xf numFmtId="0" fontId="33" fillId="6" borderId="91" xfId="0" applyNumberFormat="1" applyFont="1" applyFill="1" applyBorder="1" applyAlignment="1" applyProtection="1">
      <alignment horizontal="right" vertical="center" shrinkToFit="1"/>
    </xf>
    <xf numFmtId="38" fontId="33" fillId="6" borderId="138" xfId="2" applyFont="1" applyFill="1" applyBorder="1" applyAlignment="1" applyProtection="1">
      <alignment horizontal="right" vertical="center"/>
    </xf>
    <xf numFmtId="38" fontId="31" fillId="6" borderId="170" xfId="2" applyFont="1" applyFill="1" applyBorder="1" applyAlignment="1" applyProtection="1">
      <alignment horizontal="right" vertical="center" shrinkToFit="1"/>
    </xf>
    <xf numFmtId="179" fontId="31" fillId="6" borderId="129" xfId="19" applyNumberFormat="1" applyFont="1" applyFill="1" applyBorder="1" applyAlignment="1" applyProtection="1">
      <alignment horizontal="center" vertical="center"/>
    </xf>
    <xf numFmtId="0" fontId="33" fillId="6" borderId="86" xfId="0" applyNumberFormat="1" applyFont="1" applyFill="1" applyBorder="1" applyAlignment="1" applyProtection="1">
      <alignment horizontal="right" vertical="center" shrinkToFit="1"/>
    </xf>
    <xf numFmtId="0" fontId="33" fillId="6" borderId="148" xfId="0" applyNumberFormat="1" applyFont="1" applyFill="1" applyBorder="1" applyAlignment="1" applyProtection="1">
      <alignment horizontal="right" vertical="center" shrinkToFit="1"/>
    </xf>
    <xf numFmtId="0" fontId="33" fillId="6" borderId="187" xfId="0" applyNumberFormat="1" applyFont="1" applyFill="1" applyBorder="1" applyAlignment="1" applyProtection="1">
      <alignment horizontal="center" vertical="center" shrinkToFit="1"/>
    </xf>
    <xf numFmtId="38" fontId="33" fillId="6" borderId="150" xfId="2" applyFont="1" applyFill="1" applyBorder="1" applyAlignment="1" applyProtection="1">
      <alignment horizontal="right" vertical="center" shrinkToFit="1"/>
    </xf>
    <xf numFmtId="38" fontId="31" fillId="6" borderId="149" xfId="2" applyFont="1" applyFill="1" applyBorder="1" applyAlignment="1" applyProtection="1">
      <alignment horizontal="right" vertical="center" shrinkToFit="1"/>
    </xf>
    <xf numFmtId="38" fontId="31" fillId="6" borderId="188" xfId="2" applyFont="1" applyFill="1" applyBorder="1" applyAlignment="1" applyProtection="1">
      <alignment horizontal="right" vertical="center" shrinkToFit="1"/>
    </xf>
    <xf numFmtId="38" fontId="33" fillId="6" borderId="152" xfId="2" applyFont="1" applyFill="1" applyBorder="1" applyAlignment="1" applyProtection="1">
      <alignment horizontal="right" vertical="center"/>
    </xf>
    <xf numFmtId="38" fontId="31" fillId="6" borderId="151" xfId="2" applyFont="1" applyFill="1" applyBorder="1" applyAlignment="1" applyProtection="1">
      <alignment horizontal="right" vertical="center" shrinkToFit="1"/>
    </xf>
    <xf numFmtId="38" fontId="31" fillId="6" borderId="187" xfId="2" applyFont="1" applyFill="1" applyBorder="1" applyAlignment="1" applyProtection="1">
      <alignment horizontal="right" vertical="center" shrinkToFit="1"/>
    </xf>
    <xf numFmtId="38" fontId="33" fillId="6" borderId="152" xfId="2" applyFont="1" applyFill="1" applyBorder="1" applyAlignment="1" applyProtection="1">
      <alignment horizontal="right" vertical="center" shrinkToFit="1"/>
    </xf>
    <xf numFmtId="193" fontId="31" fillId="6" borderId="188" xfId="2" applyNumberFormat="1" applyFont="1" applyFill="1" applyBorder="1" applyAlignment="1" applyProtection="1">
      <alignment horizontal="right" vertical="center" shrinkToFit="1"/>
    </xf>
    <xf numFmtId="38" fontId="31" fillId="6" borderId="208" xfId="2" applyFont="1" applyFill="1" applyBorder="1" applyAlignment="1" applyProtection="1">
      <alignment horizontal="right" vertical="center" shrinkToFit="1"/>
    </xf>
    <xf numFmtId="179" fontId="31" fillId="6" borderId="208" xfId="19" applyNumberFormat="1" applyFont="1" applyFill="1" applyBorder="1" applyAlignment="1" applyProtection="1">
      <alignment horizontal="center" vertical="center"/>
    </xf>
    <xf numFmtId="49" fontId="32" fillId="0" borderId="0" xfId="0" applyNumberFormat="1" applyFont="1" applyFill="1" applyBorder="1" applyAlignment="1">
      <alignment horizontal="left" vertical="center"/>
    </xf>
    <xf numFmtId="0" fontId="4" fillId="0" borderId="0" xfId="0" applyNumberFormat="1" applyFont="1" applyFill="1" applyBorder="1" applyAlignment="1">
      <alignment vertical="center"/>
    </xf>
    <xf numFmtId="49" fontId="32" fillId="0" borderId="0"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wrapText="1" shrinkToFit="1"/>
    </xf>
    <xf numFmtId="0" fontId="32" fillId="0" borderId="0" xfId="0" applyNumberFormat="1" applyFont="1" applyFill="1" applyBorder="1" applyAlignment="1">
      <alignment horizontal="left" vertical="center"/>
    </xf>
    <xf numFmtId="49" fontId="32" fillId="0" borderId="0" xfId="21" applyNumberFormat="1" applyFont="1" applyFill="1" applyBorder="1" applyAlignment="1">
      <alignment horizontal="left" vertical="center" wrapText="1"/>
    </xf>
    <xf numFmtId="49" fontId="32" fillId="0" borderId="0" xfId="21" applyNumberFormat="1" applyFont="1" applyFill="1" applyBorder="1" applyAlignment="1">
      <alignment horizontal="left" vertical="center"/>
    </xf>
    <xf numFmtId="49" fontId="32" fillId="0" borderId="0" xfId="22" applyNumberFormat="1" applyFont="1" applyFill="1" applyBorder="1" applyAlignment="1">
      <alignment horizontal="left" vertical="center"/>
    </xf>
    <xf numFmtId="176" fontId="0" fillId="4" borderId="27" xfId="0" applyNumberFormat="1" applyFont="1" applyFill="1" applyBorder="1" applyAlignment="1" applyProtection="1">
      <alignment horizontal="center" vertical="center" shrinkToFit="1"/>
      <protection locked="0"/>
    </xf>
    <xf numFmtId="38" fontId="38" fillId="0" borderId="0" xfId="4" applyFont="1" applyFill="1" applyAlignment="1" applyProtection="1">
      <alignment horizontal="right" vertical="center"/>
      <protection locked="0"/>
    </xf>
    <xf numFmtId="38" fontId="38" fillId="0" borderId="0" xfId="4" applyFont="1" applyFill="1" applyAlignment="1" applyProtection="1">
      <alignment vertical="center"/>
      <protection locked="0"/>
    </xf>
    <xf numFmtId="0" fontId="39" fillId="0" borderId="0" xfId="0" applyFont="1" applyFill="1" applyBorder="1" applyAlignment="1" applyProtection="1">
      <alignment horizontal="center" vertical="center"/>
      <protection locked="0"/>
    </xf>
    <xf numFmtId="0" fontId="7" fillId="0" borderId="123" xfId="0" applyFont="1" applyFill="1" applyBorder="1" applyAlignment="1" applyProtection="1">
      <alignment vertical="center" shrinkToFit="1"/>
      <protection locked="0"/>
    </xf>
    <xf numFmtId="0" fontId="7" fillId="3" borderId="209" xfId="0" applyFont="1" applyFill="1" applyBorder="1" applyAlignment="1" applyProtection="1">
      <alignment horizontal="center" vertical="center" shrinkToFit="1"/>
    </xf>
    <xf numFmtId="0" fontId="5" fillId="0" borderId="210" xfId="0" applyFont="1" applyFill="1" applyBorder="1" applyAlignment="1" applyProtection="1">
      <alignment horizontal="center" vertical="center" wrapText="1"/>
      <protection locked="0"/>
    </xf>
    <xf numFmtId="0" fontId="5" fillId="0" borderId="211" xfId="0" applyFont="1" applyFill="1" applyBorder="1" applyAlignment="1" applyProtection="1">
      <alignment horizontal="center" vertical="center" wrapText="1"/>
      <protection locked="0"/>
    </xf>
    <xf numFmtId="0" fontId="5" fillId="0" borderId="212" xfId="0" applyFont="1" applyFill="1" applyBorder="1" applyAlignment="1" applyProtection="1">
      <alignment horizontal="center" vertical="center"/>
      <protection locked="0"/>
    </xf>
    <xf numFmtId="0" fontId="5" fillId="0" borderId="118" xfId="0" applyFont="1" applyFill="1" applyBorder="1" applyAlignment="1" applyProtection="1">
      <alignment horizontal="center" vertical="center"/>
      <protection locked="0"/>
    </xf>
    <xf numFmtId="0" fontId="0" fillId="0" borderId="64" xfId="0" applyFont="1" applyBorder="1" applyProtection="1">
      <protection locked="0"/>
    </xf>
    <xf numFmtId="0" fontId="0" fillId="4" borderId="27" xfId="0" applyFont="1" applyFill="1" applyBorder="1" applyProtection="1">
      <protection locked="0"/>
    </xf>
    <xf numFmtId="0" fontId="0" fillId="4" borderId="37" xfId="0" applyFont="1" applyFill="1" applyBorder="1" applyProtection="1">
      <protection locked="0"/>
    </xf>
    <xf numFmtId="183" fontId="3" fillId="3" borderId="78" xfId="16" applyNumberFormat="1" applyFont="1" applyFill="1" applyBorder="1" applyAlignment="1" applyProtection="1">
      <alignment vertical="center" shrinkToFit="1"/>
    </xf>
    <xf numFmtId="183" fontId="3" fillId="3" borderId="59" xfId="16" applyNumberFormat="1" applyFont="1" applyFill="1" applyBorder="1" applyAlignment="1" applyProtection="1">
      <alignment vertical="center" shrinkToFit="1"/>
    </xf>
    <xf numFmtId="38" fontId="38" fillId="0" borderId="0" xfId="4" applyFont="1" applyFill="1" applyAlignment="1" applyProtection="1">
      <alignment vertical="center"/>
      <protection locked="0" hidden="1"/>
    </xf>
    <xf numFmtId="38" fontId="38" fillId="0" borderId="0" xfId="4" applyFont="1" applyFill="1" applyAlignment="1" applyProtection="1">
      <alignment horizontal="right" vertical="center"/>
      <protection locked="0" hidden="1"/>
    </xf>
    <xf numFmtId="38" fontId="40" fillId="0" borderId="0" xfId="4" applyFont="1" applyFill="1" applyBorder="1" applyAlignment="1" applyProtection="1">
      <alignment horizontal="left" vertical="center" indent="1"/>
      <protection locked="0"/>
    </xf>
    <xf numFmtId="49" fontId="32" fillId="0" borderId="0" xfId="16" applyNumberFormat="1" applyFont="1" applyFill="1" applyBorder="1" applyAlignment="1">
      <alignment horizontal="left" vertical="center"/>
    </xf>
    <xf numFmtId="194" fontId="4" fillId="0" borderId="0" xfId="0" applyNumberFormat="1" applyFont="1" applyFill="1" applyBorder="1" applyAlignment="1">
      <alignment vertical="center"/>
    </xf>
    <xf numFmtId="194" fontId="32" fillId="0" borderId="0" xfId="21" applyNumberFormat="1" applyFont="1" applyFill="1" applyBorder="1" applyAlignment="1">
      <alignment horizontal="left" vertical="center" wrapText="1"/>
    </xf>
    <xf numFmtId="194" fontId="32" fillId="0" borderId="0" xfId="22" applyNumberFormat="1" applyFont="1" applyFill="1" applyBorder="1" applyAlignment="1">
      <alignment horizontal="left" vertical="center" wrapText="1"/>
    </xf>
    <xf numFmtId="194" fontId="32" fillId="0" borderId="0" xfId="16" applyNumberFormat="1" applyFont="1" applyFill="1" applyBorder="1" applyAlignment="1">
      <alignment horizontal="left" vertical="center" wrapText="1"/>
    </xf>
    <xf numFmtId="194" fontId="32" fillId="0" borderId="0" xfId="0" applyNumberFormat="1" applyFont="1" applyFill="1" applyBorder="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horizontal="left" vertical="center"/>
    </xf>
    <xf numFmtId="194" fontId="32" fillId="0" borderId="0" xfId="0" applyNumberFormat="1" applyFont="1" applyFill="1" applyBorder="1" applyAlignment="1">
      <alignment horizontal="left" vertical="center" wrapText="1"/>
    </xf>
    <xf numFmtId="0" fontId="33" fillId="0" borderId="0" xfId="20" applyFont="1" applyFill="1" applyBorder="1" applyAlignment="1">
      <alignment horizontal="left" vertical="center"/>
    </xf>
    <xf numFmtId="194" fontId="32" fillId="0" borderId="0" xfId="0" applyNumberFormat="1" applyFont="1" applyFill="1" applyBorder="1" applyAlignment="1">
      <alignment horizontal="left" vertical="center" wrapText="1" shrinkToFit="1"/>
    </xf>
    <xf numFmtId="49" fontId="32" fillId="0" borderId="0" xfId="0" applyNumberFormat="1" applyFont="1" applyFill="1" applyBorder="1" applyAlignment="1">
      <alignment horizontal="left" vertical="center" wrapText="1"/>
    </xf>
    <xf numFmtId="49" fontId="33" fillId="0" borderId="0" xfId="20" applyNumberFormat="1" applyFont="1" applyFill="1" applyBorder="1" applyAlignment="1">
      <alignment horizontal="left" vertical="center"/>
    </xf>
    <xf numFmtId="0" fontId="33" fillId="0" borderId="0" xfId="20" applyNumberFormat="1" applyFont="1" applyFill="1" applyBorder="1" applyAlignment="1">
      <alignment horizontal="left" vertical="center"/>
    </xf>
    <xf numFmtId="0" fontId="3" fillId="0" borderId="0" xfId="16" applyFont="1" applyAlignment="1" applyProtection="1">
      <protection locked="0"/>
    </xf>
    <xf numFmtId="0" fontId="3" fillId="0" borderId="0" xfId="16" applyFont="1" applyProtection="1">
      <alignment vertical="center"/>
    </xf>
    <xf numFmtId="0" fontId="4" fillId="3" borderId="168" xfId="16" applyNumberFormat="1" applyFont="1" applyFill="1" applyBorder="1" applyAlignment="1" applyProtection="1">
      <alignment vertical="center"/>
    </xf>
    <xf numFmtId="0" fontId="4" fillId="3" borderId="168" xfId="17" applyNumberFormat="1" applyFont="1" applyFill="1" applyBorder="1" applyAlignment="1" applyProtection="1">
      <alignment vertical="center" wrapText="1"/>
    </xf>
    <xf numFmtId="49" fontId="3" fillId="0" borderId="0" xfId="16" applyNumberFormat="1" applyFont="1" applyAlignment="1" applyProtection="1">
      <alignment horizontal="left" vertical="center"/>
      <protection locked="0"/>
    </xf>
    <xf numFmtId="0" fontId="3" fillId="0" borderId="0" xfId="16" applyFont="1" applyProtection="1">
      <alignment vertical="center"/>
      <protection locked="0"/>
    </xf>
    <xf numFmtId="0" fontId="3" fillId="0" borderId="123" xfId="17" applyFont="1" applyFill="1" applyBorder="1" applyAlignment="1" applyProtection="1">
      <alignment horizontal="center" vertical="center" shrinkToFit="1"/>
      <protection locked="0"/>
    </xf>
    <xf numFmtId="0" fontId="3" fillId="0" borderId="0" xfId="16" applyFont="1" applyFill="1" applyBorder="1" applyAlignment="1" applyProtection="1">
      <alignment horizontal="right" vertical="center"/>
      <protection locked="0"/>
    </xf>
    <xf numFmtId="0" fontId="10" fillId="0" borderId="78" xfId="16" applyFont="1" applyFill="1" applyBorder="1" applyAlignment="1" applyProtection="1">
      <alignment horizontal="left" vertical="center" indent="1"/>
      <protection locked="0"/>
    </xf>
    <xf numFmtId="0" fontId="3" fillId="0" borderId="0" xfId="16" applyFont="1" applyAlignment="1" applyProtection="1">
      <alignment horizontal="right" vertical="center"/>
      <protection locked="0"/>
    </xf>
    <xf numFmtId="38" fontId="4" fillId="0" borderId="0" xfId="4" applyFont="1" applyFill="1" applyBorder="1" applyAlignment="1" applyProtection="1">
      <alignment horizontal="left" vertical="center" indent="1"/>
      <protection locked="0"/>
    </xf>
    <xf numFmtId="0" fontId="3" fillId="0" borderId="133" xfId="16" applyFont="1" applyFill="1" applyBorder="1" applyAlignment="1" applyProtection="1">
      <alignment vertical="center" wrapText="1"/>
      <protection locked="0"/>
    </xf>
    <xf numFmtId="0" fontId="3" fillId="0" borderId="213" xfId="16" applyFont="1" applyBorder="1" applyAlignment="1" applyProtection="1">
      <alignment vertical="center" wrapText="1"/>
      <protection locked="0"/>
    </xf>
    <xf numFmtId="179" fontId="3" fillId="3" borderId="78" xfId="16" applyNumberFormat="1" applyFont="1" applyFill="1" applyBorder="1" applyAlignment="1" applyProtection="1">
      <alignment vertical="center" shrinkToFit="1"/>
    </xf>
    <xf numFmtId="179" fontId="3" fillId="4" borderId="64" xfId="16" applyNumberFormat="1" applyFont="1" applyFill="1" applyBorder="1" applyAlignment="1" applyProtection="1">
      <alignment vertical="center" shrinkToFit="1"/>
      <protection locked="0"/>
    </xf>
    <xf numFmtId="179" fontId="3" fillId="4" borderId="76" xfId="16" applyNumberFormat="1" applyFont="1" applyFill="1" applyBorder="1" applyAlignment="1" applyProtection="1">
      <alignment vertical="center" shrinkToFit="1"/>
      <protection locked="0"/>
    </xf>
    <xf numFmtId="12" fontId="3" fillId="0" borderId="214" xfId="16" applyNumberFormat="1" applyFont="1" applyBorder="1" applyProtection="1">
      <alignment vertical="center"/>
      <protection locked="0"/>
    </xf>
    <xf numFmtId="12" fontId="3" fillId="0" borderId="215" xfId="16" applyNumberFormat="1" applyFont="1" applyBorder="1" applyProtection="1">
      <alignment vertical="center"/>
      <protection locked="0"/>
    </xf>
    <xf numFmtId="12" fontId="3" fillId="0" borderId="108" xfId="16" applyNumberFormat="1" applyFont="1" applyBorder="1" applyProtection="1">
      <alignment vertical="center"/>
      <protection locked="0"/>
    </xf>
    <xf numFmtId="12" fontId="3" fillId="0" borderId="216" xfId="16" applyNumberFormat="1" applyFont="1" applyBorder="1" applyProtection="1">
      <alignment vertical="center"/>
      <protection locked="0"/>
    </xf>
    <xf numFmtId="13" fontId="3" fillId="0" borderId="108" xfId="16" applyNumberFormat="1" applyFont="1" applyBorder="1" applyProtection="1">
      <alignment vertical="center"/>
      <protection locked="0"/>
    </xf>
    <xf numFmtId="12" fontId="3" fillId="0" borderId="217" xfId="16" applyNumberFormat="1" applyFont="1" applyBorder="1" applyProtection="1">
      <alignment vertical="center"/>
      <protection locked="0"/>
    </xf>
    <xf numFmtId="12" fontId="3" fillId="0" borderId="108" xfId="16" applyNumberFormat="1" applyFont="1" applyBorder="1" applyAlignment="1" applyProtection="1">
      <alignment horizontal="right" vertical="center"/>
      <protection locked="0"/>
    </xf>
    <xf numFmtId="0" fontId="3" fillId="0" borderId="209" xfId="16" applyFont="1" applyFill="1" applyBorder="1" applyAlignment="1" applyProtection="1">
      <alignment vertical="center" wrapText="1"/>
      <protection locked="0"/>
    </xf>
    <xf numFmtId="0" fontId="3" fillId="0" borderId="218" xfId="16" applyFont="1" applyFill="1" applyBorder="1" applyAlignment="1" applyProtection="1">
      <alignment horizontal="center" vertical="center" wrapText="1"/>
      <protection locked="0"/>
    </xf>
    <xf numFmtId="0" fontId="3" fillId="0" borderId="59" xfId="16" applyFont="1" applyFill="1" applyBorder="1" applyAlignment="1" applyProtection="1">
      <alignment horizontal="center" vertical="center" wrapText="1"/>
      <protection locked="0"/>
    </xf>
    <xf numFmtId="0" fontId="3" fillId="0" borderId="218" xfId="16" applyFont="1" applyBorder="1" applyAlignment="1" applyProtection="1">
      <alignment horizontal="center" vertical="center" wrapText="1"/>
      <protection locked="0"/>
    </xf>
    <xf numFmtId="0" fontId="3" fillId="0" borderId="213" xfId="16" applyFont="1" applyFill="1" applyBorder="1" applyAlignment="1" applyProtection="1">
      <alignment vertical="center" wrapText="1"/>
      <protection locked="0"/>
    </xf>
    <xf numFmtId="0" fontId="3" fillId="0" borderId="219" xfId="16" applyFont="1" applyBorder="1" applyAlignment="1" applyProtection="1">
      <alignment horizontal="center" vertical="center" wrapText="1"/>
      <protection locked="0"/>
    </xf>
    <xf numFmtId="0" fontId="3" fillId="0" borderId="59" xfId="16" applyFont="1" applyBorder="1" applyAlignment="1" applyProtection="1">
      <alignment horizontal="center" vertical="center" wrapText="1"/>
      <protection locked="0"/>
    </xf>
    <xf numFmtId="0" fontId="3" fillId="0" borderId="220" xfId="16" applyFont="1" applyFill="1" applyBorder="1" applyAlignment="1" applyProtection="1">
      <alignment vertical="center" wrapText="1"/>
      <protection locked="0"/>
    </xf>
    <xf numFmtId="0" fontId="3" fillId="0" borderId="58" xfId="16" applyFont="1" applyFill="1" applyBorder="1" applyAlignment="1" applyProtection="1">
      <alignment horizontal="center" vertical="center" wrapText="1"/>
      <protection locked="0"/>
    </xf>
    <xf numFmtId="179" fontId="3" fillId="4" borderId="61" xfId="16" applyNumberFormat="1" applyFont="1" applyFill="1" applyBorder="1" applyAlignment="1" applyProtection="1">
      <alignment vertical="center" shrinkToFit="1"/>
      <protection locked="0"/>
    </xf>
    <xf numFmtId="0" fontId="3" fillId="0" borderId="221" xfId="16" applyFont="1" applyFill="1" applyBorder="1" applyAlignment="1" applyProtection="1">
      <alignment vertical="center" shrinkToFit="1"/>
      <protection locked="0"/>
    </xf>
    <xf numFmtId="0" fontId="3" fillId="0" borderId="219" xfId="16" applyFont="1" applyFill="1" applyBorder="1" applyAlignment="1" applyProtection="1">
      <alignment horizontal="center" vertical="center" wrapText="1"/>
      <protection locked="0"/>
    </xf>
    <xf numFmtId="12" fontId="3" fillId="0" borderId="222" xfId="16" applyNumberFormat="1" applyFont="1" applyFill="1" applyBorder="1" applyAlignment="1" applyProtection="1">
      <alignment vertical="center" shrinkToFit="1"/>
      <protection locked="0"/>
    </xf>
    <xf numFmtId="179" fontId="3" fillId="3" borderId="59" xfId="16" applyNumberFormat="1" applyFont="1" applyFill="1" applyBorder="1" applyAlignment="1" applyProtection="1">
      <alignment vertical="center" shrinkToFit="1"/>
    </xf>
    <xf numFmtId="0" fontId="3" fillId="0" borderId="0" xfId="16" applyFont="1" applyFill="1" applyBorder="1" applyAlignment="1" applyProtection="1">
      <alignment vertical="center" wrapText="1"/>
      <protection locked="0"/>
    </xf>
    <xf numFmtId="0" fontId="3" fillId="0" borderId="223" xfId="16" applyFont="1" applyFill="1" applyBorder="1" applyProtection="1">
      <alignment vertical="center"/>
      <protection locked="0"/>
    </xf>
    <xf numFmtId="179" fontId="3" fillId="4" borderId="70" xfId="16" applyNumberFormat="1" applyFont="1" applyFill="1" applyBorder="1" applyAlignment="1" applyProtection="1">
      <alignment vertical="center" shrinkToFit="1"/>
      <protection locked="0"/>
    </xf>
    <xf numFmtId="12" fontId="3" fillId="0" borderId="222" xfId="16" applyNumberFormat="1" applyFont="1" applyBorder="1" applyProtection="1">
      <alignment vertical="center"/>
      <protection locked="0"/>
    </xf>
    <xf numFmtId="179" fontId="3" fillId="3" borderId="198" xfId="16" applyNumberFormat="1" applyFont="1" applyFill="1" applyBorder="1" applyAlignment="1" applyProtection="1">
      <alignment vertical="center" shrinkToFit="1"/>
    </xf>
    <xf numFmtId="179" fontId="3" fillId="3" borderId="167" xfId="16" applyNumberFormat="1" applyFont="1" applyFill="1" applyBorder="1" applyAlignment="1" applyProtection="1">
      <alignment vertical="center" shrinkToFit="1"/>
    </xf>
    <xf numFmtId="179" fontId="3" fillId="3" borderId="59" xfId="16" applyNumberFormat="1" applyFont="1" applyFill="1" applyBorder="1" applyProtection="1">
      <alignment vertical="center"/>
    </xf>
    <xf numFmtId="179" fontId="3" fillId="0" borderId="0" xfId="16" applyNumberFormat="1" applyFont="1" applyFill="1" applyBorder="1" applyProtection="1">
      <alignment vertical="center"/>
    </xf>
    <xf numFmtId="0" fontId="3" fillId="0" borderId="69" xfId="16" applyFont="1" applyFill="1" applyBorder="1" applyAlignment="1" applyProtection="1">
      <alignment vertical="center" wrapText="1"/>
      <protection locked="0"/>
    </xf>
    <xf numFmtId="0" fontId="3" fillId="0" borderId="224" xfId="16" applyFont="1" applyFill="1" applyBorder="1" applyProtection="1">
      <alignment vertical="center"/>
      <protection locked="0"/>
    </xf>
    <xf numFmtId="12" fontId="3" fillId="0" borderId="225" xfId="16" applyNumberFormat="1" applyFont="1" applyFill="1" applyBorder="1" applyProtection="1">
      <alignment vertical="center"/>
      <protection locked="0"/>
    </xf>
    <xf numFmtId="179" fontId="3" fillId="3" borderId="203" xfId="16" applyNumberFormat="1" applyFont="1" applyFill="1" applyBorder="1" applyAlignment="1" applyProtection="1">
      <alignment vertical="center" shrinkToFit="1"/>
    </xf>
    <xf numFmtId="179" fontId="3" fillId="3" borderId="167" xfId="16" applyNumberFormat="1" applyFont="1" applyFill="1" applyBorder="1" applyProtection="1">
      <alignment vertical="center"/>
    </xf>
    <xf numFmtId="0" fontId="3" fillId="0" borderId="0" xfId="16" applyFont="1" applyBorder="1" applyProtection="1">
      <alignment vertical="center"/>
      <protection locked="0"/>
    </xf>
    <xf numFmtId="0" fontId="3" fillId="0" borderId="58" xfId="16" applyFont="1" applyBorder="1" applyAlignment="1" applyProtection="1">
      <alignment horizontal="center" vertical="center" wrapText="1"/>
      <protection locked="0"/>
    </xf>
    <xf numFmtId="190" fontId="3" fillId="4" borderId="108" xfId="16" applyNumberFormat="1" applyFont="1" applyFill="1" applyBorder="1" applyProtection="1">
      <alignment vertical="center"/>
      <protection locked="0"/>
    </xf>
    <xf numFmtId="179" fontId="3" fillId="4" borderId="75" xfId="16" applyNumberFormat="1" applyFont="1" applyFill="1" applyBorder="1" applyAlignment="1" applyProtection="1">
      <alignment vertical="center" shrinkToFit="1"/>
      <protection locked="0"/>
    </xf>
    <xf numFmtId="0" fontId="3" fillId="0" borderId="133" xfId="16" applyFont="1" applyBorder="1" applyAlignment="1" applyProtection="1">
      <alignment horizontal="center" vertical="center" wrapText="1"/>
      <protection locked="0"/>
    </xf>
    <xf numFmtId="0" fontId="3" fillId="0" borderId="133" xfId="16" applyFont="1" applyBorder="1" applyAlignment="1" applyProtection="1">
      <alignment vertical="center" wrapText="1"/>
      <protection locked="0"/>
    </xf>
    <xf numFmtId="12" fontId="3" fillId="0" borderId="225" xfId="16" applyNumberFormat="1" applyFont="1" applyBorder="1" applyProtection="1">
      <alignment vertical="center"/>
      <protection locked="0"/>
    </xf>
    <xf numFmtId="0" fontId="3" fillId="3" borderId="78" xfId="16" applyFont="1" applyFill="1" applyBorder="1" applyAlignment="1" applyProtection="1">
      <alignment horizontal="right" vertical="center" wrapText="1"/>
    </xf>
    <xf numFmtId="0" fontId="27" fillId="0" borderId="0" xfId="16" applyFont="1" applyAlignment="1" applyProtection="1">
      <protection locked="0"/>
    </xf>
    <xf numFmtId="0" fontId="3" fillId="0" borderId="123" xfId="16" applyFont="1" applyFill="1" applyBorder="1" applyAlignment="1" applyProtection="1">
      <alignment vertical="center" wrapText="1"/>
      <protection locked="0"/>
    </xf>
    <xf numFmtId="179" fontId="3" fillId="4" borderId="73" xfId="16" applyNumberFormat="1" applyFont="1" applyFill="1" applyBorder="1" applyAlignment="1" applyProtection="1">
      <alignment vertical="center" shrinkToFit="1"/>
      <protection locked="0"/>
    </xf>
    <xf numFmtId="179" fontId="3" fillId="3" borderId="62" xfId="16" applyNumberFormat="1" applyFont="1" applyFill="1" applyBorder="1" applyAlignment="1" applyProtection="1">
      <alignment vertical="center" shrinkToFit="1"/>
    </xf>
    <xf numFmtId="12" fontId="3" fillId="0" borderId="108" xfId="16" applyNumberFormat="1" applyFont="1" applyFill="1" applyBorder="1" applyAlignment="1" applyProtection="1">
      <alignment horizontal="right" vertical="center"/>
      <protection locked="0"/>
    </xf>
    <xf numFmtId="12" fontId="3" fillId="0" borderId="215" xfId="16" applyNumberFormat="1" applyFont="1" applyFill="1" applyBorder="1" applyAlignment="1" applyProtection="1">
      <alignment vertical="center" shrinkToFit="1"/>
      <protection locked="0"/>
    </xf>
    <xf numFmtId="12" fontId="3" fillId="0" borderId="215" xfId="16" applyNumberFormat="1" applyFont="1" applyFill="1" applyBorder="1" applyAlignment="1" applyProtection="1">
      <alignment horizontal="right" vertical="center" shrinkToFit="1"/>
      <protection locked="0"/>
    </xf>
    <xf numFmtId="179" fontId="3" fillId="3" borderId="226" xfId="16" applyNumberFormat="1" applyFont="1" applyFill="1" applyBorder="1" applyAlignment="1" applyProtection="1">
      <alignment vertical="center" shrinkToFit="1"/>
    </xf>
    <xf numFmtId="179" fontId="3" fillId="3" borderId="227" xfId="16" applyNumberFormat="1" applyFont="1" applyFill="1" applyBorder="1" applyAlignment="1" applyProtection="1">
      <alignment vertical="center" shrinkToFit="1"/>
    </xf>
    <xf numFmtId="0" fontId="3" fillId="0" borderId="213" xfId="16" applyFont="1" applyFill="1" applyBorder="1" applyAlignment="1" applyProtection="1">
      <alignment horizontal="left" vertical="center" wrapText="1"/>
      <protection locked="0"/>
    </xf>
    <xf numFmtId="0" fontId="6" fillId="0" borderId="209" xfId="16" applyFont="1" applyFill="1" applyBorder="1" applyAlignment="1" applyProtection="1">
      <alignment vertical="center" wrapText="1"/>
      <protection locked="0"/>
    </xf>
    <xf numFmtId="0" fontId="3" fillId="0" borderId="228" xfId="17" applyFont="1" applyFill="1" applyBorder="1" applyAlignment="1" applyProtection="1">
      <alignment horizontal="center" vertical="center" shrinkToFit="1"/>
    </xf>
    <xf numFmtId="0" fontId="3" fillId="0" borderId="229" xfId="17" applyFont="1" applyFill="1" applyBorder="1" applyAlignment="1" applyProtection="1">
      <alignment horizontal="center" vertical="center" shrinkToFit="1"/>
    </xf>
    <xf numFmtId="0" fontId="3" fillId="0" borderId="230" xfId="17" applyFont="1" applyFill="1" applyBorder="1" applyAlignment="1" applyProtection="1">
      <alignment horizontal="center" vertical="center" shrinkToFit="1"/>
    </xf>
    <xf numFmtId="0" fontId="3" fillId="0" borderId="231" xfId="17" applyFont="1" applyFill="1" applyBorder="1" applyAlignment="1" applyProtection="1">
      <alignment horizontal="center" vertical="center" shrinkToFit="1"/>
    </xf>
    <xf numFmtId="0" fontId="3" fillId="0" borderId="232" xfId="17" applyFont="1" applyFill="1" applyBorder="1" applyAlignment="1" applyProtection="1">
      <alignment horizontal="center" vertical="center" shrinkToFit="1"/>
    </xf>
    <xf numFmtId="176" fontId="1" fillId="0" borderId="66" xfId="0" applyNumberFormat="1" applyFont="1" applyFill="1" applyBorder="1" applyAlignment="1" applyProtection="1">
      <alignment horizontal="center" vertical="center" shrinkToFit="1"/>
      <protection locked="0"/>
    </xf>
    <xf numFmtId="176" fontId="1" fillId="0" borderId="75" xfId="0" applyNumberFormat="1" applyFont="1" applyFill="1" applyBorder="1" applyAlignment="1" applyProtection="1">
      <alignment horizontal="center" vertical="center" shrinkToFit="1"/>
      <protection locked="0"/>
    </xf>
    <xf numFmtId="176" fontId="1" fillId="4" borderId="66" xfId="0" applyNumberFormat="1" applyFont="1" applyFill="1" applyBorder="1" applyAlignment="1" applyProtection="1">
      <alignment shrinkToFit="1"/>
      <protection locked="0"/>
    </xf>
    <xf numFmtId="176" fontId="1" fillId="3" borderId="66" xfId="0" applyNumberFormat="1" applyFont="1" applyFill="1" applyBorder="1" applyAlignment="1" applyProtection="1">
      <alignment shrinkToFit="1"/>
    </xf>
    <xf numFmtId="176" fontId="1" fillId="0" borderId="28" xfId="0" applyNumberFormat="1" applyFont="1" applyFill="1" applyBorder="1" applyAlignment="1" applyProtection="1">
      <alignment horizontal="center" vertical="center" shrinkToFit="1"/>
      <protection locked="0"/>
    </xf>
    <xf numFmtId="38" fontId="15" fillId="0" borderId="96" xfId="4" applyFont="1" applyFill="1" applyBorder="1" applyAlignment="1" applyProtection="1">
      <alignment horizontal="center" vertical="center" shrinkToFit="1"/>
      <protection locked="0"/>
    </xf>
    <xf numFmtId="0" fontId="4" fillId="0" borderId="0" xfId="0" applyNumberFormat="1" applyFont="1" applyFill="1" applyBorder="1" applyAlignment="1" applyProtection="1">
      <alignment horizontal="left" vertical="center" indent="1"/>
      <protection locked="0"/>
    </xf>
    <xf numFmtId="0" fontId="4" fillId="0" borderId="233" xfId="19" applyNumberFormat="1" applyFont="1" applyFill="1" applyBorder="1" applyAlignment="1" applyProtection="1">
      <alignment horizontal="center" vertical="center"/>
      <protection locked="0"/>
    </xf>
    <xf numFmtId="0" fontId="4" fillId="0" borderId="37" xfId="19" applyNumberFormat="1" applyFont="1" applyFill="1" applyBorder="1" applyAlignment="1" applyProtection="1">
      <alignment horizontal="center" vertical="center"/>
      <protection locked="0"/>
    </xf>
    <xf numFmtId="0" fontId="4" fillId="0" borderId="234" xfId="19" applyNumberFormat="1" applyFont="1" applyFill="1" applyBorder="1" applyAlignment="1" applyProtection="1">
      <alignment horizontal="center" vertical="center"/>
      <protection locked="0"/>
    </xf>
    <xf numFmtId="38" fontId="33" fillId="6" borderId="235" xfId="2" applyFont="1" applyFill="1" applyBorder="1" applyAlignment="1" applyProtection="1">
      <alignment horizontal="right" vertical="center" shrinkToFit="1"/>
    </xf>
    <xf numFmtId="38" fontId="33" fillId="0" borderId="12" xfId="2" applyFont="1" applyFill="1" applyBorder="1" applyAlignment="1" applyProtection="1">
      <alignment vertical="center" shrinkToFit="1"/>
      <protection locked="0"/>
    </xf>
    <xf numFmtId="38" fontId="33" fillId="0" borderId="11" xfId="2" applyFont="1" applyFill="1" applyBorder="1" applyAlignment="1" applyProtection="1">
      <alignment vertical="center" shrinkToFit="1"/>
      <protection locked="0"/>
    </xf>
    <xf numFmtId="38" fontId="33" fillId="0" borderId="159" xfId="2" applyFont="1" applyFill="1" applyBorder="1" applyAlignment="1" applyProtection="1">
      <alignment vertical="center" shrinkToFit="1"/>
      <protection locked="0"/>
    </xf>
    <xf numFmtId="38" fontId="33" fillId="0" borderId="102" xfId="2" applyFont="1" applyFill="1" applyBorder="1" applyAlignment="1" applyProtection="1">
      <alignment vertical="center" shrinkToFit="1"/>
      <protection locked="0"/>
    </xf>
    <xf numFmtId="193" fontId="33" fillId="0" borderId="9" xfId="2" applyNumberFormat="1" applyFont="1" applyFill="1" applyBorder="1" applyAlignment="1" applyProtection="1">
      <alignment vertical="center" shrinkToFit="1"/>
      <protection locked="0"/>
    </xf>
    <xf numFmtId="38" fontId="33" fillId="4" borderId="206" xfId="2" applyFont="1" applyFill="1" applyBorder="1" applyAlignment="1" applyProtection="1">
      <alignment vertical="center" shrinkToFit="1"/>
      <protection locked="0"/>
    </xf>
    <xf numFmtId="38" fontId="33" fillId="6" borderId="201" xfId="2" applyFont="1" applyFill="1" applyBorder="1" applyAlignment="1" applyProtection="1">
      <alignment horizontal="right" vertical="center" shrinkToFit="1"/>
    </xf>
    <xf numFmtId="38" fontId="33" fillId="0" borderId="8" xfId="2" applyFont="1" applyFill="1" applyBorder="1" applyAlignment="1" applyProtection="1">
      <alignment vertical="center" shrinkToFit="1"/>
      <protection locked="0"/>
    </xf>
    <xf numFmtId="38" fontId="33" fillId="0" borderId="7" xfId="2" applyFont="1" applyFill="1" applyBorder="1" applyAlignment="1" applyProtection="1">
      <alignment vertical="center" shrinkToFit="1"/>
      <protection locked="0"/>
    </xf>
    <xf numFmtId="193" fontId="33" fillId="0" borderId="5" xfId="2" applyNumberFormat="1" applyFont="1" applyFill="1" applyBorder="1" applyAlignment="1" applyProtection="1">
      <alignment vertical="center" shrinkToFit="1"/>
      <protection locked="0"/>
    </xf>
    <xf numFmtId="38" fontId="33" fillId="4" borderId="205" xfId="2" applyFont="1" applyFill="1" applyBorder="1" applyAlignment="1" applyProtection="1">
      <alignment vertical="center" shrinkToFit="1"/>
      <protection locked="0"/>
    </xf>
    <xf numFmtId="38" fontId="33" fillId="6" borderId="87" xfId="2" applyFont="1" applyFill="1" applyBorder="1" applyAlignment="1" applyProtection="1">
      <alignment horizontal="right" vertical="center" shrinkToFit="1"/>
    </xf>
    <xf numFmtId="38" fontId="33" fillId="6" borderId="194" xfId="2" applyFont="1" applyFill="1" applyBorder="1" applyAlignment="1" applyProtection="1">
      <alignment horizontal="right" vertical="center" shrinkToFit="1"/>
    </xf>
    <xf numFmtId="38" fontId="33" fillId="6" borderId="92" xfId="2" applyFont="1" applyFill="1" applyBorder="1" applyAlignment="1" applyProtection="1">
      <alignment horizontal="right" vertical="center" shrinkToFit="1"/>
    </xf>
    <xf numFmtId="38" fontId="33" fillId="6" borderId="154" xfId="2" applyFont="1" applyFill="1" applyBorder="1" applyAlignment="1" applyProtection="1">
      <alignment horizontal="right" vertical="center" shrinkToFit="1"/>
    </xf>
    <xf numFmtId="38" fontId="33" fillId="0" borderId="148" xfId="2" applyFont="1" applyFill="1" applyBorder="1" applyAlignment="1" applyProtection="1">
      <alignment horizontal="right" vertical="center" shrinkToFit="1"/>
      <protection locked="0"/>
    </xf>
    <xf numFmtId="38" fontId="33" fillId="0" borderId="4" xfId="2" applyFont="1" applyFill="1" applyBorder="1" applyAlignment="1" applyProtection="1">
      <alignment vertical="center" shrinkToFit="1"/>
      <protection locked="0"/>
    </xf>
    <xf numFmtId="38" fontId="33" fillId="0" borderId="3" xfId="2" applyFont="1" applyFill="1" applyBorder="1" applyAlignment="1" applyProtection="1">
      <alignment vertical="center" shrinkToFit="1"/>
      <protection locked="0"/>
    </xf>
    <xf numFmtId="193" fontId="33" fillId="0" borderId="1" xfId="2" applyNumberFormat="1" applyFont="1" applyFill="1" applyBorder="1" applyAlignment="1" applyProtection="1">
      <alignment vertical="center" shrinkToFit="1"/>
      <protection locked="0"/>
    </xf>
    <xf numFmtId="38" fontId="33" fillId="4" borderId="208" xfId="2" applyFont="1" applyFill="1" applyBorder="1" applyAlignment="1" applyProtection="1">
      <alignment vertical="center" shrinkToFit="1"/>
      <protection locked="0"/>
    </xf>
    <xf numFmtId="38" fontId="33" fillId="0" borderId="159" xfId="2" applyFont="1" applyFill="1" applyBorder="1" applyAlignment="1" applyProtection="1">
      <alignment horizontal="right" vertical="center" shrinkToFit="1"/>
      <protection locked="0"/>
    </xf>
    <xf numFmtId="193" fontId="33" fillId="0" borderId="9" xfId="2" applyNumberFormat="1" applyFont="1" applyFill="1" applyBorder="1" applyAlignment="1" applyProtection="1">
      <alignment horizontal="right" vertical="center" shrinkToFit="1"/>
      <protection locked="0"/>
    </xf>
    <xf numFmtId="193" fontId="33" fillId="0" borderId="5" xfId="2" applyNumberFormat="1" applyFont="1" applyFill="1" applyBorder="1" applyAlignment="1" applyProtection="1">
      <alignment horizontal="right" vertical="center" shrinkToFit="1"/>
      <protection locked="0"/>
    </xf>
    <xf numFmtId="193" fontId="33" fillId="0" borderId="1" xfId="2" applyNumberFormat="1" applyFont="1" applyFill="1" applyBorder="1" applyAlignment="1" applyProtection="1">
      <alignment horizontal="right" vertical="center" shrinkToFit="1"/>
      <protection locked="0"/>
    </xf>
    <xf numFmtId="0" fontId="3" fillId="0" borderId="118" xfId="0" applyFont="1" applyFill="1" applyBorder="1" applyAlignment="1" applyProtection="1">
      <alignment horizontal="center" vertical="center" wrapText="1" shrinkToFit="1"/>
      <protection locked="0"/>
    </xf>
    <xf numFmtId="0" fontId="3" fillId="0" borderId="131" xfId="0" applyFont="1" applyFill="1" applyBorder="1" applyAlignment="1" applyProtection="1">
      <alignment horizontal="center" vertical="center" wrapText="1" shrinkToFit="1"/>
      <protection locked="0"/>
    </xf>
    <xf numFmtId="183" fontId="18" fillId="3" borderId="236" xfId="0" applyNumberFormat="1" applyFont="1" applyFill="1" applyBorder="1" applyAlignment="1" applyProtection="1">
      <alignment vertical="center" shrinkToFit="1"/>
    </xf>
    <xf numFmtId="183" fontId="18" fillId="3" borderId="237" xfId="0" applyNumberFormat="1" applyFont="1" applyFill="1" applyBorder="1" applyAlignment="1" applyProtection="1">
      <alignment vertical="center" shrinkToFit="1"/>
    </xf>
    <xf numFmtId="183" fontId="18" fillId="3" borderId="173" xfId="0" applyNumberFormat="1" applyFont="1" applyFill="1" applyBorder="1" applyAlignment="1" applyProtection="1">
      <alignment vertical="center" shrinkToFit="1"/>
    </xf>
    <xf numFmtId="0" fontId="3" fillId="0" borderId="238" xfId="16" applyFont="1" applyBorder="1" applyProtection="1">
      <alignment vertical="center"/>
      <protection locked="0"/>
    </xf>
    <xf numFmtId="0" fontId="3" fillId="0" borderId="225" xfId="16" applyFont="1" applyBorder="1" applyProtection="1">
      <alignment vertical="center"/>
      <protection locked="0"/>
    </xf>
    <xf numFmtId="0" fontId="3" fillId="0" borderId="123" xfId="16" applyFont="1" applyBorder="1" applyAlignment="1" applyProtection="1">
      <alignment vertical="center" wrapText="1"/>
      <protection locked="0"/>
    </xf>
    <xf numFmtId="179" fontId="3" fillId="4" borderId="60" xfId="16" applyNumberFormat="1" applyFont="1" applyFill="1" applyBorder="1" applyAlignment="1" applyProtection="1">
      <alignment vertical="center" shrinkToFit="1"/>
      <protection locked="0"/>
    </xf>
    <xf numFmtId="190" fontId="3" fillId="4" borderId="217" xfId="16" applyNumberFormat="1" applyFont="1" applyFill="1" applyBorder="1" applyProtection="1">
      <alignment vertical="center"/>
      <protection locked="0"/>
    </xf>
    <xf numFmtId="179" fontId="3" fillId="4" borderId="68" xfId="16" applyNumberFormat="1" applyFont="1" applyFill="1" applyBorder="1" applyAlignment="1" applyProtection="1">
      <alignment vertical="center" shrinkToFit="1"/>
      <protection locked="0"/>
    </xf>
    <xf numFmtId="179" fontId="3" fillId="4" borderId="239" xfId="16" applyNumberFormat="1" applyFont="1" applyFill="1" applyBorder="1" applyAlignment="1" applyProtection="1">
      <alignment vertical="center" shrinkToFit="1"/>
      <protection locked="0"/>
    </xf>
    <xf numFmtId="179" fontId="3" fillId="4" borderId="226" xfId="16" applyNumberFormat="1" applyFont="1" applyFill="1" applyBorder="1" applyAlignment="1" applyProtection="1">
      <alignment vertical="center" shrinkToFit="1"/>
      <protection locked="0"/>
    </xf>
    <xf numFmtId="0" fontId="35" fillId="0" borderId="209" xfId="16" applyFont="1" applyFill="1" applyBorder="1" applyAlignment="1" applyProtection="1">
      <alignment vertical="center" wrapText="1"/>
      <protection locked="0"/>
    </xf>
    <xf numFmtId="0" fontId="35" fillId="0" borderId="0" xfId="16" applyFont="1" applyAlignment="1" applyProtection="1">
      <protection locked="0"/>
    </xf>
    <xf numFmtId="0" fontId="35" fillId="0" borderId="168" xfId="16" applyFont="1" applyBorder="1" applyAlignment="1" applyProtection="1">
      <alignment vertical="center" wrapText="1"/>
      <protection locked="0"/>
    </xf>
    <xf numFmtId="0" fontId="35" fillId="0" borderId="209" xfId="16" applyFont="1" applyFill="1" applyBorder="1" applyAlignment="1" applyProtection="1">
      <alignment horizontal="left" vertical="center" wrapText="1"/>
      <protection locked="0"/>
    </xf>
    <xf numFmtId="12" fontId="35" fillId="0" borderId="215" xfId="16" applyNumberFormat="1" applyFont="1" applyBorder="1" applyProtection="1">
      <alignment vertical="center"/>
      <protection locked="0"/>
    </xf>
    <xf numFmtId="0" fontId="36" fillId="0" borderId="233" xfId="19" applyNumberFormat="1" applyFont="1" applyFill="1" applyBorder="1" applyAlignment="1" applyProtection="1">
      <alignment horizontal="center" vertical="center"/>
      <protection locked="0"/>
    </xf>
    <xf numFmtId="0" fontId="36" fillId="0" borderId="37" xfId="19" applyNumberFormat="1" applyFont="1" applyFill="1" applyBorder="1" applyAlignment="1" applyProtection="1">
      <alignment horizontal="center" vertical="center"/>
      <protection locked="0"/>
    </xf>
    <xf numFmtId="0" fontId="36" fillId="0" borderId="234" xfId="19" applyNumberFormat="1" applyFont="1" applyFill="1" applyBorder="1" applyAlignment="1" applyProtection="1">
      <alignment horizontal="center" vertical="center"/>
      <protection locked="0"/>
    </xf>
    <xf numFmtId="0" fontId="36" fillId="0" borderId="33" xfId="19" applyNumberFormat="1" applyFont="1" applyFill="1" applyBorder="1" applyAlignment="1" applyProtection="1">
      <alignment horizontal="center" vertical="center"/>
      <protection locked="0"/>
    </xf>
    <xf numFmtId="0" fontId="36" fillId="0" borderId="23" xfId="19" applyNumberFormat="1" applyFont="1" applyFill="1" applyBorder="1" applyAlignment="1" applyProtection="1">
      <alignment horizontal="center" vertical="center"/>
      <protection locked="0"/>
    </xf>
    <xf numFmtId="0" fontId="36" fillId="0" borderId="21" xfId="19" applyNumberFormat="1" applyFont="1" applyFill="1" applyBorder="1" applyAlignment="1" applyProtection="1">
      <alignment horizontal="center" vertical="center"/>
      <protection locked="0"/>
    </xf>
    <xf numFmtId="176" fontId="0" fillId="4" borderId="66" xfId="0" applyNumberFormat="1" applyFont="1" applyFill="1" applyBorder="1" applyAlignment="1" applyProtection="1">
      <alignment shrinkToFit="1"/>
      <protection locked="0"/>
    </xf>
    <xf numFmtId="176" fontId="0" fillId="0" borderId="108" xfId="0" applyNumberFormat="1" applyFont="1" applyFill="1" applyBorder="1" applyAlignment="1" applyProtection="1">
      <alignment horizontal="center" vertical="center" shrinkToFit="1"/>
      <protection locked="0"/>
    </xf>
    <xf numFmtId="176" fontId="1" fillId="0" borderId="108" xfId="0" applyNumberFormat="1" applyFont="1" applyFill="1" applyBorder="1" applyAlignment="1" applyProtection="1">
      <alignment horizontal="center" vertical="center" shrinkToFit="1"/>
      <protection locked="0"/>
    </xf>
    <xf numFmtId="176" fontId="0" fillId="4" borderId="108" xfId="0" applyNumberFormat="1" applyFont="1" applyFill="1" applyBorder="1" applyAlignment="1" applyProtection="1">
      <alignment shrinkToFit="1"/>
      <protection locked="0"/>
    </xf>
    <xf numFmtId="176" fontId="1" fillId="3" borderId="108" xfId="0" applyNumberFormat="1" applyFont="1" applyFill="1" applyBorder="1" applyAlignment="1" applyProtection="1">
      <alignment shrinkToFit="1"/>
    </xf>
    <xf numFmtId="0" fontId="0" fillId="0" borderId="37" xfId="0" applyFont="1" applyFill="1" applyBorder="1" applyAlignment="1" applyProtection="1">
      <alignment horizontal="center"/>
      <protection locked="0"/>
    </xf>
    <xf numFmtId="0" fontId="6" fillId="0" borderId="0" xfId="16" applyFont="1" applyFill="1" applyBorder="1" applyAlignment="1" applyProtection="1">
      <alignment vertical="center" wrapText="1"/>
      <protection locked="0"/>
    </xf>
    <xf numFmtId="179" fontId="3" fillId="0" borderId="0" xfId="16" applyNumberFormat="1" applyFont="1" applyFill="1" applyBorder="1" applyAlignment="1" applyProtection="1">
      <alignment vertical="center" shrinkToFit="1"/>
      <protection locked="0"/>
    </xf>
    <xf numFmtId="0" fontId="3" fillId="0" borderId="0" xfId="16" applyFont="1" applyFill="1" applyBorder="1" applyAlignment="1" applyProtection="1">
      <alignment vertical="center" shrinkToFit="1"/>
      <protection locked="0"/>
    </xf>
    <xf numFmtId="12" fontId="3" fillId="0" borderId="0" xfId="16" applyNumberFormat="1" applyFont="1" applyFill="1" applyBorder="1" applyAlignment="1" applyProtection="1">
      <alignment horizontal="right" vertical="center" shrinkToFit="1"/>
      <protection locked="0"/>
    </xf>
    <xf numFmtId="12" fontId="3" fillId="0" borderId="0" xfId="16" applyNumberFormat="1" applyFont="1" applyFill="1" applyBorder="1" applyAlignment="1" applyProtection="1">
      <alignment vertical="center" shrinkToFit="1"/>
      <protection locked="0"/>
    </xf>
    <xf numFmtId="179" fontId="3" fillId="0" borderId="0" xfId="16" applyNumberFormat="1" applyFont="1" applyFill="1" applyBorder="1" applyAlignment="1" applyProtection="1">
      <alignment vertical="center" shrinkToFit="1"/>
    </xf>
    <xf numFmtId="38" fontId="3" fillId="0" borderId="240" xfId="2" applyFont="1" applyFill="1" applyBorder="1" applyAlignment="1" applyProtection="1">
      <alignment horizontal="center" vertical="center"/>
      <protection locked="0"/>
    </xf>
    <xf numFmtId="38" fontId="4" fillId="0" borderId="241" xfId="2" applyFont="1" applyFill="1" applyBorder="1" applyAlignment="1" applyProtection="1">
      <alignment horizontal="center" vertical="center"/>
      <protection locked="0"/>
    </xf>
    <xf numFmtId="38" fontId="3" fillId="0" borderId="242" xfId="2" applyFont="1" applyFill="1" applyBorder="1" applyAlignment="1" applyProtection="1">
      <alignment horizontal="center" vertical="center"/>
      <protection locked="0"/>
    </xf>
    <xf numFmtId="38" fontId="4" fillId="0" borderId="243" xfId="2" applyFont="1" applyFill="1" applyBorder="1" applyAlignment="1" applyProtection="1">
      <alignment horizontal="center" vertical="center"/>
      <protection locked="0"/>
    </xf>
    <xf numFmtId="38" fontId="3" fillId="0" borderId="99" xfId="2" applyFont="1" applyFill="1" applyBorder="1" applyAlignment="1" applyProtection="1">
      <alignment horizontal="center" vertical="center" wrapText="1"/>
      <protection locked="0"/>
    </xf>
    <xf numFmtId="38" fontId="3" fillId="0" borderId="126" xfId="2" applyFont="1" applyFill="1" applyBorder="1" applyAlignment="1" applyProtection="1">
      <alignment horizontal="center" vertical="center" wrapText="1"/>
      <protection locked="0"/>
    </xf>
    <xf numFmtId="38" fontId="3" fillId="0" borderId="241" xfId="2" applyFont="1" applyFill="1" applyBorder="1" applyAlignment="1" applyProtection="1">
      <alignment horizontal="center" vertical="center"/>
      <protection locked="0"/>
    </xf>
    <xf numFmtId="38" fontId="3" fillId="0" borderId="244" xfId="2" applyFont="1" applyFill="1" applyBorder="1" applyAlignment="1" applyProtection="1">
      <alignment horizontal="center" vertical="center"/>
      <protection locked="0"/>
    </xf>
    <xf numFmtId="38" fontId="4" fillId="0" borderId="245" xfId="2" applyFont="1" applyFill="1" applyBorder="1" applyAlignment="1" applyProtection="1">
      <alignment horizontal="center" vertical="center"/>
      <protection locked="0"/>
    </xf>
    <xf numFmtId="38" fontId="3" fillId="0" borderId="246" xfId="2" applyFont="1" applyFill="1" applyBorder="1" applyAlignment="1" applyProtection="1">
      <alignment horizontal="center" vertical="center"/>
      <protection locked="0"/>
    </xf>
    <xf numFmtId="38" fontId="4" fillId="0" borderId="247" xfId="2" applyFont="1" applyFill="1" applyBorder="1" applyAlignment="1" applyProtection="1">
      <alignment horizontal="center" vertical="center"/>
      <protection locked="0"/>
    </xf>
    <xf numFmtId="38" fontId="4" fillId="0" borderId="248" xfId="2" applyFont="1" applyFill="1" applyBorder="1" applyAlignment="1" applyProtection="1">
      <alignment horizontal="center" vertical="center" wrapText="1"/>
      <protection locked="0"/>
    </xf>
    <xf numFmtId="38" fontId="4" fillId="0" borderId="77" xfId="2" applyFont="1" applyFill="1" applyBorder="1" applyAlignment="1" applyProtection="1">
      <alignment horizontal="center" vertical="center" wrapText="1"/>
      <protection locked="0"/>
    </xf>
    <xf numFmtId="38" fontId="4" fillId="0" borderId="80" xfId="2" applyFont="1" applyFill="1" applyBorder="1" applyAlignment="1" applyProtection="1">
      <alignment horizontal="center" vertical="center" wrapText="1"/>
      <protection locked="0"/>
    </xf>
    <xf numFmtId="38" fontId="3" fillId="0" borderId="124" xfId="2" applyFont="1" applyFill="1" applyBorder="1" applyAlignment="1" applyProtection="1">
      <alignment horizontal="center" vertical="center" wrapText="1"/>
      <protection locked="0"/>
    </xf>
    <xf numFmtId="38" fontId="4" fillId="0" borderId="125" xfId="2" applyFont="1" applyFill="1" applyBorder="1" applyAlignment="1" applyProtection="1">
      <alignment horizontal="center" vertical="center"/>
      <protection locked="0"/>
    </xf>
    <xf numFmtId="0" fontId="3" fillId="0" borderId="103" xfId="0" applyNumberFormat="1" applyFont="1" applyFill="1" applyBorder="1" applyAlignment="1" applyProtection="1">
      <alignment horizontal="center" vertical="center" wrapText="1"/>
      <protection locked="0"/>
    </xf>
    <xf numFmtId="0" fontId="3" fillId="0" borderId="249" xfId="0" applyNumberFormat="1" applyFont="1" applyFill="1" applyBorder="1" applyAlignment="1" applyProtection="1">
      <alignment horizontal="center" vertical="center"/>
      <protection locked="0"/>
    </xf>
    <xf numFmtId="38" fontId="3" fillId="0" borderId="98" xfId="2" applyFont="1" applyFill="1" applyBorder="1" applyAlignment="1" applyProtection="1">
      <alignment horizontal="center" vertical="center" wrapText="1"/>
      <protection locked="0"/>
    </xf>
    <xf numFmtId="38" fontId="3" fillId="0" borderId="116" xfId="2" applyFont="1" applyFill="1" applyBorder="1" applyAlignment="1" applyProtection="1">
      <alignment horizontal="center" vertical="center" wrapText="1"/>
      <protection locked="0"/>
    </xf>
    <xf numFmtId="38" fontId="3" fillId="0" borderId="250" xfId="2" applyFont="1" applyFill="1" applyBorder="1" applyAlignment="1" applyProtection="1">
      <alignment horizontal="center" vertical="center" wrapText="1"/>
      <protection locked="0"/>
    </xf>
    <xf numFmtId="38" fontId="3" fillId="0" borderId="217" xfId="2" applyFont="1" applyFill="1" applyBorder="1" applyAlignment="1" applyProtection="1">
      <alignment horizontal="center" vertical="center"/>
      <protection locked="0"/>
    </xf>
    <xf numFmtId="0" fontId="3" fillId="0" borderId="240" xfId="0" applyNumberFormat="1" applyFont="1" applyFill="1" applyBorder="1" applyAlignment="1" applyProtection="1">
      <alignment horizontal="center" vertical="center"/>
      <protection locked="0"/>
    </xf>
    <xf numFmtId="0" fontId="4" fillId="0" borderId="241" xfId="0" applyNumberFormat="1" applyFont="1" applyFill="1" applyBorder="1" applyAlignment="1" applyProtection="1">
      <alignment horizontal="center" vertical="center"/>
      <protection locked="0"/>
    </xf>
    <xf numFmtId="0" fontId="3" fillId="0" borderId="98" xfId="0" applyNumberFormat="1" applyFont="1" applyFill="1" applyBorder="1" applyAlignment="1" applyProtection="1">
      <alignment horizontal="center" vertical="center" wrapText="1"/>
      <protection locked="0"/>
    </xf>
    <xf numFmtId="0" fontId="3" fillId="0" borderId="116" xfId="0" applyNumberFormat="1" applyFont="1" applyFill="1" applyBorder="1" applyAlignment="1" applyProtection="1">
      <alignment horizontal="center" vertical="center" wrapText="1"/>
      <protection locked="0"/>
    </xf>
    <xf numFmtId="0" fontId="3" fillId="0" borderId="99" xfId="0" applyNumberFormat="1" applyFont="1" applyFill="1" applyBorder="1" applyAlignment="1" applyProtection="1">
      <alignment horizontal="center" vertical="center" wrapText="1"/>
      <protection locked="0"/>
    </xf>
    <xf numFmtId="0" fontId="3" fillId="0" borderId="126" xfId="0" applyNumberFormat="1" applyFont="1" applyFill="1" applyBorder="1" applyAlignment="1" applyProtection="1">
      <alignment horizontal="center" vertical="center"/>
      <protection locked="0"/>
    </xf>
    <xf numFmtId="0" fontId="3" fillId="0" borderId="126" xfId="0" applyNumberFormat="1" applyFont="1" applyFill="1" applyBorder="1" applyAlignment="1" applyProtection="1">
      <alignment horizontal="center" vertical="center" wrapText="1"/>
      <protection locked="0"/>
    </xf>
    <xf numFmtId="0" fontId="3" fillId="0" borderId="124" xfId="0" applyNumberFormat="1" applyFont="1" applyFill="1" applyBorder="1" applyAlignment="1" applyProtection="1">
      <alignment horizontal="center" vertical="center" wrapText="1"/>
      <protection locked="0"/>
    </xf>
    <xf numFmtId="0" fontId="3" fillId="0" borderId="125" xfId="0" applyNumberFormat="1" applyFont="1" applyFill="1" applyBorder="1" applyAlignment="1" applyProtection="1">
      <alignment horizontal="center" vertical="center"/>
      <protection locked="0"/>
    </xf>
    <xf numFmtId="0" fontId="3" fillId="0" borderId="71" xfId="0" applyNumberFormat="1" applyFont="1" applyFill="1" applyBorder="1" applyAlignment="1" applyProtection="1">
      <alignment horizontal="center" vertical="center" wrapText="1"/>
      <protection locked="0"/>
    </xf>
    <xf numFmtId="0" fontId="3" fillId="0" borderId="105" xfId="0" applyNumberFormat="1" applyFont="1" applyFill="1" applyBorder="1" applyAlignment="1" applyProtection="1">
      <alignment horizontal="center" vertical="center"/>
      <protection locked="0"/>
    </xf>
    <xf numFmtId="0" fontId="3" fillId="0" borderId="116" xfId="0" quotePrefix="1" applyNumberFormat="1" applyFont="1" applyFill="1" applyBorder="1" applyAlignment="1" applyProtection="1">
      <alignment horizontal="center" vertical="center" wrapText="1"/>
      <protection locked="0"/>
    </xf>
    <xf numFmtId="0" fontId="3" fillId="0" borderId="71" xfId="0" applyNumberFormat="1" applyFont="1" applyFill="1" applyBorder="1" applyAlignment="1" applyProtection="1">
      <alignment horizontal="center" vertical="center"/>
      <protection locked="0"/>
    </xf>
    <xf numFmtId="0" fontId="3" fillId="0" borderId="116" xfId="0" applyNumberFormat="1" applyFont="1" applyFill="1" applyBorder="1" applyAlignment="1" applyProtection="1">
      <alignment horizontal="center" vertical="center"/>
      <protection locked="0"/>
    </xf>
    <xf numFmtId="0" fontId="3" fillId="0" borderId="240" xfId="0" applyNumberFormat="1" applyFont="1" applyFill="1" applyBorder="1" applyAlignment="1" applyProtection="1">
      <alignment horizontal="center" vertical="center" wrapText="1"/>
      <protection locked="0"/>
    </xf>
    <xf numFmtId="0" fontId="3" fillId="0" borderId="241" xfId="0" applyNumberFormat="1" applyFont="1" applyFill="1" applyBorder="1" applyAlignment="1" applyProtection="1">
      <alignment horizontal="center" vertical="center" wrapText="1"/>
      <protection locked="0"/>
    </xf>
    <xf numFmtId="0" fontId="4" fillId="0" borderId="250" xfId="19" applyNumberFormat="1" applyFont="1" applyFill="1" applyBorder="1" applyAlignment="1" applyProtection="1">
      <alignment horizontal="center" vertical="center" wrapText="1"/>
      <protection locked="0"/>
    </xf>
    <xf numFmtId="0" fontId="4" fillId="0" borderId="96" xfId="19" applyNumberFormat="1" applyFont="1" applyFill="1" applyBorder="1" applyAlignment="1" applyProtection="1">
      <alignment horizontal="center" vertical="center" wrapText="1"/>
      <protection locked="0"/>
    </xf>
    <xf numFmtId="0" fontId="4" fillId="0" borderId="97" xfId="19" applyNumberFormat="1" applyFont="1" applyFill="1" applyBorder="1" applyAlignment="1" applyProtection="1">
      <alignment horizontal="center" vertical="center" wrapText="1"/>
      <protection locked="0"/>
    </xf>
    <xf numFmtId="0" fontId="4" fillId="0" borderId="125" xfId="0" applyNumberFormat="1" applyFont="1" applyFill="1" applyBorder="1" applyAlignment="1" applyProtection="1">
      <alignment horizontal="center" vertical="center"/>
      <protection locked="0"/>
    </xf>
    <xf numFmtId="0" fontId="3" fillId="0" borderId="248" xfId="4" applyNumberFormat="1" applyFont="1" applyFill="1" applyBorder="1" applyAlignment="1" applyProtection="1">
      <alignment horizontal="center" vertical="center" wrapText="1"/>
      <protection locked="0"/>
    </xf>
    <xf numFmtId="0" fontId="3" fillId="0" borderId="251" xfId="4" applyNumberFormat="1" applyFont="1" applyFill="1" applyBorder="1" applyAlignment="1" applyProtection="1">
      <alignment horizontal="center" vertical="center"/>
      <protection locked="0"/>
    </xf>
    <xf numFmtId="0" fontId="4" fillId="0" borderId="116" xfId="0" applyNumberFormat="1" applyFont="1" applyFill="1" applyBorder="1" applyAlignment="1" applyProtection="1">
      <alignment horizontal="center" vertical="center"/>
      <protection locked="0"/>
    </xf>
    <xf numFmtId="0" fontId="3" fillId="0" borderId="98" xfId="0" applyNumberFormat="1" applyFont="1" applyFill="1" applyBorder="1" applyAlignment="1" applyProtection="1">
      <alignment horizontal="center" vertical="center"/>
      <protection locked="0"/>
    </xf>
    <xf numFmtId="38" fontId="3" fillId="0" borderId="242" xfId="2" quotePrefix="1" applyFont="1" applyFill="1" applyBorder="1" applyAlignment="1" applyProtection="1">
      <alignment horizontal="center" vertical="center" wrapText="1"/>
      <protection locked="0"/>
    </xf>
    <xf numFmtId="38" fontId="3" fillId="0" borderId="243" xfId="2" quotePrefix="1" applyFont="1" applyFill="1" applyBorder="1" applyAlignment="1" applyProtection="1">
      <alignment horizontal="center" vertical="center" wrapText="1"/>
      <protection locked="0"/>
    </xf>
    <xf numFmtId="38" fontId="15" fillId="0" borderId="99" xfId="4" applyFont="1" applyFill="1" applyBorder="1" applyAlignment="1" applyProtection="1">
      <alignment horizontal="center" vertical="center" wrapText="1"/>
      <protection locked="0"/>
    </xf>
    <xf numFmtId="38" fontId="17" fillId="0" borderId="126" xfId="4" applyFont="1" applyFill="1" applyBorder="1" applyAlignment="1" applyProtection="1">
      <alignment horizontal="center" vertical="center"/>
      <protection locked="0"/>
    </xf>
    <xf numFmtId="38" fontId="15" fillId="4" borderId="57" xfId="4" applyFont="1" applyFill="1" applyBorder="1" applyAlignment="1" applyProtection="1">
      <alignment horizontal="center" vertical="center" shrinkToFit="1"/>
      <protection locked="0"/>
    </xf>
    <xf numFmtId="38" fontId="15" fillId="4" borderId="44" xfId="4" applyFont="1" applyFill="1" applyBorder="1" applyAlignment="1" applyProtection="1">
      <alignment horizontal="center" vertical="center" shrinkToFit="1"/>
      <protection locked="0"/>
    </xf>
    <xf numFmtId="38" fontId="15" fillId="4" borderId="53" xfId="4" applyFont="1" applyFill="1" applyBorder="1" applyAlignment="1" applyProtection="1">
      <alignment horizontal="center" vertical="center" shrinkToFit="1"/>
      <protection locked="0"/>
    </xf>
    <xf numFmtId="38" fontId="15" fillId="4" borderId="41" xfId="4" applyFont="1" applyFill="1" applyBorder="1" applyAlignment="1" applyProtection="1">
      <alignment horizontal="center" vertical="center" shrinkToFit="1"/>
      <protection locked="0"/>
    </xf>
    <xf numFmtId="38" fontId="15" fillId="4" borderId="49" xfId="4" applyFont="1" applyFill="1" applyBorder="1" applyAlignment="1" applyProtection="1">
      <alignment horizontal="center" vertical="center" shrinkToFit="1"/>
      <protection locked="0"/>
    </xf>
    <xf numFmtId="38" fontId="15" fillId="4" borderId="39" xfId="4" applyFont="1" applyFill="1" applyBorder="1" applyAlignment="1" applyProtection="1">
      <alignment horizontal="center" vertical="center" shrinkToFit="1"/>
      <protection locked="0"/>
    </xf>
    <xf numFmtId="38" fontId="18" fillId="0" borderId="210" xfId="4" applyFont="1" applyFill="1" applyBorder="1" applyAlignment="1" applyProtection="1">
      <alignment horizontal="center" vertical="center" wrapText="1"/>
      <protection locked="0"/>
    </xf>
    <xf numFmtId="38" fontId="18" fillId="0" borderId="185" xfId="4" applyFont="1" applyFill="1" applyBorder="1" applyAlignment="1" applyProtection="1">
      <alignment horizontal="center" vertical="center"/>
      <protection locked="0"/>
    </xf>
    <xf numFmtId="38" fontId="18" fillId="0" borderId="63" xfId="4" applyFont="1" applyFill="1" applyBorder="1" applyAlignment="1" applyProtection="1">
      <alignment horizontal="center" vertical="center"/>
      <protection locked="0"/>
    </xf>
    <xf numFmtId="38" fontId="18" fillId="0" borderId="61" xfId="4" applyFont="1" applyFill="1" applyBorder="1" applyAlignment="1" applyProtection="1">
      <alignment horizontal="center" vertical="center"/>
      <protection locked="0"/>
    </xf>
    <xf numFmtId="38" fontId="18" fillId="0" borderId="76" xfId="4" applyFont="1" applyFill="1" applyBorder="1" applyAlignment="1" applyProtection="1">
      <alignment horizontal="center" vertical="center"/>
      <protection locked="0"/>
    </xf>
    <xf numFmtId="38" fontId="18" fillId="0" borderId="70" xfId="4" applyFont="1" applyFill="1" applyBorder="1" applyAlignment="1" applyProtection="1">
      <alignment horizontal="center" vertical="center"/>
      <protection locked="0"/>
    </xf>
    <xf numFmtId="0" fontId="1" fillId="3" borderId="209" xfId="0" applyFont="1" applyFill="1" applyBorder="1" applyAlignment="1" applyProtection="1">
      <alignment horizontal="center" vertical="center" shrinkToFit="1"/>
    </xf>
    <xf numFmtId="0" fontId="1" fillId="3" borderId="252" xfId="0" applyFont="1" applyFill="1" applyBorder="1" applyAlignment="1" applyProtection="1">
      <alignment horizontal="center" vertical="center" shrinkToFit="1"/>
    </xf>
    <xf numFmtId="0" fontId="1" fillId="0" borderId="123" xfId="0" applyFont="1" applyFill="1" applyBorder="1" applyAlignment="1" applyProtection="1">
      <alignment horizontal="center" vertical="center" shrinkToFit="1"/>
      <protection locked="0"/>
    </xf>
    <xf numFmtId="0" fontId="1" fillId="0" borderId="213" xfId="0" applyFont="1" applyFill="1" applyBorder="1" applyAlignment="1" applyProtection="1">
      <alignment horizontal="center" vertical="center" shrinkToFit="1"/>
      <protection locked="0"/>
    </xf>
    <xf numFmtId="0" fontId="1" fillId="3" borderId="213" xfId="0" applyFont="1" applyFill="1" applyBorder="1" applyAlignment="1" applyProtection="1">
      <alignment horizontal="center" vertical="center" shrinkToFit="1"/>
    </xf>
    <xf numFmtId="0" fontId="1" fillId="3" borderId="168" xfId="0" applyFont="1" applyFill="1" applyBorder="1" applyAlignment="1" applyProtection="1">
      <alignment horizontal="center" vertical="center" shrinkToFit="1"/>
    </xf>
    <xf numFmtId="38" fontId="15" fillId="0" borderId="74" xfId="4" applyFont="1" applyFill="1" applyBorder="1" applyAlignment="1" applyProtection="1">
      <alignment horizontal="center" vertical="center"/>
      <protection locked="0"/>
    </xf>
    <xf numFmtId="38" fontId="15" fillId="0" borderId="103" xfId="4" applyFont="1" applyFill="1" applyBorder="1" applyAlignment="1" applyProtection="1">
      <alignment horizontal="center" vertical="center"/>
      <protection locked="0"/>
    </xf>
    <xf numFmtId="38" fontId="15" fillId="0" borderId="157" xfId="4" applyFont="1" applyFill="1" applyBorder="1" applyAlignment="1" applyProtection="1">
      <alignment horizontal="center" vertical="center"/>
      <protection locked="0"/>
    </xf>
    <xf numFmtId="38" fontId="15" fillId="0" borderId="249" xfId="4" applyFont="1" applyFill="1" applyBorder="1" applyAlignment="1" applyProtection="1">
      <alignment horizontal="center" vertical="center"/>
      <protection locked="0"/>
    </xf>
    <xf numFmtId="38" fontId="15" fillId="0" borderId="74" xfId="4" applyFont="1" applyFill="1" applyBorder="1" applyAlignment="1" applyProtection="1">
      <alignment horizontal="center" vertical="center" wrapText="1"/>
      <protection locked="0"/>
    </xf>
    <xf numFmtId="0" fontId="1" fillId="0" borderId="65" xfId="0" applyFont="1" applyFill="1" applyBorder="1" applyProtection="1">
      <protection locked="0"/>
    </xf>
    <xf numFmtId="38" fontId="15" fillId="0" borderId="98" xfId="4" applyFont="1" applyFill="1" applyBorder="1" applyAlignment="1" applyProtection="1">
      <alignment horizontal="center" vertical="center" wrapText="1"/>
      <protection locked="0"/>
    </xf>
    <xf numFmtId="38" fontId="17" fillId="0" borderId="116" xfId="4" applyFont="1" applyFill="1" applyBorder="1" applyAlignment="1" applyProtection="1">
      <alignment horizontal="center" vertical="center"/>
      <protection locked="0"/>
    </xf>
    <xf numFmtId="38" fontId="15" fillId="0" borderId="107" xfId="4" applyFont="1" applyFill="1" applyBorder="1" applyAlignment="1" applyProtection="1">
      <alignment horizontal="center" vertical="center" wrapText="1"/>
      <protection locked="0"/>
    </xf>
    <xf numFmtId="38" fontId="17" fillId="0" borderId="109" xfId="4" applyFont="1" applyFill="1" applyBorder="1" applyAlignment="1" applyProtection="1">
      <alignment horizontal="center" vertical="center"/>
      <protection locked="0"/>
    </xf>
    <xf numFmtId="38" fontId="18" fillId="4" borderId="49" xfId="4" applyFont="1" applyFill="1" applyBorder="1" applyAlignment="1" applyProtection="1">
      <alignment horizontal="center" vertical="center" shrinkToFit="1"/>
      <protection locked="0"/>
    </xf>
    <xf numFmtId="38" fontId="18" fillId="4" borderId="184" xfId="4" applyFont="1" applyFill="1" applyBorder="1" applyAlignment="1" applyProtection="1">
      <alignment horizontal="center" vertical="center" shrinkToFit="1"/>
      <protection locked="0"/>
    </xf>
    <xf numFmtId="38" fontId="18" fillId="4" borderId="53" xfId="4" applyFont="1" applyFill="1" applyBorder="1" applyAlignment="1" applyProtection="1">
      <alignment horizontal="center" vertical="center" shrinkToFit="1"/>
      <protection locked="0"/>
    </xf>
    <xf numFmtId="38" fontId="18" fillId="4" borderId="183" xfId="4" applyFont="1" applyFill="1" applyBorder="1" applyAlignment="1" applyProtection="1">
      <alignment horizontal="center" vertical="center" shrinkToFit="1"/>
      <protection locked="0"/>
    </xf>
    <xf numFmtId="38" fontId="18" fillId="4" borderId="57" xfId="4" applyFont="1" applyFill="1" applyBorder="1" applyAlignment="1" applyProtection="1">
      <alignment horizontal="center" vertical="center" shrinkToFit="1"/>
      <protection locked="0"/>
    </xf>
    <xf numFmtId="38" fontId="18" fillId="4" borderId="182" xfId="4" applyFont="1" applyFill="1" applyBorder="1" applyAlignment="1" applyProtection="1">
      <alignment horizontal="center" vertical="center" shrinkToFit="1"/>
      <protection locked="0"/>
    </xf>
    <xf numFmtId="38" fontId="15" fillId="0" borderId="248" xfId="4" applyFont="1" applyFill="1" applyBorder="1" applyAlignment="1" applyProtection="1">
      <alignment horizontal="center" vertical="center" wrapText="1"/>
      <protection locked="0"/>
    </xf>
    <xf numFmtId="38" fontId="15" fillId="0" borderId="67" xfId="4" applyFont="1" applyFill="1" applyBorder="1" applyAlignment="1" applyProtection="1">
      <alignment horizontal="center" vertical="center" wrapText="1"/>
      <protection locked="0"/>
    </xf>
    <xf numFmtId="38" fontId="18" fillId="0" borderId="78" xfId="4" applyFont="1" applyFill="1" applyBorder="1" applyAlignment="1" applyProtection="1">
      <alignment horizontal="left" vertical="center" shrinkToFit="1"/>
      <protection locked="0"/>
    </xf>
    <xf numFmtId="38" fontId="15" fillId="0" borderId="81" xfId="4" applyFont="1" applyFill="1" applyBorder="1" applyAlignment="1" applyProtection="1">
      <alignment horizontal="center" vertical="center" wrapText="1"/>
      <protection locked="0"/>
    </xf>
    <xf numFmtId="38" fontId="15" fillId="0" borderId="124" xfId="4" applyFont="1" applyFill="1" applyBorder="1" applyAlignment="1" applyProtection="1">
      <alignment horizontal="center" vertical="center" wrapText="1"/>
      <protection locked="0"/>
    </xf>
    <xf numFmtId="38" fontId="15" fillId="0" borderId="125" xfId="4" applyFont="1" applyFill="1" applyBorder="1" applyAlignment="1" applyProtection="1">
      <alignment horizontal="center" vertical="center" wrapText="1"/>
      <protection locked="0"/>
    </xf>
    <xf numFmtId="0" fontId="1" fillId="0" borderId="110" xfId="0" applyFont="1" applyFill="1" applyBorder="1" applyAlignment="1" applyProtection="1">
      <alignment horizontal="center" vertical="center"/>
      <protection locked="0"/>
    </xf>
    <xf numFmtId="0" fontId="1" fillId="0" borderId="253" xfId="0" applyFont="1" applyFill="1" applyBorder="1" applyAlignment="1" applyProtection="1">
      <alignment horizontal="center" vertical="center"/>
      <protection locked="0"/>
    </xf>
    <xf numFmtId="176" fontId="1" fillId="0" borderId="254" xfId="0" applyNumberFormat="1" applyFont="1" applyFill="1" applyBorder="1" applyAlignment="1" applyProtection="1">
      <alignment horizontal="center" vertical="center" shrinkToFit="1"/>
      <protection locked="0"/>
    </xf>
    <xf numFmtId="176" fontId="1" fillId="0" borderId="253" xfId="0" applyNumberFormat="1" applyFont="1" applyFill="1" applyBorder="1" applyAlignment="1" applyProtection="1">
      <alignment horizontal="center" vertical="center" shrinkToFit="1"/>
      <protection locked="0"/>
    </xf>
    <xf numFmtId="176" fontId="1" fillId="0" borderId="36" xfId="0" applyNumberFormat="1" applyFont="1" applyFill="1" applyBorder="1" applyAlignment="1" applyProtection="1">
      <alignment horizontal="center" vertical="center" shrinkToFit="1"/>
      <protection locked="0"/>
    </xf>
    <xf numFmtId="176" fontId="1" fillId="0" borderId="110" xfId="0" applyNumberFormat="1" applyFont="1" applyFill="1" applyBorder="1" applyAlignment="1" applyProtection="1">
      <alignment horizontal="center" vertical="center" shrinkToFit="1"/>
      <protection locked="0"/>
    </xf>
    <xf numFmtId="0" fontId="1" fillId="0" borderId="255" xfId="0" applyFont="1" applyBorder="1" applyProtection="1">
      <protection locked="0"/>
    </xf>
    <xf numFmtId="0" fontId="1" fillId="0" borderId="253" xfId="0" applyFont="1" applyBorder="1" applyProtection="1">
      <protection locked="0"/>
    </xf>
    <xf numFmtId="176" fontId="1" fillId="3" borderId="256" xfId="0" applyNumberFormat="1" applyFont="1" applyFill="1" applyBorder="1" applyAlignment="1" applyProtection="1">
      <alignment horizontal="center" vertical="center"/>
    </xf>
    <xf numFmtId="176" fontId="1" fillId="3" borderId="100" xfId="0" applyNumberFormat="1" applyFont="1" applyFill="1" applyBorder="1" applyAlignment="1" applyProtection="1">
      <alignment horizontal="center" vertical="center"/>
    </xf>
    <xf numFmtId="0" fontId="1" fillId="0" borderId="254" xfId="0" applyFont="1" applyFill="1" applyBorder="1" applyAlignment="1" applyProtection="1">
      <alignment horizontal="center" vertical="center"/>
      <protection locked="0"/>
    </xf>
    <xf numFmtId="0" fontId="1" fillId="0" borderId="36" xfId="0" applyFont="1" applyFill="1" applyBorder="1" applyAlignment="1" applyProtection="1">
      <alignment horizontal="center" vertical="center"/>
      <protection locked="0"/>
    </xf>
    <xf numFmtId="0" fontId="1" fillId="4" borderId="36" xfId="0" applyFont="1" applyFill="1" applyBorder="1" applyAlignment="1" applyProtection="1">
      <alignment horizontal="left" shrinkToFit="1"/>
      <protection locked="0"/>
    </xf>
    <xf numFmtId="0" fontId="1" fillId="4" borderId="101" xfId="0" applyFont="1" applyFill="1" applyBorder="1" applyAlignment="1" applyProtection="1">
      <alignment horizontal="left" shrinkToFit="1"/>
      <protection locked="0"/>
    </xf>
    <xf numFmtId="0" fontId="1" fillId="4" borderId="36" xfId="0" applyFont="1" applyFill="1" applyBorder="1" applyAlignment="1" applyProtection="1">
      <alignment horizontal="center" shrinkToFit="1"/>
      <protection locked="0"/>
    </xf>
    <xf numFmtId="0" fontId="1" fillId="4" borderId="101" xfId="0" applyFont="1" applyFill="1" applyBorder="1" applyAlignment="1" applyProtection="1">
      <alignment horizontal="center" shrinkToFit="1"/>
      <protection locked="0"/>
    </xf>
    <xf numFmtId="0" fontId="1" fillId="0" borderId="254"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2" fillId="0" borderId="75" xfId="0" applyFont="1" applyBorder="1" applyAlignment="1" applyProtection="1">
      <alignment horizontal="center" wrapText="1"/>
      <protection locked="0"/>
    </xf>
    <xf numFmtId="0" fontId="1" fillId="0" borderId="26"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176" fontId="1" fillId="0" borderId="254" xfId="0" applyNumberFormat="1" applyFont="1" applyBorder="1" applyAlignment="1" applyProtection="1">
      <alignment horizontal="center" vertical="center" shrinkToFit="1"/>
      <protection locked="0"/>
    </xf>
    <xf numFmtId="176" fontId="1" fillId="0" borderId="36" xfId="0" applyNumberFormat="1" applyFont="1" applyBorder="1" applyAlignment="1" applyProtection="1">
      <alignment horizontal="center" vertical="center" shrinkToFit="1"/>
      <protection locked="0"/>
    </xf>
    <xf numFmtId="0" fontId="1" fillId="0" borderId="103" xfId="0" applyFont="1" applyFill="1" applyBorder="1" applyAlignment="1" applyProtection="1">
      <alignment horizontal="center" vertical="center" shrinkToFit="1"/>
    </xf>
    <xf numFmtId="0" fontId="1" fillId="0" borderId="128" xfId="0" applyFont="1" applyFill="1" applyBorder="1" applyAlignment="1" applyProtection="1">
      <alignment horizontal="center" vertical="center" shrinkToFit="1"/>
    </xf>
    <xf numFmtId="38" fontId="4" fillId="0" borderId="107" xfId="4" applyFont="1" applyFill="1" applyBorder="1" applyAlignment="1" applyProtection="1">
      <alignment horizontal="center" vertical="center" wrapText="1"/>
      <protection locked="0"/>
    </xf>
    <xf numFmtId="38" fontId="4" fillId="0" borderId="109" xfId="4" applyFont="1" applyFill="1" applyBorder="1" applyAlignment="1" applyProtection="1">
      <alignment horizontal="center" vertical="center"/>
      <protection locked="0"/>
    </xf>
    <xf numFmtId="38" fontId="7" fillId="0" borderId="99" xfId="4" applyFont="1" applyFill="1" applyBorder="1" applyAlignment="1" applyProtection="1">
      <alignment horizontal="center" vertical="center" wrapText="1"/>
      <protection locked="0"/>
    </xf>
    <xf numFmtId="38" fontId="1" fillId="0" borderId="126" xfId="4" applyFont="1" applyFill="1" applyBorder="1" applyAlignment="1" applyProtection="1">
      <alignment horizontal="center" vertical="center"/>
      <protection locked="0"/>
    </xf>
    <xf numFmtId="0" fontId="18" fillId="4" borderId="53" xfId="4" applyNumberFormat="1" applyFont="1" applyFill="1" applyBorder="1" applyAlignment="1" applyProtection="1">
      <alignment horizontal="center" vertical="center" shrinkToFit="1"/>
      <protection locked="0"/>
    </xf>
    <xf numFmtId="0" fontId="18" fillId="4" borderId="183" xfId="4" applyNumberFormat="1" applyFont="1" applyFill="1" applyBorder="1" applyAlignment="1" applyProtection="1">
      <alignment horizontal="center" vertical="center" shrinkToFit="1"/>
      <protection locked="0"/>
    </xf>
    <xf numFmtId="0" fontId="1" fillId="0" borderId="250" xfId="0" applyFont="1" applyFill="1" applyBorder="1" applyAlignment="1" applyProtection="1">
      <alignment horizontal="center" vertical="center" shrinkToFit="1"/>
      <protection locked="0"/>
    </xf>
    <xf numFmtId="0" fontId="1" fillId="0" borderId="77" xfId="0" applyFont="1" applyFill="1" applyBorder="1" applyAlignment="1" applyProtection="1">
      <alignment horizontal="center" vertical="center" shrinkToFit="1"/>
      <protection locked="0"/>
    </xf>
    <xf numFmtId="0" fontId="1" fillId="0" borderId="97" xfId="0" applyFont="1" applyFill="1" applyBorder="1" applyAlignment="1" applyProtection="1">
      <alignment horizontal="center" vertical="center" shrinkToFit="1"/>
      <protection locked="0"/>
    </xf>
    <xf numFmtId="0" fontId="1" fillId="0" borderId="33" xfId="0" applyFont="1" applyFill="1" applyBorder="1" applyAlignment="1" applyProtection="1">
      <alignment horizontal="center" vertical="center" shrinkToFit="1"/>
      <protection locked="0"/>
    </xf>
    <xf numFmtId="0" fontId="1" fillId="0" borderId="39" xfId="0" applyFont="1" applyFill="1" applyBorder="1" applyAlignment="1" applyProtection="1">
      <alignment horizontal="center" vertical="center" shrinkToFit="1"/>
      <protection locked="0"/>
    </xf>
    <xf numFmtId="0" fontId="1" fillId="0" borderId="21" xfId="0" applyFont="1" applyFill="1" applyBorder="1" applyAlignment="1" applyProtection="1">
      <alignment horizontal="center" vertical="center" shrinkToFit="1"/>
      <protection locked="0"/>
    </xf>
    <xf numFmtId="0" fontId="1" fillId="0" borderId="250" xfId="0" applyFont="1" applyFill="1" applyBorder="1" applyAlignment="1" applyProtection="1">
      <alignment horizontal="center" vertical="center" shrinkToFit="1"/>
    </xf>
    <xf numFmtId="0" fontId="1" fillId="0" borderId="97" xfId="0" applyFont="1" applyFill="1" applyBorder="1" applyAlignment="1" applyProtection="1">
      <alignment horizontal="center" vertical="center" shrinkToFit="1"/>
    </xf>
    <xf numFmtId="0" fontId="1" fillId="0" borderId="33" xfId="0" applyFont="1" applyFill="1" applyBorder="1" applyAlignment="1" applyProtection="1">
      <alignment horizontal="center" vertical="center" shrinkToFit="1"/>
    </xf>
    <xf numFmtId="0" fontId="1" fillId="0" borderId="21" xfId="0" applyFont="1" applyFill="1" applyBorder="1" applyAlignment="1" applyProtection="1">
      <alignment horizontal="center" vertical="center" shrinkToFit="1"/>
    </xf>
    <xf numFmtId="38" fontId="7" fillId="0" borderId="74" xfId="4" applyFont="1" applyFill="1" applyBorder="1" applyAlignment="1" applyProtection="1">
      <alignment horizontal="center" vertical="center"/>
      <protection locked="0"/>
    </xf>
    <xf numFmtId="38" fontId="7" fillId="0" borderId="103" xfId="4" applyFont="1" applyFill="1" applyBorder="1" applyAlignment="1" applyProtection="1">
      <alignment horizontal="center" vertical="center"/>
      <protection locked="0"/>
    </xf>
    <xf numFmtId="38" fontId="7" fillId="0" borderId="157" xfId="4" applyFont="1" applyFill="1" applyBorder="1" applyAlignment="1" applyProtection="1">
      <alignment horizontal="center" vertical="center"/>
      <protection locked="0"/>
    </xf>
    <xf numFmtId="38" fontId="7" fillId="0" borderId="249" xfId="4" applyFont="1" applyFill="1" applyBorder="1" applyAlignment="1" applyProtection="1">
      <alignment horizontal="center" vertical="center"/>
      <protection locked="0"/>
    </xf>
    <xf numFmtId="0" fontId="1" fillId="0" borderId="127" xfId="0" applyFont="1" applyFill="1" applyBorder="1" applyAlignment="1" applyProtection="1">
      <alignment horizontal="center" vertical="center" shrinkToFit="1"/>
      <protection locked="0"/>
    </xf>
    <xf numFmtId="0" fontId="1" fillId="0" borderId="59" xfId="0" applyFont="1" applyFill="1" applyBorder="1" applyAlignment="1" applyProtection="1">
      <alignment horizontal="center" vertical="center" shrinkToFit="1"/>
      <protection locked="0"/>
    </xf>
    <xf numFmtId="38" fontId="19" fillId="0" borderId="210" xfId="4" applyFont="1" applyFill="1" applyBorder="1" applyAlignment="1" applyProtection="1">
      <alignment horizontal="center" vertical="center" wrapText="1"/>
      <protection locked="0"/>
    </xf>
    <xf numFmtId="38" fontId="19" fillId="0" borderId="185" xfId="4" applyFont="1" applyFill="1" applyBorder="1" applyAlignment="1" applyProtection="1">
      <alignment horizontal="center" vertical="center" wrapText="1"/>
      <protection locked="0"/>
    </xf>
    <xf numFmtId="38" fontId="19" fillId="0" borderId="63" xfId="4" applyFont="1" applyFill="1" applyBorder="1" applyAlignment="1" applyProtection="1">
      <alignment horizontal="center" vertical="center" wrapText="1"/>
      <protection locked="0"/>
    </xf>
    <xf numFmtId="38" fontId="19" fillId="0" borderId="106" xfId="4" applyFont="1" applyFill="1" applyBorder="1" applyAlignment="1" applyProtection="1">
      <alignment horizontal="center" vertical="center" wrapText="1"/>
      <protection locked="0"/>
    </xf>
    <xf numFmtId="38" fontId="19" fillId="0" borderId="0" xfId="4" applyFont="1" applyFill="1" applyBorder="1" applyAlignment="1" applyProtection="1">
      <alignment horizontal="center" vertical="center" wrapText="1"/>
      <protection locked="0"/>
    </xf>
    <xf numFmtId="38" fontId="19" fillId="0" borderId="75" xfId="4" applyFont="1" applyFill="1" applyBorder="1" applyAlignment="1" applyProtection="1">
      <alignment horizontal="center" vertical="center" wrapText="1"/>
      <protection locked="0"/>
    </xf>
    <xf numFmtId="38" fontId="19" fillId="0" borderId="61" xfId="4" applyFont="1" applyFill="1" applyBorder="1" applyAlignment="1" applyProtection="1">
      <alignment horizontal="center" vertical="center" wrapText="1"/>
      <protection locked="0"/>
    </xf>
    <xf numFmtId="38" fontId="19" fillId="0" borderId="76" xfId="4" applyFont="1" applyFill="1" applyBorder="1" applyAlignment="1" applyProtection="1">
      <alignment horizontal="center" vertical="center" wrapText="1"/>
      <protection locked="0"/>
    </xf>
    <xf numFmtId="38" fontId="19" fillId="0" borderId="70" xfId="4" applyFont="1" applyFill="1" applyBorder="1" applyAlignment="1" applyProtection="1">
      <alignment horizontal="center" vertical="center" wrapText="1"/>
      <protection locked="0"/>
    </xf>
    <xf numFmtId="0" fontId="18" fillId="4" borderId="49" xfId="4" applyNumberFormat="1" applyFont="1" applyFill="1" applyBorder="1" applyAlignment="1" applyProtection="1">
      <alignment horizontal="center" vertical="center" shrinkToFit="1"/>
      <protection locked="0"/>
    </xf>
    <xf numFmtId="0" fontId="18" fillId="4" borderId="184" xfId="4" applyNumberFormat="1" applyFont="1" applyFill="1" applyBorder="1" applyAlignment="1" applyProtection="1">
      <alignment horizontal="center" vertical="center" shrinkToFit="1"/>
      <protection locked="0"/>
    </xf>
    <xf numFmtId="0" fontId="18" fillId="4" borderId="57" xfId="4" applyNumberFormat="1" applyFont="1" applyFill="1" applyBorder="1" applyAlignment="1" applyProtection="1">
      <alignment horizontal="center" vertical="center" shrinkToFit="1"/>
      <protection locked="0"/>
    </xf>
    <xf numFmtId="0" fontId="18" fillId="4" borderId="182" xfId="4" applyNumberFormat="1" applyFont="1" applyFill="1" applyBorder="1" applyAlignment="1" applyProtection="1">
      <alignment horizontal="center" vertical="center" shrinkToFit="1"/>
      <protection locked="0"/>
    </xf>
    <xf numFmtId="38" fontId="4" fillId="0" borderId="99" xfId="4" applyFont="1" applyFill="1" applyBorder="1" applyAlignment="1" applyProtection="1">
      <alignment horizontal="center" vertical="center" wrapText="1"/>
      <protection locked="0"/>
    </xf>
    <xf numFmtId="38" fontId="4" fillId="0" borderId="126" xfId="4" applyFont="1" applyFill="1" applyBorder="1" applyAlignment="1" applyProtection="1">
      <alignment horizontal="center" vertical="center" wrapText="1"/>
      <protection locked="0"/>
    </xf>
    <xf numFmtId="38" fontId="7" fillId="0" borderId="74" xfId="4" applyFont="1" applyFill="1" applyBorder="1" applyAlignment="1" applyProtection="1">
      <alignment horizontal="center" vertical="center" wrapText="1"/>
      <protection locked="0"/>
    </xf>
    <xf numFmtId="38" fontId="7" fillId="0" borderId="82" xfId="4" applyFont="1" applyFill="1" applyBorder="1" applyAlignment="1" applyProtection="1">
      <alignment horizontal="center" vertical="center" wrapText="1"/>
      <protection locked="0"/>
    </xf>
    <xf numFmtId="38" fontId="7" fillId="0" borderId="103" xfId="4" applyFont="1" applyFill="1" applyBorder="1" applyAlignment="1" applyProtection="1">
      <alignment horizontal="center" vertical="center" wrapText="1"/>
      <protection locked="0"/>
    </xf>
    <xf numFmtId="38" fontId="7" fillId="0" borderId="69" xfId="4" applyFont="1" applyFill="1" applyBorder="1" applyAlignment="1" applyProtection="1">
      <alignment horizontal="center" vertical="center" wrapText="1"/>
      <protection locked="0"/>
    </xf>
    <xf numFmtId="38" fontId="7" fillId="0" borderId="0" xfId="4" applyFont="1" applyFill="1" applyBorder="1" applyAlignment="1" applyProtection="1">
      <alignment horizontal="center" vertical="center" wrapText="1"/>
      <protection locked="0"/>
    </xf>
    <xf numFmtId="38" fontId="7" fillId="0" borderId="68" xfId="4" applyFont="1" applyFill="1" applyBorder="1" applyAlignment="1" applyProtection="1">
      <alignment horizontal="center" vertical="center" wrapText="1"/>
      <protection locked="0"/>
    </xf>
    <xf numFmtId="38" fontId="7" fillId="0" borderId="79" xfId="4" applyFont="1" applyFill="1" applyBorder="1" applyAlignment="1" applyProtection="1">
      <alignment horizontal="center" vertical="center" wrapText="1"/>
      <protection locked="0"/>
    </xf>
    <xf numFmtId="38" fontId="7" fillId="0" borderId="78" xfId="4" applyFont="1" applyFill="1" applyBorder="1" applyAlignment="1" applyProtection="1">
      <alignment horizontal="center" vertical="center" wrapText="1"/>
      <protection locked="0"/>
    </xf>
    <xf numFmtId="38" fontId="7" fillId="0" borderId="128" xfId="4" applyFont="1" applyFill="1" applyBorder="1" applyAlignment="1" applyProtection="1">
      <alignment horizontal="center" vertical="center" wrapText="1"/>
      <protection locked="0"/>
    </xf>
    <xf numFmtId="0" fontId="1" fillId="3" borderId="250" xfId="0" applyFont="1" applyFill="1" applyBorder="1" applyAlignment="1" applyProtection="1">
      <alignment horizontal="center" vertical="center" shrinkToFit="1"/>
    </xf>
    <xf numFmtId="0" fontId="1" fillId="3" borderId="97" xfId="0" applyFont="1" applyFill="1" applyBorder="1" applyAlignment="1" applyProtection="1">
      <alignment horizontal="center" vertical="center" shrinkToFit="1"/>
    </xf>
    <xf numFmtId="0" fontId="1" fillId="3" borderId="33" xfId="0" applyFont="1" applyFill="1" applyBorder="1" applyAlignment="1" applyProtection="1">
      <alignment horizontal="center" vertical="center" shrinkToFit="1"/>
    </xf>
    <xf numFmtId="0" fontId="1" fillId="3" borderId="21" xfId="0" applyFont="1" applyFill="1" applyBorder="1" applyAlignment="1" applyProtection="1">
      <alignment horizontal="center" vertical="center" shrinkToFit="1"/>
    </xf>
    <xf numFmtId="0" fontId="1" fillId="0" borderId="119" xfId="0" applyFont="1" applyFill="1" applyBorder="1" applyAlignment="1" applyProtection="1">
      <alignment horizontal="center" vertical="center" shrinkToFit="1"/>
      <protection locked="0"/>
    </xf>
    <xf numFmtId="0" fontId="1" fillId="0" borderId="257" xfId="0" applyFont="1" applyFill="1" applyBorder="1" applyAlignment="1" applyProtection="1">
      <alignment horizontal="center" vertical="center" shrinkToFit="1"/>
      <protection locked="0"/>
    </xf>
    <xf numFmtId="38" fontId="7" fillId="0" borderId="258" xfId="4" applyFont="1" applyFill="1" applyBorder="1" applyAlignment="1" applyProtection="1">
      <alignment horizontal="center" vertical="center"/>
      <protection locked="0"/>
    </xf>
    <xf numFmtId="38" fontId="1" fillId="0" borderId="157" xfId="4" applyFont="1" applyFill="1" applyBorder="1" applyAlignment="1" applyProtection="1">
      <alignment horizontal="center" vertical="center"/>
      <protection locked="0"/>
    </xf>
    <xf numFmtId="38" fontId="15" fillId="0" borderId="210" xfId="4" applyFont="1" applyFill="1" applyBorder="1" applyAlignment="1" applyProtection="1">
      <alignment horizontal="center" vertical="center" wrapText="1"/>
      <protection locked="0"/>
    </xf>
    <xf numFmtId="38" fontId="15" fillId="0" borderId="185" xfId="4" applyFont="1" applyFill="1" applyBorder="1" applyAlignment="1" applyProtection="1">
      <alignment horizontal="center" vertical="center"/>
      <protection locked="0"/>
    </xf>
    <xf numFmtId="38" fontId="15" fillId="0" borderId="63" xfId="4" applyFont="1" applyFill="1" applyBorder="1" applyAlignment="1" applyProtection="1">
      <alignment horizontal="center" vertical="center"/>
      <protection locked="0"/>
    </xf>
    <xf numFmtId="38" fontId="15" fillId="0" borderId="61" xfId="4" applyFont="1" applyFill="1" applyBorder="1" applyAlignment="1" applyProtection="1">
      <alignment horizontal="center" vertical="center"/>
      <protection locked="0"/>
    </xf>
    <xf numFmtId="38" fontId="15" fillId="0" borderId="76" xfId="4" applyFont="1" applyFill="1" applyBorder="1" applyAlignment="1" applyProtection="1">
      <alignment horizontal="center" vertical="center"/>
      <protection locked="0"/>
    </xf>
    <xf numFmtId="38" fontId="15" fillId="0" borderId="70" xfId="4" applyFont="1" applyFill="1" applyBorder="1" applyAlignment="1" applyProtection="1">
      <alignment horizontal="center" vertical="center"/>
      <protection locked="0"/>
    </xf>
    <xf numFmtId="38" fontId="15" fillId="0" borderId="122" xfId="4" applyFont="1" applyFill="1" applyBorder="1" applyAlignment="1" applyProtection="1">
      <alignment horizontal="left" vertical="center" wrapText="1"/>
      <protection locked="0"/>
    </xf>
    <xf numFmtId="38" fontId="15" fillId="0" borderId="252" xfId="4" applyFont="1" applyFill="1" applyBorder="1" applyAlignment="1" applyProtection="1">
      <alignment horizontal="left" vertical="center" wrapText="1"/>
      <protection locked="0"/>
    </xf>
    <xf numFmtId="186" fontId="0" fillId="5" borderId="74" xfId="0" applyNumberFormat="1" applyFill="1" applyBorder="1" applyAlignment="1" applyProtection="1">
      <alignment horizontal="distributed" vertical="center"/>
    </xf>
    <xf numFmtId="0" fontId="0" fillId="5" borderId="77" xfId="0" applyFill="1" applyBorder="1" applyAlignment="1" applyProtection="1">
      <alignment horizontal="distributed"/>
    </xf>
    <xf numFmtId="186" fontId="0" fillId="5" borderId="26" xfId="0" applyNumberFormat="1" applyFill="1" applyBorder="1" applyAlignment="1" applyProtection="1">
      <alignment horizontal="distributed" vertical="center"/>
    </xf>
    <xf numFmtId="0" fontId="0" fillId="5" borderId="41" xfId="0" applyFill="1" applyBorder="1" applyAlignment="1" applyProtection="1">
      <alignment horizontal="distributed"/>
    </xf>
    <xf numFmtId="186" fontId="0" fillId="5" borderId="41" xfId="0" applyNumberFormat="1" applyFill="1" applyBorder="1" applyAlignment="1" applyProtection="1">
      <alignment horizontal="distributed" vertical="center"/>
    </xf>
    <xf numFmtId="186" fontId="0" fillId="5" borderId="72" xfId="0" applyNumberFormat="1" applyFill="1" applyBorder="1" applyAlignment="1" applyProtection="1">
      <alignment horizontal="distributed" vertical="center"/>
    </xf>
    <xf numFmtId="0" fontId="0" fillId="5" borderId="41" xfId="0" applyFill="1" applyBorder="1" applyAlignment="1" applyProtection="1">
      <alignment vertical="center"/>
    </xf>
    <xf numFmtId="186" fontId="1" fillId="5" borderId="73" xfId="0" applyNumberFormat="1" applyFont="1" applyFill="1" applyBorder="1" applyAlignment="1" applyProtection="1">
      <alignment vertical="center" textRotation="255"/>
    </xf>
    <xf numFmtId="186" fontId="1" fillId="5" borderId="34" xfId="0" applyNumberFormat="1" applyFont="1" applyFill="1" applyBorder="1" applyAlignment="1" applyProtection="1">
      <alignment vertical="center" textRotation="255"/>
    </xf>
    <xf numFmtId="186" fontId="0" fillId="5" borderId="210" xfId="0" applyNumberFormat="1" applyFill="1" applyBorder="1" applyAlignment="1" applyProtection="1">
      <alignment horizontal="distributed" vertical="center"/>
    </xf>
    <xf numFmtId="0" fontId="0" fillId="5" borderId="185" xfId="0" applyFill="1" applyBorder="1" applyAlignment="1" applyProtection="1">
      <alignment vertical="center"/>
    </xf>
    <xf numFmtId="186" fontId="0" fillId="5" borderId="65" xfId="0" applyNumberFormat="1" applyFill="1" applyBorder="1" applyAlignment="1" applyProtection="1">
      <alignment vertical="center" textRotation="255"/>
    </xf>
    <xf numFmtId="186" fontId="1" fillId="5" borderId="65" xfId="0" applyNumberFormat="1" applyFont="1" applyFill="1" applyBorder="1" applyAlignment="1" applyProtection="1">
      <alignment vertical="center" textRotation="255"/>
    </xf>
    <xf numFmtId="0" fontId="0" fillId="5" borderId="62" xfId="0" applyFill="1" applyBorder="1" applyAlignment="1" applyProtection="1">
      <alignment vertical="center" textRotation="255"/>
    </xf>
    <xf numFmtId="186" fontId="0" fillId="5" borderId="185" xfId="0" applyNumberFormat="1" applyFill="1" applyBorder="1" applyAlignment="1" applyProtection="1">
      <alignment horizontal="distributed" vertical="center"/>
    </xf>
    <xf numFmtId="0" fontId="0" fillId="5" borderId="185" xfId="0" applyFill="1" applyBorder="1" applyAlignment="1" applyProtection="1">
      <alignment horizontal="distributed" vertical="center"/>
    </xf>
    <xf numFmtId="186" fontId="0" fillId="5" borderId="39" xfId="0" applyNumberFormat="1" applyFill="1" applyBorder="1" applyAlignment="1" applyProtection="1">
      <alignment horizontal="distributed" vertical="center"/>
    </xf>
    <xf numFmtId="0" fontId="0" fillId="5" borderId="39" xfId="0" applyFill="1" applyBorder="1" applyAlignment="1" applyProtection="1">
      <alignment horizontal="distributed" vertical="center"/>
    </xf>
    <xf numFmtId="0" fontId="0" fillId="5" borderId="77" xfId="0" applyFill="1" applyBorder="1" applyAlignment="1" applyProtection="1">
      <alignment horizontal="distributed" vertical="center"/>
    </xf>
    <xf numFmtId="0" fontId="0" fillId="5" borderId="41" xfId="0" applyFill="1" applyBorder="1" applyAlignment="1" applyProtection="1">
      <alignment horizontal="distributed" vertical="center"/>
    </xf>
    <xf numFmtId="38" fontId="1" fillId="5" borderId="27" xfId="4" applyFont="1" applyFill="1" applyBorder="1" applyAlignment="1" applyProtection="1">
      <alignment horizontal="center" vertical="center" textRotation="255"/>
    </xf>
    <xf numFmtId="38" fontId="1" fillId="5" borderId="27" xfId="4" quotePrefix="1" applyFont="1" applyFill="1" applyBorder="1" applyAlignment="1" applyProtection="1">
      <alignment horizontal="center" vertical="center" textRotation="255"/>
    </xf>
    <xf numFmtId="186" fontId="0" fillId="5" borderId="74" xfId="0" applyNumberFormat="1" applyFill="1" applyBorder="1" applyAlignment="1" applyProtection="1">
      <alignment vertical="center"/>
    </xf>
    <xf numFmtId="0" fontId="0" fillId="5" borderId="82" xfId="0" applyFill="1" applyBorder="1" applyProtection="1"/>
    <xf numFmtId="186" fontId="0" fillId="5" borderId="53" xfId="0" applyNumberFormat="1" applyFill="1" applyBorder="1" applyAlignment="1" applyProtection="1">
      <alignment vertical="center"/>
    </xf>
    <xf numFmtId="0" fontId="0" fillId="5" borderId="41" xfId="0" applyFill="1" applyBorder="1" applyProtection="1"/>
    <xf numFmtId="186" fontId="0" fillId="5" borderId="121" xfId="0" applyNumberFormat="1" applyFill="1" applyBorder="1" applyAlignment="1" applyProtection="1">
      <alignment vertical="center"/>
    </xf>
    <xf numFmtId="0" fontId="0" fillId="5" borderId="76" xfId="0" applyFill="1" applyBorder="1" applyAlignment="1" applyProtection="1"/>
    <xf numFmtId="186" fontId="0" fillId="5" borderId="49" xfId="0" applyNumberFormat="1" applyFill="1" applyBorder="1" applyAlignment="1" applyProtection="1">
      <alignment vertical="center" wrapText="1"/>
    </xf>
    <xf numFmtId="0" fontId="0" fillId="5" borderId="39" xfId="0" applyFill="1" applyBorder="1" applyAlignment="1" applyProtection="1"/>
    <xf numFmtId="0" fontId="0" fillId="5" borderId="82" xfId="0" applyFill="1" applyBorder="1" applyAlignment="1" applyProtection="1">
      <alignment vertical="center"/>
    </xf>
    <xf numFmtId="0" fontId="3" fillId="0" borderId="0" xfId="0" applyFont="1" applyFill="1" applyBorder="1" applyAlignment="1" applyProtection="1">
      <alignment horizontal="center" vertical="center"/>
      <protection locked="0"/>
    </xf>
    <xf numFmtId="0" fontId="4" fillId="4" borderId="92" xfId="0" applyFont="1" applyFill="1" applyBorder="1" applyAlignment="1" applyProtection="1">
      <alignment horizontal="left" vertical="center" wrapText="1" shrinkToFit="1"/>
      <protection locked="0"/>
    </xf>
    <xf numFmtId="0" fontId="4" fillId="4" borderId="87" xfId="0" applyFont="1" applyFill="1" applyBorder="1" applyAlignment="1" applyProtection="1">
      <alignment horizontal="left" vertical="center" wrapText="1" shrinkToFit="1"/>
      <protection locked="0"/>
    </xf>
    <xf numFmtId="0" fontId="4" fillId="4" borderId="201" xfId="0" applyFont="1" applyFill="1" applyBorder="1" applyAlignment="1" applyProtection="1">
      <alignment horizontal="left" vertical="center" wrapText="1" shrinkToFit="1"/>
      <protection locked="0"/>
    </xf>
    <xf numFmtId="0" fontId="3" fillId="4" borderId="261" xfId="0" applyFont="1" applyFill="1" applyBorder="1" applyAlignment="1" applyProtection="1">
      <alignment horizontal="center" vertical="center" textRotation="255" shrinkToFit="1"/>
      <protection locked="0"/>
    </xf>
    <xf numFmtId="0" fontId="3" fillId="4" borderId="262" xfId="0" applyFont="1" applyFill="1" applyBorder="1" applyAlignment="1" applyProtection="1">
      <alignment horizontal="center" vertical="center" textRotation="255" shrinkToFit="1"/>
      <protection locked="0"/>
    </xf>
    <xf numFmtId="0" fontId="3" fillId="0" borderId="263" xfId="0" applyFont="1" applyFill="1" applyBorder="1" applyAlignment="1" applyProtection="1">
      <alignment horizontal="center" vertical="center" shrinkToFit="1"/>
      <protection locked="0"/>
    </xf>
    <xf numFmtId="0" fontId="3" fillId="0" borderId="264" xfId="0" applyFont="1" applyFill="1" applyBorder="1" applyAlignment="1" applyProtection="1">
      <alignment horizontal="center" vertical="center" shrinkToFit="1"/>
      <protection locked="0"/>
    </xf>
    <xf numFmtId="0" fontId="4" fillId="4" borderId="259" xfId="0" applyFont="1" applyFill="1" applyBorder="1" applyAlignment="1" applyProtection="1">
      <alignment horizontal="left" vertical="center" wrapText="1" shrinkToFit="1"/>
      <protection locked="0"/>
    </xf>
    <xf numFmtId="0" fontId="3" fillId="4" borderId="260" xfId="0" applyFont="1" applyFill="1" applyBorder="1" applyAlignment="1" applyProtection="1">
      <alignment horizontal="center" vertical="center" textRotation="255" shrinkToFit="1"/>
      <protection locked="0"/>
    </xf>
    <xf numFmtId="0" fontId="4" fillId="4" borderId="93" xfId="0" applyFont="1" applyFill="1" applyBorder="1" applyAlignment="1" applyProtection="1">
      <alignment horizontal="left" vertical="center" wrapText="1" shrinkToFit="1"/>
      <protection locked="0"/>
    </xf>
    <xf numFmtId="0" fontId="18" fillId="0" borderId="210" xfId="0" applyFont="1" applyFill="1" applyBorder="1" applyAlignment="1" applyProtection="1">
      <alignment horizontal="center" vertical="center" shrinkToFit="1"/>
      <protection locked="0"/>
    </xf>
    <xf numFmtId="0" fontId="18" fillId="0" borderId="185" xfId="0" applyFont="1" applyFill="1" applyBorder="1" applyAlignment="1" applyProtection="1">
      <alignment horizontal="center" vertical="center" shrinkToFit="1"/>
      <protection locked="0"/>
    </xf>
    <xf numFmtId="0" fontId="18" fillId="0" borderId="63" xfId="0" applyFont="1" applyFill="1" applyBorder="1" applyAlignment="1" applyProtection="1">
      <alignment horizontal="center" vertical="center" shrinkToFit="1"/>
      <protection locked="0"/>
    </xf>
    <xf numFmtId="0" fontId="18" fillId="0" borderId="61" xfId="0" applyFont="1" applyFill="1" applyBorder="1" applyAlignment="1" applyProtection="1">
      <alignment horizontal="center" vertical="center" shrinkToFit="1"/>
      <protection locked="0"/>
    </xf>
    <xf numFmtId="0" fontId="18" fillId="0" borderId="76" xfId="0" applyFont="1" applyFill="1" applyBorder="1" applyAlignment="1" applyProtection="1">
      <alignment horizontal="center" vertical="center" shrinkToFit="1"/>
      <protection locked="0"/>
    </xf>
    <xf numFmtId="0" fontId="18" fillId="0" borderId="70" xfId="0" applyFont="1" applyFill="1" applyBorder="1" applyAlignment="1" applyProtection="1">
      <alignment horizontal="center" vertical="center" shrinkToFit="1"/>
      <protection locked="0"/>
    </xf>
    <xf numFmtId="0" fontId="7" fillId="0" borderId="123" xfId="0" applyFont="1" applyFill="1" applyBorder="1" applyAlignment="1" applyProtection="1">
      <alignment horizontal="center" vertical="center" shrinkToFit="1"/>
      <protection locked="0"/>
    </xf>
    <xf numFmtId="0" fontId="7" fillId="0" borderId="213" xfId="0" applyFont="1" applyFill="1" applyBorder="1" applyAlignment="1" applyProtection="1">
      <alignment horizontal="center" vertical="center" shrinkToFit="1"/>
      <protection locked="0"/>
    </xf>
    <xf numFmtId="0" fontId="7" fillId="3" borderId="213" xfId="0" applyFont="1" applyFill="1" applyBorder="1" applyAlignment="1" applyProtection="1">
      <alignment horizontal="center" vertical="center" shrinkToFit="1"/>
    </xf>
    <xf numFmtId="0" fontId="7" fillId="3" borderId="168" xfId="0" applyFont="1" applyFill="1" applyBorder="1" applyAlignment="1" applyProtection="1">
      <alignment horizontal="center" vertical="center" shrinkToFit="1"/>
    </xf>
    <xf numFmtId="0" fontId="3" fillId="0" borderId="265" xfId="0" applyFont="1" applyFill="1" applyBorder="1" applyAlignment="1" applyProtection="1">
      <alignment horizontal="center" vertical="center"/>
      <protection locked="0"/>
    </xf>
    <xf numFmtId="0" fontId="3" fillId="0" borderId="178" xfId="0" applyFont="1" applyFill="1" applyBorder="1" applyAlignment="1" applyProtection="1">
      <alignment horizontal="center" vertical="center"/>
      <protection locked="0"/>
    </xf>
    <xf numFmtId="0" fontId="5" fillId="0" borderId="260" xfId="0" applyFont="1" applyFill="1" applyBorder="1" applyAlignment="1" applyProtection="1">
      <alignment horizontal="center" vertical="center" textRotation="255"/>
      <protection locked="0"/>
    </xf>
    <xf numFmtId="0" fontId="5" fillId="0" borderId="200" xfId="0" applyFont="1" applyFill="1" applyBorder="1" applyAlignment="1" applyProtection="1">
      <alignment horizontal="center" vertical="center" textRotation="255"/>
      <protection locked="0"/>
    </xf>
    <xf numFmtId="0" fontId="3" fillId="0" borderId="185" xfId="0" applyFont="1" applyFill="1" applyBorder="1" applyAlignment="1" applyProtection="1">
      <alignment horizontal="center" vertical="center" wrapText="1"/>
      <protection locked="0"/>
    </xf>
    <xf numFmtId="0" fontId="3" fillId="0" borderId="132" xfId="0" applyFont="1" applyFill="1" applyBorder="1" applyAlignment="1" applyProtection="1">
      <alignment horizontal="center" vertical="center" wrapText="1"/>
      <protection locked="0"/>
    </xf>
    <xf numFmtId="0" fontId="5" fillId="0" borderId="211" xfId="0" applyFont="1" applyFill="1" applyBorder="1" applyAlignment="1" applyProtection="1">
      <alignment horizontal="center" vertical="center" wrapText="1"/>
      <protection locked="0"/>
    </xf>
    <xf numFmtId="0" fontId="5" fillId="0" borderId="266" xfId="0" applyFont="1" applyFill="1" applyBorder="1" applyAlignment="1" applyProtection="1">
      <alignment horizontal="center" vertical="center" wrapText="1"/>
      <protection locked="0"/>
    </xf>
    <xf numFmtId="0" fontId="3" fillId="0" borderId="211" xfId="0" applyFont="1" applyFill="1" applyBorder="1" applyAlignment="1" applyProtection="1">
      <alignment horizontal="center" vertical="center" wrapText="1"/>
      <protection locked="0"/>
    </xf>
    <xf numFmtId="0" fontId="3" fillId="0" borderId="26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116" xfId="0" applyFont="1" applyFill="1" applyBorder="1" applyAlignment="1" applyProtection="1">
      <alignment horizontal="center" vertical="center" wrapText="1"/>
      <protection locked="0"/>
    </xf>
    <xf numFmtId="0" fontId="4" fillId="4" borderId="20" xfId="17" applyFont="1" applyFill="1" applyBorder="1" applyAlignment="1" applyProtection="1">
      <alignment vertical="center"/>
      <protection locked="0"/>
    </xf>
    <xf numFmtId="0" fontId="4" fillId="4" borderId="8" xfId="17" applyFont="1" applyFill="1" applyBorder="1" applyAlignment="1" applyProtection="1">
      <alignment vertical="center"/>
      <protection locked="0"/>
    </xf>
    <xf numFmtId="0" fontId="4" fillId="4" borderId="16" xfId="17" applyFont="1" applyFill="1" applyBorder="1" applyAlignment="1" applyProtection="1">
      <alignment vertical="center"/>
      <protection locked="0"/>
    </xf>
    <xf numFmtId="191" fontId="4" fillId="3" borderId="19" xfId="17" applyNumberFormat="1" applyFont="1" applyFill="1" applyBorder="1" applyAlignment="1" applyProtection="1">
      <alignment vertical="center" shrinkToFit="1"/>
    </xf>
    <xf numFmtId="191" fontId="4" fillId="3" borderId="7" xfId="17" applyNumberFormat="1" applyFont="1" applyFill="1" applyBorder="1" applyAlignment="1" applyProtection="1">
      <alignment vertical="center" shrinkToFit="1"/>
    </xf>
    <xf numFmtId="191" fontId="4" fillId="3" borderId="15" xfId="17" applyNumberFormat="1" applyFont="1" applyFill="1" applyBorder="1" applyAlignment="1" applyProtection="1">
      <alignment vertical="center" shrinkToFit="1"/>
    </xf>
    <xf numFmtId="0" fontId="4" fillId="4" borderId="12" xfId="17" applyFont="1" applyFill="1" applyBorder="1" applyAlignment="1" applyProtection="1">
      <alignment vertical="center"/>
      <protection locked="0"/>
    </xf>
    <xf numFmtId="0" fontId="4" fillId="4" borderId="4" xfId="17" applyFont="1" applyFill="1" applyBorder="1" applyAlignment="1" applyProtection="1">
      <alignment vertical="center"/>
      <protection locked="0"/>
    </xf>
    <xf numFmtId="191" fontId="4" fillId="3" borderId="11" xfId="17" applyNumberFormat="1" applyFont="1" applyFill="1" applyBorder="1" applyAlignment="1" applyProtection="1">
      <alignment vertical="center" shrinkToFit="1"/>
    </xf>
    <xf numFmtId="191" fontId="4" fillId="3" borderId="3" xfId="17" applyNumberFormat="1" applyFont="1" applyFill="1" applyBorder="1" applyAlignment="1" applyProtection="1">
      <alignment vertical="center" shrinkToFit="1"/>
    </xf>
    <xf numFmtId="0" fontId="13" fillId="0" borderId="0" xfId="16" applyFont="1" applyFill="1" applyBorder="1" applyAlignment="1" applyProtection="1">
      <alignment horizontal="left" vertical="top" wrapText="1"/>
      <protection locked="0"/>
    </xf>
    <xf numFmtId="195" fontId="4" fillId="3" borderId="122" xfId="17" applyNumberFormat="1" applyFont="1" applyFill="1" applyBorder="1" applyAlignment="1" applyProtection="1">
      <alignment horizontal="left" vertical="center" wrapText="1"/>
    </xf>
    <xf numFmtId="195" fontId="4" fillId="3" borderId="252" xfId="17" applyNumberFormat="1" applyFont="1" applyFill="1" applyBorder="1" applyAlignment="1" applyProtection="1">
      <alignment horizontal="left" vertical="center" wrapText="1"/>
    </xf>
    <xf numFmtId="0" fontId="3" fillId="0" borderId="267" xfId="17" applyFont="1" applyFill="1" applyBorder="1" applyAlignment="1" applyProtection="1">
      <alignment horizontal="center" vertical="center"/>
      <protection locked="0"/>
    </xf>
    <xf numFmtId="0" fontId="3" fillId="0" borderId="268" xfId="17" applyFont="1" applyFill="1" applyBorder="1" applyAlignment="1" applyProtection="1">
      <alignment horizontal="center" vertical="center"/>
      <protection locked="0"/>
    </xf>
    <xf numFmtId="0" fontId="3" fillId="0" borderId="269" xfId="17" applyFont="1" applyFill="1" applyBorder="1" applyAlignment="1" applyProtection="1">
      <alignment horizontal="center" vertical="center"/>
      <protection locked="0"/>
    </xf>
    <xf numFmtId="0" fontId="3" fillId="0" borderId="270" xfId="17" applyFont="1" applyFill="1" applyBorder="1" applyAlignment="1" applyProtection="1">
      <alignment horizontal="center" vertical="center"/>
      <protection locked="0"/>
    </xf>
    <xf numFmtId="0" fontId="3" fillId="0" borderId="0" xfId="16" applyFont="1" applyAlignment="1" applyProtection="1">
      <protection locked="0"/>
    </xf>
    <xf numFmtId="0" fontId="1" fillId="0" borderId="0" xfId="0" applyFont="1" applyAlignment="1" applyProtection="1">
      <protection locked="0"/>
    </xf>
    <xf numFmtId="0" fontId="3" fillId="0" borderId="82" xfId="16" applyFont="1" applyFill="1" applyBorder="1" applyAlignment="1" applyProtection="1">
      <alignment horizontal="left" wrapText="1"/>
      <protection locked="0"/>
    </xf>
    <xf numFmtId="197" fontId="35" fillId="0" borderId="98" xfId="0" applyNumberFormat="1" applyFont="1" applyFill="1" applyBorder="1" applyAlignment="1" applyProtection="1">
      <alignment horizontal="center" vertical="center" wrapText="1"/>
      <protection locked="0"/>
    </xf>
    <xf numFmtId="197" fontId="35" fillId="0" borderId="66" xfId="0" applyNumberFormat="1" applyFont="1" applyFill="1" applyBorder="1" applyAlignment="1" applyProtection="1">
      <alignment horizontal="center" vertical="center" wrapText="1"/>
      <protection locked="0"/>
    </xf>
    <xf numFmtId="197" fontId="35" fillId="0" borderId="99" xfId="0" applyNumberFormat="1" applyFont="1" applyFill="1" applyBorder="1" applyAlignment="1" applyProtection="1">
      <alignment horizontal="center" vertical="center" wrapText="1"/>
      <protection locked="0"/>
    </xf>
    <xf numFmtId="197" fontId="35" fillId="0" borderId="195" xfId="0" applyNumberFormat="1" applyFont="1" applyFill="1" applyBorder="1" applyAlignment="1" applyProtection="1">
      <alignment horizontal="center" vertical="center" wrapText="1"/>
      <protection locked="0"/>
    </xf>
    <xf numFmtId="0" fontId="35" fillId="0" borderId="248" xfId="4" applyNumberFormat="1" applyFont="1" applyFill="1" applyBorder="1" applyAlignment="1" applyProtection="1">
      <alignment horizontal="center" vertical="center" wrapText="1"/>
      <protection locked="0"/>
    </xf>
    <xf numFmtId="0" fontId="35" fillId="0" borderId="72" xfId="4" applyNumberFormat="1" applyFont="1" applyFill="1" applyBorder="1" applyAlignment="1" applyProtection="1">
      <alignment horizontal="center" vertical="center"/>
      <protection locked="0"/>
    </xf>
    <xf numFmtId="38" fontId="35" fillId="0" borderId="240" xfId="5" applyFont="1" applyFill="1" applyBorder="1" applyAlignment="1" applyProtection="1">
      <alignment horizontal="center" vertical="center"/>
      <protection locked="0"/>
    </xf>
    <xf numFmtId="38" fontId="35" fillId="0" borderId="276" xfId="5" applyFont="1" applyFill="1" applyBorder="1" applyAlignment="1" applyProtection="1">
      <alignment horizontal="center" vertical="center"/>
      <protection locked="0"/>
    </xf>
    <xf numFmtId="38" fontId="36" fillId="0" borderId="276" xfId="5" applyFont="1" applyFill="1" applyBorder="1" applyAlignment="1" applyProtection="1">
      <alignment horizontal="center" vertical="center"/>
      <protection locked="0"/>
    </xf>
    <xf numFmtId="0" fontId="35" fillId="0" borderId="124" xfId="0" applyNumberFormat="1" applyFont="1" applyFill="1" applyBorder="1" applyAlignment="1" applyProtection="1">
      <alignment horizontal="center" vertical="center" wrapText="1"/>
      <protection locked="0"/>
    </xf>
    <xf numFmtId="0" fontId="36" fillId="0" borderId="65" xfId="0" applyNumberFormat="1" applyFont="1" applyFill="1" applyBorder="1" applyAlignment="1" applyProtection="1">
      <alignment horizontal="center" vertical="center"/>
      <protection locked="0"/>
    </xf>
    <xf numFmtId="38" fontId="35" fillId="0" borderId="277" xfId="5" applyFont="1" applyFill="1" applyBorder="1" applyAlignment="1" applyProtection="1">
      <alignment horizontal="center" vertical="center"/>
      <protection locked="0"/>
    </xf>
    <xf numFmtId="38" fontId="36" fillId="0" borderId="278" xfId="5" applyFont="1" applyFill="1" applyBorder="1" applyAlignment="1" applyProtection="1">
      <alignment horizontal="center" vertical="center"/>
      <protection locked="0"/>
    </xf>
    <xf numFmtId="38" fontId="35" fillId="0" borderId="98" xfId="5" applyFont="1" applyFill="1" applyBorder="1" applyAlignment="1" applyProtection="1">
      <alignment horizontal="center" vertical="center" wrapText="1"/>
      <protection locked="0"/>
    </xf>
    <xf numFmtId="38" fontId="35" fillId="0" borderId="167" xfId="5" applyFont="1" applyFill="1" applyBorder="1" applyAlignment="1" applyProtection="1">
      <alignment horizontal="center" vertical="center" wrapText="1"/>
      <protection locked="0"/>
    </xf>
    <xf numFmtId="38" fontId="35" fillId="0" borderId="275" xfId="5" applyFont="1" applyFill="1" applyBorder="1" applyAlignment="1" applyProtection="1">
      <alignment horizontal="center" vertical="center"/>
      <protection locked="0"/>
    </xf>
    <xf numFmtId="197" fontId="35" fillId="0" borderId="271" xfId="5" applyNumberFormat="1" applyFont="1" applyFill="1" applyBorder="1" applyAlignment="1" applyProtection="1">
      <alignment horizontal="center" vertical="center"/>
      <protection locked="0"/>
    </xf>
    <xf numFmtId="197" fontId="36" fillId="0" borderId="272" xfId="5" applyNumberFormat="1" applyFont="1" applyFill="1" applyBorder="1" applyAlignment="1" applyProtection="1">
      <alignment horizontal="center" vertical="center"/>
      <protection locked="0"/>
    </xf>
    <xf numFmtId="38" fontId="35" fillId="0" borderId="271" xfId="5" applyFont="1" applyFill="1" applyBorder="1" applyAlignment="1" applyProtection="1">
      <alignment horizontal="center" vertical="center"/>
      <protection locked="0"/>
    </xf>
    <xf numFmtId="38" fontId="36" fillId="0" borderId="272" xfId="5" applyFont="1" applyFill="1" applyBorder="1" applyAlignment="1" applyProtection="1">
      <alignment horizontal="center" vertical="center"/>
      <protection locked="0"/>
    </xf>
    <xf numFmtId="0" fontId="24" fillId="0" borderId="122" xfId="0" applyNumberFormat="1" applyFont="1" applyFill="1" applyBorder="1" applyAlignment="1" applyProtection="1">
      <alignment horizontal="left" vertical="center" wrapText="1"/>
      <protection locked="0"/>
    </xf>
    <xf numFmtId="0" fontId="24" fillId="0" borderId="133" xfId="0" applyNumberFormat="1" applyFont="1" applyFill="1" applyBorder="1" applyAlignment="1" applyProtection="1">
      <alignment horizontal="left" vertical="center" wrapText="1"/>
      <protection locked="0"/>
    </xf>
    <xf numFmtId="0" fontId="24" fillId="0" borderId="220" xfId="0" applyNumberFormat="1" applyFont="1" applyFill="1" applyBorder="1" applyAlignment="1" applyProtection="1">
      <alignment horizontal="left" vertical="center" wrapText="1"/>
      <protection locked="0"/>
    </xf>
    <xf numFmtId="0" fontId="3" fillId="0" borderId="68" xfId="0" applyNumberFormat="1" applyFont="1" applyFill="1" applyBorder="1" applyAlignment="1" applyProtection="1">
      <alignment horizontal="center" vertical="center" wrapText="1"/>
      <protection locked="0"/>
    </xf>
    <xf numFmtId="0" fontId="3" fillId="0" borderId="68" xfId="0" applyNumberFormat="1" applyFont="1" applyFill="1" applyBorder="1" applyAlignment="1" applyProtection="1">
      <alignment horizontal="center" vertical="center"/>
      <protection locked="0"/>
    </xf>
    <xf numFmtId="0" fontId="24" fillId="0" borderId="79" xfId="0" applyNumberFormat="1" applyFont="1" applyFill="1" applyBorder="1" applyAlignment="1" applyProtection="1">
      <alignment horizontal="left" vertical="center" wrapText="1"/>
      <protection locked="0"/>
    </xf>
    <xf numFmtId="0" fontId="24" fillId="0" borderId="78" xfId="0" applyNumberFormat="1" applyFont="1" applyFill="1" applyBorder="1" applyAlignment="1" applyProtection="1">
      <alignment horizontal="left" vertical="center" wrapText="1"/>
      <protection locked="0"/>
    </xf>
    <xf numFmtId="0" fontId="24" fillId="0" borderId="198" xfId="0" applyNumberFormat="1" applyFont="1" applyFill="1" applyBorder="1" applyAlignment="1" applyProtection="1">
      <alignment horizontal="left" vertical="center" wrapText="1"/>
      <protection locked="0"/>
    </xf>
    <xf numFmtId="38" fontId="36" fillId="0" borderId="250" xfId="5" applyFont="1" applyFill="1" applyBorder="1" applyAlignment="1" applyProtection="1">
      <alignment horizontal="center" vertical="center" wrapText="1"/>
      <protection locked="0"/>
    </xf>
    <xf numFmtId="38" fontId="36" fillId="0" borderId="96" xfId="5" applyFont="1" applyFill="1" applyBorder="1" applyAlignment="1" applyProtection="1">
      <alignment horizontal="center" vertical="center" wrapText="1"/>
      <protection locked="0"/>
    </xf>
    <xf numFmtId="38" fontId="36" fillId="0" borderId="97" xfId="5" applyFont="1" applyFill="1" applyBorder="1" applyAlignment="1" applyProtection="1">
      <alignment horizontal="center" vertical="center" wrapText="1"/>
      <protection locked="0"/>
    </xf>
    <xf numFmtId="38" fontId="35" fillId="0" borderId="124" xfId="5" applyFont="1" applyFill="1" applyBorder="1" applyAlignment="1" applyProtection="1">
      <alignment horizontal="center" vertical="center" wrapText="1"/>
      <protection locked="0"/>
    </xf>
    <xf numFmtId="38" fontId="36" fillId="0" borderId="62" xfId="5" applyFont="1" applyFill="1" applyBorder="1" applyAlignment="1" applyProtection="1">
      <alignment horizontal="center" vertical="center"/>
      <protection locked="0"/>
    </xf>
    <xf numFmtId="0" fontId="3" fillId="0" borderId="66" xfId="0" applyNumberFormat="1" applyFont="1" applyFill="1" applyBorder="1" applyAlignment="1" applyProtection="1">
      <alignment horizontal="center" vertical="center" wrapText="1"/>
      <protection locked="0"/>
    </xf>
    <xf numFmtId="0" fontId="3" fillId="0" borderId="128" xfId="0" applyNumberFormat="1" applyFont="1" applyFill="1" applyBorder="1" applyAlignment="1" applyProtection="1">
      <alignment horizontal="center" vertical="center"/>
      <protection locked="0"/>
    </xf>
    <xf numFmtId="0" fontId="35" fillId="0" borderId="240" xfId="0" applyNumberFormat="1" applyFont="1" applyFill="1" applyBorder="1" applyAlignment="1" applyProtection="1">
      <alignment horizontal="center" vertical="center"/>
      <protection locked="0"/>
    </xf>
    <xf numFmtId="0" fontId="36" fillId="0" borderId="275" xfId="0" applyNumberFormat="1" applyFont="1" applyFill="1" applyBorder="1" applyAlignment="1" applyProtection="1">
      <alignment horizontal="center" vertical="center"/>
      <protection locked="0"/>
    </xf>
    <xf numFmtId="0" fontId="36" fillId="0" borderId="250" xfId="19" applyNumberFormat="1" applyFont="1" applyFill="1" applyBorder="1" applyAlignment="1" applyProtection="1">
      <alignment horizontal="center" vertical="center" wrapText="1"/>
      <protection locked="0"/>
    </xf>
    <xf numFmtId="0" fontId="36" fillId="0" borderId="96" xfId="19" applyNumberFormat="1" applyFont="1" applyFill="1" applyBorder="1" applyAlignment="1" applyProtection="1">
      <alignment horizontal="center" vertical="center" wrapText="1"/>
      <protection locked="0"/>
    </xf>
    <xf numFmtId="0" fontId="36" fillId="0" borderId="97" xfId="19" applyNumberFormat="1" applyFont="1" applyFill="1" applyBorder="1" applyAlignment="1" applyProtection="1">
      <alignment horizontal="center" vertical="center" wrapText="1"/>
      <protection locked="0"/>
    </xf>
    <xf numFmtId="0" fontId="3" fillId="0" borderId="167" xfId="0" applyNumberFormat="1" applyFont="1" applyFill="1" applyBorder="1" applyAlignment="1" applyProtection="1">
      <alignment horizontal="center" vertical="center" wrapText="1"/>
      <protection locked="0"/>
    </xf>
    <xf numFmtId="38" fontId="35" fillId="0" borderId="240" xfId="5" quotePrefix="1" applyFont="1" applyFill="1" applyBorder="1" applyAlignment="1" applyProtection="1">
      <alignment horizontal="center" vertical="center" wrapText="1"/>
      <protection locked="0"/>
    </xf>
    <xf numFmtId="38" fontId="35" fillId="0" borderId="276" xfId="5" quotePrefix="1" applyFont="1" applyFill="1" applyBorder="1" applyAlignment="1" applyProtection="1">
      <alignment horizontal="center" vertical="center" wrapText="1"/>
      <protection locked="0"/>
    </xf>
    <xf numFmtId="0" fontId="3" fillId="0" borderId="195" xfId="0" applyNumberFormat="1" applyFont="1" applyFill="1" applyBorder="1" applyAlignment="1" applyProtection="1">
      <alignment horizontal="center" vertical="center"/>
      <protection locked="0"/>
    </xf>
    <xf numFmtId="0" fontId="4" fillId="0" borderId="66" xfId="0" applyNumberFormat="1" applyFont="1" applyFill="1" applyBorder="1" applyAlignment="1" applyProtection="1">
      <alignment horizontal="center" vertical="center"/>
      <protection locked="0"/>
    </xf>
    <xf numFmtId="0" fontId="3" fillId="0" borderId="66" xfId="0" quotePrefix="1" applyNumberFormat="1" applyFont="1" applyFill="1" applyBorder="1" applyAlignment="1" applyProtection="1">
      <alignment horizontal="center" vertical="center" wrapText="1"/>
      <protection locked="0"/>
    </xf>
    <xf numFmtId="0" fontId="3" fillId="0" borderId="66" xfId="0" applyNumberFormat="1" applyFont="1" applyFill="1" applyBorder="1" applyAlignment="1" applyProtection="1">
      <alignment horizontal="center" vertical="center"/>
      <protection locked="0"/>
    </xf>
    <xf numFmtId="0" fontId="35" fillId="0" borderId="98" xfId="0" applyNumberFormat="1" applyFont="1" applyFill="1" applyBorder="1" applyAlignment="1" applyProtection="1">
      <alignment horizontal="center" vertical="center" wrapText="1"/>
      <protection locked="0"/>
    </xf>
    <xf numFmtId="0" fontId="35" fillId="0" borderId="66" xfId="0" applyNumberFormat="1" applyFont="1" applyFill="1" applyBorder="1" applyAlignment="1" applyProtection="1">
      <alignment horizontal="center" vertical="center" wrapText="1"/>
      <protection locked="0"/>
    </xf>
    <xf numFmtId="38" fontId="35" fillId="0" borderId="242" xfId="5" quotePrefix="1" applyFont="1" applyFill="1" applyBorder="1" applyAlignment="1" applyProtection="1">
      <alignment horizontal="center" vertical="center" wrapText="1"/>
      <protection locked="0"/>
    </xf>
    <xf numFmtId="38" fontId="35" fillId="0" borderId="272" xfId="5" quotePrefix="1" applyFont="1" applyFill="1" applyBorder="1" applyAlignment="1" applyProtection="1">
      <alignment horizontal="center" vertical="center" wrapText="1"/>
      <protection locked="0"/>
    </xf>
    <xf numFmtId="38" fontId="35" fillId="0" borderId="195" xfId="5" applyFont="1" applyFill="1" applyBorder="1" applyAlignment="1" applyProtection="1">
      <alignment horizontal="center" vertical="center" wrapText="1"/>
      <protection locked="0"/>
    </xf>
    <xf numFmtId="38" fontId="35" fillId="0" borderId="99" xfId="5" applyFont="1" applyFill="1" applyBorder="1" applyAlignment="1" applyProtection="1">
      <alignment horizontal="center" vertical="center" wrapText="1"/>
      <protection locked="0"/>
    </xf>
    <xf numFmtId="38" fontId="35" fillId="0" borderId="156" xfId="5" applyFont="1" applyFill="1" applyBorder="1" applyAlignment="1" applyProtection="1">
      <alignment horizontal="center" vertical="center" wrapText="1"/>
      <protection locked="0"/>
    </xf>
    <xf numFmtId="188" fontId="35" fillId="0" borderId="127" xfId="19" applyNumberFormat="1" applyFont="1" applyFill="1" applyBorder="1" applyAlignment="1" applyProtection="1">
      <alignment horizontal="center" vertical="center" wrapText="1"/>
      <protection locked="0"/>
    </xf>
    <xf numFmtId="188" fontId="35" fillId="0" borderId="129" xfId="19" applyNumberFormat="1" applyFont="1" applyFill="1" applyBorder="1" applyAlignment="1" applyProtection="1">
      <alignment horizontal="center" vertical="center" wrapText="1"/>
      <protection locked="0"/>
    </xf>
    <xf numFmtId="188" fontId="35" fillId="0" borderId="59" xfId="19" applyNumberFormat="1" applyFont="1" applyFill="1" applyBorder="1" applyAlignment="1" applyProtection="1">
      <alignment horizontal="center" vertical="center" wrapText="1"/>
      <protection locked="0"/>
    </xf>
    <xf numFmtId="0" fontId="35" fillId="0" borderId="99" xfId="0" applyNumberFormat="1" applyFont="1" applyFill="1" applyBorder="1" applyAlignment="1" applyProtection="1">
      <alignment horizontal="center" vertical="center" wrapText="1"/>
      <protection locked="0"/>
    </xf>
    <xf numFmtId="0" fontId="35" fillId="0" borderId="195" xfId="0" applyNumberFormat="1" applyFont="1" applyFill="1" applyBorder="1" applyAlignment="1" applyProtection="1">
      <alignment horizontal="center" vertical="center" wrapText="1"/>
      <protection locked="0"/>
    </xf>
    <xf numFmtId="38" fontId="35" fillId="0" borderId="273" xfId="5" applyFont="1" applyFill="1" applyBorder="1" applyAlignment="1" applyProtection="1">
      <alignment horizontal="center" vertical="center"/>
      <protection locked="0"/>
    </xf>
    <xf numFmtId="38" fontId="36" fillId="0" borderId="274" xfId="5" applyFont="1" applyFill="1" applyBorder="1" applyAlignment="1" applyProtection="1">
      <alignment horizontal="center" vertical="center"/>
      <protection locked="0"/>
    </xf>
    <xf numFmtId="0" fontId="3" fillId="0" borderId="198" xfId="0" applyNumberFormat="1" applyFont="1" applyFill="1" applyBorder="1" applyAlignment="1" applyProtection="1">
      <alignment horizontal="center" vertical="center"/>
      <protection locked="0"/>
    </xf>
    <xf numFmtId="0" fontId="3" fillId="0" borderId="167" xfId="0" quotePrefix="1" applyNumberFormat="1" applyFont="1" applyFill="1" applyBorder="1" applyAlignment="1" applyProtection="1">
      <alignment horizontal="center" vertical="center" wrapText="1"/>
      <protection locked="0"/>
    </xf>
    <xf numFmtId="0" fontId="3" fillId="0" borderId="167" xfId="0" applyNumberFormat="1" applyFont="1" applyFill="1" applyBorder="1" applyAlignment="1" applyProtection="1">
      <alignment horizontal="center" vertical="center"/>
      <protection locked="0"/>
    </xf>
    <xf numFmtId="197" fontId="35" fillId="0" borderId="98" xfId="5" applyNumberFormat="1" applyFont="1" applyFill="1" applyBorder="1" applyAlignment="1" applyProtection="1">
      <alignment horizontal="center" vertical="center" wrapText="1"/>
      <protection locked="0"/>
    </xf>
    <xf numFmtId="197" fontId="35" fillId="0" borderId="167" xfId="5" applyNumberFormat="1" applyFont="1" applyFill="1" applyBorder="1" applyAlignment="1" applyProtection="1">
      <alignment horizontal="center" vertical="center" wrapText="1"/>
      <protection locked="0"/>
    </xf>
    <xf numFmtId="197" fontId="35" fillId="0" borderId="99" xfId="5" applyNumberFormat="1" applyFont="1" applyFill="1" applyBorder="1" applyAlignment="1" applyProtection="1">
      <alignment horizontal="center" vertical="center" wrapText="1"/>
      <protection locked="0"/>
    </xf>
    <xf numFmtId="197" fontId="35" fillId="0" borderId="156" xfId="5" applyNumberFormat="1" applyFont="1" applyFill="1" applyBorder="1" applyAlignment="1" applyProtection="1">
      <alignment horizontal="center" vertical="center" wrapText="1"/>
      <protection locked="0"/>
    </xf>
    <xf numFmtId="38" fontId="35" fillId="0" borderId="250" xfId="5" applyFont="1" applyFill="1" applyBorder="1" applyAlignment="1" applyProtection="1">
      <alignment horizontal="center" vertical="center" wrapText="1"/>
      <protection locked="0"/>
    </xf>
    <xf numFmtId="38" fontId="35" fillId="0" borderId="33" xfId="5" applyFont="1" applyFill="1" applyBorder="1" applyAlignment="1" applyProtection="1">
      <alignment horizontal="center" vertical="center"/>
      <protection locked="0"/>
    </xf>
    <xf numFmtId="38" fontId="36" fillId="0" borderId="277" xfId="5" applyFont="1" applyFill="1" applyBorder="1" applyAlignment="1" applyProtection="1">
      <alignment horizontal="center" vertical="center"/>
      <protection locked="0"/>
    </xf>
    <xf numFmtId="0" fontId="3" fillId="0" borderId="75" xfId="0" applyNumberFormat="1" applyFont="1" applyFill="1" applyBorder="1" applyAlignment="1" applyProtection="1">
      <alignment horizontal="center" vertical="center" wrapText="1"/>
      <protection locked="0"/>
    </xf>
    <xf numFmtId="0" fontId="3" fillId="0" borderId="75" xfId="0" applyNumberFormat="1" applyFont="1" applyFill="1" applyBorder="1" applyAlignment="1" applyProtection="1">
      <alignment horizontal="center" vertical="center"/>
      <protection locked="0"/>
    </xf>
    <xf numFmtId="0" fontId="3" fillId="0" borderId="275" xfId="0" applyNumberFormat="1" applyFont="1" applyFill="1" applyBorder="1" applyAlignment="1" applyProtection="1">
      <alignment horizontal="center" vertical="center" wrapText="1"/>
      <protection locked="0"/>
    </xf>
    <xf numFmtId="38" fontId="35" fillId="0" borderId="279" xfId="5" applyFont="1" applyFill="1" applyBorder="1" applyAlignment="1" applyProtection="1">
      <alignment horizontal="center" vertical="center"/>
      <protection locked="0"/>
    </xf>
    <xf numFmtId="38" fontId="36" fillId="0" borderId="280" xfId="5" applyFont="1" applyFill="1" applyBorder="1" applyAlignment="1" applyProtection="1">
      <alignment horizontal="center" vertical="center"/>
      <protection locked="0"/>
    </xf>
    <xf numFmtId="197" fontId="35" fillId="0" borderId="275" xfId="5" applyNumberFormat="1" applyFont="1" applyFill="1" applyBorder="1" applyAlignment="1" applyProtection="1">
      <alignment horizontal="center" vertical="center"/>
      <protection locked="0"/>
    </xf>
    <xf numFmtId="197" fontId="36" fillId="0" borderId="276" xfId="5" applyNumberFormat="1" applyFont="1" applyFill="1" applyBorder="1" applyAlignment="1" applyProtection="1">
      <alignment horizontal="center" vertical="center"/>
      <protection locked="0"/>
    </xf>
    <xf numFmtId="38" fontId="35" fillId="0" borderId="65" xfId="5" applyFont="1" applyFill="1" applyBorder="1" applyAlignment="1" applyProtection="1">
      <alignment horizontal="center" vertical="center" wrapText="1"/>
      <protection locked="0"/>
    </xf>
  </cellXfs>
  <cellStyles count="23">
    <cellStyle name="TableStyleLight1" xfId="1" xr:uid="{8024B297-FA48-4B2E-83E8-97DE0AD1B6B9}"/>
    <cellStyle name="桁区切り" xfId="2" builtinId="6"/>
    <cellStyle name="桁区切り 2" xfId="3" xr:uid="{0182660D-5E5B-459A-8F1D-980527825B53}"/>
    <cellStyle name="桁区切り 2 2" xfId="4" xr:uid="{9E535C1C-4020-4558-905E-AADF2F1BC92F}"/>
    <cellStyle name="桁区切り 3" xfId="5" xr:uid="{D99EACA8-1FD8-4757-99C2-C548CEF577AE}"/>
    <cellStyle name="桁区切り 4" xfId="6" xr:uid="{7894C62F-99D3-4CFB-8825-A26676032950}"/>
    <cellStyle name="桁区切り 5" xfId="7" xr:uid="{5F5B85F0-9A81-4165-8141-A113FEAC00B8}"/>
    <cellStyle name="通貨 2" xfId="8" xr:uid="{DAB673A5-0EB4-4D8F-9A9B-0FE71D142F74}"/>
    <cellStyle name="通貨 2 2" xfId="9" xr:uid="{527E4BBE-4BEC-4502-B82A-C71894EAFDD6}"/>
    <cellStyle name="通貨 2 2 2" xfId="10" xr:uid="{B4AA26D6-C391-475D-8F4A-A0088FD8BA92}"/>
    <cellStyle name="通貨 2 3" xfId="11" xr:uid="{DADBF96A-9BBF-4873-BA94-CF58B9616A7A}"/>
    <cellStyle name="通貨 3" xfId="12" xr:uid="{2398C9C5-D123-4658-8A99-E0AF142CD2BB}"/>
    <cellStyle name="通貨 3 2" xfId="13" xr:uid="{8DC2935C-524A-4BC6-A303-058B234DF534}"/>
    <cellStyle name="通貨 3 2 2" xfId="14" xr:uid="{A8FACB1C-0674-4D95-B558-E69D2BF5126B}"/>
    <cellStyle name="通貨 3 3" xfId="15" xr:uid="{90B46456-867A-42AC-BE70-A4F1BA8B6401}"/>
    <cellStyle name="標準" xfId="0" builtinId="0"/>
    <cellStyle name="標準 2" xfId="16" xr:uid="{408BB105-4D21-4FD7-A553-1F96511709CE}"/>
    <cellStyle name="標準 2 2" xfId="17" xr:uid="{A3DD94CD-1CF9-495B-BD2A-3124816A7CFA}"/>
    <cellStyle name="標準 2 3" xfId="18" xr:uid="{6F86FCDA-5A6A-4EBB-91A2-C07DACFB4DD4}"/>
    <cellStyle name="標準 3" xfId="19" xr:uid="{E408BB2A-21DB-4EF2-BEAC-89D16A1B3503}"/>
    <cellStyle name="標準 4" xfId="20" xr:uid="{114589CA-2442-4941-B122-3D5793C3B5F0}"/>
    <cellStyle name="標準_Sheet1" xfId="21" xr:uid="{75FA035B-A732-442E-B846-271DF4A9B232}"/>
    <cellStyle name="標準_Sheet1_修正ファイル（山梨県）" xfId="22" xr:uid="{61892A29-0E28-4D31-B68D-82A96F8C9627}"/>
  </cellStyles>
  <dxfs count="17">
    <dxf>
      <fill>
        <patternFill>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ont>
        <color auto="1"/>
      </font>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ont>
        <color auto="1"/>
      </font>
      <fill>
        <patternFill patternType="solid">
          <bgColor rgb="FFFFFF99"/>
        </patternFill>
      </fill>
    </dxf>
    <dxf>
      <font>
        <color auto="1"/>
      </font>
      <fill>
        <patternFill patternType="solid">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22" Target="../customXml/item4.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8BC1E-1AE2-494E-9C98-E8540EC1A8B0}">
  <sheetPr>
    <tabColor rgb="FFFFC000"/>
    <pageSetUpPr fitToPage="1"/>
  </sheetPr>
  <dimension ref="A1:CF69"/>
  <sheetViews>
    <sheetView tabSelected="1" view="pageBreakPreview" zoomScale="70" zoomScaleNormal="25" zoomScaleSheetLayoutView="70" workbookViewId="0">
      <pane xSplit="9" topLeftCell="J1" activePane="topRight" state="frozen"/>
      <selection pane="topRight" activeCell="A2" sqref="A2"/>
    </sheetView>
  </sheetViews>
  <sheetFormatPr defaultColWidth="12.453125" defaultRowHeight="18.75" customHeight="1"/>
  <cols>
    <col min="1" max="1" width="6.1796875" style="417" customWidth="1"/>
    <col min="2" max="2" width="6.1796875" style="446" customWidth="1"/>
    <col min="3" max="3" width="9.36328125" style="446" customWidth="1"/>
    <col min="4" max="4" width="4.36328125" style="446" customWidth="1"/>
    <col min="5" max="5" width="9.36328125" style="446" customWidth="1"/>
    <col min="6" max="6" width="15.6328125" style="446" customWidth="1"/>
    <col min="7" max="7" width="9.36328125" style="446" customWidth="1"/>
    <col min="8" max="9" width="4.36328125" style="446" customWidth="1"/>
    <col min="10" max="10" width="10.453125" style="417" customWidth="1"/>
    <col min="11" max="18" width="9.36328125" style="417" customWidth="1"/>
    <col min="19" max="19" width="10" style="417" customWidth="1"/>
    <col min="20" max="26" width="9.36328125" style="417" customWidth="1"/>
    <col min="27" max="28" width="12.453125" style="417" customWidth="1"/>
    <col min="29" max="30" width="9.36328125" style="417" customWidth="1"/>
    <col min="31" max="31" width="10.6328125" style="417" customWidth="1"/>
    <col min="32" max="32" width="9.36328125" style="417" customWidth="1"/>
    <col min="33" max="33" width="12.36328125" style="417" customWidth="1"/>
    <col min="34" max="48" width="9.36328125" style="417" customWidth="1"/>
    <col min="49" max="49" width="15.6328125" style="417" customWidth="1"/>
    <col min="50" max="50" width="9.36328125" style="417" customWidth="1"/>
    <col min="51" max="51" width="11.1796875" style="417" customWidth="1"/>
    <col min="52" max="58" width="9.36328125" style="417" customWidth="1"/>
    <col min="59" max="59" width="4.36328125" style="417" customWidth="1"/>
    <col min="60" max="60" width="6" style="417" customWidth="1"/>
    <col min="61" max="84" width="9.36328125" style="417" customWidth="1"/>
    <col min="85" max="16384" width="12.453125" style="417"/>
  </cols>
  <sheetData>
    <row r="1" spans="1:84" ht="18.75" customHeight="1">
      <c r="A1" s="1092" t="s">
        <v>7189</v>
      </c>
      <c r="B1" s="416"/>
      <c r="C1" s="417"/>
      <c r="D1" s="417"/>
      <c r="E1" s="417"/>
      <c r="F1" s="417"/>
      <c r="G1" s="417"/>
      <c r="H1" s="417"/>
      <c r="I1" s="417"/>
    </row>
    <row r="2" spans="1:84" ht="18.75" customHeight="1">
      <c r="A2" s="418" t="s">
        <v>6562</v>
      </c>
      <c r="B2" s="417"/>
      <c r="C2" s="417"/>
      <c r="D2" s="417"/>
      <c r="E2" s="417"/>
      <c r="F2" s="417"/>
      <c r="G2" s="417"/>
      <c r="H2" s="417"/>
      <c r="I2" s="417"/>
    </row>
    <row r="3" spans="1:84" ht="18.75" customHeight="1" thickBot="1">
      <c r="A3" s="418"/>
      <c r="B3" s="417"/>
      <c r="C3" s="417"/>
      <c r="D3" s="417"/>
      <c r="E3" s="417"/>
      <c r="F3" s="417"/>
      <c r="G3" s="417"/>
      <c r="H3" s="417"/>
      <c r="I3" s="417"/>
    </row>
    <row r="4" spans="1:84" ht="18.75" customHeight="1" thickBot="1">
      <c r="A4" s="419"/>
      <c r="B4" s="420"/>
      <c r="C4" s="420"/>
      <c r="D4" s="420"/>
      <c r="E4" s="488"/>
      <c r="F4" s="420"/>
      <c r="G4" s="420"/>
      <c r="H4" s="420"/>
      <c r="I4" s="421"/>
      <c r="J4" s="422"/>
      <c r="K4" s="420"/>
      <c r="L4" s="420"/>
      <c r="M4" s="420"/>
      <c r="N4" s="420"/>
      <c r="O4" s="420"/>
      <c r="P4" s="420"/>
      <c r="Q4" s="420"/>
      <c r="R4" s="420"/>
      <c r="S4" s="420"/>
      <c r="T4" s="420"/>
      <c r="U4" s="420"/>
      <c r="V4" s="420"/>
      <c r="W4" s="420"/>
      <c r="X4" s="451"/>
      <c r="Y4" s="420"/>
      <c r="Z4" s="420"/>
      <c r="AA4" s="452" t="s">
        <v>3780</v>
      </c>
      <c r="AB4" s="420"/>
      <c r="AC4" s="420"/>
      <c r="AD4" s="420"/>
      <c r="AE4" s="420"/>
      <c r="AF4" s="420"/>
      <c r="AG4" s="420"/>
      <c r="AH4" s="420"/>
      <c r="AI4" s="420"/>
      <c r="AJ4" s="420"/>
      <c r="AK4" s="421"/>
      <c r="AL4" s="419"/>
      <c r="AM4" s="420"/>
      <c r="AN4" s="421"/>
      <c r="AO4" s="419"/>
      <c r="AP4" s="420"/>
      <c r="AQ4" s="420"/>
      <c r="AR4" s="420"/>
      <c r="AS4" s="420"/>
      <c r="AT4" s="420"/>
      <c r="AU4" s="420"/>
      <c r="AV4" s="420"/>
      <c r="AW4" s="421"/>
      <c r="AX4" s="419"/>
      <c r="AY4" s="420"/>
      <c r="AZ4" s="420"/>
      <c r="BA4" s="420"/>
      <c r="BB4" s="420"/>
      <c r="BC4" s="421"/>
      <c r="BD4" s="419"/>
      <c r="BE4" s="420"/>
      <c r="BF4" s="421"/>
      <c r="BG4" s="419"/>
      <c r="BH4" s="420"/>
      <c r="BI4" s="420"/>
      <c r="BJ4" s="420"/>
      <c r="BK4" s="420"/>
      <c r="BL4" s="420"/>
      <c r="BM4" s="420"/>
      <c r="BN4" s="420"/>
      <c r="BO4" s="420"/>
      <c r="BP4" s="420"/>
      <c r="BQ4" s="420"/>
      <c r="BR4" s="420"/>
      <c r="BS4" s="420"/>
      <c r="BT4" s="420"/>
      <c r="BU4" s="420"/>
      <c r="BV4" s="420"/>
      <c r="BW4" s="420"/>
      <c r="BX4" s="420"/>
      <c r="BY4" s="420"/>
      <c r="BZ4" s="420"/>
      <c r="CA4" s="420"/>
      <c r="CB4" s="420"/>
      <c r="CC4" s="420"/>
      <c r="CD4" s="420"/>
      <c r="CE4" s="453" t="s">
        <v>3779</v>
      </c>
      <c r="CF4" s="421"/>
    </row>
    <row r="5" spans="1:84" s="425" customFormat="1" ht="18.75" customHeight="1" thickBot="1">
      <c r="A5" s="423" t="s">
        <v>3493</v>
      </c>
      <c r="B5" s="424"/>
      <c r="I5" s="426"/>
      <c r="J5" s="423" t="s">
        <v>3529</v>
      </c>
      <c r="Z5" s="427"/>
      <c r="AA5" s="604">
        <f>SUMIF(AA9:AA23,"&lt;&gt;#VALUE!",AA9:AA23)+SUMIF(AA29:AA48,"&lt;&gt;#VALUE!",AA29:AA48)</f>
        <v>0</v>
      </c>
      <c r="AB5" s="427" t="s">
        <v>3492</v>
      </c>
      <c r="AC5" s="427" t="s">
        <v>3492</v>
      </c>
      <c r="AD5" s="427" t="s">
        <v>3492</v>
      </c>
      <c r="AE5" s="427" t="s">
        <v>3492</v>
      </c>
      <c r="AF5" s="427" t="s">
        <v>3492</v>
      </c>
      <c r="AG5" s="427" t="s">
        <v>3492</v>
      </c>
      <c r="AH5" s="427" t="s">
        <v>3492</v>
      </c>
      <c r="AI5" s="427" t="s">
        <v>3492</v>
      </c>
      <c r="AJ5" s="427" t="s">
        <v>3492</v>
      </c>
      <c r="AK5" s="786" t="str">
        <f>IF(OR(AA5=0,$E$9=0),"-",ROUND(AA5/$E$9,3)*100)</f>
        <v>-</v>
      </c>
      <c r="AL5" s="758" t="s">
        <v>5983</v>
      </c>
      <c r="AN5" s="426"/>
      <c r="AO5" s="423" t="s">
        <v>3484</v>
      </c>
      <c r="AW5" s="426"/>
      <c r="AX5" s="423" t="s">
        <v>3487</v>
      </c>
      <c r="BC5" s="426"/>
      <c r="BD5" s="758" t="s">
        <v>3826</v>
      </c>
      <c r="BF5" s="426"/>
      <c r="BG5" s="423" t="s">
        <v>3486</v>
      </c>
      <c r="CC5" s="427"/>
      <c r="CD5" s="454" t="s">
        <v>3781</v>
      </c>
      <c r="CE5" s="604">
        <f>SUMIF(CE9:CE23,"&lt;&gt;#VALUE!",CE9:CE23)+SUMIF(CE29:CE48,"&lt;&gt;#VALUE!",CE29:CE48)+SUMIF(CE54:CE68,"&lt;&gt;#VALUE!",CE54:CE68)</f>
        <v>0</v>
      </c>
      <c r="CF5" s="426"/>
    </row>
    <row r="6" spans="1:84" s="425" customFormat="1" ht="18.75" customHeight="1" thickBot="1">
      <c r="A6" s="443" t="s">
        <v>7</v>
      </c>
      <c r="I6" s="426"/>
      <c r="J6" s="428" t="s">
        <v>7</v>
      </c>
      <c r="AA6" s="257" t="s">
        <v>3534</v>
      </c>
      <c r="AK6" s="454" t="s">
        <v>3501</v>
      </c>
      <c r="AL6" s="428" t="s">
        <v>7</v>
      </c>
      <c r="AN6" s="454" t="s">
        <v>3501</v>
      </c>
      <c r="AO6" s="428" t="s">
        <v>7</v>
      </c>
      <c r="AW6" s="454" t="s">
        <v>3501</v>
      </c>
      <c r="AX6" s="428" t="s">
        <v>7</v>
      </c>
      <c r="BC6" s="454" t="s">
        <v>3501</v>
      </c>
      <c r="BD6" s="428" t="s">
        <v>7</v>
      </c>
      <c r="BF6" s="454" t="s">
        <v>3501</v>
      </c>
      <c r="BG6" s="428" t="s">
        <v>7</v>
      </c>
      <c r="CE6" s="257" t="s">
        <v>3534</v>
      </c>
      <c r="CF6" s="454" t="s">
        <v>3501</v>
      </c>
    </row>
    <row r="7" spans="1:84" s="416" customFormat="1" ht="18.75" customHeight="1">
      <c r="A7" s="1186" t="s">
        <v>3786</v>
      </c>
      <c r="B7" s="1181" t="s">
        <v>3787</v>
      </c>
      <c r="C7" s="1181" t="s">
        <v>3778</v>
      </c>
      <c r="D7" s="1181" t="s">
        <v>3788</v>
      </c>
      <c r="E7" s="1181" t="s">
        <v>3483</v>
      </c>
      <c r="F7" s="1202" t="s">
        <v>6</v>
      </c>
      <c r="G7" s="1181" t="s">
        <v>3666</v>
      </c>
      <c r="H7" s="1181" t="s">
        <v>3822</v>
      </c>
      <c r="I7" s="1183" t="s">
        <v>22</v>
      </c>
      <c r="J7" s="429" t="s">
        <v>3475</v>
      </c>
      <c r="K7" s="430"/>
      <c r="L7" s="430"/>
      <c r="M7" s="430"/>
      <c r="N7" s="430"/>
      <c r="O7" s="430"/>
      <c r="P7" s="430"/>
      <c r="Q7" s="431" t="s">
        <v>3476</v>
      </c>
      <c r="R7" s="432" t="s">
        <v>5</v>
      </c>
      <c r="S7" s="433"/>
      <c r="T7" s="430"/>
      <c r="U7" s="430"/>
      <c r="V7" s="430"/>
      <c r="W7" s="431" t="s">
        <v>4</v>
      </c>
      <c r="X7" s="431" t="s">
        <v>3</v>
      </c>
      <c r="Y7" s="431" t="s">
        <v>3498</v>
      </c>
      <c r="Z7" s="431" t="s">
        <v>3499</v>
      </c>
      <c r="AA7" s="431" t="s">
        <v>3537</v>
      </c>
      <c r="AB7" s="431" t="s">
        <v>3539</v>
      </c>
      <c r="AC7" s="432" t="s">
        <v>3502</v>
      </c>
      <c r="AD7" s="449"/>
      <c r="AE7" s="621" t="s">
        <v>6543</v>
      </c>
      <c r="AF7" s="622"/>
      <c r="AG7" s="465"/>
      <c r="AH7" s="434" t="s">
        <v>3784</v>
      </c>
      <c r="AI7" s="1181" t="s">
        <v>3793</v>
      </c>
      <c r="AJ7" s="431" t="s">
        <v>3503</v>
      </c>
      <c r="AK7" s="1183" t="s">
        <v>3794</v>
      </c>
      <c r="AL7" s="455" t="s">
        <v>3504</v>
      </c>
      <c r="AM7" s="434" t="s">
        <v>3476</v>
      </c>
      <c r="AN7" s="456" t="s">
        <v>5</v>
      </c>
      <c r="AO7" s="1199" t="s">
        <v>3795</v>
      </c>
      <c r="AP7" s="457" t="s">
        <v>3504</v>
      </c>
      <c r="AQ7" s="457" t="s">
        <v>3476</v>
      </c>
      <c r="AR7" s="1179"/>
      <c r="AS7" s="457" t="s">
        <v>4</v>
      </c>
      <c r="AT7" s="457" t="s">
        <v>3</v>
      </c>
      <c r="AU7" s="457" t="s">
        <v>3505</v>
      </c>
      <c r="AV7" s="458" t="s">
        <v>3506</v>
      </c>
      <c r="AW7" s="254"/>
      <c r="AX7" s="459" t="s">
        <v>3504</v>
      </c>
      <c r="AY7" s="434" t="s">
        <v>3476</v>
      </c>
      <c r="AZ7" s="434" t="s">
        <v>5</v>
      </c>
      <c r="BA7" s="434" t="s">
        <v>4</v>
      </c>
      <c r="BB7" s="434" t="s">
        <v>3</v>
      </c>
      <c r="BC7" s="456" t="s">
        <v>3507</v>
      </c>
      <c r="BD7" s="1195" t="s">
        <v>3825</v>
      </c>
      <c r="BE7" s="1196"/>
      <c r="BF7" s="1197"/>
      <c r="BG7" s="1186" t="s">
        <v>3489</v>
      </c>
      <c r="BH7" s="1181" t="s">
        <v>3797</v>
      </c>
      <c r="BI7" s="434" t="s">
        <v>3504</v>
      </c>
      <c r="BJ7" s="434" t="s">
        <v>3494</v>
      </c>
      <c r="BK7" s="434" t="s">
        <v>3495</v>
      </c>
      <c r="BL7" s="434" t="s">
        <v>3496</v>
      </c>
      <c r="BM7" s="434" t="s">
        <v>3497</v>
      </c>
      <c r="BN7" s="456" t="s">
        <v>3505</v>
      </c>
      <c r="BO7" s="460" t="s">
        <v>3508</v>
      </c>
      <c r="BP7" s="461"/>
      <c r="BQ7" s="461"/>
      <c r="BR7" s="461"/>
      <c r="BS7" s="462" t="s">
        <v>3509</v>
      </c>
      <c r="BT7" s="430"/>
      <c r="BU7" s="463"/>
      <c r="BV7" s="461" t="s">
        <v>3510</v>
      </c>
      <c r="BW7" s="461"/>
      <c r="BX7" s="461"/>
      <c r="BY7" s="461"/>
      <c r="BZ7" s="447" t="s">
        <v>3511</v>
      </c>
      <c r="CA7" s="448" t="s">
        <v>3512</v>
      </c>
      <c r="CB7" s="447" t="s">
        <v>5988</v>
      </c>
      <c r="CC7" s="456" t="s">
        <v>3807</v>
      </c>
      <c r="CD7" s="464" t="s">
        <v>3541</v>
      </c>
      <c r="CE7" s="465" t="s">
        <v>3500</v>
      </c>
      <c r="CF7" s="1183" t="s">
        <v>3827</v>
      </c>
    </row>
    <row r="8" spans="1:84" s="416" customFormat="1" ht="37.5" customHeight="1" thickBot="1">
      <c r="A8" s="1187"/>
      <c r="B8" s="1192"/>
      <c r="C8" s="1192"/>
      <c r="D8" s="1201"/>
      <c r="E8" s="1190"/>
      <c r="F8" s="1192"/>
      <c r="G8" s="1192"/>
      <c r="H8" s="1182"/>
      <c r="I8" s="1184"/>
      <c r="J8" s="916" t="s">
        <v>6573</v>
      </c>
      <c r="K8" s="437" t="s">
        <v>8</v>
      </c>
      <c r="L8" s="437" t="s">
        <v>6492</v>
      </c>
      <c r="M8" s="437" t="s">
        <v>6536</v>
      </c>
      <c r="N8" s="438" t="s">
        <v>6537</v>
      </c>
      <c r="O8" s="439" t="s">
        <v>6571</v>
      </c>
      <c r="P8" s="439" t="s">
        <v>6572</v>
      </c>
      <c r="Q8" s="435" t="s">
        <v>1</v>
      </c>
      <c r="R8" s="753" t="s">
        <v>6578</v>
      </c>
      <c r="S8" s="751" t="s">
        <v>6574</v>
      </c>
      <c r="T8" s="438" t="s">
        <v>6575</v>
      </c>
      <c r="U8" s="438" t="s">
        <v>6576</v>
      </c>
      <c r="V8" s="439" t="s">
        <v>6577</v>
      </c>
      <c r="W8" s="436" t="s">
        <v>3789</v>
      </c>
      <c r="X8" s="436" t="s">
        <v>3790</v>
      </c>
      <c r="Y8" s="436" t="s">
        <v>3513</v>
      </c>
      <c r="Z8" s="436" t="s">
        <v>3535</v>
      </c>
      <c r="AA8" s="436" t="s">
        <v>3536</v>
      </c>
      <c r="AB8" s="436" t="s">
        <v>3538</v>
      </c>
      <c r="AC8" s="445" t="s">
        <v>3514</v>
      </c>
      <c r="AD8" s="439" t="s">
        <v>3482</v>
      </c>
      <c r="AE8" s="755" t="s">
        <v>6581</v>
      </c>
      <c r="AF8" s="438" t="s">
        <v>6579</v>
      </c>
      <c r="AG8" s="756" t="s">
        <v>6580</v>
      </c>
      <c r="AH8" s="436" t="s">
        <v>7096</v>
      </c>
      <c r="AI8" s="1182"/>
      <c r="AJ8" s="435" t="s">
        <v>3474</v>
      </c>
      <c r="AK8" s="1185"/>
      <c r="AL8" s="467" t="s">
        <v>5979</v>
      </c>
      <c r="AM8" s="436" t="s">
        <v>5981</v>
      </c>
      <c r="AN8" s="466" t="s">
        <v>5982</v>
      </c>
      <c r="AO8" s="1200"/>
      <c r="AP8" s="468" t="s">
        <v>3485</v>
      </c>
      <c r="AQ8" s="468" t="s">
        <v>3796</v>
      </c>
      <c r="AR8" s="1180"/>
      <c r="AS8" s="468" t="s">
        <v>3515</v>
      </c>
      <c r="AT8" s="468" t="s">
        <v>3516</v>
      </c>
      <c r="AU8" s="468" t="s">
        <v>3517</v>
      </c>
      <c r="AV8" s="469" t="s">
        <v>3518</v>
      </c>
      <c r="AW8" s="255" t="s">
        <v>9</v>
      </c>
      <c r="AX8" s="467" t="s">
        <v>3519</v>
      </c>
      <c r="AY8" s="436" t="s">
        <v>3520</v>
      </c>
      <c r="AZ8" s="436" t="s">
        <v>3521</v>
      </c>
      <c r="BA8" s="436" t="s">
        <v>3522</v>
      </c>
      <c r="BB8" s="436" t="s">
        <v>3523</v>
      </c>
      <c r="BC8" s="466" t="s">
        <v>3524</v>
      </c>
      <c r="BD8" s="1093" t="s">
        <v>7187</v>
      </c>
      <c r="BE8" s="1094" t="s">
        <v>7164</v>
      </c>
      <c r="BF8" s="1095" t="s">
        <v>7188</v>
      </c>
      <c r="BG8" s="1198"/>
      <c r="BH8" s="1182"/>
      <c r="BI8" s="436" t="s">
        <v>3798</v>
      </c>
      <c r="BJ8" s="436" t="s">
        <v>3540</v>
      </c>
      <c r="BK8" s="436" t="s">
        <v>3799</v>
      </c>
      <c r="BL8" s="436" t="s">
        <v>3488</v>
      </c>
      <c r="BM8" s="435" t="s">
        <v>3525</v>
      </c>
      <c r="BN8" s="466" t="s">
        <v>3800</v>
      </c>
      <c r="BO8" s="917" t="s">
        <v>17</v>
      </c>
      <c r="BP8" s="440" t="s">
        <v>11</v>
      </c>
      <c r="BQ8" s="440" t="s">
        <v>10</v>
      </c>
      <c r="BR8" s="470" t="s">
        <v>3801</v>
      </c>
      <c r="BS8" s="471" t="s">
        <v>20</v>
      </c>
      <c r="BT8" s="438" t="s">
        <v>19</v>
      </c>
      <c r="BU8" s="470" t="s">
        <v>18</v>
      </c>
      <c r="BV8" s="450" t="s">
        <v>17</v>
      </c>
      <c r="BW8" s="440" t="s">
        <v>12</v>
      </c>
      <c r="BX8" s="440" t="s">
        <v>3527</v>
      </c>
      <c r="BY8" s="754" t="s">
        <v>6493</v>
      </c>
      <c r="BZ8" s="436" t="s">
        <v>3528</v>
      </c>
      <c r="CA8" s="436" t="s">
        <v>15</v>
      </c>
      <c r="CB8" s="436" t="s">
        <v>5987</v>
      </c>
      <c r="CC8" s="466" t="s">
        <v>3802</v>
      </c>
      <c r="CD8" s="472" t="s">
        <v>3526</v>
      </c>
      <c r="CE8" s="473" t="s">
        <v>3803</v>
      </c>
      <c r="CF8" s="1185"/>
    </row>
    <row r="9" spans="1:84" s="415" customFormat="1" ht="18.75" customHeight="1" thickTop="1">
      <c r="A9" s="487"/>
      <c r="B9" s="242" t="e">
        <f>VLOOKUP($A$9,'R060401団体コード'!$A:$D,2,FALSE)</f>
        <v>#N/A</v>
      </c>
      <c r="C9" s="243" t="e">
        <f>VLOOKUP($A$9,'R060401団体コード'!$A:$D,3,FALSE)</f>
        <v>#N/A</v>
      </c>
      <c r="D9" s="244" t="e">
        <f>VLOOKUP($A$9,'R060401団体コード'!$A:$D,4,FALSE)</f>
        <v>#N/A</v>
      </c>
      <c r="E9" s="489"/>
      <c r="F9" s="475"/>
      <c r="G9" s="476"/>
      <c r="H9" s="474"/>
      <c r="I9" s="800" t="s">
        <v>22</v>
      </c>
      <c r="J9" s="701" t="str">
        <f>IF(H9=1,K9-L9-M9-N9-O9,
IF(H9=2,K9-L9-M9-N9-O9-P9,
IF(H9=3,K9-L9-M9-N9-O9-P9,"-")))</f>
        <v>-</v>
      </c>
      <c r="K9" s="689"/>
      <c r="L9" s="689"/>
      <c r="M9" s="689"/>
      <c r="N9" s="689"/>
      <c r="O9" s="690"/>
      <c r="P9" s="709"/>
      <c r="Q9" s="691"/>
      <c r="R9" s="598" t="str">
        <f>IF(H9=1,S9-T9-U9,
IF(H9=2,S9-T9-U9-V9,
IF(H9=3,S9-T9-U9-V9,"-")))</f>
        <v>-</v>
      </c>
      <c r="S9" s="692"/>
      <c r="T9" s="692"/>
      <c r="U9" s="692"/>
      <c r="V9" s="693" t="str">
        <f t="shared" ref="V9:V23" si="0">IF(H9=1,"-",
IF(H9=2,BC9,
IF(H9=3,BC9,"-")))</f>
        <v>-</v>
      </c>
      <c r="W9" s="501"/>
      <c r="X9" s="688"/>
      <c r="Y9" s="694" t="str">
        <f>IF(H9=1,J9+Q9-R9,
IF(H9=2,IF((J9+Q9-R9)&gt;0,J9+Q9-R9,MIN(J9+Q9-R9+W9+X9,0)),
IF(H9=3,IF((J9+Q9-R9)&gt;0,J9+Q9-R9,MIN(J9+Q9-R9+W9+X9,0)),"-")))</f>
        <v>-</v>
      </c>
      <c r="Z9" s="695">
        <f t="shared" ref="Z9:Z23" si="1">AO9</f>
        <v>0</v>
      </c>
      <c r="AA9" s="493" t="e">
        <f>IF((Y9-Z9)&gt;=0,-(Y9-Z9),-MIN(Y9,0))</f>
        <v>#VALUE!</v>
      </c>
      <c r="AB9" s="493" t="e">
        <f>IF((Y9+N9-U9-Z9)&gt;0,Y9+N9-U9-Z9,"-")</f>
        <v>#VALUE!</v>
      </c>
      <c r="AC9" s="708"/>
      <c r="AD9" s="709"/>
      <c r="AE9" s="1096" t="str">
        <f>IF(H9=1,"-",IF(H9=2,"-",IF(H9=3,AF9+AG9,"-")))</f>
        <v>-</v>
      </c>
      <c r="AF9" s="929"/>
      <c r="AG9" s="929"/>
      <c r="AH9" s="694" t="str">
        <f>IF(H9=1,AC9,
IF(H9=2,AC9,
IF(H9=3,AE9,"-")))</f>
        <v>-</v>
      </c>
      <c r="AI9" s="611" t="e">
        <f>IF(AB9="-","-",IF(AH9=0,"※",ROUNDDOWN(AB9/AH9,3)*100))</f>
        <v>#VALUE!</v>
      </c>
      <c r="AJ9" s="495"/>
      <c r="AK9" s="605" t="e">
        <f>IF(OR(AA9=0,$E$9=0),"-",ROUND(AA9/$E$9,3)*100)</f>
        <v>#VALUE!</v>
      </c>
      <c r="AL9" s="603" t="str">
        <f>IF((K9-L9-M9-O9)+Q9-(S9-T9)&gt;0,(K9-L9-M9-O9)+Q9-(S9-T9),"-")</f>
        <v>-</v>
      </c>
      <c r="AM9" s="492">
        <f>AC9-AD9</f>
        <v>0</v>
      </c>
      <c r="AN9" s="608" t="str">
        <f>IF(AL9="-","-",IF(AM9=0,"※",ROUNDDOWN(AL9/AM9,3)*100))</f>
        <v>-</v>
      </c>
      <c r="AO9" s="497">
        <f t="shared" ref="AO9:AO23" si="2">IF(Y9&gt;0,AU9+AV9,0)</f>
        <v>0</v>
      </c>
      <c r="AP9" s="495"/>
      <c r="AQ9" s="498"/>
      <c r="AR9" s="688" t="s">
        <v>3782</v>
      </c>
      <c r="AS9" s="498"/>
      <c r="AT9" s="498"/>
      <c r="AU9" s="495"/>
      <c r="AV9" s="499"/>
      <c r="AW9" s="500"/>
      <c r="AX9" s="1097"/>
      <c r="AY9" s="498"/>
      <c r="AZ9" s="501"/>
      <c r="BA9" s="498"/>
      <c r="BB9" s="498"/>
      <c r="BC9" s="1098"/>
      <c r="BD9" s="502"/>
      <c r="BE9" s="491"/>
      <c r="BF9" s="503"/>
      <c r="BG9" s="1099"/>
      <c r="BH9" s="1100"/>
      <c r="BI9" s="1101"/>
      <c r="BJ9" s="498"/>
      <c r="BK9" s="492">
        <f t="shared" ref="BK9:BK23" si="3">ROUNDDOWN(BI9*BJ9,0)</f>
        <v>0</v>
      </c>
      <c r="BL9" s="498"/>
      <c r="BM9" s="498"/>
      <c r="BN9" s="504">
        <f t="shared" ref="BN9:BN23" si="4">IF(H9=3,"-",
IF(BG9="有",IF(BH9="無",MAX(BK9+BL9,BM9),BK9+BL9),
IF(BG9="無",MAX(BL9,BM9),)))</f>
        <v>0</v>
      </c>
      <c r="BO9" s="505">
        <f>BP9+BQ9-BR9</f>
        <v>0</v>
      </c>
      <c r="BP9" s="623"/>
      <c r="BQ9" s="623"/>
      <c r="BR9" s="494"/>
      <c r="BS9" s="507">
        <f t="shared" ref="BS9:BS23" si="5">BT9+BU9</f>
        <v>0</v>
      </c>
      <c r="BT9" s="506"/>
      <c r="BU9" s="508"/>
      <c r="BV9" s="509">
        <f>BW9+BX9+BY9</f>
        <v>0</v>
      </c>
      <c r="BW9" s="506"/>
      <c r="BX9" s="506"/>
      <c r="BY9" s="494"/>
      <c r="BZ9" s="498"/>
      <c r="CA9" s="498"/>
      <c r="CB9" s="498"/>
      <c r="CC9" s="510">
        <f>IF(H9=1,"-",MAX((BO9-BS9)-(BV9-BZ9+CA9)-CB9,0))</f>
        <v>0</v>
      </c>
      <c r="CD9" s="1102"/>
      <c r="CE9" s="511" t="e">
        <f t="shared" ref="CE9:CE23" si="6">IF(H9=1,BN9,
IF(H9=2,BN9+CC9,
IF(H9=3,CC9,"-")))+CD9</f>
        <v>#VALUE!</v>
      </c>
      <c r="CF9" s="607" t="e">
        <f>IF(OR(CE9=0,$E$9=0),"-",ROUND(CE9/$E$9,3)*100)</f>
        <v>#VALUE!</v>
      </c>
    </row>
    <row r="10" spans="1:84" s="415" customFormat="1" ht="18.75" customHeight="1">
      <c r="A10" s="478" t="str">
        <f>IF(NOT($F10=""),A$9,"")</f>
        <v/>
      </c>
      <c r="B10" s="477" t="str">
        <f t="shared" ref="A10:E23" si="7">IF(NOT($F10=""),B$9,"")</f>
        <v/>
      </c>
      <c r="C10" s="479" t="str">
        <f t="shared" si="7"/>
        <v/>
      </c>
      <c r="D10" s="477" t="str">
        <f>IF(NOT($F10=""),D$9,"")</f>
        <v/>
      </c>
      <c r="E10" s="493" t="str">
        <f t="shared" si="7"/>
        <v/>
      </c>
      <c r="F10" s="480"/>
      <c r="G10" s="476"/>
      <c r="H10" s="476"/>
      <c r="I10" s="798" t="s">
        <v>22</v>
      </c>
      <c r="J10" s="696" t="str">
        <f>IF(H10=1,K10-L10-M10-N10-O10,
IF(H10=2,K10-L10-M10-N10-O10-P10,
IF(H10=3,K10-L10-M10-N10-O10-P10,"-")))</f>
        <v>-</v>
      </c>
      <c r="K10" s="697"/>
      <c r="L10" s="697"/>
      <c r="M10" s="697"/>
      <c r="N10" s="697"/>
      <c r="O10" s="698"/>
      <c r="P10" s="711"/>
      <c r="Q10" s="699"/>
      <c r="R10" s="598" t="str">
        <f>IF(H10=1,S10-T10-U10,
IF(H10=2,S10-T10-U10-V10,
IF(H10=3,S10-T10-U10-V10,"-")))</f>
        <v>-</v>
      </c>
      <c r="S10" s="697"/>
      <c r="T10" s="697"/>
      <c r="U10" s="697"/>
      <c r="V10" s="700" t="str">
        <f>IF(H10=1,"-",
IF(H10=2,BC10,
IF(H10=3,BC10,"-")))</f>
        <v>-</v>
      </c>
      <c r="W10" s="520"/>
      <c r="X10" s="520"/>
      <c r="Y10" s="695" t="str">
        <f t="shared" ref="Y10:Y23" si="8">IF(H10=1,J10+Q10-R10,
IF(H10=2,IF((J10+Q10-R10)&gt;0,J10+Q10-R10,MIN(J10+Q10-R10+W10+X10,0)),
IF(H10=3,IF((J10+Q10-R10)&gt;0,J10+Q10-R10,MIN(J10+Q10-R10+W10+X10,0)),"-")))</f>
        <v>-</v>
      </c>
      <c r="Z10" s="695">
        <f t="shared" si="1"/>
        <v>0</v>
      </c>
      <c r="AA10" s="493" t="e">
        <f t="shared" ref="AA10:AA23" si="9">IF((Y10-Z10)&gt;=0,-(Y10-Z10),-MIN(Y10,0))</f>
        <v>#VALUE!</v>
      </c>
      <c r="AB10" s="493" t="e">
        <f t="shared" ref="AB10:AB23" si="10">IF((Y10+N10-U10-Z10)&gt;0,Y10+N10-U10-Z10,"-")</f>
        <v>#VALUE!</v>
      </c>
      <c r="AC10" s="710"/>
      <c r="AD10" s="711"/>
      <c r="AE10" s="1103" t="str">
        <f t="shared" ref="AE10:AE23" si="11">IF(H10=1,"-",IF(H10=2,"-",IF(H10=3,AF10+AG10,"-")))</f>
        <v>-</v>
      </c>
      <c r="AF10" s="930"/>
      <c r="AG10" s="930"/>
      <c r="AH10" s="695" t="str">
        <f t="shared" ref="AH10:AH23" si="12">IF(H10=1,AC10,
IF(H10=2,AC10,
IF(H10=3,AE10,"-")))</f>
        <v>-</v>
      </c>
      <c r="AI10" s="611" t="e">
        <f t="shared" ref="AI10:AI23" si="13">IF(AB10="-","-",IF(AH10=0,"※",ROUNDDOWN(AB10/AH10,3)*100))</f>
        <v>#VALUE!</v>
      </c>
      <c r="AJ10" s="514"/>
      <c r="AK10" s="605" t="e">
        <f t="shared" ref="AK10:AK23" si="14">IF(OR(AA10=0,$E$9=0),"-",ROUND(AA10/$E$9,3)*100)</f>
        <v>#VALUE!</v>
      </c>
      <c r="AL10" s="603" t="str">
        <f t="shared" ref="AL10:AL23" si="15">IF((K10-L10-M10-O10)+Q10-(S10-T10)&gt;0,(K10-L10-M10-O10)+Q10-(S10-T10),"-")</f>
        <v>-</v>
      </c>
      <c r="AM10" s="493">
        <f t="shared" ref="AM10:AM23" si="16">AC10-AD10</f>
        <v>0</v>
      </c>
      <c r="AN10" s="608" t="str">
        <f t="shared" ref="AN10:AN23" si="17">IF(AL10="-","-",IF(AM10=0,"※",ROUNDDOWN(AL10/AM10,3)*100))</f>
        <v>-</v>
      </c>
      <c r="AO10" s="516">
        <f t="shared" si="2"/>
        <v>0</v>
      </c>
      <c r="AP10" s="514"/>
      <c r="AQ10" s="517"/>
      <c r="AR10" s="520" t="s">
        <v>3782</v>
      </c>
      <c r="AS10" s="517"/>
      <c r="AT10" s="517"/>
      <c r="AU10" s="514"/>
      <c r="AV10" s="518"/>
      <c r="AW10" s="519"/>
      <c r="AX10" s="1104"/>
      <c r="AY10" s="517"/>
      <c r="AZ10" s="520"/>
      <c r="BA10" s="517"/>
      <c r="BB10" s="517"/>
      <c r="BC10" s="1105"/>
      <c r="BD10" s="521"/>
      <c r="BE10" s="513"/>
      <c r="BF10" s="522"/>
      <c r="BG10" s="1104"/>
      <c r="BH10" s="517"/>
      <c r="BI10" s="1106"/>
      <c r="BJ10" s="517"/>
      <c r="BK10" s="493">
        <f t="shared" si="3"/>
        <v>0</v>
      </c>
      <c r="BL10" s="517"/>
      <c r="BM10" s="517"/>
      <c r="BN10" s="496">
        <f t="shared" si="4"/>
        <v>0</v>
      </c>
      <c r="BO10" s="505">
        <f t="shared" ref="BO10:BO23" si="18">BP10+BQ10-BR10</f>
        <v>0</v>
      </c>
      <c r="BP10" s="523"/>
      <c r="BQ10" s="523"/>
      <c r="BR10" s="515"/>
      <c r="BS10" s="524">
        <f>BT10+BU10</f>
        <v>0</v>
      </c>
      <c r="BT10" s="523"/>
      <c r="BU10" s="525"/>
      <c r="BV10" s="490">
        <f t="shared" ref="BV10:BV23" si="19">BW10+BX10+BY10</f>
        <v>0</v>
      </c>
      <c r="BW10" s="523"/>
      <c r="BX10" s="523"/>
      <c r="BY10" s="515"/>
      <c r="BZ10" s="517"/>
      <c r="CA10" s="517"/>
      <c r="CB10" s="517"/>
      <c r="CC10" s="512">
        <f t="shared" ref="CC10:CC23" si="20">IF(H10=1,"-",MAX((BO10-BS10)-(BV10-BZ10+CA10)-CB10,0))</f>
        <v>0</v>
      </c>
      <c r="CD10" s="1107"/>
      <c r="CE10" s="511" t="e">
        <f t="shared" si="6"/>
        <v>#VALUE!</v>
      </c>
      <c r="CF10" s="608" t="e">
        <f t="shared" ref="CF10:CF23" si="21">IF(OR(CE10=0,$E$9=0),"-",ROUND(CE10/$E$9,3)*100)</f>
        <v>#VALUE!</v>
      </c>
    </row>
    <row r="11" spans="1:84" s="415" customFormat="1" ht="18.75" customHeight="1">
      <c r="A11" s="478" t="str">
        <f t="shared" si="7"/>
        <v/>
      </c>
      <c r="B11" s="477" t="str">
        <f t="shared" si="7"/>
        <v/>
      </c>
      <c r="C11" s="479" t="str">
        <f t="shared" si="7"/>
        <v/>
      </c>
      <c r="D11" s="477" t="str">
        <f t="shared" si="7"/>
        <v/>
      </c>
      <c r="E11" s="493" t="str">
        <f t="shared" si="7"/>
        <v/>
      </c>
      <c r="F11" s="480"/>
      <c r="G11" s="476"/>
      <c r="H11" s="476"/>
      <c r="I11" s="798" t="s">
        <v>22</v>
      </c>
      <c r="J11" s="701" t="str">
        <f t="shared" ref="J11:J23" si="22">IF(H11=1,K11-L11-M11-N11-O11,
IF(H11=2,K11-L11-M11-N11-O11-P11,
IF(H11=3,K11-L11-M11-N11-O11-P11,"-")))</f>
        <v>-</v>
      </c>
      <c r="K11" s="697"/>
      <c r="L11" s="697"/>
      <c r="M11" s="697"/>
      <c r="N11" s="697"/>
      <c r="O11" s="698"/>
      <c r="P11" s="711"/>
      <c r="Q11" s="699"/>
      <c r="R11" s="598" t="str">
        <f t="shared" ref="R11:R23" si="23">IF(H11=1,S11-T11-U11,
IF(H11=2,S11-T11-U11-V11,
IF(H11=3,S11-T11-U11-V11,"-")))</f>
        <v>-</v>
      </c>
      <c r="S11" s="697"/>
      <c r="T11" s="697"/>
      <c r="U11" s="697"/>
      <c r="V11" s="700" t="str">
        <f t="shared" si="0"/>
        <v>-</v>
      </c>
      <c r="W11" s="520"/>
      <c r="X11" s="520"/>
      <c r="Y11" s="695" t="str">
        <f t="shared" si="8"/>
        <v>-</v>
      </c>
      <c r="Z11" s="695">
        <f t="shared" si="1"/>
        <v>0</v>
      </c>
      <c r="AA11" s="493" t="e">
        <f t="shared" si="9"/>
        <v>#VALUE!</v>
      </c>
      <c r="AB11" s="493" t="e">
        <f t="shared" si="10"/>
        <v>#VALUE!</v>
      </c>
      <c r="AC11" s="710"/>
      <c r="AD11" s="711"/>
      <c r="AE11" s="1108" t="str">
        <f t="shared" si="11"/>
        <v>-</v>
      </c>
      <c r="AF11" s="930"/>
      <c r="AG11" s="930"/>
      <c r="AH11" s="695" t="str">
        <f t="shared" si="12"/>
        <v>-</v>
      </c>
      <c r="AI11" s="611" t="e">
        <f t="shared" si="13"/>
        <v>#VALUE!</v>
      </c>
      <c r="AJ11" s="514"/>
      <c r="AK11" s="605" t="e">
        <f t="shared" si="14"/>
        <v>#VALUE!</v>
      </c>
      <c r="AL11" s="603" t="str">
        <f t="shared" si="15"/>
        <v>-</v>
      </c>
      <c r="AM11" s="493">
        <f t="shared" si="16"/>
        <v>0</v>
      </c>
      <c r="AN11" s="608" t="str">
        <f t="shared" si="17"/>
        <v>-</v>
      </c>
      <c r="AO11" s="516">
        <f t="shared" si="2"/>
        <v>0</v>
      </c>
      <c r="AP11" s="514"/>
      <c r="AQ11" s="517"/>
      <c r="AR11" s="520" t="s">
        <v>3782</v>
      </c>
      <c r="AS11" s="517"/>
      <c r="AT11" s="517"/>
      <c r="AU11" s="514"/>
      <c r="AV11" s="518"/>
      <c r="AW11" s="519"/>
      <c r="AX11" s="1104"/>
      <c r="AY11" s="517"/>
      <c r="AZ11" s="520"/>
      <c r="BA11" s="517"/>
      <c r="BB11" s="517"/>
      <c r="BC11" s="1105"/>
      <c r="BD11" s="521"/>
      <c r="BE11" s="513"/>
      <c r="BF11" s="522"/>
      <c r="BG11" s="1104"/>
      <c r="BH11" s="517"/>
      <c r="BI11" s="1106"/>
      <c r="BJ11" s="517"/>
      <c r="BK11" s="493">
        <f t="shared" si="3"/>
        <v>0</v>
      </c>
      <c r="BL11" s="517"/>
      <c r="BM11" s="517"/>
      <c r="BN11" s="496">
        <f t="shared" si="4"/>
        <v>0</v>
      </c>
      <c r="BO11" s="505">
        <f t="shared" si="18"/>
        <v>0</v>
      </c>
      <c r="BP11" s="523"/>
      <c r="BQ11" s="523"/>
      <c r="BR11" s="515"/>
      <c r="BS11" s="524">
        <f>BT11+BU11</f>
        <v>0</v>
      </c>
      <c r="BT11" s="523"/>
      <c r="BU11" s="525"/>
      <c r="BV11" s="490">
        <f t="shared" si="19"/>
        <v>0</v>
      </c>
      <c r="BW11" s="523"/>
      <c r="BX11" s="523"/>
      <c r="BY11" s="515"/>
      <c r="BZ11" s="517"/>
      <c r="CA11" s="517"/>
      <c r="CB11" s="517"/>
      <c r="CC11" s="512">
        <f t="shared" si="20"/>
        <v>0</v>
      </c>
      <c r="CD11" s="1107"/>
      <c r="CE11" s="511" t="e">
        <f t="shared" si="6"/>
        <v>#VALUE!</v>
      </c>
      <c r="CF11" s="608" t="e">
        <f t="shared" si="21"/>
        <v>#VALUE!</v>
      </c>
    </row>
    <row r="12" spans="1:84" s="415" customFormat="1" ht="18.75" customHeight="1">
      <c r="A12" s="478" t="str">
        <f t="shared" si="7"/>
        <v/>
      </c>
      <c r="B12" s="477" t="str">
        <f t="shared" si="7"/>
        <v/>
      </c>
      <c r="C12" s="479" t="str">
        <f t="shared" si="7"/>
        <v/>
      </c>
      <c r="D12" s="477" t="str">
        <f t="shared" si="7"/>
        <v/>
      </c>
      <c r="E12" s="493" t="str">
        <f t="shared" si="7"/>
        <v/>
      </c>
      <c r="F12" s="480"/>
      <c r="G12" s="476"/>
      <c r="H12" s="476"/>
      <c r="I12" s="798" t="s">
        <v>22</v>
      </c>
      <c r="J12" s="910" t="str">
        <f t="shared" si="22"/>
        <v>-</v>
      </c>
      <c r="K12" s="697"/>
      <c r="L12" s="697"/>
      <c r="M12" s="697"/>
      <c r="N12" s="697"/>
      <c r="O12" s="698"/>
      <c r="P12" s="711"/>
      <c r="Q12" s="699"/>
      <c r="R12" s="598" t="str">
        <f t="shared" si="23"/>
        <v>-</v>
      </c>
      <c r="S12" s="697"/>
      <c r="T12" s="697"/>
      <c r="U12" s="697"/>
      <c r="V12" s="700" t="str">
        <f t="shared" si="0"/>
        <v>-</v>
      </c>
      <c r="W12" s="520"/>
      <c r="X12" s="520"/>
      <c r="Y12" s="695" t="str">
        <f t="shared" si="8"/>
        <v>-</v>
      </c>
      <c r="Z12" s="695">
        <f t="shared" si="1"/>
        <v>0</v>
      </c>
      <c r="AA12" s="493" t="e">
        <f t="shared" si="9"/>
        <v>#VALUE!</v>
      </c>
      <c r="AB12" s="493" t="e">
        <f t="shared" si="10"/>
        <v>#VALUE!</v>
      </c>
      <c r="AC12" s="710"/>
      <c r="AD12" s="711"/>
      <c r="AE12" s="1109" t="str">
        <f t="shared" si="11"/>
        <v>-</v>
      </c>
      <c r="AF12" s="930"/>
      <c r="AG12" s="930"/>
      <c r="AH12" s="695" t="str">
        <f t="shared" si="12"/>
        <v>-</v>
      </c>
      <c r="AI12" s="611" t="e">
        <f t="shared" si="13"/>
        <v>#VALUE!</v>
      </c>
      <c r="AJ12" s="514"/>
      <c r="AK12" s="605" t="e">
        <f t="shared" si="14"/>
        <v>#VALUE!</v>
      </c>
      <c r="AL12" s="603" t="str">
        <f t="shared" si="15"/>
        <v>-</v>
      </c>
      <c r="AM12" s="493">
        <f t="shared" si="16"/>
        <v>0</v>
      </c>
      <c r="AN12" s="608" t="str">
        <f t="shared" si="17"/>
        <v>-</v>
      </c>
      <c r="AO12" s="516">
        <f t="shared" si="2"/>
        <v>0</v>
      </c>
      <c r="AP12" s="514"/>
      <c r="AQ12" s="517"/>
      <c r="AR12" s="520" t="s">
        <v>3782</v>
      </c>
      <c r="AS12" s="517"/>
      <c r="AT12" s="517"/>
      <c r="AU12" s="514"/>
      <c r="AV12" s="518"/>
      <c r="AW12" s="519"/>
      <c r="AX12" s="1104"/>
      <c r="AY12" s="517"/>
      <c r="AZ12" s="520"/>
      <c r="BA12" s="517"/>
      <c r="BB12" s="517"/>
      <c r="BC12" s="1105"/>
      <c r="BD12" s="521"/>
      <c r="BE12" s="513"/>
      <c r="BF12" s="522"/>
      <c r="BG12" s="1104"/>
      <c r="BH12" s="517"/>
      <c r="BI12" s="1106"/>
      <c r="BJ12" s="517"/>
      <c r="BK12" s="493">
        <f t="shared" si="3"/>
        <v>0</v>
      </c>
      <c r="BL12" s="517"/>
      <c r="BM12" s="517"/>
      <c r="BN12" s="496">
        <f t="shared" si="4"/>
        <v>0</v>
      </c>
      <c r="BO12" s="505">
        <f t="shared" si="18"/>
        <v>0</v>
      </c>
      <c r="BP12" s="523"/>
      <c r="BQ12" s="523"/>
      <c r="BR12" s="515"/>
      <c r="BS12" s="524">
        <f>BT12+BU12</f>
        <v>0</v>
      </c>
      <c r="BT12" s="523"/>
      <c r="BU12" s="525"/>
      <c r="BV12" s="490">
        <f t="shared" si="19"/>
        <v>0</v>
      </c>
      <c r="BW12" s="523"/>
      <c r="BX12" s="523"/>
      <c r="BY12" s="515"/>
      <c r="BZ12" s="517"/>
      <c r="CA12" s="517"/>
      <c r="CB12" s="517"/>
      <c r="CC12" s="512">
        <f t="shared" si="20"/>
        <v>0</v>
      </c>
      <c r="CD12" s="1107"/>
      <c r="CE12" s="511" t="e">
        <f t="shared" si="6"/>
        <v>#VALUE!</v>
      </c>
      <c r="CF12" s="608" t="e">
        <f t="shared" si="21"/>
        <v>#VALUE!</v>
      </c>
    </row>
    <row r="13" spans="1:84" s="415" customFormat="1" ht="18.75" customHeight="1">
      <c r="A13" s="478" t="str">
        <f t="shared" si="7"/>
        <v/>
      </c>
      <c r="B13" s="477" t="str">
        <f t="shared" si="7"/>
        <v/>
      </c>
      <c r="C13" s="479" t="str">
        <f t="shared" si="7"/>
        <v/>
      </c>
      <c r="D13" s="477" t="str">
        <f t="shared" si="7"/>
        <v/>
      </c>
      <c r="E13" s="493" t="str">
        <f>IF(NOT($F13=""),E$9,"")</f>
        <v/>
      </c>
      <c r="F13" s="480"/>
      <c r="G13" s="476"/>
      <c r="H13" s="476"/>
      <c r="I13" s="798" t="s">
        <v>22</v>
      </c>
      <c r="J13" s="910" t="str">
        <f t="shared" si="22"/>
        <v>-</v>
      </c>
      <c r="K13" s="697"/>
      <c r="L13" s="697"/>
      <c r="M13" s="697"/>
      <c r="N13" s="697"/>
      <c r="O13" s="698"/>
      <c r="P13" s="711"/>
      <c r="Q13" s="699"/>
      <c r="R13" s="598" t="str">
        <f t="shared" si="23"/>
        <v>-</v>
      </c>
      <c r="S13" s="697"/>
      <c r="T13" s="697"/>
      <c r="U13" s="697"/>
      <c r="V13" s="700" t="str">
        <f t="shared" si="0"/>
        <v>-</v>
      </c>
      <c r="W13" s="520"/>
      <c r="X13" s="520"/>
      <c r="Y13" s="695" t="str">
        <f t="shared" si="8"/>
        <v>-</v>
      </c>
      <c r="Z13" s="695">
        <f t="shared" si="1"/>
        <v>0</v>
      </c>
      <c r="AA13" s="493" t="e">
        <f t="shared" si="9"/>
        <v>#VALUE!</v>
      </c>
      <c r="AB13" s="493" t="e">
        <f t="shared" si="10"/>
        <v>#VALUE!</v>
      </c>
      <c r="AC13" s="710"/>
      <c r="AD13" s="711"/>
      <c r="AE13" s="1108" t="str">
        <f t="shared" si="11"/>
        <v>-</v>
      </c>
      <c r="AF13" s="930"/>
      <c r="AG13" s="930"/>
      <c r="AH13" s="695" t="str">
        <f t="shared" si="12"/>
        <v>-</v>
      </c>
      <c r="AI13" s="611" t="e">
        <f t="shared" si="13"/>
        <v>#VALUE!</v>
      </c>
      <c r="AJ13" s="514"/>
      <c r="AK13" s="605" t="e">
        <f t="shared" si="14"/>
        <v>#VALUE!</v>
      </c>
      <c r="AL13" s="603" t="str">
        <f t="shared" si="15"/>
        <v>-</v>
      </c>
      <c r="AM13" s="493">
        <f t="shared" si="16"/>
        <v>0</v>
      </c>
      <c r="AN13" s="608" t="str">
        <f t="shared" si="17"/>
        <v>-</v>
      </c>
      <c r="AO13" s="516">
        <f t="shared" si="2"/>
        <v>0</v>
      </c>
      <c r="AP13" s="514"/>
      <c r="AQ13" s="517"/>
      <c r="AR13" s="520" t="s">
        <v>3782</v>
      </c>
      <c r="AS13" s="517"/>
      <c r="AT13" s="517"/>
      <c r="AU13" s="514"/>
      <c r="AV13" s="518"/>
      <c r="AW13" s="519"/>
      <c r="AX13" s="1104"/>
      <c r="AY13" s="517"/>
      <c r="AZ13" s="520"/>
      <c r="BA13" s="517"/>
      <c r="BB13" s="517"/>
      <c r="BC13" s="1105"/>
      <c r="BD13" s="521"/>
      <c r="BE13" s="513"/>
      <c r="BF13" s="522"/>
      <c r="BG13" s="1104"/>
      <c r="BH13" s="517"/>
      <c r="BI13" s="1106"/>
      <c r="BJ13" s="517"/>
      <c r="BK13" s="493">
        <f t="shared" si="3"/>
        <v>0</v>
      </c>
      <c r="BL13" s="517"/>
      <c r="BM13" s="517"/>
      <c r="BN13" s="496">
        <f t="shared" si="4"/>
        <v>0</v>
      </c>
      <c r="BO13" s="505">
        <f t="shared" si="18"/>
        <v>0</v>
      </c>
      <c r="BP13" s="523"/>
      <c r="BQ13" s="523"/>
      <c r="BR13" s="515"/>
      <c r="BS13" s="524">
        <f>BT13+BU13</f>
        <v>0</v>
      </c>
      <c r="BT13" s="523"/>
      <c r="BU13" s="525"/>
      <c r="BV13" s="490">
        <f t="shared" si="19"/>
        <v>0</v>
      </c>
      <c r="BW13" s="523"/>
      <c r="BX13" s="523"/>
      <c r="BY13" s="515"/>
      <c r="BZ13" s="517"/>
      <c r="CA13" s="517"/>
      <c r="CB13" s="517"/>
      <c r="CC13" s="512">
        <f t="shared" si="20"/>
        <v>0</v>
      </c>
      <c r="CD13" s="1107"/>
      <c r="CE13" s="511" t="e">
        <f t="shared" si="6"/>
        <v>#VALUE!</v>
      </c>
      <c r="CF13" s="608" t="e">
        <f t="shared" si="21"/>
        <v>#VALUE!</v>
      </c>
    </row>
    <row r="14" spans="1:84" s="415" customFormat="1" ht="18.75" customHeight="1">
      <c r="A14" s="478" t="str">
        <f t="shared" si="7"/>
        <v/>
      </c>
      <c r="B14" s="477" t="str">
        <f t="shared" si="7"/>
        <v/>
      </c>
      <c r="C14" s="479" t="str">
        <f t="shared" si="7"/>
        <v/>
      </c>
      <c r="D14" s="477" t="str">
        <f t="shared" si="7"/>
        <v/>
      </c>
      <c r="E14" s="493" t="str">
        <f t="shared" si="7"/>
        <v/>
      </c>
      <c r="F14" s="480"/>
      <c r="G14" s="476"/>
      <c r="H14" s="476"/>
      <c r="I14" s="798" t="s">
        <v>22</v>
      </c>
      <c r="J14" s="696" t="str">
        <f t="shared" si="22"/>
        <v>-</v>
      </c>
      <c r="K14" s="697"/>
      <c r="L14" s="697"/>
      <c r="M14" s="697"/>
      <c r="N14" s="697"/>
      <c r="O14" s="698"/>
      <c r="P14" s="711"/>
      <c r="Q14" s="699"/>
      <c r="R14" s="598" t="str">
        <f t="shared" si="23"/>
        <v>-</v>
      </c>
      <c r="S14" s="697"/>
      <c r="T14" s="697"/>
      <c r="U14" s="697"/>
      <c r="V14" s="700" t="str">
        <f t="shared" si="0"/>
        <v>-</v>
      </c>
      <c r="W14" s="520"/>
      <c r="X14" s="520"/>
      <c r="Y14" s="695" t="str">
        <f t="shared" si="8"/>
        <v>-</v>
      </c>
      <c r="Z14" s="695">
        <f t="shared" si="1"/>
        <v>0</v>
      </c>
      <c r="AA14" s="493" t="e">
        <f t="shared" si="9"/>
        <v>#VALUE!</v>
      </c>
      <c r="AB14" s="493" t="e">
        <f t="shared" si="10"/>
        <v>#VALUE!</v>
      </c>
      <c r="AC14" s="710"/>
      <c r="AD14" s="711"/>
      <c r="AE14" s="1109" t="str">
        <f t="shared" si="11"/>
        <v>-</v>
      </c>
      <c r="AF14" s="930"/>
      <c r="AG14" s="930"/>
      <c r="AH14" s="695" t="str">
        <f t="shared" si="12"/>
        <v>-</v>
      </c>
      <c r="AI14" s="611" t="e">
        <f t="shared" si="13"/>
        <v>#VALUE!</v>
      </c>
      <c r="AJ14" s="514"/>
      <c r="AK14" s="605" t="e">
        <f t="shared" si="14"/>
        <v>#VALUE!</v>
      </c>
      <c r="AL14" s="603" t="str">
        <f t="shared" si="15"/>
        <v>-</v>
      </c>
      <c r="AM14" s="493">
        <f t="shared" si="16"/>
        <v>0</v>
      </c>
      <c r="AN14" s="608" t="str">
        <f t="shared" si="17"/>
        <v>-</v>
      </c>
      <c r="AO14" s="516">
        <f t="shared" si="2"/>
        <v>0</v>
      </c>
      <c r="AP14" s="514"/>
      <c r="AQ14" s="517"/>
      <c r="AR14" s="520" t="s">
        <v>3782</v>
      </c>
      <c r="AS14" s="517"/>
      <c r="AT14" s="517"/>
      <c r="AU14" s="514"/>
      <c r="AV14" s="518"/>
      <c r="AW14" s="519"/>
      <c r="AX14" s="1104"/>
      <c r="AY14" s="517"/>
      <c r="AZ14" s="520"/>
      <c r="BA14" s="517"/>
      <c r="BB14" s="517"/>
      <c r="BC14" s="1105"/>
      <c r="BD14" s="521"/>
      <c r="BE14" s="513"/>
      <c r="BF14" s="522"/>
      <c r="BG14" s="1104"/>
      <c r="BH14" s="517"/>
      <c r="BI14" s="1106"/>
      <c r="BJ14" s="517"/>
      <c r="BK14" s="493">
        <f t="shared" si="3"/>
        <v>0</v>
      </c>
      <c r="BL14" s="517"/>
      <c r="BM14" s="517"/>
      <c r="BN14" s="496">
        <f t="shared" si="4"/>
        <v>0</v>
      </c>
      <c r="BO14" s="505">
        <f t="shared" si="18"/>
        <v>0</v>
      </c>
      <c r="BP14" s="523"/>
      <c r="BQ14" s="523"/>
      <c r="BR14" s="515"/>
      <c r="BS14" s="524">
        <f>BT14+BU14</f>
        <v>0</v>
      </c>
      <c r="BT14" s="523"/>
      <c r="BU14" s="525"/>
      <c r="BV14" s="490">
        <f t="shared" si="19"/>
        <v>0</v>
      </c>
      <c r="BW14" s="523"/>
      <c r="BX14" s="523"/>
      <c r="BY14" s="515"/>
      <c r="BZ14" s="517"/>
      <c r="CA14" s="517"/>
      <c r="CB14" s="517"/>
      <c r="CC14" s="512">
        <f t="shared" si="20"/>
        <v>0</v>
      </c>
      <c r="CD14" s="1107"/>
      <c r="CE14" s="511" t="e">
        <f t="shared" si="6"/>
        <v>#VALUE!</v>
      </c>
      <c r="CF14" s="608" t="e">
        <f t="shared" si="21"/>
        <v>#VALUE!</v>
      </c>
    </row>
    <row r="15" spans="1:84" s="415" customFormat="1" ht="18.75" customHeight="1">
      <c r="A15" s="478" t="str">
        <f t="shared" si="7"/>
        <v/>
      </c>
      <c r="B15" s="477" t="str">
        <f t="shared" si="7"/>
        <v/>
      </c>
      <c r="C15" s="479" t="str">
        <f t="shared" si="7"/>
        <v/>
      </c>
      <c r="D15" s="477" t="str">
        <f t="shared" si="7"/>
        <v/>
      </c>
      <c r="E15" s="493" t="str">
        <f t="shared" si="7"/>
        <v/>
      </c>
      <c r="F15" s="480"/>
      <c r="G15" s="476"/>
      <c r="H15" s="476"/>
      <c r="I15" s="798" t="s">
        <v>22</v>
      </c>
      <c r="J15" s="701" t="str">
        <f t="shared" si="22"/>
        <v>-</v>
      </c>
      <c r="K15" s="697"/>
      <c r="L15" s="697"/>
      <c r="M15" s="697"/>
      <c r="N15" s="697"/>
      <c r="O15" s="698"/>
      <c r="P15" s="711"/>
      <c r="Q15" s="699"/>
      <c r="R15" s="598" t="str">
        <f t="shared" si="23"/>
        <v>-</v>
      </c>
      <c r="S15" s="697"/>
      <c r="T15" s="697"/>
      <c r="U15" s="697"/>
      <c r="V15" s="700" t="str">
        <f t="shared" si="0"/>
        <v>-</v>
      </c>
      <c r="W15" s="520"/>
      <c r="X15" s="520"/>
      <c r="Y15" s="695" t="str">
        <f t="shared" si="8"/>
        <v>-</v>
      </c>
      <c r="Z15" s="695">
        <f t="shared" si="1"/>
        <v>0</v>
      </c>
      <c r="AA15" s="493" t="e">
        <f t="shared" si="9"/>
        <v>#VALUE!</v>
      </c>
      <c r="AB15" s="493" t="e">
        <f t="shared" si="10"/>
        <v>#VALUE!</v>
      </c>
      <c r="AC15" s="710"/>
      <c r="AD15" s="711"/>
      <c r="AE15" s="1108" t="str">
        <f t="shared" si="11"/>
        <v>-</v>
      </c>
      <c r="AF15" s="930"/>
      <c r="AG15" s="930"/>
      <c r="AH15" s="695" t="str">
        <f t="shared" si="12"/>
        <v>-</v>
      </c>
      <c r="AI15" s="611" t="e">
        <f t="shared" si="13"/>
        <v>#VALUE!</v>
      </c>
      <c r="AJ15" s="514"/>
      <c r="AK15" s="605" t="e">
        <f t="shared" si="14"/>
        <v>#VALUE!</v>
      </c>
      <c r="AL15" s="603" t="str">
        <f t="shared" si="15"/>
        <v>-</v>
      </c>
      <c r="AM15" s="493">
        <f t="shared" si="16"/>
        <v>0</v>
      </c>
      <c r="AN15" s="608" t="str">
        <f t="shared" si="17"/>
        <v>-</v>
      </c>
      <c r="AO15" s="516">
        <f t="shared" si="2"/>
        <v>0</v>
      </c>
      <c r="AP15" s="514"/>
      <c r="AQ15" s="517"/>
      <c r="AR15" s="520" t="s">
        <v>3782</v>
      </c>
      <c r="AS15" s="517"/>
      <c r="AT15" s="517"/>
      <c r="AU15" s="514"/>
      <c r="AV15" s="518"/>
      <c r="AW15" s="519"/>
      <c r="AX15" s="1104"/>
      <c r="AY15" s="517"/>
      <c r="AZ15" s="520"/>
      <c r="BA15" s="517"/>
      <c r="BB15" s="517"/>
      <c r="BC15" s="1105"/>
      <c r="BD15" s="521"/>
      <c r="BE15" s="513"/>
      <c r="BF15" s="522"/>
      <c r="BG15" s="1104"/>
      <c r="BH15" s="517"/>
      <c r="BI15" s="1106"/>
      <c r="BJ15" s="517"/>
      <c r="BK15" s="493">
        <f t="shared" si="3"/>
        <v>0</v>
      </c>
      <c r="BL15" s="517"/>
      <c r="BM15" s="517"/>
      <c r="BN15" s="496">
        <f t="shared" si="4"/>
        <v>0</v>
      </c>
      <c r="BO15" s="505">
        <f t="shared" si="18"/>
        <v>0</v>
      </c>
      <c r="BP15" s="523"/>
      <c r="BQ15" s="523"/>
      <c r="BR15" s="515"/>
      <c r="BS15" s="524">
        <f t="shared" si="5"/>
        <v>0</v>
      </c>
      <c r="BT15" s="523"/>
      <c r="BU15" s="525"/>
      <c r="BV15" s="490">
        <f t="shared" si="19"/>
        <v>0</v>
      </c>
      <c r="BW15" s="523"/>
      <c r="BX15" s="523"/>
      <c r="BY15" s="515"/>
      <c r="BZ15" s="517"/>
      <c r="CA15" s="517"/>
      <c r="CB15" s="517"/>
      <c r="CC15" s="512">
        <f t="shared" si="20"/>
        <v>0</v>
      </c>
      <c r="CD15" s="1107"/>
      <c r="CE15" s="511" t="e">
        <f t="shared" si="6"/>
        <v>#VALUE!</v>
      </c>
      <c r="CF15" s="608" t="e">
        <f t="shared" si="21"/>
        <v>#VALUE!</v>
      </c>
    </row>
    <row r="16" spans="1:84" s="415" customFormat="1" ht="19.5" customHeight="1">
      <c r="A16" s="478" t="str">
        <f t="shared" si="7"/>
        <v/>
      </c>
      <c r="B16" s="477" t="str">
        <f t="shared" si="7"/>
        <v/>
      </c>
      <c r="C16" s="479" t="str">
        <f t="shared" si="7"/>
        <v/>
      </c>
      <c r="D16" s="477" t="str">
        <f t="shared" si="7"/>
        <v/>
      </c>
      <c r="E16" s="493" t="str">
        <f t="shared" si="7"/>
        <v/>
      </c>
      <c r="F16" s="480"/>
      <c r="G16" s="476"/>
      <c r="H16" s="476"/>
      <c r="I16" s="798" t="s">
        <v>22</v>
      </c>
      <c r="J16" s="910" t="str">
        <f t="shared" si="22"/>
        <v>-</v>
      </c>
      <c r="K16" s="697"/>
      <c r="L16" s="697"/>
      <c r="M16" s="697"/>
      <c r="N16" s="697"/>
      <c r="O16" s="698"/>
      <c r="P16" s="711"/>
      <c r="Q16" s="699"/>
      <c r="R16" s="598" t="str">
        <f t="shared" si="23"/>
        <v>-</v>
      </c>
      <c r="S16" s="697"/>
      <c r="T16" s="697"/>
      <c r="U16" s="697"/>
      <c r="V16" s="700" t="str">
        <f t="shared" si="0"/>
        <v>-</v>
      </c>
      <c r="W16" s="520"/>
      <c r="X16" s="520"/>
      <c r="Y16" s="695" t="str">
        <f t="shared" si="8"/>
        <v>-</v>
      </c>
      <c r="Z16" s="695">
        <f t="shared" si="1"/>
        <v>0</v>
      </c>
      <c r="AA16" s="493" t="e">
        <f t="shared" si="9"/>
        <v>#VALUE!</v>
      </c>
      <c r="AB16" s="493" t="e">
        <f t="shared" si="10"/>
        <v>#VALUE!</v>
      </c>
      <c r="AC16" s="710"/>
      <c r="AD16" s="711"/>
      <c r="AE16" s="1108" t="str">
        <f t="shared" si="11"/>
        <v>-</v>
      </c>
      <c r="AF16" s="930"/>
      <c r="AG16" s="930"/>
      <c r="AH16" s="695" t="str">
        <f t="shared" si="12"/>
        <v>-</v>
      </c>
      <c r="AI16" s="611" t="e">
        <f t="shared" si="13"/>
        <v>#VALUE!</v>
      </c>
      <c r="AJ16" s="514"/>
      <c r="AK16" s="605" t="e">
        <f t="shared" si="14"/>
        <v>#VALUE!</v>
      </c>
      <c r="AL16" s="603" t="str">
        <f t="shared" si="15"/>
        <v>-</v>
      </c>
      <c r="AM16" s="493">
        <f t="shared" si="16"/>
        <v>0</v>
      </c>
      <c r="AN16" s="608" t="str">
        <f t="shared" si="17"/>
        <v>-</v>
      </c>
      <c r="AO16" s="516">
        <f t="shared" si="2"/>
        <v>0</v>
      </c>
      <c r="AP16" s="514"/>
      <c r="AQ16" s="517"/>
      <c r="AR16" s="520" t="s">
        <v>3782</v>
      </c>
      <c r="AS16" s="517"/>
      <c r="AT16" s="517"/>
      <c r="AU16" s="514"/>
      <c r="AV16" s="518"/>
      <c r="AW16" s="519"/>
      <c r="AX16" s="1104"/>
      <c r="AY16" s="517"/>
      <c r="AZ16" s="520"/>
      <c r="BA16" s="517"/>
      <c r="BB16" s="517"/>
      <c r="BC16" s="1105"/>
      <c r="BD16" s="521"/>
      <c r="BE16" s="513"/>
      <c r="BF16" s="522"/>
      <c r="BG16" s="1104"/>
      <c r="BH16" s="517"/>
      <c r="BI16" s="1106"/>
      <c r="BJ16" s="517"/>
      <c r="BK16" s="493">
        <f t="shared" si="3"/>
        <v>0</v>
      </c>
      <c r="BL16" s="517"/>
      <c r="BM16" s="517"/>
      <c r="BN16" s="496">
        <f t="shared" si="4"/>
        <v>0</v>
      </c>
      <c r="BO16" s="505">
        <f t="shared" si="18"/>
        <v>0</v>
      </c>
      <c r="BP16" s="523"/>
      <c r="BQ16" s="523"/>
      <c r="BR16" s="515"/>
      <c r="BS16" s="524">
        <f t="shared" si="5"/>
        <v>0</v>
      </c>
      <c r="BT16" s="523"/>
      <c r="BU16" s="525"/>
      <c r="BV16" s="490">
        <f t="shared" si="19"/>
        <v>0</v>
      </c>
      <c r="BW16" s="523"/>
      <c r="BX16" s="523"/>
      <c r="BY16" s="515"/>
      <c r="BZ16" s="517"/>
      <c r="CA16" s="517"/>
      <c r="CB16" s="517"/>
      <c r="CC16" s="512">
        <f t="shared" si="20"/>
        <v>0</v>
      </c>
      <c r="CD16" s="1107"/>
      <c r="CE16" s="511" t="e">
        <f t="shared" si="6"/>
        <v>#VALUE!</v>
      </c>
      <c r="CF16" s="608" t="e">
        <f t="shared" si="21"/>
        <v>#VALUE!</v>
      </c>
    </row>
    <row r="17" spans="1:84" s="415" customFormat="1" ht="18.75" customHeight="1">
      <c r="A17" s="478" t="str">
        <f t="shared" si="7"/>
        <v/>
      </c>
      <c r="B17" s="477" t="str">
        <f t="shared" si="7"/>
        <v/>
      </c>
      <c r="C17" s="479" t="str">
        <f t="shared" si="7"/>
        <v/>
      </c>
      <c r="D17" s="477" t="str">
        <f t="shared" si="7"/>
        <v/>
      </c>
      <c r="E17" s="493" t="str">
        <f t="shared" si="7"/>
        <v/>
      </c>
      <c r="F17" s="480"/>
      <c r="G17" s="476"/>
      <c r="H17" s="476"/>
      <c r="I17" s="798" t="s">
        <v>22</v>
      </c>
      <c r="J17" s="910" t="str">
        <f t="shared" si="22"/>
        <v>-</v>
      </c>
      <c r="K17" s="697"/>
      <c r="L17" s="697"/>
      <c r="M17" s="697"/>
      <c r="N17" s="697"/>
      <c r="O17" s="698"/>
      <c r="P17" s="711"/>
      <c r="Q17" s="699"/>
      <c r="R17" s="598" t="str">
        <f t="shared" si="23"/>
        <v>-</v>
      </c>
      <c r="S17" s="697"/>
      <c r="T17" s="697"/>
      <c r="U17" s="697"/>
      <c r="V17" s="700" t="str">
        <f t="shared" si="0"/>
        <v>-</v>
      </c>
      <c r="W17" s="520"/>
      <c r="X17" s="520"/>
      <c r="Y17" s="695" t="str">
        <f t="shared" si="8"/>
        <v>-</v>
      </c>
      <c r="Z17" s="695">
        <f t="shared" si="1"/>
        <v>0</v>
      </c>
      <c r="AA17" s="493" t="e">
        <f t="shared" si="9"/>
        <v>#VALUE!</v>
      </c>
      <c r="AB17" s="493" t="e">
        <f t="shared" si="10"/>
        <v>#VALUE!</v>
      </c>
      <c r="AC17" s="710"/>
      <c r="AD17" s="711"/>
      <c r="AE17" s="1108" t="str">
        <f t="shared" si="11"/>
        <v>-</v>
      </c>
      <c r="AF17" s="930"/>
      <c r="AG17" s="930"/>
      <c r="AH17" s="695" t="str">
        <f t="shared" si="12"/>
        <v>-</v>
      </c>
      <c r="AI17" s="611" t="e">
        <f t="shared" si="13"/>
        <v>#VALUE!</v>
      </c>
      <c r="AJ17" s="514"/>
      <c r="AK17" s="605" t="e">
        <f t="shared" si="14"/>
        <v>#VALUE!</v>
      </c>
      <c r="AL17" s="603" t="str">
        <f t="shared" si="15"/>
        <v>-</v>
      </c>
      <c r="AM17" s="493">
        <f t="shared" si="16"/>
        <v>0</v>
      </c>
      <c r="AN17" s="608" t="str">
        <f t="shared" si="17"/>
        <v>-</v>
      </c>
      <c r="AO17" s="516">
        <f t="shared" si="2"/>
        <v>0</v>
      </c>
      <c r="AP17" s="514"/>
      <c r="AQ17" s="517"/>
      <c r="AR17" s="520" t="s">
        <v>3782</v>
      </c>
      <c r="AS17" s="517"/>
      <c r="AT17" s="517"/>
      <c r="AU17" s="514"/>
      <c r="AV17" s="518"/>
      <c r="AW17" s="519"/>
      <c r="AX17" s="1104"/>
      <c r="AY17" s="517"/>
      <c r="AZ17" s="520"/>
      <c r="BA17" s="517"/>
      <c r="BB17" s="517"/>
      <c r="BC17" s="1105"/>
      <c r="BD17" s="521"/>
      <c r="BE17" s="513"/>
      <c r="BF17" s="522"/>
      <c r="BG17" s="1104"/>
      <c r="BH17" s="517"/>
      <c r="BI17" s="1106"/>
      <c r="BJ17" s="517"/>
      <c r="BK17" s="493">
        <f t="shared" si="3"/>
        <v>0</v>
      </c>
      <c r="BL17" s="517"/>
      <c r="BM17" s="517"/>
      <c r="BN17" s="496">
        <f t="shared" si="4"/>
        <v>0</v>
      </c>
      <c r="BO17" s="505">
        <f t="shared" si="18"/>
        <v>0</v>
      </c>
      <c r="BP17" s="523"/>
      <c r="BQ17" s="523"/>
      <c r="BR17" s="515"/>
      <c r="BS17" s="524">
        <f t="shared" si="5"/>
        <v>0</v>
      </c>
      <c r="BT17" s="523"/>
      <c r="BU17" s="525"/>
      <c r="BV17" s="490">
        <f t="shared" si="19"/>
        <v>0</v>
      </c>
      <c r="BW17" s="523"/>
      <c r="BX17" s="523"/>
      <c r="BY17" s="515"/>
      <c r="BZ17" s="517"/>
      <c r="CA17" s="517"/>
      <c r="CB17" s="517"/>
      <c r="CC17" s="512">
        <f t="shared" si="20"/>
        <v>0</v>
      </c>
      <c r="CD17" s="1107"/>
      <c r="CE17" s="511" t="e">
        <f t="shared" si="6"/>
        <v>#VALUE!</v>
      </c>
      <c r="CF17" s="608" t="e">
        <f t="shared" si="21"/>
        <v>#VALUE!</v>
      </c>
    </row>
    <row r="18" spans="1:84" s="415" customFormat="1" ht="18.75" customHeight="1">
      <c r="A18" s="478" t="str">
        <f t="shared" si="7"/>
        <v/>
      </c>
      <c r="B18" s="477" t="str">
        <f t="shared" si="7"/>
        <v/>
      </c>
      <c r="C18" s="479" t="str">
        <f t="shared" si="7"/>
        <v/>
      </c>
      <c r="D18" s="477" t="str">
        <f t="shared" si="7"/>
        <v/>
      </c>
      <c r="E18" s="493" t="str">
        <f t="shared" si="7"/>
        <v/>
      </c>
      <c r="F18" s="480"/>
      <c r="G18" s="476"/>
      <c r="H18" s="476"/>
      <c r="I18" s="798" t="s">
        <v>22</v>
      </c>
      <c r="J18" s="696" t="str">
        <f t="shared" si="22"/>
        <v>-</v>
      </c>
      <c r="K18" s="697"/>
      <c r="L18" s="697"/>
      <c r="M18" s="697"/>
      <c r="N18" s="697"/>
      <c r="O18" s="698"/>
      <c r="P18" s="711"/>
      <c r="Q18" s="699"/>
      <c r="R18" s="598" t="str">
        <f t="shared" si="23"/>
        <v>-</v>
      </c>
      <c r="S18" s="697"/>
      <c r="T18" s="697"/>
      <c r="U18" s="697"/>
      <c r="V18" s="700" t="str">
        <f t="shared" si="0"/>
        <v>-</v>
      </c>
      <c r="W18" s="520"/>
      <c r="X18" s="520"/>
      <c r="Y18" s="695" t="str">
        <f t="shared" si="8"/>
        <v>-</v>
      </c>
      <c r="Z18" s="695">
        <f t="shared" si="1"/>
        <v>0</v>
      </c>
      <c r="AA18" s="493" t="e">
        <f t="shared" si="9"/>
        <v>#VALUE!</v>
      </c>
      <c r="AB18" s="493" t="e">
        <f t="shared" si="10"/>
        <v>#VALUE!</v>
      </c>
      <c r="AC18" s="710"/>
      <c r="AD18" s="711"/>
      <c r="AE18" s="1109" t="str">
        <f t="shared" si="11"/>
        <v>-</v>
      </c>
      <c r="AF18" s="930"/>
      <c r="AG18" s="930"/>
      <c r="AH18" s="695" t="str">
        <f t="shared" si="12"/>
        <v>-</v>
      </c>
      <c r="AI18" s="611" t="e">
        <f t="shared" si="13"/>
        <v>#VALUE!</v>
      </c>
      <c r="AJ18" s="514"/>
      <c r="AK18" s="605" t="e">
        <f t="shared" si="14"/>
        <v>#VALUE!</v>
      </c>
      <c r="AL18" s="603" t="str">
        <f t="shared" si="15"/>
        <v>-</v>
      </c>
      <c r="AM18" s="493">
        <f t="shared" si="16"/>
        <v>0</v>
      </c>
      <c r="AN18" s="608" t="str">
        <f t="shared" si="17"/>
        <v>-</v>
      </c>
      <c r="AO18" s="516">
        <f t="shared" si="2"/>
        <v>0</v>
      </c>
      <c r="AP18" s="514"/>
      <c r="AQ18" s="517"/>
      <c r="AR18" s="520" t="s">
        <v>3782</v>
      </c>
      <c r="AS18" s="517"/>
      <c r="AT18" s="517"/>
      <c r="AU18" s="514"/>
      <c r="AV18" s="518"/>
      <c r="AW18" s="519"/>
      <c r="AX18" s="1104"/>
      <c r="AY18" s="517"/>
      <c r="AZ18" s="520"/>
      <c r="BA18" s="517"/>
      <c r="BB18" s="517"/>
      <c r="BC18" s="1105"/>
      <c r="BD18" s="521"/>
      <c r="BE18" s="513"/>
      <c r="BF18" s="522"/>
      <c r="BG18" s="1104"/>
      <c r="BH18" s="517"/>
      <c r="BI18" s="1106"/>
      <c r="BJ18" s="517"/>
      <c r="BK18" s="493">
        <f t="shared" si="3"/>
        <v>0</v>
      </c>
      <c r="BL18" s="517"/>
      <c r="BM18" s="517"/>
      <c r="BN18" s="496">
        <f t="shared" si="4"/>
        <v>0</v>
      </c>
      <c r="BO18" s="505">
        <f t="shared" si="18"/>
        <v>0</v>
      </c>
      <c r="BP18" s="523"/>
      <c r="BQ18" s="523"/>
      <c r="BR18" s="515"/>
      <c r="BS18" s="524">
        <f t="shared" si="5"/>
        <v>0</v>
      </c>
      <c r="BT18" s="523"/>
      <c r="BU18" s="525"/>
      <c r="BV18" s="490">
        <f t="shared" si="19"/>
        <v>0</v>
      </c>
      <c r="BW18" s="523"/>
      <c r="BX18" s="523"/>
      <c r="BY18" s="515"/>
      <c r="BZ18" s="517"/>
      <c r="CA18" s="517"/>
      <c r="CB18" s="517"/>
      <c r="CC18" s="512">
        <f t="shared" si="20"/>
        <v>0</v>
      </c>
      <c r="CD18" s="1107"/>
      <c r="CE18" s="511" t="e">
        <f t="shared" si="6"/>
        <v>#VALUE!</v>
      </c>
      <c r="CF18" s="608" t="e">
        <f t="shared" si="21"/>
        <v>#VALUE!</v>
      </c>
    </row>
    <row r="19" spans="1:84" s="415" customFormat="1" ht="18.75" customHeight="1">
      <c r="A19" s="478" t="str">
        <f t="shared" si="7"/>
        <v/>
      </c>
      <c r="B19" s="477" t="str">
        <f t="shared" si="7"/>
        <v/>
      </c>
      <c r="C19" s="479" t="str">
        <f t="shared" si="7"/>
        <v/>
      </c>
      <c r="D19" s="477" t="str">
        <f t="shared" si="7"/>
        <v/>
      </c>
      <c r="E19" s="493" t="str">
        <f t="shared" si="7"/>
        <v/>
      </c>
      <c r="F19" s="480"/>
      <c r="G19" s="476"/>
      <c r="H19" s="476"/>
      <c r="I19" s="798" t="s">
        <v>22</v>
      </c>
      <c r="J19" s="701" t="str">
        <f t="shared" si="22"/>
        <v>-</v>
      </c>
      <c r="K19" s="697"/>
      <c r="L19" s="697"/>
      <c r="M19" s="697"/>
      <c r="N19" s="697"/>
      <c r="O19" s="698"/>
      <c r="P19" s="711"/>
      <c r="Q19" s="699"/>
      <c r="R19" s="598" t="str">
        <f t="shared" si="23"/>
        <v>-</v>
      </c>
      <c r="S19" s="697"/>
      <c r="T19" s="697"/>
      <c r="U19" s="697"/>
      <c r="V19" s="700" t="str">
        <f t="shared" si="0"/>
        <v>-</v>
      </c>
      <c r="W19" s="520"/>
      <c r="X19" s="520"/>
      <c r="Y19" s="695" t="str">
        <f t="shared" si="8"/>
        <v>-</v>
      </c>
      <c r="Z19" s="695">
        <f t="shared" si="1"/>
        <v>0</v>
      </c>
      <c r="AA19" s="493" t="e">
        <f t="shared" si="9"/>
        <v>#VALUE!</v>
      </c>
      <c r="AB19" s="493" t="e">
        <f t="shared" si="10"/>
        <v>#VALUE!</v>
      </c>
      <c r="AC19" s="710"/>
      <c r="AD19" s="711"/>
      <c r="AE19" s="1108" t="str">
        <f t="shared" si="11"/>
        <v>-</v>
      </c>
      <c r="AF19" s="930"/>
      <c r="AG19" s="930"/>
      <c r="AH19" s="695" t="str">
        <f t="shared" si="12"/>
        <v>-</v>
      </c>
      <c r="AI19" s="611" t="e">
        <f t="shared" si="13"/>
        <v>#VALUE!</v>
      </c>
      <c r="AJ19" s="514"/>
      <c r="AK19" s="605" t="e">
        <f t="shared" si="14"/>
        <v>#VALUE!</v>
      </c>
      <c r="AL19" s="603" t="str">
        <f t="shared" si="15"/>
        <v>-</v>
      </c>
      <c r="AM19" s="493">
        <f t="shared" si="16"/>
        <v>0</v>
      </c>
      <c r="AN19" s="608" t="str">
        <f t="shared" si="17"/>
        <v>-</v>
      </c>
      <c r="AO19" s="516">
        <f t="shared" si="2"/>
        <v>0</v>
      </c>
      <c r="AP19" s="514"/>
      <c r="AQ19" s="517"/>
      <c r="AR19" s="520" t="s">
        <v>3782</v>
      </c>
      <c r="AS19" s="517"/>
      <c r="AT19" s="517"/>
      <c r="AU19" s="514"/>
      <c r="AV19" s="518"/>
      <c r="AW19" s="519"/>
      <c r="AX19" s="1104"/>
      <c r="AY19" s="517"/>
      <c r="AZ19" s="520"/>
      <c r="BA19" s="517"/>
      <c r="BB19" s="517"/>
      <c r="BC19" s="1105"/>
      <c r="BD19" s="521"/>
      <c r="BE19" s="513"/>
      <c r="BF19" s="522"/>
      <c r="BG19" s="1104"/>
      <c r="BH19" s="517"/>
      <c r="BI19" s="1106"/>
      <c r="BJ19" s="517"/>
      <c r="BK19" s="493">
        <f t="shared" si="3"/>
        <v>0</v>
      </c>
      <c r="BL19" s="517"/>
      <c r="BM19" s="517"/>
      <c r="BN19" s="496">
        <f t="shared" si="4"/>
        <v>0</v>
      </c>
      <c r="BO19" s="505">
        <f t="shared" si="18"/>
        <v>0</v>
      </c>
      <c r="BP19" s="523"/>
      <c r="BQ19" s="523"/>
      <c r="BR19" s="515"/>
      <c r="BS19" s="524">
        <f t="shared" si="5"/>
        <v>0</v>
      </c>
      <c r="BT19" s="523"/>
      <c r="BU19" s="525"/>
      <c r="BV19" s="490">
        <f t="shared" si="19"/>
        <v>0</v>
      </c>
      <c r="BW19" s="523"/>
      <c r="BX19" s="523"/>
      <c r="BY19" s="515"/>
      <c r="BZ19" s="517"/>
      <c r="CA19" s="517"/>
      <c r="CB19" s="517"/>
      <c r="CC19" s="512">
        <f t="shared" si="20"/>
        <v>0</v>
      </c>
      <c r="CD19" s="1107"/>
      <c r="CE19" s="511" t="e">
        <f t="shared" si="6"/>
        <v>#VALUE!</v>
      </c>
      <c r="CF19" s="608" t="e">
        <f t="shared" si="21"/>
        <v>#VALUE!</v>
      </c>
    </row>
    <row r="20" spans="1:84" s="415" customFormat="1" ht="18.75" customHeight="1">
      <c r="A20" s="478" t="str">
        <f t="shared" si="7"/>
        <v/>
      </c>
      <c r="B20" s="477" t="str">
        <f t="shared" si="7"/>
        <v/>
      </c>
      <c r="C20" s="479" t="str">
        <f t="shared" si="7"/>
        <v/>
      </c>
      <c r="D20" s="477" t="str">
        <f t="shared" si="7"/>
        <v/>
      </c>
      <c r="E20" s="493" t="str">
        <f t="shared" si="7"/>
        <v/>
      </c>
      <c r="F20" s="480"/>
      <c r="G20" s="476"/>
      <c r="H20" s="476"/>
      <c r="I20" s="798" t="s">
        <v>22</v>
      </c>
      <c r="J20" s="910" t="str">
        <f t="shared" si="22"/>
        <v>-</v>
      </c>
      <c r="K20" s="697"/>
      <c r="L20" s="697"/>
      <c r="M20" s="697"/>
      <c r="N20" s="697"/>
      <c r="O20" s="698"/>
      <c r="P20" s="711"/>
      <c r="Q20" s="699"/>
      <c r="R20" s="598" t="str">
        <f t="shared" si="23"/>
        <v>-</v>
      </c>
      <c r="S20" s="697"/>
      <c r="T20" s="697"/>
      <c r="U20" s="697"/>
      <c r="V20" s="700" t="str">
        <f t="shared" si="0"/>
        <v>-</v>
      </c>
      <c r="W20" s="520"/>
      <c r="X20" s="520"/>
      <c r="Y20" s="695" t="str">
        <f t="shared" si="8"/>
        <v>-</v>
      </c>
      <c r="Z20" s="695">
        <f t="shared" si="1"/>
        <v>0</v>
      </c>
      <c r="AA20" s="493" t="e">
        <f t="shared" si="9"/>
        <v>#VALUE!</v>
      </c>
      <c r="AB20" s="493" t="e">
        <f t="shared" si="10"/>
        <v>#VALUE!</v>
      </c>
      <c r="AC20" s="710"/>
      <c r="AD20" s="711"/>
      <c r="AE20" s="1109" t="str">
        <f t="shared" si="11"/>
        <v>-</v>
      </c>
      <c r="AF20" s="930"/>
      <c r="AG20" s="930"/>
      <c r="AH20" s="695" t="str">
        <f t="shared" si="12"/>
        <v>-</v>
      </c>
      <c r="AI20" s="611" t="e">
        <f t="shared" si="13"/>
        <v>#VALUE!</v>
      </c>
      <c r="AJ20" s="514"/>
      <c r="AK20" s="605" t="e">
        <f t="shared" si="14"/>
        <v>#VALUE!</v>
      </c>
      <c r="AL20" s="603" t="str">
        <f t="shared" si="15"/>
        <v>-</v>
      </c>
      <c r="AM20" s="493">
        <f t="shared" si="16"/>
        <v>0</v>
      </c>
      <c r="AN20" s="608" t="str">
        <f t="shared" si="17"/>
        <v>-</v>
      </c>
      <c r="AO20" s="516">
        <f t="shared" si="2"/>
        <v>0</v>
      </c>
      <c r="AP20" s="514"/>
      <c r="AQ20" s="517"/>
      <c r="AR20" s="520" t="s">
        <v>3782</v>
      </c>
      <c r="AS20" s="517"/>
      <c r="AT20" s="517"/>
      <c r="AU20" s="514"/>
      <c r="AV20" s="518"/>
      <c r="AW20" s="519"/>
      <c r="AX20" s="1104"/>
      <c r="AY20" s="517"/>
      <c r="AZ20" s="520"/>
      <c r="BA20" s="517"/>
      <c r="BB20" s="517"/>
      <c r="BC20" s="1105"/>
      <c r="BD20" s="521"/>
      <c r="BE20" s="513"/>
      <c r="BF20" s="522"/>
      <c r="BG20" s="1104"/>
      <c r="BH20" s="517"/>
      <c r="BI20" s="1106"/>
      <c r="BJ20" s="517"/>
      <c r="BK20" s="493">
        <f t="shared" si="3"/>
        <v>0</v>
      </c>
      <c r="BL20" s="517"/>
      <c r="BM20" s="517"/>
      <c r="BN20" s="496">
        <f t="shared" si="4"/>
        <v>0</v>
      </c>
      <c r="BO20" s="505">
        <f t="shared" si="18"/>
        <v>0</v>
      </c>
      <c r="BP20" s="523"/>
      <c r="BQ20" s="523"/>
      <c r="BR20" s="515"/>
      <c r="BS20" s="524">
        <f t="shared" si="5"/>
        <v>0</v>
      </c>
      <c r="BT20" s="523"/>
      <c r="BU20" s="525"/>
      <c r="BV20" s="490">
        <f t="shared" si="19"/>
        <v>0</v>
      </c>
      <c r="BW20" s="523"/>
      <c r="BX20" s="523"/>
      <c r="BY20" s="515"/>
      <c r="BZ20" s="517"/>
      <c r="CA20" s="517"/>
      <c r="CB20" s="517"/>
      <c r="CC20" s="512">
        <f t="shared" si="20"/>
        <v>0</v>
      </c>
      <c r="CD20" s="1107"/>
      <c r="CE20" s="511" t="e">
        <f t="shared" si="6"/>
        <v>#VALUE!</v>
      </c>
      <c r="CF20" s="608" t="e">
        <f t="shared" si="21"/>
        <v>#VALUE!</v>
      </c>
    </row>
    <row r="21" spans="1:84" s="415" customFormat="1" ht="18.75" customHeight="1">
      <c r="A21" s="478" t="str">
        <f t="shared" si="7"/>
        <v/>
      </c>
      <c r="B21" s="477" t="str">
        <f t="shared" si="7"/>
        <v/>
      </c>
      <c r="C21" s="479" t="str">
        <f t="shared" si="7"/>
        <v/>
      </c>
      <c r="D21" s="477" t="str">
        <f t="shared" si="7"/>
        <v/>
      </c>
      <c r="E21" s="493" t="str">
        <f t="shared" si="7"/>
        <v/>
      </c>
      <c r="F21" s="480"/>
      <c r="G21" s="476"/>
      <c r="H21" s="476"/>
      <c r="I21" s="798" t="s">
        <v>22</v>
      </c>
      <c r="J21" s="910" t="str">
        <f t="shared" si="22"/>
        <v>-</v>
      </c>
      <c r="K21" s="697"/>
      <c r="L21" s="697"/>
      <c r="M21" s="697"/>
      <c r="N21" s="697"/>
      <c r="O21" s="698"/>
      <c r="P21" s="711"/>
      <c r="Q21" s="699"/>
      <c r="R21" s="598" t="str">
        <f t="shared" si="23"/>
        <v>-</v>
      </c>
      <c r="S21" s="697"/>
      <c r="T21" s="697"/>
      <c r="U21" s="697"/>
      <c r="V21" s="700" t="str">
        <f t="shared" si="0"/>
        <v>-</v>
      </c>
      <c r="W21" s="520"/>
      <c r="X21" s="520"/>
      <c r="Y21" s="695" t="str">
        <f t="shared" si="8"/>
        <v>-</v>
      </c>
      <c r="Z21" s="695">
        <f t="shared" si="1"/>
        <v>0</v>
      </c>
      <c r="AA21" s="493" t="e">
        <f t="shared" si="9"/>
        <v>#VALUE!</v>
      </c>
      <c r="AB21" s="493" t="e">
        <f t="shared" si="10"/>
        <v>#VALUE!</v>
      </c>
      <c r="AC21" s="710"/>
      <c r="AD21" s="711"/>
      <c r="AE21" s="1108" t="str">
        <f t="shared" si="11"/>
        <v>-</v>
      </c>
      <c r="AF21" s="930"/>
      <c r="AG21" s="930"/>
      <c r="AH21" s="695" t="str">
        <f t="shared" si="12"/>
        <v>-</v>
      </c>
      <c r="AI21" s="611" t="e">
        <f t="shared" si="13"/>
        <v>#VALUE!</v>
      </c>
      <c r="AJ21" s="514"/>
      <c r="AK21" s="605" t="e">
        <f t="shared" si="14"/>
        <v>#VALUE!</v>
      </c>
      <c r="AL21" s="603" t="str">
        <f t="shared" si="15"/>
        <v>-</v>
      </c>
      <c r="AM21" s="493">
        <f t="shared" si="16"/>
        <v>0</v>
      </c>
      <c r="AN21" s="608" t="str">
        <f t="shared" si="17"/>
        <v>-</v>
      </c>
      <c r="AO21" s="516">
        <f t="shared" si="2"/>
        <v>0</v>
      </c>
      <c r="AP21" s="514"/>
      <c r="AQ21" s="517"/>
      <c r="AR21" s="520" t="s">
        <v>3782</v>
      </c>
      <c r="AS21" s="517"/>
      <c r="AT21" s="517"/>
      <c r="AU21" s="514"/>
      <c r="AV21" s="518"/>
      <c r="AW21" s="519"/>
      <c r="AX21" s="1104"/>
      <c r="AY21" s="517"/>
      <c r="AZ21" s="520"/>
      <c r="BA21" s="517"/>
      <c r="BB21" s="517"/>
      <c r="BC21" s="1105"/>
      <c r="BD21" s="521"/>
      <c r="BE21" s="513"/>
      <c r="BF21" s="522"/>
      <c r="BG21" s="1104"/>
      <c r="BH21" s="517"/>
      <c r="BI21" s="1106"/>
      <c r="BJ21" s="517"/>
      <c r="BK21" s="493">
        <f t="shared" si="3"/>
        <v>0</v>
      </c>
      <c r="BL21" s="517"/>
      <c r="BM21" s="517"/>
      <c r="BN21" s="496">
        <f t="shared" si="4"/>
        <v>0</v>
      </c>
      <c r="BO21" s="505">
        <f t="shared" si="18"/>
        <v>0</v>
      </c>
      <c r="BP21" s="523"/>
      <c r="BQ21" s="523"/>
      <c r="BR21" s="515"/>
      <c r="BS21" s="524">
        <f t="shared" si="5"/>
        <v>0</v>
      </c>
      <c r="BT21" s="523"/>
      <c r="BU21" s="525"/>
      <c r="BV21" s="490">
        <f t="shared" si="19"/>
        <v>0</v>
      </c>
      <c r="BW21" s="523"/>
      <c r="BX21" s="523"/>
      <c r="BY21" s="515"/>
      <c r="BZ21" s="517"/>
      <c r="CA21" s="517"/>
      <c r="CB21" s="517"/>
      <c r="CC21" s="512">
        <f t="shared" si="20"/>
        <v>0</v>
      </c>
      <c r="CD21" s="1107"/>
      <c r="CE21" s="511" t="e">
        <f t="shared" si="6"/>
        <v>#VALUE!</v>
      </c>
      <c r="CF21" s="608" t="e">
        <f t="shared" si="21"/>
        <v>#VALUE!</v>
      </c>
    </row>
    <row r="22" spans="1:84" s="415" customFormat="1" ht="18.75" customHeight="1">
      <c r="A22" s="478" t="str">
        <f t="shared" si="7"/>
        <v/>
      </c>
      <c r="B22" s="477" t="str">
        <f t="shared" si="7"/>
        <v/>
      </c>
      <c r="C22" s="479" t="str">
        <f t="shared" si="7"/>
        <v/>
      </c>
      <c r="D22" s="477" t="str">
        <f t="shared" si="7"/>
        <v/>
      </c>
      <c r="E22" s="493" t="str">
        <f t="shared" si="7"/>
        <v/>
      </c>
      <c r="F22" s="480"/>
      <c r="G22" s="476"/>
      <c r="H22" s="476"/>
      <c r="I22" s="798" t="s">
        <v>22</v>
      </c>
      <c r="J22" s="696" t="str">
        <f t="shared" si="22"/>
        <v>-</v>
      </c>
      <c r="K22" s="697"/>
      <c r="L22" s="697"/>
      <c r="M22" s="697"/>
      <c r="N22" s="697"/>
      <c r="O22" s="698"/>
      <c r="P22" s="711"/>
      <c r="Q22" s="699"/>
      <c r="R22" s="598" t="str">
        <f t="shared" si="23"/>
        <v>-</v>
      </c>
      <c r="S22" s="697"/>
      <c r="T22" s="697"/>
      <c r="U22" s="697"/>
      <c r="V22" s="700" t="str">
        <f t="shared" si="0"/>
        <v>-</v>
      </c>
      <c r="W22" s="520"/>
      <c r="X22" s="520"/>
      <c r="Y22" s="695" t="str">
        <f t="shared" si="8"/>
        <v>-</v>
      </c>
      <c r="Z22" s="695">
        <f t="shared" si="1"/>
        <v>0</v>
      </c>
      <c r="AA22" s="493" t="e">
        <f t="shared" si="9"/>
        <v>#VALUE!</v>
      </c>
      <c r="AB22" s="493" t="e">
        <f t="shared" si="10"/>
        <v>#VALUE!</v>
      </c>
      <c r="AC22" s="710"/>
      <c r="AD22" s="711"/>
      <c r="AE22" s="1110" t="str">
        <f t="shared" si="11"/>
        <v>-</v>
      </c>
      <c r="AF22" s="930"/>
      <c r="AG22" s="930"/>
      <c r="AH22" s="695" t="str">
        <f t="shared" si="12"/>
        <v>-</v>
      </c>
      <c r="AI22" s="611" t="e">
        <f t="shared" si="13"/>
        <v>#VALUE!</v>
      </c>
      <c r="AJ22" s="514"/>
      <c r="AK22" s="605" t="e">
        <f t="shared" si="14"/>
        <v>#VALUE!</v>
      </c>
      <c r="AL22" s="603" t="str">
        <f t="shared" si="15"/>
        <v>-</v>
      </c>
      <c r="AM22" s="493">
        <f t="shared" si="16"/>
        <v>0</v>
      </c>
      <c r="AN22" s="608" t="str">
        <f t="shared" si="17"/>
        <v>-</v>
      </c>
      <c r="AO22" s="516">
        <f t="shared" si="2"/>
        <v>0</v>
      </c>
      <c r="AP22" s="514"/>
      <c r="AQ22" s="517"/>
      <c r="AR22" s="520" t="s">
        <v>3782</v>
      </c>
      <c r="AS22" s="517"/>
      <c r="AT22" s="517"/>
      <c r="AU22" s="514"/>
      <c r="AV22" s="518"/>
      <c r="AW22" s="519"/>
      <c r="AX22" s="1104"/>
      <c r="AY22" s="517"/>
      <c r="AZ22" s="520"/>
      <c r="BA22" s="517"/>
      <c r="BB22" s="517"/>
      <c r="BC22" s="1105"/>
      <c r="BD22" s="521"/>
      <c r="BE22" s="513"/>
      <c r="BF22" s="522"/>
      <c r="BG22" s="1104"/>
      <c r="BH22" s="517"/>
      <c r="BI22" s="1106"/>
      <c r="BJ22" s="517"/>
      <c r="BK22" s="493">
        <f t="shared" si="3"/>
        <v>0</v>
      </c>
      <c r="BL22" s="517"/>
      <c r="BM22" s="517"/>
      <c r="BN22" s="496">
        <f t="shared" si="4"/>
        <v>0</v>
      </c>
      <c r="BO22" s="505">
        <f t="shared" si="18"/>
        <v>0</v>
      </c>
      <c r="BP22" s="523"/>
      <c r="BQ22" s="523"/>
      <c r="BR22" s="626"/>
      <c r="BS22" s="524">
        <f t="shared" si="5"/>
        <v>0</v>
      </c>
      <c r="BT22" s="523"/>
      <c r="BU22" s="525"/>
      <c r="BV22" s="490">
        <f t="shared" si="19"/>
        <v>0</v>
      </c>
      <c r="BW22" s="523"/>
      <c r="BX22" s="523"/>
      <c r="BY22" s="515"/>
      <c r="BZ22" s="517"/>
      <c r="CA22" s="517"/>
      <c r="CB22" s="517"/>
      <c r="CC22" s="512">
        <f t="shared" si="20"/>
        <v>0</v>
      </c>
      <c r="CD22" s="1107"/>
      <c r="CE22" s="511" t="e">
        <f t="shared" si="6"/>
        <v>#VALUE!</v>
      </c>
      <c r="CF22" s="608" t="e">
        <f t="shared" si="21"/>
        <v>#VALUE!</v>
      </c>
    </row>
    <row r="23" spans="1:84" s="415" customFormat="1" ht="18.75" customHeight="1" thickBot="1">
      <c r="A23" s="481" t="str">
        <f t="shared" si="7"/>
        <v/>
      </c>
      <c r="B23" s="482" t="str">
        <f t="shared" si="7"/>
        <v/>
      </c>
      <c r="C23" s="483" t="str">
        <f t="shared" si="7"/>
        <v/>
      </c>
      <c r="D23" s="482" t="str">
        <f t="shared" si="7"/>
        <v/>
      </c>
      <c r="E23" s="529" t="str">
        <f t="shared" si="7"/>
        <v/>
      </c>
      <c r="F23" s="484"/>
      <c r="G23" s="485"/>
      <c r="H23" s="485"/>
      <c r="I23" s="799" t="s">
        <v>22</v>
      </c>
      <c r="J23" s="701" t="str">
        <f t="shared" si="22"/>
        <v>-</v>
      </c>
      <c r="K23" s="702"/>
      <c r="L23" s="702"/>
      <c r="M23" s="702"/>
      <c r="N23" s="702"/>
      <c r="O23" s="703"/>
      <c r="P23" s="713"/>
      <c r="Q23" s="704"/>
      <c r="R23" s="705" t="str">
        <f t="shared" si="23"/>
        <v>-</v>
      </c>
      <c r="S23" s="702"/>
      <c r="T23" s="702"/>
      <c r="U23" s="702"/>
      <c r="V23" s="706" t="str">
        <f t="shared" si="0"/>
        <v>-</v>
      </c>
      <c r="W23" s="536"/>
      <c r="X23" s="536"/>
      <c r="Y23" s="707" t="str">
        <f t="shared" si="8"/>
        <v>-</v>
      </c>
      <c r="Z23" s="707">
        <f t="shared" si="1"/>
        <v>0</v>
      </c>
      <c r="AA23" s="529" t="e">
        <f t="shared" si="9"/>
        <v>#VALUE!</v>
      </c>
      <c r="AB23" s="529" t="e">
        <f t="shared" si="10"/>
        <v>#VALUE!</v>
      </c>
      <c r="AC23" s="712"/>
      <c r="AD23" s="713"/>
      <c r="AE23" s="1111" t="str">
        <f t="shared" si="11"/>
        <v>-</v>
      </c>
      <c r="AF23" s="1112"/>
      <c r="AG23" s="931"/>
      <c r="AH23" s="707" t="str">
        <f t="shared" si="12"/>
        <v>-</v>
      </c>
      <c r="AI23" s="612" t="e">
        <f t="shared" si="13"/>
        <v>#VALUE!</v>
      </c>
      <c r="AJ23" s="527"/>
      <c r="AK23" s="606" t="e">
        <f t="shared" si="14"/>
        <v>#VALUE!</v>
      </c>
      <c r="AL23" s="603" t="str">
        <f t="shared" si="15"/>
        <v>-</v>
      </c>
      <c r="AM23" s="529">
        <f t="shared" si="16"/>
        <v>0</v>
      </c>
      <c r="AN23" s="609" t="str">
        <f t="shared" si="17"/>
        <v>-</v>
      </c>
      <c r="AO23" s="532">
        <f t="shared" si="2"/>
        <v>0</v>
      </c>
      <c r="AP23" s="527"/>
      <c r="AQ23" s="533"/>
      <c r="AR23" s="536" t="s">
        <v>3782</v>
      </c>
      <c r="AS23" s="533"/>
      <c r="AT23" s="533"/>
      <c r="AU23" s="527"/>
      <c r="AV23" s="534"/>
      <c r="AW23" s="535"/>
      <c r="AX23" s="1113"/>
      <c r="AY23" s="533"/>
      <c r="AZ23" s="536"/>
      <c r="BA23" s="533"/>
      <c r="BB23" s="533"/>
      <c r="BC23" s="1114"/>
      <c r="BD23" s="537"/>
      <c r="BE23" s="526"/>
      <c r="BF23" s="538"/>
      <c r="BG23" s="1113"/>
      <c r="BH23" s="533"/>
      <c r="BI23" s="1115"/>
      <c r="BJ23" s="533"/>
      <c r="BK23" s="529">
        <f t="shared" si="3"/>
        <v>0</v>
      </c>
      <c r="BL23" s="533"/>
      <c r="BM23" s="533"/>
      <c r="BN23" s="531">
        <f t="shared" si="4"/>
        <v>0</v>
      </c>
      <c r="BO23" s="505">
        <f t="shared" si="18"/>
        <v>0</v>
      </c>
      <c r="BP23" s="539"/>
      <c r="BQ23" s="539"/>
      <c r="BR23" s="541"/>
      <c r="BS23" s="540">
        <f t="shared" si="5"/>
        <v>0</v>
      </c>
      <c r="BT23" s="539"/>
      <c r="BU23" s="541"/>
      <c r="BV23" s="528">
        <f t="shared" si="19"/>
        <v>0</v>
      </c>
      <c r="BW23" s="539"/>
      <c r="BX23" s="539"/>
      <c r="BY23" s="530"/>
      <c r="BZ23" s="533"/>
      <c r="CA23" s="533"/>
      <c r="CB23" s="533"/>
      <c r="CC23" s="542">
        <f t="shared" si="20"/>
        <v>0</v>
      </c>
      <c r="CD23" s="1116"/>
      <c r="CE23" s="543" t="e">
        <f t="shared" si="6"/>
        <v>#VALUE!</v>
      </c>
      <c r="CF23" s="609" t="e">
        <f t="shared" si="21"/>
        <v>#VALUE!</v>
      </c>
    </row>
    <row r="24" spans="1:84" s="425" customFormat="1" ht="18.75" customHeight="1">
      <c r="A24" s="256"/>
      <c r="B24" s="257"/>
      <c r="C24" s="257"/>
      <c r="D24" s="257"/>
      <c r="E24" s="257"/>
      <c r="F24" s="257"/>
      <c r="G24" s="257"/>
      <c r="H24" s="257"/>
      <c r="I24" s="441"/>
      <c r="J24" s="614"/>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7"/>
      <c r="AL24" s="614"/>
      <c r="AM24" s="546"/>
      <c r="AN24" s="547"/>
      <c r="AO24" s="545"/>
      <c r="AP24" s="546"/>
      <c r="AQ24" s="546"/>
      <c r="AR24" s="546"/>
      <c r="AS24" s="546"/>
      <c r="AT24" s="546"/>
      <c r="AU24" s="546"/>
      <c r="AV24" s="546"/>
      <c r="AW24" s="547"/>
      <c r="AX24" s="545"/>
      <c r="AY24" s="546"/>
      <c r="AZ24" s="546"/>
      <c r="BA24" s="546"/>
      <c r="BB24" s="546"/>
      <c r="BC24" s="547"/>
      <c r="BD24" s="548"/>
      <c r="BE24" s="549"/>
      <c r="BF24" s="550"/>
      <c r="BG24" s="545"/>
      <c r="BH24" s="546"/>
      <c r="BI24" s="546"/>
      <c r="BJ24" s="546"/>
      <c r="BK24" s="546"/>
      <c r="BL24" s="546"/>
      <c r="BM24" s="546"/>
      <c r="BN24" s="546"/>
      <c r="BO24" s="613"/>
      <c r="BP24" s="546"/>
      <c r="BQ24" s="546"/>
      <c r="BR24" s="627"/>
      <c r="BS24" s="546"/>
      <c r="BT24" s="546"/>
      <c r="BU24" s="546"/>
      <c r="BV24" s="546"/>
      <c r="BW24" s="546"/>
      <c r="BX24" s="546"/>
      <c r="BY24" s="546"/>
      <c r="BZ24" s="546"/>
      <c r="CA24" s="546"/>
      <c r="CB24" s="546"/>
      <c r="CC24" s="546"/>
      <c r="CD24" s="546"/>
      <c r="CE24" s="546"/>
      <c r="CF24" s="547"/>
    </row>
    <row r="25" spans="1:84" s="425" customFormat="1" ht="18.75" customHeight="1">
      <c r="A25" s="423" t="s">
        <v>3493</v>
      </c>
      <c r="B25" s="257"/>
      <c r="C25" s="257"/>
      <c r="D25" s="257"/>
      <c r="E25" s="442"/>
      <c r="F25" s="257"/>
      <c r="G25" s="257"/>
      <c r="H25" s="427"/>
      <c r="I25" s="441"/>
      <c r="J25" s="551" t="s">
        <v>3529</v>
      </c>
      <c r="K25" s="552"/>
      <c r="L25" s="552"/>
      <c r="M25" s="552"/>
      <c r="N25" s="552"/>
      <c r="O25" s="553"/>
      <c r="P25" s="553"/>
      <c r="Q25" s="553"/>
      <c r="R25" s="553"/>
      <c r="S25" s="553"/>
      <c r="T25" s="553"/>
      <c r="U25" s="552"/>
      <c r="V25" s="553"/>
      <c r="W25" s="554"/>
      <c r="X25" s="555"/>
      <c r="Y25" s="554"/>
      <c r="Z25" s="554"/>
      <c r="AA25" s="556"/>
      <c r="AB25" s="556"/>
      <c r="AC25" s="552"/>
      <c r="AD25" s="553"/>
      <c r="AE25" s="554"/>
      <c r="AF25" s="554"/>
      <c r="AG25" s="554"/>
      <c r="AH25" s="553"/>
      <c r="AI25" s="553"/>
      <c r="AJ25" s="553"/>
      <c r="AK25" s="557"/>
      <c r="AL25" s="558"/>
      <c r="AM25" s="553"/>
      <c r="AN25" s="557"/>
      <c r="AO25" s="551" t="s">
        <v>3484</v>
      </c>
      <c r="AP25" s="552"/>
      <c r="AQ25" s="552"/>
      <c r="AR25" s="552"/>
      <c r="AS25" s="552"/>
      <c r="AT25" s="552"/>
      <c r="AU25" s="552"/>
      <c r="AV25" s="546"/>
      <c r="AW25" s="559"/>
      <c r="AX25" s="551" t="s">
        <v>3487</v>
      </c>
      <c r="AY25" s="560"/>
      <c r="AZ25" s="561"/>
      <c r="BA25" s="561"/>
      <c r="BB25" s="560"/>
      <c r="BC25" s="562"/>
      <c r="BD25" s="551" t="s">
        <v>3826</v>
      </c>
      <c r="BE25" s="549"/>
      <c r="BF25" s="550"/>
      <c r="BG25" s="551" t="s">
        <v>3486</v>
      </c>
      <c r="BH25" s="561"/>
      <c r="BI25" s="546"/>
      <c r="BJ25" s="546"/>
      <c r="BK25" s="546"/>
      <c r="BL25" s="546"/>
      <c r="BM25" s="546"/>
      <c r="BN25" s="546"/>
      <c r="BO25" s="546"/>
      <c r="BP25" s="553"/>
      <c r="BQ25" s="553"/>
      <c r="BR25" s="624"/>
      <c r="BS25" s="553"/>
      <c r="BT25" s="546"/>
      <c r="BU25" s="553"/>
      <c r="BV25" s="553"/>
      <c r="BW25" s="546"/>
      <c r="BX25" s="553"/>
      <c r="BY25" s="553"/>
      <c r="BZ25" s="553"/>
      <c r="CA25" s="561"/>
      <c r="CB25" s="556"/>
      <c r="CC25" s="554"/>
      <c r="CD25" s="554"/>
      <c r="CE25" s="555"/>
      <c r="CF25" s="563"/>
    </row>
    <row r="26" spans="1:84" s="425" customFormat="1" ht="18.75" customHeight="1" thickBot="1">
      <c r="A26" s="443" t="s">
        <v>3491</v>
      </c>
      <c r="B26" s="444"/>
      <c r="I26" s="426"/>
      <c r="J26" s="564" t="s">
        <v>3491</v>
      </c>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65" t="s">
        <v>3501</v>
      </c>
      <c r="AL26" s="564" t="s">
        <v>3491</v>
      </c>
      <c r="AM26" s="549"/>
      <c r="AN26" s="565" t="s">
        <v>3501</v>
      </c>
      <c r="AO26" s="564" t="s">
        <v>3491</v>
      </c>
      <c r="AP26" s="549"/>
      <c r="AQ26" s="549"/>
      <c r="AR26" s="549"/>
      <c r="AS26" s="549"/>
      <c r="AT26" s="549"/>
      <c r="AU26" s="549"/>
      <c r="AV26" s="549"/>
      <c r="AW26" s="565" t="s">
        <v>3501</v>
      </c>
      <c r="AX26" s="564" t="s">
        <v>3491</v>
      </c>
      <c r="AY26" s="549"/>
      <c r="AZ26" s="549"/>
      <c r="BA26" s="549"/>
      <c r="BB26" s="549"/>
      <c r="BC26" s="565" t="s">
        <v>3501</v>
      </c>
      <c r="BD26" s="564" t="s">
        <v>3491</v>
      </c>
      <c r="BE26" s="549"/>
      <c r="BF26" s="565" t="s">
        <v>3501</v>
      </c>
      <c r="BG26" s="564" t="s">
        <v>3491</v>
      </c>
      <c r="BH26" s="549"/>
      <c r="BI26" s="549"/>
      <c r="BJ26" s="549"/>
      <c r="BK26" s="549"/>
      <c r="BL26" s="549"/>
      <c r="BM26" s="549"/>
      <c r="BN26" s="549"/>
      <c r="BO26" s="549"/>
      <c r="BP26" s="549"/>
      <c r="BQ26" s="549"/>
      <c r="BR26" s="625"/>
      <c r="BS26" s="549"/>
      <c r="BT26" s="549"/>
      <c r="BU26" s="549"/>
      <c r="BV26" s="549"/>
      <c r="BW26" s="549"/>
      <c r="BX26" s="549"/>
      <c r="BY26" s="549"/>
      <c r="BZ26" s="549"/>
      <c r="CA26" s="549"/>
      <c r="CB26" s="549"/>
      <c r="CC26" s="549"/>
      <c r="CD26" s="549"/>
      <c r="CE26" s="549"/>
      <c r="CF26" s="565" t="s">
        <v>3501</v>
      </c>
    </row>
    <row r="27" spans="1:84" s="416" customFormat="1" ht="18.75" customHeight="1">
      <c r="A27" s="1186" t="s">
        <v>3786</v>
      </c>
      <c r="B27" s="1188" t="s">
        <v>3787</v>
      </c>
      <c r="C27" s="1188" t="s">
        <v>3785</v>
      </c>
      <c r="D27" s="1188" t="s">
        <v>3788</v>
      </c>
      <c r="E27" s="1181" t="s">
        <v>3483</v>
      </c>
      <c r="F27" s="1191" t="s">
        <v>6</v>
      </c>
      <c r="G27" s="1181" t="s">
        <v>3666</v>
      </c>
      <c r="H27" s="1181" t="s">
        <v>3822</v>
      </c>
      <c r="I27" s="1173" t="s">
        <v>23</v>
      </c>
      <c r="J27" s="566" t="s">
        <v>3504</v>
      </c>
      <c r="K27" s="567" t="s">
        <v>3476</v>
      </c>
      <c r="L27" s="568" t="s">
        <v>5</v>
      </c>
      <c r="M27" s="569"/>
      <c r="N27" s="570"/>
      <c r="O27" s="571"/>
      <c r="P27" s="571"/>
      <c r="Q27" s="571"/>
      <c r="R27" s="571"/>
      <c r="S27" s="569"/>
      <c r="T27" s="904"/>
      <c r="U27" s="903" t="s">
        <v>6568</v>
      </c>
      <c r="V27" s="579" t="s">
        <v>6592</v>
      </c>
      <c r="W27" s="567" t="s">
        <v>4</v>
      </c>
      <c r="X27" s="567" t="s">
        <v>3</v>
      </c>
      <c r="Y27" s="567" t="s">
        <v>3498</v>
      </c>
      <c r="Z27" s="567" t="s">
        <v>3499</v>
      </c>
      <c r="AA27" s="567" t="s">
        <v>3537</v>
      </c>
      <c r="AB27" s="567" t="s">
        <v>3539</v>
      </c>
      <c r="AC27" s="568" t="s">
        <v>3502</v>
      </c>
      <c r="AD27" s="572"/>
      <c r="AE27" s="573" t="s">
        <v>3783</v>
      </c>
      <c r="AF27" s="1157"/>
      <c r="AG27" s="1157"/>
      <c r="AH27" s="573" t="s">
        <v>3784</v>
      </c>
      <c r="AI27" s="1175" t="s">
        <v>3793</v>
      </c>
      <c r="AJ27" s="1157"/>
      <c r="AK27" s="1161" t="s">
        <v>3794</v>
      </c>
      <c r="AL27" s="757" t="s">
        <v>3504</v>
      </c>
      <c r="AM27" s="573" t="s">
        <v>3476</v>
      </c>
      <c r="AN27" s="575" t="s">
        <v>5</v>
      </c>
      <c r="AO27" s="1177" t="s">
        <v>3795</v>
      </c>
      <c r="AP27" s="573" t="s">
        <v>3504</v>
      </c>
      <c r="AQ27" s="1157"/>
      <c r="AR27" s="573" t="s">
        <v>5</v>
      </c>
      <c r="AS27" s="573" t="s">
        <v>4</v>
      </c>
      <c r="AT27" s="573" t="s">
        <v>3</v>
      </c>
      <c r="AU27" s="573" t="s">
        <v>3505</v>
      </c>
      <c r="AV27" s="568" t="s">
        <v>3506</v>
      </c>
      <c r="AW27" s="576"/>
      <c r="AX27" s="577" t="s">
        <v>3504</v>
      </c>
      <c r="AY27" s="573" t="s">
        <v>3476</v>
      </c>
      <c r="AZ27" s="573" t="s">
        <v>5</v>
      </c>
      <c r="BA27" s="573" t="s">
        <v>4</v>
      </c>
      <c r="BB27" s="573" t="s">
        <v>3</v>
      </c>
      <c r="BC27" s="1203"/>
      <c r="BD27" s="1195" t="s">
        <v>3825</v>
      </c>
      <c r="BE27" s="1196"/>
      <c r="BF27" s="1197"/>
      <c r="BG27" s="1171" t="s">
        <v>3489</v>
      </c>
      <c r="BH27" s="1175" t="s">
        <v>3797</v>
      </c>
      <c r="BI27" s="573" t="s">
        <v>3504</v>
      </c>
      <c r="BJ27" s="573" t="s">
        <v>3494</v>
      </c>
      <c r="BK27" s="573" t="s">
        <v>3495</v>
      </c>
      <c r="BL27" s="573" t="s">
        <v>3496</v>
      </c>
      <c r="BM27" s="573" t="s">
        <v>3497</v>
      </c>
      <c r="BN27" s="575" t="s">
        <v>3505</v>
      </c>
      <c r="BO27" s="578" t="s">
        <v>3531</v>
      </c>
      <c r="BP27" s="579" t="s">
        <v>3509</v>
      </c>
      <c r="BQ27" s="574" t="s">
        <v>6567</v>
      </c>
      <c r="BR27" s="579" t="s">
        <v>6565</v>
      </c>
      <c r="BS27" s="1157"/>
      <c r="BT27" s="1157"/>
      <c r="BU27" s="1157"/>
      <c r="BV27" s="1157"/>
      <c r="BW27" s="1157"/>
      <c r="BX27" s="1157"/>
      <c r="BY27" s="1157"/>
      <c r="BZ27" s="1157"/>
      <c r="CA27" s="1157"/>
      <c r="CB27" s="1157"/>
      <c r="CC27" s="575" t="s">
        <v>3807</v>
      </c>
      <c r="CD27" s="580" t="s">
        <v>3541</v>
      </c>
      <c r="CE27" s="581" t="s">
        <v>3500</v>
      </c>
      <c r="CF27" s="1161" t="s">
        <v>3827</v>
      </c>
    </row>
    <row r="28" spans="1:84" s="416" customFormat="1" ht="37.5" customHeight="1" thickBot="1">
      <c r="A28" s="1187"/>
      <c r="B28" s="1189"/>
      <c r="C28" s="1189"/>
      <c r="D28" s="1189"/>
      <c r="E28" s="1190"/>
      <c r="F28" s="1189"/>
      <c r="G28" s="1192"/>
      <c r="H28" s="1182"/>
      <c r="I28" s="1174"/>
      <c r="J28" s="582" t="s">
        <v>2</v>
      </c>
      <c r="K28" s="583" t="s">
        <v>1</v>
      </c>
      <c r="L28" s="584" t="s">
        <v>6538</v>
      </c>
      <c r="M28" s="585" t="s">
        <v>0</v>
      </c>
      <c r="N28" s="586" t="s">
        <v>3477</v>
      </c>
      <c r="O28" s="586" t="s">
        <v>3478</v>
      </c>
      <c r="P28" s="587" t="s">
        <v>3479</v>
      </c>
      <c r="Q28" s="586" t="s">
        <v>3480</v>
      </c>
      <c r="R28" s="587" t="s">
        <v>3481</v>
      </c>
      <c r="S28" s="587" t="s">
        <v>6527</v>
      </c>
      <c r="T28" s="905" t="s">
        <v>6530</v>
      </c>
      <c r="U28" s="902" t="s">
        <v>6491</v>
      </c>
      <c r="V28" s="588" t="s">
        <v>3804</v>
      </c>
      <c r="W28" s="588" t="s">
        <v>3789</v>
      </c>
      <c r="X28" s="588" t="s">
        <v>3790</v>
      </c>
      <c r="Y28" s="588" t="s">
        <v>3513</v>
      </c>
      <c r="Z28" s="588" t="s">
        <v>3535</v>
      </c>
      <c r="AA28" s="588" t="s">
        <v>3536</v>
      </c>
      <c r="AB28" s="588" t="s">
        <v>3538</v>
      </c>
      <c r="AC28" s="584" t="s">
        <v>3514</v>
      </c>
      <c r="AD28" s="587" t="s">
        <v>3482</v>
      </c>
      <c r="AE28" s="588" t="s">
        <v>3791</v>
      </c>
      <c r="AF28" s="1163"/>
      <c r="AG28" s="1163"/>
      <c r="AH28" s="588" t="s">
        <v>3792</v>
      </c>
      <c r="AI28" s="1176"/>
      <c r="AJ28" s="1163"/>
      <c r="AK28" s="1162"/>
      <c r="AL28" s="590" t="s">
        <v>5979</v>
      </c>
      <c r="AM28" s="588" t="s">
        <v>5981</v>
      </c>
      <c r="AN28" s="589" t="s">
        <v>5980</v>
      </c>
      <c r="AO28" s="1178"/>
      <c r="AP28" s="588" t="s">
        <v>3485</v>
      </c>
      <c r="AQ28" s="1158"/>
      <c r="AR28" s="588" t="s">
        <v>3805</v>
      </c>
      <c r="AS28" s="588" t="s">
        <v>3515</v>
      </c>
      <c r="AT28" s="588" t="s">
        <v>3516</v>
      </c>
      <c r="AU28" s="588" t="s">
        <v>3517</v>
      </c>
      <c r="AV28" s="591" t="s">
        <v>3518</v>
      </c>
      <c r="AW28" s="592" t="s">
        <v>9</v>
      </c>
      <c r="AX28" s="590" t="s">
        <v>3519</v>
      </c>
      <c r="AY28" s="588" t="s">
        <v>3520</v>
      </c>
      <c r="AZ28" s="588" t="s">
        <v>3521</v>
      </c>
      <c r="BA28" s="588" t="s">
        <v>3522</v>
      </c>
      <c r="BB28" s="588" t="s">
        <v>3523</v>
      </c>
      <c r="BC28" s="1204"/>
      <c r="BD28" s="1093" t="s">
        <v>7187</v>
      </c>
      <c r="BE28" s="1094" t="s">
        <v>7164</v>
      </c>
      <c r="BF28" s="1095" t="s">
        <v>7188</v>
      </c>
      <c r="BG28" s="1172"/>
      <c r="BH28" s="1176"/>
      <c r="BI28" s="588" t="s">
        <v>3798</v>
      </c>
      <c r="BJ28" s="588" t="s">
        <v>3540</v>
      </c>
      <c r="BK28" s="588" t="s">
        <v>3799</v>
      </c>
      <c r="BL28" s="588" t="s">
        <v>3488</v>
      </c>
      <c r="BM28" s="583" t="s">
        <v>3525</v>
      </c>
      <c r="BN28" s="589" t="s">
        <v>3800</v>
      </c>
      <c r="BO28" s="590" t="s">
        <v>16</v>
      </c>
      <c r="BP28" s="588" t="s">
        <v>15</v>
      </c>
      <c r="BQ28" s="588" t="s">
        <v>14</v>
      </c>
      <c r="BR28" s="901" t="s">
        <v>6566</v>
      </c>
      <c r="BS28" s="1158"/>
      <c r="BT28" s="1158"/>
      <c r="BU28" s="1158"/>
      <c r="BV28" s="1158"/>
      <c r="BW28" s="1158"/>
      <c r="BX28" s="1158"/>
      <c r="BY28" s="1158"/>
      <c r="BZ28" s="1158"/>
      <c r="CA28" s="1158"/>
      <c r="CB28" s="1158"/>
      <c r="CC28" s="589" t="s">
        <v>3808</v>
      </c>
      <c r="CD28" s="593" t="s">
        <v>3526</v>
      </c>
      <c r="CE28" s="594" t="s">
        <v>3803</v>
      </c>
      <c r="CF28" s="1162"/>
    </row>
    <row r="29" spans="1:84" s="415" customFormat="1" ht="18.75" customHeight="1" thickTop="1">
      <c r="A29" s="478" t="str">
        <f>IF(NOT($F29=""),A$9,"")</f>
        <v/>
      </c>
      <c r="B29" s="477" t="str">
        <f>IF(NOT($F29=""),B$9,"")</f>
        <v/>
      </c>
      <c r="C29" s="479" t="str">
        <f>IF(NOT($F29=""),C$9,"")</f>
        <v/>
      </c>
      <c r="D29" s="477" t="str">
        <f>IF(NOT($F29=""),D$9,"")</f>
        <v/>
      </c>
      <c r="E29" s="493" t="str">
        <f>IF(NOT($F29=""),E$9,"")</f>
        <v/>
      </c>
      <c r="F29" s="475"/>
      <c r="G29" s="476"/>
      <c r="H29" s="474"/>
      <c r="I29" s="797" t="s">
        <v>23</v>
      </c>
      <c r="J29" s="714"/>
      <c r="K29" s="715"/>
      <c r="L29" s="595">
        <f>M29-N29-O29-P29-Q29-R29+S29</f>
        <v>0</v>
      </c>
      <c r="M29" s="689"/>
      <c r="N29" s="689"/>
      <c r="O29" s="689"/>
      <c r="P29" s="689"/>
      <c r="Q29" s="692"/>
      <c r="R29" s="692"/>
      <c r="S29" s="690"/>
      <c r="T29" s="716"/>
      <c r="U29" s="715"/>
      <c r="V29" s="695" t="str">
        <f t="shared" ref="V29:V48" si="24">IF(H29=1,"-",
IF(H29=2,BB29,
IF(H29=3,BB29,"-")))</f>
        <v>-</v>
      </c>
      <c r="W29" s="501"/>
      <c r="X29" s="688"/>
      <c r="Y29" s="717" t="str">
        <f t="shared" ref="Y29:Y48" si="25">IF(H29=1,J29+K29-L29,
IF(H29=2,IF((J29+K29-L29-V29)&gt;0,J29+K29-L29-V29,MIN(J29+K29-L29-V29+W29+X29,0)),
IF(H29=3,IF((J29+K29-L29-V29)&gt;0,J29+K29-L29-V29,MIN(J29+K29-L29-V29+W29+X29,0)),"-")))</f>
        <v>-</v>
      </c>
      <c r="Z29" s="695">
        <f>AO29</f>
        <v>0</v>
      </c>
      <c r="AA29" s="493" t="e">
        <f>IF((Y29-Z29)&gt;=0,-(Y29-Z29),-MIN(Y29,0))</f>
        <v>#VALUE!</v>
      </c>
      <c r="AB29" s="596" t="e">
        <f>IF(-AA29&gt;0,-AA29,"-")</f>
        <v>#VALUE!</v>
      </c>
      <c r="AC29" s="708"/>
      <c r="AD29" s="709"/>
      <c r="AE29" s="501"/>
      <c r="AF29" s="520" t="s">
        <v>3782</v>
      </c>
      <c r="AG29" s="520" t="s">
        <v>3782</v>
      </c>
      <c r="AH29" s="694" t="str">
        <f t="shared" ref="AH29:AH48" si="26">IF(H29=1,AC29,
IF(H29=2,AC29,
IF(H29=3,AE29,"-")))</f>
        <v>-</v>
      </c>
      <c r="AI29" s="611" t="e">
        <f t="shared" ref="AI29:AI48" si="27">IF(AB29="-","-",IF(AH29=0,"※",ROUNDDOWN(AB29/AH29,3)*100))</f>
        <v>#VALUE!</v>
      </c>
      <c r="AJ29" s="520" t="s">
        <v>3782</v>
      </c>
      <c r="AK29" s="605" t="e">
        <f t="shared" ref="AK29:AK48" si="28">IF(OR(AA29=0,$E$9=0),"-",ROUND(AA29/$E$9,3)*100)</f>
        <v>#VALUE!</v>
      </c>
      <c r="AL29" s="597" t="str">
        <f>IF(K29+Q29+R29-T29+U29&gt;0,K29+Q29+R29-T29+U29,"-")</f>
        <v>-</v>
      </c>
      <c r="AM29" s="694">
        <f>AC29-AD29</f>
        <v>0</v>
      </c>
      <c r="AN29" s="608" t="str">
        <f>IF(AL29="-","-",IF(AM29=0,"※",ROUNDDOWN(AL29/AM29,3)*100))</f>
        <v>-</v>
      </c>
      <c r="AO29" s="597">
        <f t="shared" ref="AO29:AO48" si="29">IF(Y29&gt;0,AU29+AV29,0)</f>
        <v>0</v>
      </c>
      <c r="AP29" s="715"/>
      <c r="AQ29" s="688" t="s">
        <v>3782</v>
      </c>
      <c r="AR29" s="688"/>
      <c r="AS29" s="688"/>
      <c r="AT29" s="688"/>
      <c r="AU29" s="715"/>
      <c r="AV29" s="722"/>
      <c r="AW29" s="723"/>
      <c r="AX29" s="730"/>
      <c r="AY29" s="688"/>
      <c r="AZ29" s="501"/>
      <c r="BA29" s="688"/>
      <c r="BB29" s="688"/>
      <c r="BC29" s="741" t="s">
        <v>3782</v>
      </c>
      <c r="BD29" s="728"/>
      <c r="BE29" s="692"/>
      <c r="BF29" s="729"/>
      <c r="BG29" s="1117"/>
      <c r="BH29" s="501"/>
      <c r="BI29" s="1118"/>
      <c r="BJ29" s="688"/>
      <c r="BK29" s="694">
        <f>ROUNDDOWN(BI29*BJ29,0)</f>
        <v>0</v>
      </c>
      <c r="BL29" s="688"/>
      <c r="BM29" s="688"/>
      <c r="BN29" s="510">
        <f t="shared" ref="BN29:BN48" si="30">IF(H29=3,"-",
IF(BG29="有",IF(BH29="無",MAX(BK29+BL29,BM29),BK29+BL29),
IF(BG29="無",MAX(BL29,BM29),)))</f>
        <v>0</v>
      </c>
      <c r="BO29" s="730"/>
      <c r="BP29" s="688"/>
      <c r="BQ29" s="688"/>
      <c r="BR29" s="520"/>
      <c r="BS29" s="520" t="s">
        <v>3782</v>
      </c>
      <c r="BT29" s="520" t="s">
        <v>3782</v>
      </c>
      <c r="BU29" s="520" t="s">
        <v>3782</v>
      </c>
      <c r="BV29" s="520" t="s">
        <v>3782</v>
      </c>
      <c r="BW29" s="520" t="s">
        <v>3782</v>
      </c>
      <c r="BX29" s="520" t="s">
        <v>3782</v>
      </c>
      <c r="BY29" s="520" t="s">
        <v>3782</v>
      </c>
      <c r="BZ29" s="520" t="s">
        <v>3782</v>
      </c>
      <c r="CA29" s="520" t="s">
        <v>3782</v>
      </c>
      <c r="CB29" s="520" t="s">
        <v>3782</v>
      </c>
      <c r="CC29" s="512">
        <f>IF(H29=1,"-",MAX(BO29-(BP29+BQ29)-BR29,0))</f>
        <v>0</v>
      </c>
      <c r="CD29" s="1102"/>
      <c r="CE29" s="597" t="e">
        <f t="shared" ref="CE29:CE48" si="31">IF(H29=1,BN29,
IF(H29=2,BN29+CC29,
IF(H29=3,CC29,"-")))+CD29</f>
        <v>#VALUE!</v>
      </c>
      <c r="CF29" s="607" t="e">
        <f>IF(OR(CE29=0,$E$9=0),"-",ROUND(CE29/$E$9,3)*100)</f>
        <v>#VALUE!</v>
      </c>
    </row>
    <row r="30" spans="1:84" s="415" customFormat="1" ht="18.75" customHeight="1">
      <c r="A30" s="478" t="str">
        <f t="shared" ref="A30:E48" si="32">IF(NOT($F30=""),A$9,"")</f>
        <v/>
      </c>
      <c r="B30" s="477" t="str">
        <f t="shared" si="32"/>
        <v/>
      </c>
      <c r="C30" s="479" t="str">
        <f t="shared" si="32"/>
        <v/>
      </c>
      <c r="D30" s="477" t="str">
        <f t="shared" si="32"/>
        <v/>
      </c>
      <c r="E30" s="493" t="str">
        <f t="shared" si="32"/>
        <v/>
      </c>
      <c r="F30" s="480"/>
      <c r="G30" s="476"/>
      <c r="H30" s="476"/>
      <c r="I30" s="798" t="s">
        <v>23</v>
      </c>
      <c r="J30" s="718"/>
      <c r="K30" s="699"/>
      <c r="L30" s="907">
        <f>M30-N30-O30-P30-Q30-R30+S30</f>
        <v>0</v>
      </c>
      <c r="M30" s="697"/>
      <c r="N30" s="697"/>
      <c r="O30" s="697"/>
      <c r="P30" s="697"/>
      <c r="Q30" s="697"/>
      <c r="R30" s="697"/>
      <c r="S30" s="698"/>
      <c r="T30" s="719"/>
      <c r="U30" s="699"/>
      <c r="V30" s="695" t="str">
        <f t="shared" si="24"/>
        <v>-</v>
      </c>
      <c r="W30" s="520"/>
      <c r="X30" s="520"/>
      <c r="Y30" s="695" t="str">
        <f t="shared" si="25"/>
        <v>-</v>
      </c>
      <c r="Z30" s="695">
        <f t="shared" ref="Z30:Z48" si="33">AO30</f>
        <v>0</v>
      </c>
      <c r="AA30" s="493" t="e">
        <f>IF((Y30-Z30)&gt;=0,-(Y30-Z30),-MIN(Y30,0))</f>
        <v>#VALUE!</v>
      </c>
      <c r="AB30" s="493" t="e">
        <f t="shared" ref="AB30:AB48" si="34">IF(-AA30&gt;0,-AA30,"-")</f>
        <v>#VALUE!</v>
      </c>
      <c r="AC30" s="710"/>
      <c r="AD30" s="711"/>
      <c r="AE30" s="520"/>
      <c r="AF30" s="520" t="s">
        <v>3782</v>
      </c>
      <c r="AG30" s="520" t="s">
        <v>3782</v>
      </c>
      <c r="AH30" s="695" t="str">
        <f t="shared" si="26"/>
        <v>-</v>
      </c>
      <c r="AI30" s="611" t="e">
        <f t="shared" si="27"/>
        <v>#VALUE!</v>
      </c>
      <c r="AJ30" s="520" t="s">
        <v>3782</v>
      </c>
      <c r="AK30" s="605" t="e">
        <f t="shared" si="28"/>
        <v>#VALUE!</v>
      </c>
      <c r="AL30" s="603" t="str">
        <f>IF(K30+Q30+R30-T30+U30&gt;0,K30+Q30+R30-T30+U30,"-")</f>
        <v>-</v>
      </c>
      <c r="AM30" s="695">
        <f t="shared" ref="AM30:AM48" si="35">AC30-AD30</f>
        <v>0</v>
      </c>
      <c r="AN30" s="608" t="str">
        <f t="shared" ref="AN30:AN48" si="36">IF(AL30="-","-",IF(AM30=0,"※",ROUNDDOWN(AL30/AM30,3)*100))</f>
        <v>-</v>
      </c>
      <c r="AO30" s="603">
        <f t="shared" si="29"/>
        <v>0</v>
      </c>
      <c r="AP30" s="699"/>
      <c r="AQ30" s="520" t="s">
        <v>3782</v>
      </c>
      <c r="AR30" s="520"/>
      <c r="AS30" s="520"/>
      <c r="AT30" s="520"/>
      <c r="AU30" s="699"/>
      <c r="AV30" s="724"/>
      <c r="AW30" s="725"/>
      <c r="AX30" s="734"/>
      <c r="AY30" s="520"/>
      <c r="AZ30" s="520"/>
      <c r="BA30" s="520"/>
      <c r="BB30" s="520"/>
      <c r="BC30" s="738" t="s">
        <v>3782</v>
      </c>
      <c r="BD30" s="731"/>
      <c r="BE30" s="697"/>
      <c r="BF30" s="732"/>
      <c r="BG30" s="734"/>
      <c r="BH30" s="520"/>
      <c r="BI30" s="1119"/>
      <c r="BJ30" s="520"/>
      <c r="BK30" s="695">
        <f t="shared" ref="BK30:BK48" si="37">ROUNDDOWN(BI30*BJ30,0)</f>
        <v>0</v>
      </c>
      <c r="BL30" s="520"/>
      <c r="BM30" s="520"/>
      <c r="BN30" s="733">
        <f t="shared" si="30"/>
        <v>0</v>
      </c>
      <c r="BO30" s="734"/>
      <c r="BP30" s="520"/>
      <c r="BQ30" s="520"/>
      <c r="BR30" s="520"/>
      <c r="BS30" s="520" t="s">
        <v>3782</v>
      </c>
      <c r="BT30" s="520" t="s">
        <v>3782</v>
      </c>
      <c r="BU30" s="520" t="s">
        <v>3782</v>
      </c>
      <c r="BV30" s="520" t="s">
        <v>3782</v>
      </c>
      <c r="BW30" s="520" t="s">
        <v>3782</v>
      </c>
      <c r="BX30" s="520" t="s">
        <v>3782</v>
      </c>
      <c r="BY30" s="520" t="s">
        <v>3782</v>
      </c>
      <c r="BZ30" s="520" t="s">
        <v>3782</v>
      </c>
      <c r="CA30" s="520" t="s">
        <v>3782</v>
      </c>
      <c r="CB30" s="520" t="s">
        <v>3782</v>
      </c>
      <c r="CC30" s="512">
        <f t="shared" ref="CC30:CC48" si="38">IF(H30=1,"-",MAX(BO30-(BP30+BQ30)-BR30,0))</f>
        <v>0</v>
      </c>
      <c r="CD30" s="1107"/>
      <c r="CE30" s="599" t="e">
        <f t="shared" si="31"/>
        <v>#VALUE!</v>
      </c>
      <c r="CF30" s="608" t="e">
        <f t="shared" ref="CF30:CF48" si="39">IF(OR(CE30=0,$E$9=0),"-",ROUND(CE30/$E$9,3)*100)</f>
        <v>#VALUE!</v>
      </c>
    </row>
    <row r="31" spans="1:84" s="415" customFormat="1" ht="18.75" customHeight="1">
      <c r="A31" s="478" t="str">
        <f t="shared" si="32"/>
        <v/>
      </c>
      <c r="B31" s="477" t="str">
        <f t="shared" si="32"/>
        <v/>
      </c>
      <c r="C31" s="479" t="str">
        <f t="shared" si="32"/>
        <v/>
      </c>
      <c r="D31" s="477" t="str">
        <f t="shared" si="32"/>
        <v/>
      </c>
      <c r="E31" s="493" t="str">
        <f t="shared" si="32"/>
        <v/>
      </c>
      <c r="F31" s="480"/>
      <c r="G31" s="476"/>
      <c r="H31" s="476"/>
      <c r="I31" s="798" t="s">
        <v>23</v>
      </c>
      <c r="J31" s="718"/>
      <c r="K31" s="699"/>
      <c r="L31" s="906">
        <f t="shared" ref="L31:L48" si="40">M31-N31-O31-P31-Q31-R31+S31</f>
        <v>0</v>
      </c>
      <c r="M31" s="697"/>
      <c r="N31" s="697"/>
      <c r="O31" s="697"/>
      <c r="P31" s="697"/>
      <c r="Q31" s="697"/>
      <c r="R31" s="697"/>
      <c r="S31" s="698"/>
      <c r="T31" s="719"/>
      <c r="U31" s="699"/>
      <c r="V31" s="695" t="str">
        <f t="shared" si="24"/>
        <v>-</v>
      </c>
      <c r="W31" s="520"/>
      <c r="X31" s="520"/>
      <c r="Y31" s="695" t="str">
        <f t="shared" si="25"/>
        <v>-</v>
      </c>
      <c r="Z31" s="695">
        <f t="shared" si="33"/>
        <v>0</v>
      </c>
      <c r="AA31" s="493" t="e">
        <f t="shared" ref="AA31:AA48" si="41">IF((Y31-Z31)&gt;=0,-(Y31-Z31),-MIN(Y31,0))</f>
        <v>#VALUE!</v>
      </c>
      <c r="AB31" s="493" t="e">
        <f t="shared" si="34"/>
        <v>#VALUE!</v>
      </c>
      <c r="AC31" s="710"/>
      <c r="AD31" s="711"/>
      <c r="AE31" s="520"/>
      <c r="AF31" s="520" t="s">
        <v>3782</v>
      </c>
      <c r="AG31" s="520" t="s">
        <v>3782</v>
      </c>
      <c r="AH31" s="695" t="str">
        <f t="shared" si="26"/>
        <v>-</v>
      </c>
      <c r="AI31" s="611" t="e">
        <f t="shared" si="27"/>
        <v>#VALUE!</v>
      </c>
      <c r="AJ31" s="520" t="s">
        <v>3782</v>
      </c>
      <c r="AK31" s="605" t="e">
        <f t="shared" si="28"/>
        <v>#VALUE!</v>
      </c>
      <c r="AL31" s="603" t="str">
        <f t="shared" ref="AL31:AL48" si="42">IF(K31+Q31+R31-T31+U31&gt;0,K31+Q31+R31-T31+U31,"-")</f>
        <v>-</v>
      </c>
      <c r="AM31" s="695">
        <f t="shared" si="35"/>
        <v>0</v>
      </c>
      <c r="AN31" s="608" t="str">
        <f t="shared" si="36"/>
        <v>-</v>
      </c>
      <c r="AO31" s="603">
        <f t="shared" si="29"/>
        <v>0</v>
      </c>
      <c r="AP31" s="699"/>
      <c r="AQ31" s="520" t="s">
        <v>3782</v>
      </c>
      <c r="AR31" s="520"/>
      <c r="AS31" s="520"/>
      <c r="AT31" s="520"/>
      <c r="AU31" s="699"/>
      <c r="AV31" s="724"/>
      <c r="AW31" s="725"/>
      <c r="AX31" s="734"/>
      <c r="AY31" s="520"/>
      <c r="AZ31" s="520"/>
      <c r="BA31" s="520"/>
      <c r="BB31" s="520"/>
      <c r="BC31" s="738" t="s">
        <v>3782</v>
      </c>
      <c r="BD31" s="731"/>
      <c r="BE31" s="697"/>
      <c r="BF31" s="732"/>
      <c r="BG31" s="734"/>
      <c r="BH31" s="520"/>
      <c r="BI31" s="1119"/>
      <c r="BJ31" s="520"/>
      <c r="BK31" s="695">
        <f t="shared" si="37"/>
        <v>0</v>
      </c>
      <c r="BL31" s="520"/>
      <c r="BM31" s="520"/>
      <c r="BN31" s="733">
        <f t="shared" si="30"/>
        <v>0</v>
      </c>
      <c r="BO31" s="734"/>
      <c r="BP31" s="520"/>
      <c r="BQ31" s="520"/>
      <c r="BR31" s="520"/>
      <c r="BS31" s="520" t="s">
        <v>3782</v>
      </c>
      <c r="BT31" s="520" t="s">
        <v>3782</v>
      </c>
      <c r="BU31" s="520" t="s">
        <v>3782</v>
      </c>
      <c r="BV31" s="520" t="s">
        <v>3782</v>
      </c>
      <c r="BW31" s="520" t="s">
        <v>3782</v>
      </c>
      <c r="BX31" s="520" t="s">
        <v>3782</v>
      </c>
      <c r="BY31" s="520" t="s">
        <v>3782</v>
      </c>
      <c r="BZ31" s="520" t="s">
        <v>3782</v>
      </c>
      <c r="CA31" s="520" t="s">
        <v>3782</v>
      </c>
      <c r="CB31" s="520" t="s">
        <v>3782</v>
      </c>
      <c r="CC31" s="512">
        <f t="shared" si="38"/>
        <v>0</v>
      </c>
      <c r="CD31" s="1107"/>
      <c r="CE31" s="599" t="e">
        <f t="shared" si="31"/>
        <v>#VALUE!</v>
      </c>
      <c r="CF31" s="608" t="e">
        <f t="shared" si="39"/>
        <v>#VALUE!</v>
      </c>
    </row>
    <row r="32" spans="1:84" s="415" customFormat="1" ht="18.75" customHeight="1">
      <c r="A32" s="478" t="str">
        <f t="shared" si="32"/>
        <v/>
      </c>
      <c r="B32" s="477" t="str">
        <f t="shared" si="32"/>
        <v/>
      </c>
      <c r="C32" s="479" t="str">
        <f t="shared" si="32"/>
        <v/>
      </c>
      <c r="D32" s="477" t="str">
        <f t="shared" si="32"/>
        <v/>
      </c>
      <c r="E32" s="493" t="str">
        <f t="shared" si="32"/>
        <v/>
      </c>
      <c r="F32" s="480"/>
      <c r="G32" s="476"/>
      <c r="H32" s="476"/>
      <c r="I32" s="798" t="s">
        <v>23</v>
      </c>
      <c r="J32" s="718"/>
      <c r="K32" s="699"/>
      <c r="L32" s="908">
        <f t="shared" si="40"/>
        <v>0</v>
      </c>
      <c r="M32" s="697"/>
      <c r="N32" s="697"/>
      <c r="O32" s="697"/>
      <c r="P32" s="697"/>
      <c r="Q32" s="697"/>
      <c r="R32" s="697"/>
      <c r="S32" s="698"/>
      <c r="T32" s="719"/>
      <c r="U32" s="699"/>
      <c r="V32" s="695" t="str">
        <f t="shared" si="24"/>
        <v>-</v>
      </c>
      <c r="W32" s="520"/>
      <c r="X32" s="520"/>
      <c r="Y32" s="695" t="str">
        <f t="shared" si="25"/>
        <v>-</v>
      </c>
      <c r="Z32" s="695">
        <f t="shared" si="33"/>
        <v>0</v>
      </c>
      <c r="AA32" s="493" t="e">
        <f t="shared" si="41"/>
        <v>#VALUE!</v>
      </c>
      <c r="AB32" s="493" t="e">
        <f t="shared" si="34"/>
        <v>#VALUE!</v>
      </c>
      <c r="AC32" s="710"/>
      <c r="AD32" s="711"/>
      <c r="AE32" s="520"/>
      <c r="AF32" s="520" t="s">
        <v>3782</v>
      </c>
      <c r="AG32" s="520" t="s">
        <v>3782</v>
      </c>
      <c r="AH32" s="695" t="str">
        <f t="shared" si="26"/>
        <v>-</v>
      </c>
      <c r="AI32" s="611" t="e">
        <f t="shared" si="27"/>
        <v>#VALUE!</v>
      </c>
      <c r="AJ32" s="520" t="s">
        <v>3782</v>
      </c>
      <c r="AK32" s="605" t="e">
        <f t="shared" si="28"/>
        <v>#VALUE!</v>
      </c>
      <c r="AL32" s="603" t="str">
        <f t="shared" si="42"/>
        <v>-</v>
      </c>
      <c r="AM32" s="695">
        <f t="shared" si="35"/>
        <v>0</v>
      </c>
      <c r="AN32" s="608" t="str">
        <f t="shared" si="36"/>
        <v>-</v>
      </c>
      <c r="AO32" s="603">
        <f t="shared" si="29"/>
        <v>0</v>
      </c>
      <c r="AP32" s="699"/>
      <c r="AQ32" s="520" t="s">
        <v>3782</v>
      </c>
      <c r="AR32" s="520"/>
      <c r="AS32" s="520"/>
      <c r="AT32" s="520"/>
      <c r="AU32" s="699"/>
      <c r="AV32" s="724"/>
      <c r="AW32" s="725"/>
      <c r="AX32" s="734"/>
      <c r="AY32" s="520"/>
      <c r="AZ32" s="520"/>
      <c r="BA32" s="520"/>
      <c r="BB32" s="520"/>
      <c r="BC32" s="738" t="s">
        <v>3782</v>
      </c>
      <c r="BD32" s="731"/>
      <c r="BE32" s="697"/>
      <c r="BF32" s="732"/>
      <c r="BG32" s="734"/>
      <c r="BH32" s="520"/>
      <c r="BI32" s="1119"/>
      <c r="BJ32" s="520"/>
      <c r="BK32" s="695">
        <f t="shared" si="37"/>
        <v>0</v>
      </c>
      <c r="BL32" s="520"/>
      <c r="BM32" s="520"/>
      <c r="BN32" s="733">
        <f t="shared" si="30"/>
        <v>0</v>
      </c>
      <c r="BO32" s="734"/>
      <c r="BP32" s="520"/>
      <c r="BQ32" s="520"/>
      <c r="BR32" s="520"/>
      <c r="BS32" s="520" t="s">
        <v>3782</v>
      </c>
      <c r="BT32" s="520" t="s">
        <v>3782</v>
      </c>
      <c r="BU32" s="520" t="s">
        <v>3782</v>
      </c>
      <c r="BV32" s="520" t="s">
        <v>3782</v>
      </c>
      <c r="BW32" s="520" t="s">
        <v>3782</v>
      </c>
      <c r="BX32" s="520" t="s">
        <v>3782</v>
      </c>
      <c r="BY32" s="520" t="s">
        <v>3782</v>
      </c>
      <c r="BZ32" s="520" t="s">
        <v>3782</v>
      </c>
      <c r="CA32" s="520" t="s">
        <v>3782</v>
      </c>
      <c r="CB32" s="520" t="s">
        <v>3782</v>
      </c>
      <c r="CC32" s="512">
        <f t="shared" si="38"/>
        <v>0</v>
      </c>
      <c r="CD32" s="1107"/>
      <c r="CE32" s="599" t="e">
        <f t="shared" si="31"/>
        <v>#VALUE!</v>
      </c>
      <c r="CF32" s="608" t="e">
        <f t="shared" si="39"/>
        <v>#VALUE!</v>
      </c>
    </row>
    <row r="33" spans="1:84" s="415" customFormat="1" ht="18.75" customHeight="1">
      <c r="A33" s="478" t="str">
        <f t="shared" si="32"/>
        <v/>
      </c>
      <c r="B33" s="477" t="str">
        <f t="shared" si="32"/>
        <v/>
      </c>
      <c r="C33" s="479" t="str">
        <f t="shared" si="32"/>
        <v/>
      </c>
      <c r="D33" s="477" t="str">
        <f t="shared" si="32"/>
        <v/>
      </c>
      <c r="E33" s="493" t="str">
        <f t="shared" si="32"/>
        <v/>
      </c>
      <c r="F33" s="480"/>
      <c r="G33" s="476"/>
      <c r="H33" s="476"/>
      <c r="I33" s="798" t="s">
        <v>23</v>
      </c>
      <c r="J33" s="718"/>
      <c r="K33" s="699"/>
      <c r="L33" s="907">
        <f t="shared" si="40"/>
        <v>0</v>
      </c>
      <c r="M33" s="697"/>
      <c r="N33" s="697"/>
      <c r="O33" s="697"/>
      <c r="P33" s="697"/>
      <c r="Q33" s="697"/>
      <c r="R33" s="697"/>
      <c r="S33" s="698"/>
      <c r="T33" s="719"/>
      <c r="U33" s="699"/>
      <c r="V33" s="695" t="str">
        <f t="shared" si="24"/>
        <v>-</v>
      </c>
      <c r="W33" s="520"/>
      <c r="X33" s="520"/>
      <c r="Y33" s="695" t="str">
        <f t="shared" si="25"/>
        <v>-</v>
      </c>
      <c r="Z33" s="695">
        <f t="shared" si="33"/>
        <v>0</v>
      </c>
      <c r="AA33" s="493" t="e">
        <f t="shared" si="41"/>
        <v>#VALUE!</v>
      </c>
      <c r="AB33" s="493" t="e">
        <f t="shared" si="34"/>
        <v>#VALUE!</v>
      </c>
      <c r="AC33" s="710"/>
      <c r="AD33" s="711"/>
      <c r="AE33" s="520"/>
      <c r="AF33" s="520" t="s">
        <v>3782</v>
      </c>
      <c r="AG33" s="520" t="s">
        <v>3782</v>
      </c>
      <c r="AH33" s="695" t="str">
        <f t="shared" si="26"/>
        <v>-</v>
      </c>
      <c r="AI33" s="611" t="e">
        <f t="shared" si="27"/>
        <v>#VALUE!</v>
      </c>
      <c r="AJ33" s="520" t="s">
        <v>3782</v>
      </c>
      <c r="AK33" s="605" t="e">
        <f t="shared" si="28"/>
        <v>#VALUE!</v>
      </c>
      <c r="AL33" s="603" t="str">
        <f t="shared" si="42"/>
        <v>-</v>
      </c>
      <c r="AM33" s="695">
        <f t="shared" si="35"/>
        <v>0</v>
      </c>
      <c r="AN33" s="608" t="str">
        <f t="shared" si="36"/>
        <v>-</v>
      </c>
      <c r="AO33" s="603">
        <f t="shared" si="29"/>
        <v>0</v>
      </c>
      <c r="AP33" s="699"/>
      <c r="AQ33" s="520" t="s">
        <v>3782</v>
      </c>
      <c r="AR33" s="520"/>
      <c r="AS33" s="520"/>
      <c r="AT33" s="520"/>
      <c r="AU33" s="699"/>
      <c r="AV33" s="724"/>
      <c r="AW33" s="725"/>
      <c r="AX33" s="734"/>
      <c r="AY33" s="520"/>
      <c r="AZ33" s="520"/>
      <c r="BA33" s="520"/>
      <c r="BB33" s="520"/>
      <c r="BC33" s="738" t="s">
        <v>3782</v>
      </c>
      <c r="BD33" s="731"/>
      <c r="BE33" s="697"/>
      <c r="BF33" s="732"/>
      <c r="BG33" s="734"/>
      <c r="BH33" s="520"/>
      <c r="BI33" s="1119"/>
      <c r="BJ33" s="520"/>
      <c r="BK33" s="695">
        <f t="shared" si="37"/>
        <v>0</v>
      </c>
      <c r="BL33" s="520"/>
      <c r="BM33" s="520"/>
      <c r="BN33" s="733">
        <f t="shared" si="30"/>
        <v>0</v>
      </c>
      <c r="BO33" s="734"/>
      <c r="BP33" s="520"/>
      <c r="BQ33" s="520"/>
      <c r="BR33" s="520"/>
      <c r="BS33" s="520" t="s">
        <v>3782</v>
      </c>
      <c r="BT33" s="520" t="s">
        <v>3782</v>
      </c>
      <c r="BU33" s="520" t="s">
        <v>3782</v>
      </c>
      <c r="BV33" s="520" t="s">
        <v>3782</v>
      </c>
      <c r="BW33" s="520" t="s">
        <v>3782</v>
      </c>
      <c r="BX33" s="520" t="s">
        <v>3782</v>
      </c>
      <c r="BY33" s="520" t="s">
        <v>3782</v>
      </c>
      <c r="BZ33" s="520" t="s">
        <v>3782</v>
      </c>
      <c r="CA33" s="520" t="s">
        <v>3782</v>
      </c>
      <c r="CB33" s="520" t="s">
        <v>3782</v>
      </c>
      <c r="CC33" s="512">
        <f t="shared" si="38"/>
        <v>0</v>
      </c>
      <c r="CD33" s="1107"/>
      <c r="CE33" s="599" t="e">
        <f t="shared" si="31"/>
        <v>#VALUE!</v>
      </c>
      <c r="CF33" s="608" t="e">
        <f t="shared" si="39"/>
        <v>#VALUE!</v>
      </c>
    </row>
    <row r="34" spans="1:84" s="415" customFormat="1" ht="18.75" customHeight="1">
      <c r="A34" s="478" t="str">
        <f t="shared" si="32"/>
        <v/>
      </c>
      <c r="B34" s="477" t="str">
        <f t="shared" si="32"/>
        <v/>
      </c>
      <c r="C34" s="479" t="str">
        <f t="shared" si="32"/>
        <v/>
      </c>
      <c r="D34" s="477" t="str">
        <f t="shared" si="32"/>
        <v/>
      </c>
      <c r="E34" s="493" t="str">
        <f t="shared" si="32"/>
        <v/>
      </c>
      <c r="F34" s="480"/>
      <c r="G34" s="476"/>
      <c r="H34" s="476"/>
      <c r="I34" s="798" t="s">
        <v>23</v>
      </c>
      <c r="J34" s="718"/>
      <c r="K34" s="699"/>
      <c r="L34" s="907">
        <f t="shared" si="40"/>
        <v>0</v>
      </c>
      <c r="M34" s="697"/>
      <c r="N34" s="697"/>
      <c r="O34" s="697"/>
      <c r="P34" s="697"/>
      <c r="Q34" s="697"/>
      <c r="R34" s="697"/>
      <c r="S34" s="698"/>
      <c r="T34" s="719"/>
      <c r="U34" s="699"/>
      <c r="V34" s="695" t="str">
        <f t="shared" si="24"/>
        <v>-</v>
      </c>
      <c r="W34" s="520"/>
      <c r="X34" s="520"/>
      <c r="Y34" s="695" t="str">
        <f t="shared" si="25"/>
        <v>-</v>
      </c>
      <c r="Z34" s="695">
        <f t="shared" si="33"/>
        <v>0</v>
      </c>
      <c r="AA34" s="493" t="e">
        <f t="shared" si="41"/>
        <v>#VALUE!</v>
      </c>
      <c r="AB34" s="493" t="e">
        <f t="shared" si="34"/>
        <v>#VALUE!</v>
      </c>
      <c r="AC34" s="710"/>
      <c r="AD34" s="711"/>
      <c r="AE34" s="520"/>
      <c r="AF34" s="520" t="s">
        <v>3782</v>
      </c>
      <c r="AG34" s="520" t="s">
        <v>3782</v>
      </c>
      <c r="AH34" s="695" t="str">
        <f t="shared" si="26"/>
        <v>-</v>
      </c>
      <c r="AI34" s="611" t="e">
        <f t="shared" si="27"/>
        <v>#VALUE!</v>
      </c>
      <c r="AJ34" s="520" t="s">
        <v>3782</v>
      </c>
      <c r="AK34" s="605" t="e">
        <f t="shared" si="28"/>
        <v>#VALUE!</v>
      </c>
      <c r="AL34" s="603" t="str">
        <f t="shared" si="42"/>
        <v>-</v>
      </c>
      <c r="AM34" s="695">
        <f t="shared" si="35"/>
        <v>0</v>
      </c>
      <c r="AN34" s="608" t="str">
        <f t="shared" si="36"/>
        <v>-</v>
      </c>
      <c r="AO34" s="603">
        <f t="shared" si="29"/>
        <v>0</v>
      </c>
      <c r="AP34" s="699"/>
      <c r="AQ34" s="520" t="s">
        <v>3782</v>
      </c>
      <c r="AR34" s="520"/>
      <c r="AS34" s="520"/>
      <c r="AT34" s="520"/>
      <c r="AU34" s="699"/>
      <c r="AV34" s="724"/>
      <c r="AW34" s="725"/>
      <c r="AX34" s="734"/>
      <c r="AY34" s="520"/>
      <c r="AZ34" s="520"/>
      <c r="BA34" s="520"/>
      <c r="BB34" s="520"/>
      <c r="BC34" s="738" t="s">
        <v>3782</v>
      </c>
      <c r="BD34" s="731"/>
      <c r="BE34" s="697"/>
      <c r="BF34" s="732"/>
      <c r="BG34" s="734"/>
      <c r="BH34" s="520"/>
      <c r="BI34" s="1119"/>
      <c r="BJ34" s="520"/>
      <c r="BK34" s="695">
        <f t="shared" si="37"/>
        <v>0</v>
      </c>
      <c r="BL34" s="520"/>
      <c r="BM34" s="520"/>
      <c r="BN34" s="733">
        <f t="shared" si="30"/>
        <v>0</v>
      </c>
      <c r="BO34" s="734"/>
      <c r="BP34" s="520"/>
      <c r="BQ34" s="520"/>
      <c r="BR34" s="520"/>
      <c r="BS34" s="520" t="s">
        <v>3782</v>
      </c>
      <c r="BT34" s="520" t="s">
        <v>3782</v>
      </c>
      <c r="BU34" s="520" t="s">
        <v>3782</v>
      </c>
      <c r="BV34" s="520" t="s">
        <v>3782</v>
      </c>
      <c r="BW34" s="520" t="s">
        <v>3782</v>
      </c>
      <c r="BX34" s="520" t="s">
        <v>3782</v>
      </c>
      <c r="BY34" s="520" t="s">
        <v>3782</v>
      </c>
      <c r="BZ34" s="520" t="s">
        <v>3782</v>
      </c>
      <c r="CA34" s="520" t="s">
        <v>3782</v>
      </c>
      <c r="CB34" s="520" t="s">
        <v>3782</v>
      </c>
      <c r="CC34" s="512">
        <f t="shared" si="38"/>
        <v>0</v>
      </c>
      <c r="CD34" s="1107"/>
      <c r="CE34" s="599" t="e">
        <f t="shared" si="31"/>
        <v>#VALUE!</v>
      </c>
      <c r="CF34" s="608" t="e">
        <f t="shared" si="39"/>
        <v>#VALUE!</v>
      </c>
    </row>
    <row r="35" spans="1:84" s="415" customFormat="1" ht="18.75" customHeight="1">
      <c r="A35" s="478" t="str">
        <f t="shared" si="32"/>
        <v/>
      </c>
      <c r="B35" s="477" t="str">
        <f t="shared" si="32"/>
        <v/>
      </c>
      <c r="C35" s="479" t="str">
        <f t="shared" si="32"/>
        <v/>
      </c>
      <c r="D35" s="477" t="str">
        <f t="shared" si="32"/>
        <v/>
      </c>
      <c r="E35" s="493" t="str">
        <f t="shared" si="32"/>
        <v/>
      </c>
      <c r="F35" s="480"/>
      <c r="G35" s="476"/>
      <c r="H35" s="476"/>
      <c r="I35" s="798" t="s">
        <v>23</v>
      </c>
      <c r="J35" s="718"/>
      <c r="K35" s="699"/>
      <c r="L35" s="909">
        <f t="shared" si="40"/>
        <v>0</v>
      </c>
      <c r="M35" s="697"/>
      <c r="N35" s="697"/>
      <c r="O35" s="697"/>
      <c r="P35" s="697"/>
      <c r="Q35" s="697"/>
      <c r="R35" s="697"/>
      <c r="S35" s="698"/>
      <c r="T35" s="719"/>
      <c r="U35" s="699"/>
      <c r="V35" s="695" t="str">
        <f t="shared" si="24"/>
        <v>-</v>
      </c>
      <c r="W35" s="520"/>
      <c r="X35" s="520"/>
      <c r="Y35" s="695" t="str">
        <f t="shared" si="25"/>
        <v>-</v>
      </c>
      <c r="Z35" s="695">
        <f t="shared" si="33"/>
        <v>0</v>
      </c>
      <c r="AA35" s="493" t="e">
        <f t="shared" si="41"/>
        <v>#VALUE!</v>
      </c>
      <c r="AB35" s="493" t="e">
        <f t="shared" si="34"/>
        <v>#VALUE!</v>
      </c>
      <c r="AC35" s="710"/>
      <c r="AD35" s="711"/>
      <c r="AE35" s="520"/>
      <c r="AF35" s="520" t="s">
        <v>3782</v>
      </c>
      <c r="AG35" s="520" t="s">
        <v>3782</v>
      </c>
      <c r="AH35" s="695" t="str">
        <f t="shared" si="26"/>
        <v>-</v>
      </c>
      <c r="AI35" s="611" t="e">
        <f t="shared" si="27"/>
        <v>#VALUE!</v>
      </c>
      <c r="AJ35" s="520" t="s">
        <v>3782</v>
      </c>
      <c r="AK35" s="605" t="e">
        <f t="shared" si="28"/>
        <v>#VALUE!</v>
      </c>
      <c r="AL35" s="603" t="str">
        <f t="shared" si="42"/>
        <v>-</v>
      </c>
      <c r="AM35" s="695">
        <f t="shared" si="35"/>
        <v>0</v>
      </c>
      <c r="AN35" s="608" t="str">
        <f t="shared" si="36"/>
        <v>-</v>
      </c>
      <c r="AO35" s="603">
        <f t="shared" si="29"/>
        <v>0</v>
      </c>
      <c r="AP35" s="699"/>
      <c r="AQ35" s="520" t="s">
        <v>3782</v>
      </c>
      <c r="AR35" s="520"/>
      <c r="AS35" s="520"/>
      <c r="AT35" s="520"/>
      <c r="AU35" s="699"/>
      <c r="AV35" s="724"/>
      <c r="AW35" s="725"/>
      <c r="AX35" s="734"/>
      <c r="AY35" s="520"/>
      <c r="AZ35" s="520"/>
      <c r="BA35" s="520"/>
      <c r="BB35" s="520"/>
      <c r="BC35" s="738" t="s">
        <v>3782</v>
      </c>
      <c r="BD35" s="731"/>
      <c r="BE35" s="697"/>
      <c r="BF35" s="732"/>
      <c r="BG35" s="734"/>
      <c r="BH35" s="520"/>
      <c r="BI35" s="1119"/>
      <c r="BJ35" s="520"/>
      <c r="BK35" s="695">
        <f t="shared" si="37"/>
        <v>0</v>
      </c>
      <c r="BL35" s="520"/>
      <c r="BM35" s="520"/>
      <c r="BN35" s="733">
        <f t="shared" si="30"/>
        <v>0</v>
      </c>
      <c r="BO35" s="734"/>
      <c r="BP35" s="520"/>
      <c r="BQ35" s="520"/>
      <c r="BR35" s="520"/>
      <c r="BS35" s="520" t="s">
        <v>3782</v>
      </c>
      <c r="BT35" s="520" t="s">
        <v>3782</v>
      </c>
      <c r="BU35" s="520" t="s">
        <v>3782</v>
      </c>
      <c r="BV35" s="520" t="s">
        <v>3782</v>
      </c>
      <c r="BW35" s="520" t="s">
        <v>3782</v>
      </c>
      <c r="BX35" s="520" t="s">
        <v>3782</v>
      </c>
      <c r="BY35" s="520" t="s">
        <v>3782</v>
      </c>
      <c r="BZ35" s="520" t="s">
        <v>3782</v>
      </c>
      <c r="CA35" s="520" t="s">
        <v>3782</v>
      </c>
      <c r="CB35" s="520" t="s">
        <v>3782</v>
      </c>
      <c r="CC35" s="512">
        <f t="shared" si="38"/>
        <v>0</v>
      </c>
      <c r="CD35" s="1107"/>
      <c r="CE35" s="599" t="e">
        <f t="shared" si="31"/>
        <v>#VALUE!</v>
      </c>
      <c r="CF35" s="608" t="e">
        <f t="shared" si="39"/>
        <v>#VALUE!</v>
      </c>
    </row>
    <row r="36" spans="1:84" s="415" customFormat="1" ht="18.75" customHeight="1">
      <c r="A36" s="478" t="str">
        <f t="shared" si="32"/>
        <v/>
      </c>
      <c r="B36" s="477" t="str">
        <f t="shared" si="32"/>
        <v/>
      </c>
      <c r="C36" s="479" t="str">
        <f t="shared" si="32"/>
        <v/>
      </c>
      <c r="D36" s="477" t="str">
        <f t="shared" si="32"/>
        <v/>
      </c>
      <c r="E36" s="493" t="str">
        <f t="shared" si="32"/>
        <v/>
      </c>
      <c r="F36" s="480"/>
      <c r="G36" s="476"/>
      <c r="H36" s="476"/>
      <c r="I36" s="798" t="s">
        <v>23</v>
      </c>
      <c r="J36" s="718"/>
      <c r="K36" s="699"/>
      <c r="L36" s="908">
        <f t="shared" si="40"/>
        <v>0</v>
      </c>
      <c r="M36" s="697"/>
      <c r="N36" s="697"/>
      <c r="O36" s="697"/>
      <c r="P36" s="697"/>
      <c r="Q36" s="697"/>
      <c r="R36" s="697"/>
      <c r="S36" s="698"/>
      <c r="T36" s="719"/>
      <c r="U36" s="699"/>
      <c r="V36" s="695" t="str">
        <f t="shared" si="24"/>
        <v>-</v>
      </c>
      <c r="W36" s="520"/>
      <c r="X36" s="520"/>
      <c r="Y36" s="695" t="str">
        <f t="shared" si="25"/>
        <v>-</v>
      </c>
      <c r="Z36" s="695">
        <f t="shared" si="33"/>
        <v>0</v>
      </c>
      <c r="AA36" s="493" t="e">
        <f t="shared" si="41"/>
        <v>#VALUE!</v>
      </c>
      <c r="AB36" s="493" t="e">
        <f t="shared" si="34"/>
        <v>#VALUE!</v>
      </c>
      <c r="AC36" s="710"/>
      <c r="AD36" s="711"/>
      <c r="AE36" s="520"/>
      <c r="AF36" s="520" t="s">
        <v>3782</v>
      </c>
      <c r="AG36" s="520" t="s">
        <v>3782</v>
      </c>
      <c r="AH36" s="695" t="str">
        <f t="shared" si="26"/>
        <v>-</v>
      </c>
      <c r="AI36" s="611" t="e">
        <f t="shared" si="27"/>
        <v>#VALUE!</v>
      </c>
      <c r="AJ36" s="520" t="s">
        <v>3782</v>
      </c>
      <c r="AK36" s="605" t="e">
        <f t="shared" si="28"/>
        <v>#VALUE!</v>
      </c>
      <c r="AL36" s="603" t="str">
        <f t="shared" si="42"/>
        <v>-</v>
      </c>
      <c r="AM36" s="695">
        <f t="shared" si="35"/>
        <v>0</v>
      </c>
      <c r="AN36" s="608" t="str">
        <f t="shared" si="36"/>
        <v>-</v>
      </c>
      <c r="AO36" s="603">
        <f t="shared" si="29"/>
        <v>0</v>
      </c>
      <c r="AP36" s="699"/>
      <c r="AQ36" s="520" t="s">
        <v>3782</v>
      </c>
      <c r="AR36" s="520"/>
      <c r="AS36" s="520"/>
      <c r="AT36" s="520"/>
      <c r="AU36" s="699"/>
      <c r="AV36" s="724"/>
      <c r="AW36" s="725"/>
      <c r="AX36" s="734"/>
      <c r="AY36" s="520"/>
      <c r="AZ36" s="520"/>
      <c r="BA36" s="520"/>
      <c r="BB36" s="520"/>
      <c r="BC36" s="738" t="s">
        <v>3782</v>
      </c>
      <c r="BD36" s="731"/>
      <c r="BE36" s="697"/>
      <c r="BF36" s="732"/>
      <c r="BG36" s="734"/>
      <c r="BH36" s="520"/>
      <c r="BI36" s="1119"/>
      <c r="BJ36" s="520"/>
      <c r="BK36" s="695">
        <f t="shared" si="37"/>
        <v>0</v>
      </c>
      <c r="BL36" s="520"/>
      <c r="BM36" s="520"/>
      <c r="BN36" s="733">
        <f t="shared" si="30"/>
        <v>0</v>
      </c>
      <c r="BO36" s="734"/>
      <c r="BP36" s="520"/>
      <c r="BQ36" s="520"/>
      <c r="BR36" s="520"/>
      <c r="BS36" s="520" t="s">
        <v>3782</v>
      </c>
      <c r="BT36" s="520" t="s">
        <v>3782</v>
      </c>
      <c r="BU36" s="520" t="s">
        <v>3782</v>
      </c>
      <c r="BV36" s="520" t="s">
        <v>3782</v>
      </c>
      <c r="BW36" s="520" t="s">
        <v>3782</v>
      </c>
      <c r="BX36" s="520" t="s">
        <v>3782</v>
      </c>
      <c r="BY36" s="520" t="s">
        <v>3782</v>
      </c>
      <c r="BZ36" s="520" t="s">
        <v>3782</v>
      </c>
      <c r="CA36" s="520" t="s">
        <v>3782</v>
      </c>
      <c r="CB36" s="520" t="s">
        <v>3782</v>
      </c>
      <c r="CC36" s="512">
        <f t="shared" si="38"/>
        <v>0</v>
      </c>
      <c r="CD36" s="1107"/>
      <c r="CE36" s="599" t="e">
        <f t="shared" si="31"/>
        <v>#VALUE!</v>
      </c>
      <c r="CF36" s="608" t="e">
        <f t="shared" si="39"/>
        <v>#VALUE!</v>
      </c>
    </row>
    <row r="37" spans="1:84" s="415" customFormat="1" ht="18.75" customHeight="1">
      <c r="A37" s="478" t="str">
        <f t="shared" si="32"/>
        <v/>
      </c>
      <c r="B37" s="477" t="str">
        <f t="shared" si="32"/>
        <v/>
      </c>
      <c r="C37" s="479" t="str">
        <f t="shared" si="32"/>
        <v/>
      </c>
      <c r="D37" s="477" t="str">
        <f t="shared" si="32"/>
        <v/>
      </c>
      <c r="E37" s="493" t="str">
        <f t="shared" si="32"/>
        <v/>
      </c>
      <c r="F37" s="480"/>
      <c r="G37" s="476"/>
      <c r="H37" s="476"/>
      <c r="I37" s="798" t="s">
        <v>23</v>
      </c>
      <c r="J37" s="718"/>
      <c r="K37" s="699"/>
      <c r="L37" s="907">
        <f t="shared" si="40"/>
        <v>0</v>
      </c>
      <c r="M37" s="697"/>
      <c r="N37" s="697"/>
      <c r="O37" s="697"/>
      <c r="P37" s="697"/>
      <c r="Q37" s="697"/>
      <c r="R37" s="697"/>
      <c r="S37" s="698"/>
      <c r="T37" s="719"/>
      <c r="U37" s="699"/>
      <c r="V37" s="695" t="str">
        <f t="shared" si="24"/>
        <v>-</v>
      </c>
      <c r="W37" s="520"/>
      <c r="X37" s="520"/>
      <c r="Y37" s="695" t="str">
        <f t="shared" si="25"/>
        <v>-</v>
      </c>
      <c r="Z37" s="695">
        <f t="shared" si="33"/>
        <v>0</v>
      </c>
      <c r="AA37" s="493" t="e">
        <f t="shared" si="41"/>
        <v>#VALUE!</v>
      </c>
      <c r="AB37" s="493" t="e">
        <f t="shared" si="34"/>
        <v>#VALUE!</v>
      </c>
      <c r="AC37" s="710"/>
      <c r="AD37" s="711"/>
      <c r="AE37" s="520"/>
      <c r="AF37" s="520" t="s">
        <v>3782</v>
      </c>
      <c r="AG37" s="520" t="s">
        <v>3782</v>
      </c>
      <c r="AH37" s="695" t="str">
        <f t="shared" si="26"/>
        <v>-</v>
      </c>
      <c r="AI37" s="611" t="e">
        <f t="shared" si="27"/>
        <v>#VALUE!</v>
      </c>
      <c r="AJ37" s="520" t="s">
        <v>3782</v>
      </c>
      <c r="AK37" s="605" t="e">
        <f t="shared" si="28"/>
        <v>#VALUE!</v>
      </c>
      <c r="AL37" s="603" t="str">
        <f t="shared" si="42"/>
        <v>-</v>
      </c>
      <c r="AM37" s="695">
        <f t="shared" si="35"/>
        <v>0</v>
      </c>
      <c r="AN37" s="608" t="str">
        <f t="shared" si="36"/>
        <v>-</v>
      </c>
      <c r="AO37" s="603">
        <f t="shared" si="29"/>
        <v>0</v>
      </c>
      <c r="AP37" s="699"/>
      <c r="AQ37" s="520" t="s">
        <v>3782</v>
      </c>
      <c r="AR37" s="520"/>
      <c r="AS37" s="520"/>
      <c r="AT37" s="520"/>
      <c r="AU37" s="699"/>
      <c r="AV37" s="724"/>
      <c r="AW37" s="725"/>
      <c r="AX37" s="734"/>
      <c r="AY37" s="520"/>
      <c r="AZ37" s="520"/>
      <c r="BA37" s="520"/>
      <c r="BB37" s="520"/>
      <c r="BC37" s="738" t="s">
        <v>3782</v>
      </c>
      <c r="BD37" s="731"/>
      <c r="BE37" s="697"/>
      <c r="BF37" s="732"/>
      <c r="BG37" s="734"/>
      <c r="BH37" s="520"/>
      <c r="BI37" s="1119"/>
      <c r="BJ37" s="520"/>
      <c r="BK37" s="695">
        <f t="shared" si="37"/>
        <v>0</v>
      </c>
      <c r="BL37" s="520"/>
      <c r="BM37" s="520"/>
      <c r="BN37" s="733">
        <f t="shared" si="30"/>
        <v>0</v>
      </c>
      <c r="BO37" s="734"/>
      <c r="BP37" s="520"/>
      <c r="BQ37" s="520"/>
      <c r="BR37" s="520"/>
      <c r="BS37" s="520" t="s">
        <v>3782</v>
      </c>
      <c r="BT37" s="520" t="s">
        <v>3782</v>
      </c>
      <c r="BU37" s="520" t="s">
        <v>3782</v>
      </c>
      <c r="BV37" s="520" t="s">
        <v>3782</v>
      </c>
      <c r="BW37" s="520" t="s">
        <v>3782</v>
      </c>
      <c r="BX37" s="520" t="s">
        <v>3782</v>
      </c>
      <c r="BY37" s="520" t="s">
        <v>3782</v>
      </c>
      <c r="BZ37" s="520" t="s">
        <v>3782</v>
      </c>
      <c r="CA37" s="520" t="s">
        <v>3782</v>
      </c>
      <c r="CB37" s="520" t="s">
        <v>3782</v>
      </c>
      <c r="CC37" s="512">
        <f t="shared" si="38"/>
        <v>0</v>
      </c>
      <c r="CD37" s="1107"/>
      <c r="CE37" s="599" t="e">
        <f t="shared" si="31"/>
        <v>#VALUE!</v>
      </c>
      <c r="CF37" s="608" t="e">
        <f t="shared" si="39"/>
        <v>#VALUE!</v>
      </c>
    </row>
    <row r="38" spans="1:84" s="415" customFormat="1" ht="18.75" customHeight="1">
      <c r="A38" s="478" t="str">
        <f t="shared" si="32"/>
        <v/>
      </c>
      <c r="B38" s="477" t="str">
        <f t="shared" si="32"/>
        <v/>
      </c>
      <c r="C38" s="479" t="str">
        <f t="shared" si="32"/>
        <v/>
      </c>
      <c r="D38" s="477" t="str">
        <f t="shared" si="32"/>
        <v/>
      </c>
      <c r="E38" s="493" t="str">
        <f t="shared" si="32"/>
        <v/>
      </c>
      <c r="F38" s="480"/>
      <c r="G38" s="476"/>
      <c r="H38" s="476"/>
      <c r="I38" s="798" t="s">
        <v>23</v>
      </c>
      <c r="J38" s="718"/>
      <c r="K38" s="699"/>
      <c r="L38" s="907">
        <f t="shared" si="40"/>
        <v>0</v>
      </c>
      <c r="M38" s="697"/>
      <c r="N38" s="697"/>
      <c r="O38" s="697"/>
      <c r="P38" s="697"/>
      <c r="Q38" s="697"/>
      <c r="R38" s="697"/>
      <c r="S38" s="698"/>
      <c r="T38" s="719"/>
      <c r="U38" s="699"/>
      <c r="V38" s="695" t="str">
        <f t="shared" si="24"/>
        <v>-</v>
      </c>
      <c r="W38" s="520"/>
      <c r="X38" s="520"/>
      <c r="Y38" s="695" t="str">
        <f t="shared" si="25"/>
        <v>-</v>
      </c>
      <c r="Z38" s="695">
        <f t="shared" si="33"/>
        <v>0</v>
      </c>
      <c r="AA38" s="493" t="e">
        <f t="shared" si="41"/>
        <v>#VALUE!</v>
      </c>
      <c r="AB38" s="493" t="e">
        <f t="shared" si="34"/>
        <v>#VALUE!</v>
      </c>
      <c r="AC38" s="710"/>
      <c r="AD38" s="711"/>
      <c r="AE38" s="520"/>
      <c r="AF38" s="520" t="s">
        <v>3782</v>
      </c>
      <c r="AG38" s="520" t="s">
        <v>3782</v>
      </c>
      <c r="AH38" s="695" t="str">
        <f t="shared" si="26"/>
        <v>-</v>
      </c>
      <c r="AI38" s="611" t="e">
        <f t="shared" si="27"/>
        <v>#VALUE!</v>
      </c>
      <c r="AJ38" s="520" t="s">
        <v>3782</v>
      </c>
      <c r="AK38" s="605" t="e">
        <f t="shared" si="28"/>
        <v>#VALUE!</v>
      </c>
      <c r="AL38" s="603" t="str">
        <f t="shared" si="42"/>
        <v>-</v>
      </c>
      <c r="AM38" s="695">
        <f t="shared" si="35"/>
        <v>0</v>
      </c>
      <c r="AN38" s="608" t="str">
        <f t="shared" si="36"/>
        <v>-</v>
      </c>
      <c r="AO38" s="603">
        <f t="shared" si="29"/>
        <v>0</v>
      </c>
      <c r="AP38" s="699"/>
      <c r="AQ38" s="520" t="s">
        <v>3782</v>
      </c>
      <c r="AR38" s="520"/>
      <c r="AS38" s="520"/>
      <c r="AT38" s="520"/>
      <c r="AU38" s="699"/>
      <c r="AV38" s="724"/>
      <c r="AW38" s="725"/>
      <c r="AX38" s="734"/>
      <c r="AY38" s="520"/>
      <c r="AZ38" s="520"/>
      <c r="BA38" s="520"/>
      <c r="BB38" s="520"/>
      <c r="BC38" s="738" t="s">
        <v>3782</v>
      </c>
      <c r="BD38" s="731"/>
      <c r="BE38" s="697"/>
      <c r="BF38" s="732"/>
      <c r="BG38" s="734"/>
      <c r="BH38" s="520"/>
      <c r="BI38" s="1119"/>
      <c r="BJ38" s="520"/>
      <c r="BK38" s="695">
        <f t="shared" si="37"/>
        <v>0</v>
      </c>
      <c r="BL38" s="520"/>
      <c r="BM38" s="520"/>
      <c r="BN38" s="733">
        <f t="shared" si="30"/>
        <v>0</v>
      </c>
      <c r="BO38" s="734"/>
      <c r="BP38" s="520"/>
      <c r="BQ38" s="520"/>
      <c r="BR38" s="520"/>
      <c r="BS38" s="520" t="s">
        <v>3782</v>
      </c>
      <c r="BT38" s="520" t="s">
        <v>3782</v>
      </c>
      <c r="BU38" s="520" t="s">
        <v>3782</v>
      </c>
      <c r="BV38" s="520" t="s">
        <v>3782</v>
      </c>
      <c r="BW38" s="520" t="s">
        <v>3782</v>
      </c>
      <c r="BX38" s="520" t="s">
        <v>3782</v>
      </c>
      <c r="BY38" s="520" t="s">
        <v>3782</v>
      </c>
      <c r="BZ38" s="520" t="s">
        <v>3782</v>
      </c>
      <c r="CA38" s="520" t="s">
        <v>3782</v>
      </c>
      <c r="CB38" s="520" t="s">
        <v>3782</v>
      </c>
      <c r="CC38" s="512">
        <f t="shared" si="38"/>
        <v>0</v>
      </c>
      <c r="CD38" s="1107"/>
      <c r="CE38" s="599" t="e">
        <f t="shared" si="31"/>
        <v>#VALUE!</v>
      </c>
      <c r="CF38" s="608" t="e">
        <f t="shared" si="39"/>
        <v>#VALUE!</v>
      </c>
    </row>
    <row r="39" spans="1:84" s="415" customFormat="1" ht="18.75" customHeight="1">
      <c r="A39" s="478" t="str">
        <f t="shared" si="32"/>
        <v/>
      </c>
      <c r="B39" s="477" t="str">
        <f t="shared" si="32"/>
        <v/>
      </c>
      <c r="C39" s="479" t="str">
        <f t="shared" si="32"/>
        <v/>
      </c>
      <c r="D39" s="477" t="str">
        <f t="shared" si="32"/>
        <v/>
      </c>
      <c r="E39" s="493" t="str">
        <f t="shared" si="32"/>
        <v/>
      </c>
      <c r="F39" s="480"/>
      <c r="G39" s="476"/>
      <c r="H39" s="476"/>
      <c r="I39" s="798" t="s">
        <v>23</v>
      </c>
      <c r="J39" s="718"/>
      <c r="K39" s="699"/>
      <c r="L39" s="909">
        <f t="shared" si="40"/>
        <v>0</v>
      </c>
      <c r="M39" s="697"/>
      <c r="N39" s="697"/>
      <c r="O39" s="697"/>
      <c r="P39" s="697"/>
      <c r="Q39" s="697"/>
      <c r="R39" s="697"/>
      <c r="S39" s="698"/>
      <c r="T39" s="719"/>
      <c r="U39" s="699"/>
      <c r="V39" s="695" t="str">
        <f t="shared" si="24"/>
        <v>-</v>
      </c>
      <c r="W39" s="520"/>
      <c r="X39" s="520"/>
      <c r="Y39" s="695" t="str">
        <f t="shared" si="25"/>
        <v>-</v>
      </c>
      <c r="Z39" s="695">
        <f t="shared" si="33"/>
        <v>0</v>
      </c>
      <c r="AA39" s="493" t="e">
        <f t="shared" si="41"/>
        <v>#VALUE!</v>
      </c>
      <c r="AB39" s="493" t="e">
        <f t="shared" si="34"/>
        <v>#VALUE!</v>
      </c>
      <c r="AC39" s="710"/>
      <c r="AD39" s="711"/>
      <c r="AE39" s="520"/>
      <c r="AF39" s="520" t="s">
        <v>3782</v>
      </c>
      <c r="AG39" s="520" t="s">
        <v>3782</v>
      </c>
      <c r="AH39" s="695" t="str">
        <f t="shared" si="26"/>
        <v>-</v>
      </c>
      <c r="AI39" s="611" t="e">
        <f t="shared" si="27"/>
        <v>#VALUE!</v>
      </c>
      <c r="AJ39" s="520" t="s">
        <v>3782</v>
      </c>
      <c r="AK39" s="605" t="e">
        <f t="shared" si="28"/>
        <v>#VALUE!</v>
      </c>
      <c r="AL39" s="603" t="str">
        <f t="shared" si="42"/>
        <v>-</v>
      </c>
      <c r="AM39" s="695">
        <f t="shared" si="35"/>
        <v>0</v>
      </c>
      <c r="AN39" s="608" t="str">
        <f t="shared" si="36"/>
        <v>-</v>
      </c>
      <c r="AO39" s="603">
        <f t="shared" si="29"/>
        <v>0</v>
      </c>
      <c r="AP39" s="699"/>
      <c r="AQ39" s="520" t="s">
        <v>3782</v>
      </c>
      <c r="AR39" s="520"/>
      <c r="AS39" s="520"/>
      <c r="AT39" s="520"/>
      <c r="AU39" s="699"/>
      <c r="AV39" s="724"/>
      <c r="AW39" s="725"/>
      <c r="AX39" s="734"/>
      <c r="AY39" s="520"/>
      <c r="AZ39" s="520"/>
      <c r="BA39" s="520"/>
      <c r="BB39" s="520"/>
      <c r="BC39" s="738" t="s">
        <v>3782</v>
      </c>
      <c r="BD39" s="731"/>
      <c r="BE39" s="697"/>
      <c r="BF39" s="732"/>
      <c r="BG39" s="734"/>
      <c r="BH39" s="520"/>
      <c r="BI39" s="1119"/>
      <c r="BJ39" s="520"/>
      <c r="BK39" s="695">
        <f t="shared" si="37"/>
        <v>0</v>
      </c>
      <c r="BL39" s="520"/>
      <c r="BM39" s="520"/>
      <c r="BN39" s="733">
        <f t="shared" si="30"/>
        <v>0</v>
      </c>
      <c r="BO39" s="734"/>
      <c r="BP39" s="520"/>
      <c r="BQ39" s="520"/>
      <c r="BR39" s="520"/>
      <c r="BS39" s="520" t="s">
        <v>3782</v>
      </c>
      <c r="BT39" s="520" t="s">
        <v>3782</v>
      </c>
      <c r="BU39" s="520" t="s">
        <v>3782</v>
      </c>
      <c r="BV39" s="520" t="s">
        <v>3782</v>
      </c>
      <c r="BW39" s="520" t="s">
        <v>3782</v>
      </c>
      <c r="BX39" s="520" t="s">
        <v>3782</v>
      </c>
      <c r="BY39" s="520" t="s">
        <v>3782</v>
      </c>
      <c r="BZ39" s="520" t="s">
        <v>3782</v>
      </c>
      <c r="CA39" s="520" t="s">
        <v>3782</v>
      </c>
      <c r="CB39" s="520" t="s">
        <v>3782</v>
      </c>
      <c r="CC39" s="512">
        <f t="shared" si="38"/>
        <v>0</v>
      </c>
      <c r="CD39" s="1107"/>
      <c r="CE39" s="599" t="e">
        <f t="shared" si="31"/>
        <v>#VALUE!</v>
      </c>
      <c r="CF39" s="608" t="e">
        <f t="shared" si="39"/>
        <v>#VALUE!</v>
      </c>
    </row>
    <row r="40" spans="1:84" s="415" customFormat="1" ht="18.75" customHeight="1">
      <c r="A40" s="478" t="str">
        <f t="shared" si="32"/>
        <v/>
      </c>
      <c r="B40" s="477" t="str">
        <f t="shared" si="32"/>
        <v/>
      </c>
      <c r="C40" s="479" t="str">
        <f t="shared" si="32"/>
        <v/>
      </c>
      <c r="D40" s="477" t="str">
        <f t="shared" si="32"/>
        <v/>
      </c>
      <c r="E40" s="493" t="str">
        <f t="shared" si="32"/>
        <v/>
      </c>
      <c r="F40" s="480"/>
      <c r="G40" s="476"/>
      <c r="H40" s="476"/>
      <c r="I40" s="798" t="s">
        <v>23</v>
      </c>
      <c r="J40" s="718"/>
      <c r="K40" s="699"/>
      <c r="L40" s="908">
        <f t="shared" si="40"/>
        <v>0</v>
      </c>
      <c r="M40" s="697"/>
      <c r="N40" s="697"/>
      <c r="O40" s="697"/>
      <c r="P40" s="697"/>
      <c r="Q40" s="697"/>
      <c r="R40" s="697"/>
      <c r="S40" s="698"/>
      <c r="T40" s="719"/>
      <c r="U40" s="699"/>
      <c r="V40" s="695" t="str">
        <f t="shared" si="24"/>
        <v>-</v>
      </c>
      <c r="W40" s="520"/>
      <c r="X40" s="520"/>
      <c r="Y40" s="695" t="str">
        <f t="shared" si="25"/>
        <v>-</v>
      </c>
      <c r="Z40" s="695">
        <f t="shared" si="33"/>
        <v>0</v>
      </c>
      <c r="AA40" s="493" t="e">
        <f t="shared" si="41"/>
        <v>#VALUE!</v>
      </c>
      <c r="AB40" s="493" t="e">
        <f t="shared" si="34"/>
        <v>#VALUE!</v>
      </c>
      <c r="AC40" s="710"/>
      <c r="AD40" s="711"/>
      <c r="AE40" s="520"/>
      <c r="AF40" s="520" t="s">
        <v>3782</v>
      </c>
      <c r="AG40" s="520" t="s">
        <v>3782</v>
      </c>
      <c r="AH40" s="695" t="str">
        <f t="shared" si="26"/>
        <v>-</v>
      </c>
      <c r="AI40" s="611" t="e">
        <f t="shared" si="27"/>
        <v>#VALUE!</v>
      </c>
      <c r="AJ40" s="520" t="s">
        <v>3782</v>
      </c>
      <c r="AK40" s="605" t="e">
        <f t="shared" si="28"/>
        <v>#VALUE!</v>
      </c>
      <c r="AL40" s="603" t="str">
        <f t="shared" si="42"/>
        <v>-</v>
      </c>
      <c r="AM40" s="695">
        <f t="shared" si="35"/>
        <v>0</v>
      </c>
      <c r="AN40" s="608" t="str">
        <f t="shared" si="36"/>
        <v>-</v>
      </c>
      <c r="AO40" s="603">
        <f t="shared" si="29"/>
        <v>0</v>
      </c>
      <c r="AP40" s="699"/>
      <c r="AQ40" s="520" t="s">
        <v>3782</v>
      </c>
      <c r="AR40" s="520"/>
      <c r="AS40" s="520"/>
      <c r="AT40" s="520"/>
      <c r="AU40" s="699"/>
      <c r="AV40" s="724"/>
      <c r="AW40" s="725"/>
      <c r="AX40" s="734"/>
      <c r="AY40" s="520"/>
      <c r="AZ40" s="520"/>
      <c r="BA40" s="520"/>
      <c r="BB40" s="520"/>
      <c r="BC40" s="738" t="s">
        <v>3782</v>
      </c>
      <c r="BD40" s="731"/>
      <c r="BE40" s="697"/>
      <c r="BF40" s="732"/>
      <c r="BG40" s="734"/>
      <c r="BH40" s="520"/>
      <c r="BI40" s="1119"/>
      <c r="BJ40" s="520"/>
      <c r="BK40" s="695">
        <f t="shared" si="37"/>
        <v>0</v>
      </c>
      <c r="BL40" s="520"/>
      <c r="BM40" s="520"/>
      <c r="BN40" s="733">
        <f t="shared" si="30"/>
        <v>0</v>
      </c>
      <c r="BO40" s="734"/>
      <c r="BP40" s="520"/>
      <c r="BQ40" s="520"/>
      <c r="BR40" s="520"/>
      <c r="BS40" s="520" t="s">
        <v>3782</v>
      </c>
      <c r="BT40" s="520" t="s">
        <v>3782</v>
      </c>
      <c r="BU40" s="520" t="s">
        <v>3782</v>
      </c>
      <c r="BV40" s="520" t="s">
        <v>3782</v>
      </c>
      <c r="BW40" s="520" t="s">
        <v>3782</v>
      </c>
      <c r="BX40" s="520" t="s">
        <v>3782</v>
      </c>
      <c r="BY40" s="520" t="s">
        <v>3782</v>
      </c>
      <c r="BZ40" s="520" t="s">
        <v>3782</v>
      </c>
      <c r="CA40" s="520" t="s">
        <v>3782</v>
      </c>
      <c r="CB40" s="520" t="s">
        <v>3782</v>
      </c>
      <c r="CC40" s="512">
        <f t="shared" si="38"/>
        <v>0</v>
      </c>
      <c r="CD40" s="1107"/>
      <c r="CE40" s="599" t="e">
        <f t="shared" si="31"/>
        <v>#VALUE!</v>
      </c>
      <c r="CF40" s="608" t="e">
        <f t="shared" si="39"/>
        <v>#VALUE!</v>
      </c>
    </row>
    <row r="41" spans="1:84" s="415" customFormat="1" ht="18.75" customHeight="1">
      <c r="A41" s="478" t="str">
        <f t="shared" si="32"/>
        <v/>
      </c>
      <c r="B41" s="477" t="str">
        <f t="shared" si="32"/>
        <v/>
      </c>
      <c r="C41" s="479" t="str">
        <f t="shared" si="32"/>
        <v/>
      </c>
      <c r="D41" s="477" t="str">
        <f t="shared" si="32"/>
        <v/>
      </c>
      <c r="E41" s="493" t="str">
        <f t="shared" si="32"/>
        <v/>
      </c>
      <c r="F41" s="480"/>
      <c r="G41" s="476"/>
      <c r="H41" s="476"/>
      <c r="I41" s="798" t="s">
        <v>23</v>
      </c>
      <c r="J41" s="718"/>
      <c r="K41" s="699"/>
      <c r="L41" s="907">
        <f t="shared" si="40"/>
        <v>0</v>
      </c>
      <c r="M41" s="697"/>
      <c r="N41" s="697"/>
      <c r="O41" s="697"/>
      <c r="P41" s="697"/>
      <c r="Q41" s="697"/>
      <c r="R41" s="697"/>
      <c r="S41" s="698"/>
      <c r="T41" s="719"/>
      <c r="U41" s="699"/>
      <c r="V41" s="695" t="str">
        <f t="shared" si="24"/>
        <v>-</v>
      </c>
      <c r="W41" s="520"/>
      <c r="X41" s="520"/>
      <c r="Y41" s="695" t="str">
        <f t="shared" si="25"/>
        <v>-</v>
      </c>
      <c r="Z41" s="695">
        <f t="shared" si="33"/>
        <v>0</v>
      </c>
      <c r="AA41" s="493" t="e">
        <f t="shared" si="41"/>
        <v>#VALUE!</v>
      </c>
      <c r="AB41" s="493" t="e">
        <f t="shared" si="34"/>
        <v>#VALUE!</v>
      </c>
      <c r="AC41" s="710"/>
      <c r="AD41" s="711"/>
      <c r="AE41" s="520"/>
      <c r="AF41" s="520" t="s">
        <v>3782</v>
      </c>
      <c r="AG41" s="520" t="s">
        <v>3782</v>
      </c>
      <c r="AH41" s="695" t="str">
        <f t="shared" si="26"/>
        <v>-</v>
      </c>
      <c r="AI41" s="611" t="e">
        <f t="shared" si="27"/>
        <v>#VALUE!</v>
      </c>
      <c r="AJ41" s="520" t="s">
        <v>3782</v>
      </c>
      <c r="AK41" s="605" t="e">
        <f t="shared" si="28"/>
        <v>#VALUE!</v>
      </c>
      <c r="AL41" s="603" t="str">
        <f t="shared" si="42"/>
        <v>-</v>
      </c>
      <c r="AM41" s="695">
        <f t="shared" si="35"/>
        <v>0</v>
      </c>
      <c r="AN41" s="608" t="str">
        <f t="shared" si="36"/>
        <v>-</v>
      </c>
      <c r="AO41" s="603">
        <f t="shared" si="29"/>
        <v>0</v>
      </c>
      <c r="AP41" s="699"/>
      <c r="AQ41" s="520" t="s">
        <v>3782</v>
      </c>
      <c r="AR41" s="520"/>
      <c r="AS41" s="520"/>
      <c r="AT41" s="520"/>
      <c r="AU41" s="699"/>
      <c r="AV41" s="724"/>
      <c r="AW41" s="725"/>
      <c r="AX41" s="734"/>
      <c r="AY41" s="520"/>
      <c r="AZ41" s="520"/>
      <c r="BA41" s="520"/>
      <c r="BB41" s="520"/>
      <c r="BC41" s="738" t="s">
        <v>3782</v>
      </c>
      <c r="BD41" s="731"/>
      <c r="BE41" s="697"/>
      <c r="BF41" s="732"/>
      <c r="BG41" s="734"/>
      <c r="BH41" s="520"/>
      <c r="BI41" s="1119"/>
      <c r="BJ41" s="520"/>
      <c r="BK41" s="695">
        <f t="shared" si="37"/>
        <v>0</v>
      </c>
      <c r="BL41" s="520"/>
      <c r="BM41" s="520"/>
      <c r="BN41" s="733">
        <f t="shared" si="30"/>
        <v>0</v>
      </c>
      <c r="BO41" s="734"/>
      <c r="BP41" s="520"/>
      <c r="BQ41" s="520"/>
      <c r="BR41" s="520"/>
      <c r="BS41" s="520" t="s">
        <v>3782</v>
      </c>
      <c r="BT41" s="520" t="s">
        <v>3782</v>
      </c>
      <c r="BU41" s="520" t="s">
        <v>3782</v>
      </c>
      <c r="BV41" s="520" t="s">
        <v>3782</v>
      </c>
      <c r="BW41" s="520" t="s">
        <v>3782</v>
      </c>
      <c r="BX41" s="520" t="s">
        <v>3782</v>
      </c>
      <c r="BY41" s="520" t="s">
        <v>3782</v>
      </c>
      <c r="BZ41" s="520" t="s">
        <v>3782</v>
      </c>
      <c r="CA41" s="520" t="s">
        <v>3782</v>
      </c>
      <c r="CB41" s="520" t="s">
        <v>3782</v>
      </c>
      <c r="CC41" s="512">
        <f t="shared" si="38"/>
        <v>0</v>
      </c>
      <c r="CD41" s="1107"/>
      <c r="CE41" s="599" t="e">
        <f t="shared" si="31"/>
        <v>#VALUE!</v>
      </c>
      <c r="CF41" s="608" t="e">
        <f t="shared" si="39"/>
        <v>#VALUE!</v>
      </c>
    </row>
    <row r="42" spans="1:84" s="415" customFormat="1" ht="18.75" customHeight="1">
      <c r="A42" s="478" t="str">
        <f t="shared" si="32"/>
        <v/>
      </c>
      <c r="B42" s="477" t="str">
        <f t="shared" si="32"/>
        <v/>
      </c>
      <c r="C42" s="479" t="str">
        <f t="shared" si="32"/>
        <v/>
      </c>
      <c r="D42" s="477" t="str">
        <f t="shared" si="32"/>
        <v/>
      </c>
      <c r="E42" s="493" t="str">
        <f t="shared" si="32"/>
        <v/>
      </c>
      <c r="F42" s="480"/>
      <c r="G42" s="476"/>
      <c r="H42" s="486"/>
      <c r="I42" s="798" t="s">
        <v>23</v>
      </c>
      <c r="J42" s="718"/>
      <c r="K42" s="699"/>
      <c r="L42" s="907">
        <f t="shared" si="40"/>
        <v>0</v>
      </c>
      <c r="M42" s="697"/>
      <c r="N42" s="697"/>
      <c r="O42" s="697"/>
      <c r="P42" s="697"/>
      <c r="Q42" s="697"/>
      <c r="R42" s="697"/>
      <c r="S42" s="698"/>
      <c r="T42" s="719"/>
      <c r="U42" s="699"/>
      <c r="V42" s="695" t="str">
        <f t="shared" si="24"/>
        <v>-</v>
      </c>
      <c r="W42" s="520"/>
      <c r="X42" s="520"/>
      <c r="Y42" s="695" t="str">
        <f t="shared" si="25"/>
        <v>-</v>
      </c>
      <c r="Z42" s="695">
        <f t="shared" si="33"/>
        <v>0</v>
      </c>
      <c r="AA42" s="493" t="e">
        <f t="shared" si="41"/>
        <v>#VALUE!</v>
      </c>
      <c r="AB42" s="493" t="e">
        <f t="shared" si="34"/>
        <v>#VALUE!</v>
      </c>
      <c r="AC42" s="710"/>
      <c r="AD42" s="711"/>
      <c r="AE42" s="520"/>
      <c r="AF42" s="520" t="s">
        <v>3782</v>
      </c>
      <c r="AG42" s="520" t="s">
        <v>3782</v>
      </c>
      <c r="AH42" s="695" t="str">
        <f t="shared" si="26"/>
        <v>-</v>
      </c>
      <c r="AI42" s="611" t="e">
        <f t="shared" si="27"/>
        <v>#VALUE!</v>
      </c>
      <c r="AJ42" s="520" t="s">
        <v>3782</v>
      </c>
      <c r="AK42" s="605" t="e">
        <f t="shared" si="28"/>
        <v>#VALUE!</v>
      </c>
      <c r="AL42" s="603" t="str">
        <f t="shared" si="42"/>
        <v>-</v>
      </c>
      <c r="AM42" s="695">
        <f t="shared" si="35"/>
        <v>0</v>
      </c>
      <c r="AN42" s="608" t="str">
        <f t="shared" si="36"/>
        <v>-</v>
      </c>
      <c r="AO42" s="603">
        <f t="shared" si="29"/>
        <v>0</v>
      </c>
      <c r="AP42" s="699"/>
      <c r="AQ42" s="520" t="s">
        <v>3782</v>
      </c>
      <c r="AR42" s="520"/>
      <c r="AS42" s="520"/>
      <c r="AT42" s="520"/>
      <c r="AU42" s="699"/>
      <c r="AV42" s="724"/>
      <c r="AW42" s="725"/>
      <c r="AX42" s="734"/>
      <c r="AY42" s="520"/>
      <c r="AZ42" s="520"/>
      <c r="BA42" s="520"/>
      <c r="BB42" s="520"/>
      <c r="BC42" s="738" t="s">
        <v>3782</v>
      </c>
      <c r="BD42" s="731"/>
      <c r="BE42" s="697"/>
      <c r="BF42" s="732"/>
      <c r="BG42" s="734"/>
      <c r="BH42" s="520"/>
      <c r="BI42" s="1119"/>
      <c r="BJ42" s="520"/>
      <c r="BK42" s="695">
        <f t="shared" si="37"/>
        <v>0</v>
      </c>
      <c r="BL42" s="520"/>
      <c r="BM42" s="520"/>
      <c r="BN42" s="733">
        <f t="shared" si="30"/>
        <v>0</v>
      </c>
      <c r="BO42" s="734"/>
      <c r="BP42" s="520"/>
      <c r="BQ42" s="520"/>
      <c r="BR42" s="520"/>
      <c r="BS42" s="520" t="s">
        <v>3782</v>
      </c>
      <c r="BT42" s="520" t="s">
        <v>3782</v>
      </c>
      <c r="BU42" s="520" t="s">
        <v>3782</v>
      </c>
      <c r="BV42" s="520" t="s">
        <v>3782</v>
      </c>
      <c r="BW42" s="520" t="s">
        <v>3782</v>
      </c>
      <c r="BX42" s="520" t="s">
        <v>3782</v>
      </c>
      <c r="BY42" s="520" t="s">
        <v>3782</v>
      </c>
      <c r="BZ42" s="520" t="s">
        <v>3782</v>
      </c>
      <c r="CA42" s="520" t="s">
        <v>3782</v>
      </c>
      <c r="CB42" s="520" t="s">
        <v>3782</v>
      </c>
      <c r="CC42" s="512">
        <f t="shared" si="38"/>
        <v>0</v>
      </c>
      <c r="CD42" s="1107"/>
      <c r="CE42" s="599" t="e">
        <f t="shared" si="31"/>
        <v>#VALUE!</v>
      </c>
      <c r="CF42" s="608" t="e">
        <f t="shared" si="39"/>
        <v>#VALUE!</v>
      </c>
    </row>
    <row r="43" spans="1:84" s="415" customFormat="1" ht="18.75" customHeight="1">
      <c r="A43" s="478" t="str">
        <f t="shared" si="32"/>
        <v/>
      </c>
      <c r="B43" s="477" t="str">
        <f t="shared" si="32"/>
        <v/>
      </c>
      <c r="C43" s="479" t="str">
        <f t="shared" si="32"/>
        <v/>
      </c>
      <c r="D43" s="477" t="str">
        <f t="shared" si="32"/>
        <v/>
      </c>
      <c r="E43" s="493" t="str">
        <f t="shared" si="32"/>
        <v/>
      </c>
      <c r="F43" s="480"/>
      <c r="G43" s="476"/>
      <c r="H43" s="476"/>
      <c r="I43" s="798" t="s">
        <v>23</v>
      </c>
      <c r="J43" s="718"/>
      <c r="K43" s="699"/>
      <c r="L43" s="909">
        <f t="shared" si="40"/>
        <v>0</v>
      </c>
      <c r="M43" s="697"/>
      <c r="N43" s="697"/>
      <c r="O43" s="697"/>
      <c r="P43" s="697"/>
      <c r="Q43" s="697"/>
      <c r="R43" s="697"/>
      <c r="S43" s="698"/>
      <c r="T43" s="719"/>
      <c r="U43" s="699"/>
      <c r="V43" s="695" t="str">
        <f t="shared" si="24"/>
        <v>-</v>
      </c>
      <c r="W43" s="520"/>
      <c r="X43" s="520"/>
      <c r="Y43" s="695" t="str">
        <f t="shared" si="25"/>
        <v>-</v>
      </c>
      <c r="Z43" s="695">
        <f t="shared" si="33"/>
        <v>0</v>
      </c>
      <c r="AA43" s="493" t="e">
        <f t="shared" si="41"/>
        <v>#VALUE!</v>
      </c>
      <c r="AB43" s="493" t="e">
        <f t="shared" si="34"/>
        <v>#VALUE!</v>
      </c>
      <c r="AC43" s="710"/>
      <c r="AD43" s="711"/>
      <c r="AE43" s="520"/>
      <c r="AF43" s="520" t="s">
        <v>3782</v>
      </c>
      <c r="AG43" s="520" t="s">
        <v>3782</v>
      </c>
      <c r="AH43" s="695" t="str">
        <f t="shared" si="26"/>
        <v>-</v>
      </c>
      <c r="AI43" s="611" t="e">
        <f t="shared" si="27"/>
        <v>#VALUE!</v>
      </c>
      <c r="AJ43" s="520" t="s">
        <v>3782</v>
      </c>
      <c r="AK43" s="605" t="e">
        <f t="shared" si="28"/>
        <v>#VALUE!</v>
      </c>
      <c r="AL43" s="603" t="str">
        <f t="shared" si="42"/>
        <v>-</v>
      </c>
      <c r="AM43" s="695">
        <f t="shared" si="35"/>
        <v>0</v>
      </c>
      <c r="AN43" s="608" t="str">
        <f t="shared" si="36"/>
        <v>-</v>
      </c>
      <c r="AO43" s="603">
        <f t="shared" si="29"/>
        <v>0</v>
      </c>
      <c r="AP43" s="699"/>
      <c r="AQ43" s="520" t="s">
        <v>3782</v>
      </c>
      <c r="AR43" s="520"/>
      <c r="AS43" s="520"/>
      <c r="AT43" s="520"/>
      <c r="AU43" s="699"/>
      <c r="AV43" s="724"/>
      <c r="AW43" s="725"/>
      <c r="AX43" s="734"/>
      <c r="AY43" s="520"/>
      <c r="AZ43" s="520"/>
      <c r="BA43" s="520"/>
      <c r="BB43" s="520"/>
      <c r="BC43" s="738" t="s">
        <v>3782</v>
      </c>
      <c r="BD43" s="731"/>
      <c r="BE43" s="697"/>
      <c r="BF43" s="732"/>
      <c r="BG43" s="734"/>
      <c r="BH43" s="520"/>
      <c r="BI43" s="1119"/>
      <c r="BJ43" s="520"/>
      <c r="BK43" s="695">
        <f t="shared" si="37"/>
        <v>0</v>
      </c>
      <c r="BL43" s="520"/>
      <c r="BM43" s="520"/>
      <c r="BN43" s="733">
        <f t="shared" si="30"/>
        <v>0</v>
      </c>
      <c r="BO43" s="734"/>
      <c r="BP43" s="520"/>
      <c r="BQ43" s="520"/>
      <c r="BR43" s="520"/>
      <c r="BS43" s="520" t="s">
        <v>3782</v>
      </c>
      <c r="BT43" s="520" t="s">
        <v>3782</v>
      </c>
      <c r="BU43" s="520" t="s">
        <v>3782</v>
      </c>
      <c r="BV43" s="520" t="s">
        <v>3782</v>
      </c>
      <c r="BW43" s="520" t="s">
        <v>3782</v>
      </c>
      <c r="BX43" s="520" t="s">
        <v>3782</v>
      </c>
      <c r="BY43" s="520" t="s">
        <v>3782</v>
      </c>
      <c r="BZ43" s="520" t="s">
        <v>3782</v>
      </c>
      <c r="CA43" s="520" t="s">
        <v>3782</v>
      </c>
      <c r="CB43" s="520" t="s">
        <v>3782</v>
      </c>
      <c r="CC43" s="512">
        <f t="shared" si="38"/>
        <v>0</v>
      </c>
      <c r="CD43" s="1107"/>
      <c r="CE43" s="599" t="e">
        <f t="shared" si="31"/>
        <v>#VALUE!</v>
      </c>
      <c r="CF43" s="608" t="e">
        <f t="shared" si="39"/>
        <v>#VALUE!</v>
      </c>
    </row>
    <row r="44" spans="1:84" s="415" customFormat="1" ht="18.75" customHeight="1">
      <c r="A44" s="478" t="str">
        <f t="shared" si="32"/>
        <v/>
      </c>
      <c r="B44" s="477" t="str">
        <f t="shared" si="32"/>
        <v/>
      </c>
      <c r="C44" s="479" t="str">
        <f t="shared" si="32"/>
        <v/>
      </c>
      <c r="D44" s="477" t="str">
        <f t="shared" si="32"/>
        <v/>
      </c>
      <c r="E44" s="493" t="str">
        <f t="shared" si="32"/>
        <v/>
      </c>
      <c r="F44" s="480"/>
      <c r="G44" s="476"/>
      <c r="H44" s="476"/>
      <c r="I44" s="798" t="s">
        <v>23</v>
      </c>
      <c r="J44" s="718"/>
      <c r="K44" s="699"/>
      <c r="L44" s="908">
        <f t="shared" si="40"/>
        <v>0</v>
      </c>
      <c r="M44" s="697"/>
      <c r="N44" s="697"/>
      <c r="O44" s="697"/>
      <c r="P44" s="697"/>
      <c r="Q44" s="697"/>
      <c r="R44" s="697"/>
      <c r="S44" s="698"/>
      <c r="T44" s="719"/>
      <c r="U44" s="699"/>
      <c r="V44" s="695" t="str">
        <f t="shared" si="24"/>
        <v>-</v>
      </c>
      <c r="W44" s="520"/>
      <c r="X44" s="520"/>
      <c r="Y44" s="695" t="str">
        <f t="shared" si="25"/>
        <v>-</v>
      </c>
      <c r="Z44" s="695">
        <f t="shared" si="33"/>
        <v>0</v>
      </c>
      <c r="AA44" s="493" t="e">
        <f t="shared" si="41"/>
        <v>#VALUE!</v>
      </c>
      <c r="AB44" s="493" t="e">
        <f t="shared" si="34"/>
        <v>#VALUE!</v>
      </c>
      <c r="AC44" s="710"/>
      <c r="AD44" s="711"/>
      <c r="AE44" s="520"/>
      <c r="AF44" s="520" t="s">
        <v>3782</v>
      </c>
      <c r="AG44" s="520" t="s">
        <v>3782</v>
      </c>
      <c r="AH44" s="695" t="str">
        <f t="shared" si="26"/>
        <v>-</v>
      </c>
      <c r="AI44" s="611" t="e">
        <f t="shared" si="27"/>
        <v>#VALUE!</v>
      </c>
      <c r="AJ44" s="520" t="s">
        <v>3782</v>
      </c>
      <c r="AK44" s="605" t="e">
        <f t="shared" si="28"/>
        <v>#VALUE!</v>
      </c>
      <c r="AL44" s="603" t="str">
        <f t="shared" si="42"/>
        <v>-</v>
      </c>
      <c r="AM44" s="695">
        <f t="shared" si="35"/>
        <v>0</v>
      </c>
      <c r="AN44" s="608" t="str">
        <f t="shared" si="36"/>
        <v>-</v>
      </c>
      <c r="AO44" s="603">
        <f t="shared" si="29"/>
        <v>0</v>
      </c>
      <c r="AP44" s="699"/>
      <c r="AQ44" s="520" t="s">
        <v>3782</v>
      </c>
      <c r="AR44" s="520"/>
      <c r="AS44" s="520"/>
      <c r="AT44" s="520"/>
      <c r="AU44" s="699"/>
      <c r="AV44" s="724"/>
      <c r="AW44" s="725"/>
      <c r="AX44" s="734"/>
      <c r="AY44" s="520"/>
      <c r="AZ44" s="520"/>
      <c r="BA44" s="520"/>
      <c r="BB44" s="520"/>
      <c r="BC44" s="738" t="s">
        <v>3782</v>
      </c>
      <c r="BD44" s="731"/>
      <c r="BE44" s="697"/>
      <c r="BF44" s="732"/>
      <c r="BG44" s="734"/>
      <c r="BH44" s="520"/>
      <c r="BI44" s="1119"/>
      <c r="BJ44" s="520"/>
      <c r="BK44" s="695">
        <f t="shared" si="37"/>
        <v>0</v>
      </c>
      <c r="BL44" s="520"/>
      <c r="BM44" s="520"/>
      <c r="BN44" s="733">
        <f t="shared" si="30"/>
        <v>0</v>
      </c>
      <c r="BO44" s="734"/>
      <c r="BP44" s="520"/>
      <c r="BQ44" s="520"/>
      <c r="BR44" s="520"/>
      <c r="BS44" s="520" t="s">
        <v>3782</v>
      </c>
      <c r="BT44" s="520" t="s">
        <v>3782</v>
      </c>
      <c r="BU44" s="520" t="s">
        <v>3782</v>
      </c>
      <c r="BV44" s="520" t="s">
        <v>3782</v>
      </c>
      <c r="BW44" s="520" t="s">
        <v>3782</v>
      </c>
      <c r="BX44" s="520" t="s">
        <v>3782</v>
      </c>
      <c r="BY44" s="520" t="s">
        <v>3782</v>
      </c>
      <c r="BZ44" s="520" t="s">
        <v>3782</v>
      </c>
      <c r="CA44" s="520" t="s">
        <v>3782</v>
      </c>
      <c r="CB44" s="520" t="s">
        <v>3782</v>
      </c>
      <c r="CC44" s="512">
        <f t="shared" si="38"/>
        <v>0</v>
      </c>
      <c r="CD44" s="1107"/>
      <c r="CE44" s="599" t="e">
        <f t="shared" si="31"/>
        <v>#VALUE!</v>
      </c>
      <c r="CF44" s="608" t="e">
        <f t="shared" si="39"/>
        <v>#VALUE!</v>
      </c>
    </row>
    <row r="45" spans="1:84" s="415" customFormat="1" ht="18.75" customHeight="1">
      <c r="A45" s="478" t="str">
        <f t="shared" si="32"/>
        <v/>
      </c>
      <c r="B45" s="477" t="str">
        <f t="shared" si="32"/>
        <v/>
      </c>
      <c r="C45" s="479" t="str">
        <f t="shared" si="32"/>
        <v/>
      </c>
      <c r="D45" s="477" t="str">
        <f t="shared" si="32"/>
        <v/>
      </c>
      <c r="E45" s="493" t="str">
        <f t="shared" si="32"/>
        <v/>
      </c>
      <c r="F45" s="480"/>
      <c r="G45" s="476"/>
      <c r="H45" s="476"/>
      <c r="I45" s="798" t="s">
        <v>23</v>
      </c>
      <c r="J45" s="718"/>
      <c r="K45" s="699"/>
      <c r="L45" s="907">
        <f t="shared" si="40"/>
        <v>0</v>
      </c>
      <c r="M45" s="697"/>
      <c r="N45" s="697"/>
      <c r="O45" s="697"/>
      <c r="P45" s="697"/>
      <c r="Q45" s="697"/>
      <c r="R45" s="697"/>
      <c r="S45" s="698"/>
      <c r="T45" s="719"/>
      <c r="U45" s="699"/>
      <c r="V45" s="695" t="str">
        <f t="shared" si="24"/>
        <v>-</v>
      </c>
      <c r="W45" s="520"/>
      <c r="X45" s="520"/>
      <c r="Y45" s="695" t="str">
        <f t="shared" si="25"/>
        <v>-</v>
      </c>
      <c r="Z45" s="695">
        <f t="shared" si="33"/>
        <v>0</v>
      </c>
      <c r="AA45" s="493" t="e">
        <f t="shared" si="41"/>
        <v>#VALUE!</v>
      </c>
      <c r="AB45" s="493" t="e">
        <f t="shared" si="34"/>
        <v>#VALUE!</v>
      </c>
      <c r="AC45" s="710"/>
      <c r="AD45" s="711"/>
      <c r="AE45" s="520"/>
      <c r="AF45" s="520" t="s">
        <v>3782</v>
      </c>
      <c r="AG45" s="520" t="s">
        <v>3782</v>
      </c>
      <c r="AH45" s="695" t="str">
        <f t="shared" si="26"/>
        <v>-</v>
      </c>
      <c r="AI45" s="611" t="e">
        <f t="shared" si="27"/>
        <v>#VALUE!</v>
      </c>
      <c r="AJ45" s="520" t="s">
        <v>3782</v>
      </c>
      <c r="AK45" s="605" t="e">
        <f t="shared" si="28"/>
        <v>#VALUE!</v>
      </c>
      <c r="AL45" s="603" t="str">
        <f t="shared" si="42"/>
        <v>-</v>
      </c>
      <c r="AM45" s="695">
        <f t="shared" si="35"/>
        <v>0</v>
      </c>
      <c r="AN45" s="608" t="str">
        <f t="shared" si="36"/>
        <v>-</v>
      </c>
      <c r="AO45" s="603">
        <f t="shared" si="29"/>
        <v>0</v>
      </c>
      <c r="AP45" s="699"/>
      <c r="AQ45" s="520" t="s">
        <v>3782</v>
      </c>
      <c r="AR45" s="520"/>
      <c r="AS45" s="520"/>
      <c r="AT45" s="520"/>
      <c r="AU45" s="699"/>
      <c r="AV45" s="724"/>
      <c r="AW45" s="725"/>
      <c r="AX45" s="734"/>
      <c r="AY45" s="520"/>
      <c r="AZ45" s="520"/>
      <c r="BA45" s="520"/>
      <c r="BB45" s="520"/>
      <c r="BC45" s="738" t="s">
        <v>3782</v>
      </c>
      <c r="BD45" s="731"/>
      <c r="BE45" s="697"/>
      <c r="BF45" s="732"/>
      <c r="BG45" s="734"/>
      <c r="BH45" s="520"/>
      <c r="BI45" s="1119"/>
      <c r="BJ45" s="520"/>
      <c r="BK45" s="695">
        <f t="shared" si="37"/>
        <v>0</v>
      </c>
      <c r="BL45" s="520"/>
      <c r="BM45" s="520"/>
      <c r="BN45" s="733">
        <f t="shared" si="30"/>
        <v>0</v>
      </c>
      <c r="BO45" s="734"/>
      <c r="BP45" s="520"/>
      <c r="BQ45" s="520"/>
      <c r="BR45" s="520"/>
      <c r="BS45" s="520" t="s">
        <v>3782</v>
      </c>
      <c r="BT45" s="520" t="s">
        <v>3782</v>
      </c>
      <c r="BU45" s="520" t="s">
        <v>3782</v>
      </c>
      <c r="BV45" s="520" t="s">
        <v>3782</v>
      </c>
      <c r="BW45" s="520" t="s">
        <v>3782</v>
      </c>
      <c r="BX45" s="520" t="s">
        <v>3782</v>
      </c>
      <c r="BY45" s="520" t="s">
        <v>3782</v>
      </c>
      <c r="BZ45" s="520" t="s">
        <v>3782</v>
      </c>
      <c r="CA45" s="520" t="s">
        <v>3782</v>
      </c>
      <c r="CB45" s="520" t="s">
        <v>3782</v>
      </c>
      <c r="CC45" s="512">
        <f t="shared" si="38"/>
        <v>0</v>
      </c>
      <c r="CD45" s="1107"/>
      <c r="CE45" s="599" t="e">
        <f t="shared" si="31"/>
        <v>#VALUE!</v>
      </c>
      <c r="CF45" s="608" t="e">
        <f t="shared" si="39"/>
        <v>#VALUE!</v>
      </c>
    </row>
    <row r="46" spans="1:84" s="415" customFormat="1" ht="18.75" customHeight="1">
      <c r="A46" s="478" t="str">
        <f t="shared" si="32"/>
        <v/>
      </c>
      <c r="B46" s="477" t="str">
        <f t="shared" si="32"/>
        <v/>
      </c>
      <c r="C46" s="479" t="str">
        <f t="shared" si="32"/>
        <v/>
      </c>
      <c r="D46" s="477" t="str">
        <f t="shared" si="32"/>
        <v/>
      </c>
      <c r="E46" s="493" t="str">
        <f t="shared" si="32"/>
        <v/>
      </c>
      <c r="F46" s="480"/>
      <c r="G46" s="476"/>
      <c r="H46" s="476"/>
      <c r="I46" s="798" t="s">
        <v>23</v>
      </c>
      <c r="J46" s="718"/>
      <c r="K46" s="699"/>
      <c r="L46" s="907">
        <f t="shared" si="40"/>
        <v>0</v>
      </c>
      <c r="M46" s="697"/>
      <c r="N46" s="697"/>
      <c r="O46" s="697"/>
      <c r="P46" s="697"/>
      <c r="Q46" s="697"/>
      <c r="R46" s="697"/>
      <c r="S46" s="698"/>
      <c r="T46" s="719"/>
      <c r="U46" s="699"/>
      <c r="V46" s="695" t="str">
        <f t="shared" si="24"/>
        <v>-</v>
      </c>
      <c r="W46" s="520"/>
      <c r="X46" s="520"/>
      <c r="Y46" s="695" t="str">
        <f t="shared" si="25"/>
        <v>-</v>
      </c>
      <c r="Z46" s="695">
        <f t="shared" si="33"/>
        <v>0</v>
      </c>
      <c r="AA46" s="493" t="e">
        <f t="shared" si="41"/>
        <v>#VALUE!</v>
      </c>
      <c r="AB46" s="493" t="e">
        <f t="shared" si="34"/>
        <v>#VALUE!</v>
      </c>
      <c r="AC46" s="710"/>
      <c r="AD46" s="711"/>
      <c r="AE46" s="520"/>
      <c r="AF46" s="520" t="s">
        <v>3782</v>
      </c>
      <c r="AG46" s="520" t="s">
        <v>3782</v>
      </c>
      <c r="AH46" s="695" t="str">
        <f t="shared" si="26"/>
        <v>-</v>
      </c>
      <c r="AI46" s="611" t="e">
        <f t="shared" si="27"/>
        <v>#VALUE!</v>
      </c>
      <c r="AJ46" s="520" t="s">
        <v>3782</v>
      </c>
      <c r="AK46" s="605" t="e">
        <f t="shared" si="28"/>
        <v>#VALUE!</v>
      </c>
      <c r="AL46" s="603" t="str">
        <f t="shared" si="42"/>
        <v>-</v>
      </c>
      <c r="AM46" s="695">
        <f t="shared" si="35"/>
        <v>0</v>
      </c>
      <c r="AN46" s="608" t="str">
        <f t="shared" si="36"/>
        <v>-</v>
      </c>
      <c r="AO46" s="603">
        <f t="shared" si="29"/>
        <v>0</v>
      </c>
      <c r="AP46" s="699"/>
      <c r="AQ46" s="520" t="s">
        <v>3782</v>
      </c>
      <c r="AR46" s="520"/>
      <c r="AS46" s="520"/>
      <c r="AT46" s="520"/>
      <c r="AU46" s="699"/>
      <c r="AV46" s="724"/>
      <c r="AW46" s="725"/>
      <c r="AX46" s="734"/>
      <c r="AY46" s="520"/>
      <c r="AZ46" s="520"/>
      <c r="BA46" s="520"/>
      <c r="BB46" s="520"/>
      <c r="BC46" s="738" t="s">
        <v>3782</v>
      </c>
      <c r="BD46" s="731"/>
      <c r="BE46" s="697"/>
      <c r="BF46" s="732"/>
      <c r="BG46" s="734"/>
      <c r="BH46" s="520"/>
      <c r="BI46" s="1119"/>
      <c r="BJ46" s="520"/>
      <c r="BK46" s="695">
        <f t="shared" si="37"/>
        <v>0</v>
      </c>
      <c r="BL46" s="520"/>
      <c r="BM46" s="520"/>
      <c r="BN46" s="733">
        <f t="shared" si="30"/>
        <v>0</v>
      </c>
      <c r="BO46" s="734"/>
      <c r="BP46" s="520"/>
      <c r="BQ46" s="520"/>
      <c r="BR46" s="520"/>
      <c r="BS46" s="520" t="s">
        <v>3782</v>
      </c>
      <c r="BT46" s="520" t="s">
        <v>3782</v>
      </c>
      <c r="BU46" s="520" t="s">
        <v>3782</v>
      </c>
      <c r="BV46" s="520" t="s">
        <v>3782</v>
      </c>
      <c r="BW46" s="520" t="s">
        <v>3782</v>
      </c>
      <c r="BX46" s="520" t="s">
        <v>3782</v>
      </c>
      <c r="BY46" s="520" t="s">
        <v>3782</v>
      </c>
      <c r="BZ46" s="520" t="s">
        <v>3782</v>
      </c>
      <c r="CA46" s="520" t="s">
        <v>3782</v>
      </c>
      <c r="CB46" s="520" t="s">
        <v>3782</v>
      </c>
      <c r="CC46" s="512">
        <f t="shared" si="38"/>
        <v>0</v>
      </c>
      <c r="CD46" s="1107"/>
      <c r="CE46" s="599" t="e">
        <f t="shared" si="31"/>
        <v>#VALUE!</v>
      </c>
      <c r="CF46" s="608" t="e">
        <f t="shared" si="39"/>
        <v>#VALUE!</v>
      </c>
    </row>
    <row r="47" spans="1:84" s="415" customFormat="1" ht="18.75" customHeight="1">
      <c r="A47" s="478" t="str">
        <f t="shared" si="32"/>
        <v/>
      </c>
      <c r="B47" s="477" t="str">
        <f t="shared" si="32"/>
        <v/>
      </c>
      <c r="C47" s="479" t="str">
        <f t="shared" si="32"/>
        <v/>
      </c>
      <c r="D47" s="477" t="str">
        <f t="shared" si="32"/>
        <v/>
      </c>
      <c r="E47" s="493" t="str">
        <f t="shared" si="32"/>
        <v/>
      </c>
      <c r="F47" s="480"/>
      <c r="G47" s="476"/>
      <c r="H47" s="476"/>
      <c r="I47" s="798" t="s">
        <v>23</v>
      </c>
      <c r="J47" s="718"/>
      <c r="K47" s="699"/>
      <c r="L47" s="909">
        <f t="shared" si="40"/>
        <v>0</v>
      </c>
      <c r="M47" s="697"/>
      <c r="N47" s="697"/>
      <c r="O47" s="697"/>
      <c r="P47" s="697"/>
      <c r="Q47" s="697"/>
      <c r="R47" s="697"/>
      <c r="S47" s="698"/>
      <c r="T47" s="719"/>
      <c r="U47" s="699"/>
      <c r="V47" s="695" t="str">
        <f t="shared" si="24"/>
        <v>-</v>
      </c>
      <c r="W47" s="520"/>
      <c r="X47" s="520"/>
      <c r="Y47" s="695" t="str">
        <f t="shared" si="25"/>
        <v>-</v>
      </c>
      <c r="Z47" s="695">
        <f t="shared" si="33"/>
        <v>0</v>
      </c>
      <c r="AA47" s="493" t="e">
        <f t="shared" si="41"/>
        <v>#VALUE!</v>
      </c>
      <c r="AB47" s="493" t="e">
        <f t="shared" si="34"/>
        <v>#VALUE!</v>
      </c>
      <c r="AC47" s="710"/>
      <c r="AD47" s="711"/>
      <c r="AE47" s="520"/>
      <c r="AF47" s="520" t="s">
        <v>3782</v>
      </c>
      <c r="AG47" s="520" t="s">
        <v>3782</v>
      </c>
      <c r="AH47" s="695" t="str">
        <f t="shared" si="26"/>
        <v>-</v>
      </c>
      <c r="AI47" s="611" t="e">
        <f t="shared" si="27"/>
        <v>#VALUE!</v>
      </c>
      <c r="AJ47" s="520" t="s">
        <v>3782</v>
      </c>
      <c r="AK47" s="605" t="e">
        <f t="shared" si="28"/>
        <v>#VALUE!</v>
      </c>
      <c r="AL47" s="603" t="str">
        <f t="shared" si="42"/>
        <v>-</v>
      </c>
      <c r="AM47" s="695">
        <f t="shared" si="35"/>
        <v>0</v>
      </c>
      <c r="AN47" s="608" t="str">
        <f t="shared" si="36"/>
        <v>-</v>
      </c>
      <c r="AO47" s="603">
        <f t="shared" si="29"/>
        <v>0</v>
      </c>
      <c r="AP47" s="699"/>
      <c r="AQ47" s="520" t="s">
        <v>3782</v>
      </c>
      <c r="AR47" s="520"/>
      <c r="AS47" s="520"/>
      <c r="AT47" s="520"/>
      <c r="AU47" s="699"/>
      <c r="AV47" s="724"/>
      <c r="AW47" s="725"/>
      <c r="AX47" s="734"/>
      <c r="AY47" s="520"/>
      <c r="AZ47" s="520"/>
      <c r="BA47" s="520"/>
      <c r="BB47" s="520"/>
      <c r="BC47" s="738" t="s">
        <v>3782</v>
      </c>
      <c r="BD47" s="731"/>
      <c r="BE47" s="697"/>
      <c r="BF47" s="732"/>
      <c r="BG47" s="734"/>
      <c r="BH47" s="520"/>
      <c r="BI47" s="1119"/>
      <c r="BJ47" s="520"/>
      <c r="BK47" s="695">
        <f t="shared" si="37"/>
        <v>0</v>
      </c>
      <c r="BL47" s="520"/>
      <c r="BM47" s="520"/>
      <c r="BN47" s="733">
        <f t="shared" si="30"/>
        <v>0</v>
      </c>
      <c r="BO47" s="734"/>
      <c r="BP47" s="520"/>
      <c r="BQ47" s="520"/>
      <c r="BR47" s="520"/>
      <c r="BS47" s="520" t="s">
        <v>3782</v>
      </c>
      <c r="BT47" s="520" t="s">
        <v>3782</v>
      </c>
      <c r="BU47" s="520" t="s">
        <v>3782</v>
      </c>
      <c r="BV47" s="520" t="s">
        <v>3782</v>
      </c>
      <c r="BW47" s="520" t="s">
        <v>3782</v>
      </c>
      <c r="BX47" s="520" t="s">
        <v>3782</v>
      </c>
      <c r="BY47" s="520" t="s">
        <v>3782</v>
      </c>
      <c r="BZ47" s="520" t="s">
        <v>3782</v>
      </c>
      <c r="CA47" s="520" t="s">
        <v>3782</v>
      </c>
      <c r="CB47" s="520" t="s">
        <v>3782</v>
      </c>
      <c r="CC47" s="512">
        <f t="shared" si="38"/>
        <v>0</v>
      </c>
      <c r="CD47" s="1107"/>
      <c r="CE47" s="599" t="e">
        <f t="shared" si="31"/>
        <v>#VALUE!</v>
      </c>
      <c r="CF47" s="608" t="e">
        <f t="shared" si="39"/>
        <v>#VALUE!</v>
      </c>
    </row>
    <row r="48" spans="1:84" s="415" customFormat="1" ht="18.75" customHeight="1" thickBot="1">
      <c r="A48" s="481" t="str">
        <f t="shared" si="32"/>
        <v/>
      </c>
      <c r="B48" s="482" t="str">
        <f t="shared" si="32"/>
        <v/>
      </c>
      <c r="C48" s="483" t="str">
        <f t="shared" si="32"/>
        <v/>
      </c>
      <c r="D48" s="482" t="str">
        <f t="shared" si="32"/>
        <v/>
      </c>
      <c r="E48" s="529" t="str">
        <f t="shared" si="32"/>
        <v/>
      </c>
      <c r="F48" s="484"/>
      <c r="G48" s="485"/>
      <c r="H48" s="485"/>
      <c r="I48" s="799" t="s">
        <v>23</v>
      </c>
      <c r="J48" s="720"/>
      <c r="K48" s="704"/>
      <c r="L48" s="705">
        <f t="shared" si="40"/>
        <v>0</v>
      </c>
      <c r="M48" s="702"/>
      <c r="N48" s="702"/>
      <c r="O48" s="702"/>
      <c r="P48" s="702"/>
      <c r="Q48" s="702"/>
      <c r="R48" s="702"/>
      <c r="S48" s="703"/>
      <c r="T48" s="721"/>
      <c r="U48" s="704"/>
      <c r="V48" s="707" t="str">
        <f t="shared" si="24"/>
        <v>-</v>
      </c>
      <c r="W48" s="536"/>
      <c r="X48" s="536"/>
      <c r="Y48" s="707" t="str">
        <f t="shared" si="25"/>
        <v>-</v>
      </c>
      <c r="Z48" s="707">
        <f t="shared" si="33"/>
        <v>0</v>
      </c>
      <c r="AA48" s="529" t="e">
        <f t="shared" si="41"/>
        <v>#VALUE!</v>
      </c>
      <c r="AB48" s="529" t="e">
        <f t="shared" si="34"/>
        <v>#VALUE!</v>
      </c>
      <c r="AC48" s="712"/>
      <c r="AD48" s="713"/>
      <c r="AE48" s="536"/>
      <c r="AF48" s="536" t="s">
        <v>3782</v>
      </c>
      <c r="AG48" s="536" t="s">
        <v>3782</v>
      </c>
      <c r="AH48" s="707" t="str">
        <f t="shared" si="26"/>
        <v>-</v>
      </c>
      <c r="AI48" s="612" t="e">
        <f t="shared" si="27"/>
        <v>#VALUE!</v>
      </c>
      <c r="AJ48" s="536" t="s">
        <v>3782</v>
      </c>
      <c r="AK48" s="606" t="e">
        <f t="shared" si="28"/>
        <v>#VALUE!</v>
      </c>
      <c r="AL48" s="543" t="str">
        <f t="shared" si="42"/>
        <v>-</v>
      </c>
      <c r="AM48" s="707">
        <f t="shared" si="35"/>
        <v>0</v>
      </c>
      <c r="AN48" s="609" t="str">
        <f t="shared" si="36"/>
        <v>-</v>
      </c>
      <c r="AO48" s="543">
        <f t="shared" si="29"/>
        <v>0</v>
      </c>
      <c r="AP48" s="704"/>
      <c r="AQ48" s="536" t="s">
        <v>3782</v>
      </c>
      <c r="AR48" s="536"/>
      <c r="AS48" s="536"/>
      <c r="AT48" s="536"/>
      <c r="AU48" s="704"/>
      <c r="AV48" s="726"/>
      <c r="AW48" s="727"/>
      <c r="AX48" s="737"/>
      <c r="AY48" s="536"/>
      <c r="AZ48" s="536"/>
      <c r="BA48" s="536"/>
      <c r="BB48" s="536"/>
      <c r="BC48" s="744" t="s">
        <v>3782</v>
      </c>
      <c r="BD48" s="735"/>
      <c r="BE48" s="702"/>
      <c r="BF48" s="736"/>
      <c r="BG48" s="737"/>
      <c r="BH48" s="536"/>
      <c r="BI48" s="1120"/>
      <c r="BJ48" s="536"/>
      <c r="BK48" s="707">
        <f t="shared" si="37"/>
        <v>0</v>
      </c>
      <c r="BL48" s="536"/>
      <c r="BM48" s="536"/>
      <c r="BN48" s="544">
        <f t="shared" si="30"/>
        <v>0</v>
      </c>
      <c r="BO48" s="737"/>
      <c r="BP48" s="536"/>
      <c r="BQ48" s="536"/>
      <c r="BR48" s="536"/>
      <c r="BS48" s="536" t="s">
        <v>3782</v>
      </c>
      <c r="BT48" s="536" t="s">
        <v>3782</v>
      </c>
      <c r="BU48" s="536" t="s">
        <v>3782</v>
      </c>
      <c r="BV48" s="536" t="s">
        <v>3782</v>
      </c>
      <c r="BW48" s="536" t="s">
        <v>3782</v>
      </c>
      <c r="BX48" s="536" t="s">
        <v>3782</v>
      </c>
      <c r="BY48" s="536" t="s">
        <v>3782</v>
      </c>
      <c r="BZ48" s="536" t="s">
        <v>3782</v>
      </c>
      <c r="CA48" s="536" t="s">
        <v>3782</v>
      </c>
      <c r="CB48" s="536" t="s">
        <v>3782</v>
      </c>
      <c r="CC48" s="544">
        <f t="shared" si="38"/>
        <v>0</v>
      </c>
      <c r="CD48" s="1116"/>
      <c r="CE48" s="600" t="e">
        <f t="shared" si="31"/>
        <v>#VALUE!</v>
      </c>
      <c r="CF48" s="609" t="e">
        <f t="shared" si="39"/>
        <v>#VALUE!</v>
      </c>
    </row>
    <row r="49" spans="1:84" s="425" customFormat="1" ht="18.75" customHeight="1">
      <c r="A49" s="256"/>
      <c r="B49" s="257"/>
      <c r="C49" s="257"/>
      <c r="D49" s="257"/>
      <c r="E49" s="257"/>
      <c r="F49" s="257"/>
      <c r="G49" s="257"/>
      <c r="H49" s="257"/>
      <c r="I49" s="441"/>
      <c r="J49" s="545"/>
      <c r="K49" s="546"/>
      <c r="L49" s="546"/>
      <c r="M49" s="546"/>
      <c r="N49" s="546"/>
      <c r="O49" s="546"/>
      <c r="P49" s="546"/>
      <c r="Q49" s="546"/>
      <c r="R49" s="546"/>
      <c r="S49" s="546"/>
      <c r="T49" s="546"/>
      <c r="U49" s="546"/>
      <c r="V49" s="546"/>
      <c r="W49" s="546"/>
      <c r="X49" s="546"/>
      <c r="Y49" s="546"/>
      <c r="Z49" s="546"/>
      <c r="AA49" s="546"/>
      <c r="AB49" s="546"/>
      <c r="AC49" s="546"/>
      <c r="AD49" s="546"/>
      <c r="AE49" s="546"/>
      <c r="AF49" s="546"/>
      <c r="AG49" s="546"/>
      <c r="AH49" s="546"/>
      <c r="AI49" s="546"/>
      <c r="AJ49" s="546"/>
      <c r="AK49" s="547"/>
      <c r="AL49" s="545"/>
      <c r="AM49" s="546"/>
      <c r="AN49" s="547"/>
      <c r="AO49" s="545"/>
      <c r="AP49" s="546"/>
      <c r="AQ49" s="546"/>
      <c r="AR49" s="546"/>
      <c r="AS49" s="546"/>
      <c r="AT49" s="546"/>
      <c r="AU49" s="546"/>
      <c r="AV49" s="546"/>
      <c r="AW49" s="547"/>
      <c r="AX49" s="545"/>
      <c r="AY49" s="546"/>
      <c r="AZ49" s="546"/>
      <c r="BA49" s="546"/>
      <c r="BB49" s="546"/>
      <c r="BC49" s="547"/>
      <c r="BD49" s="548"/>
      <c r="BE49" s="549"/>
      <c r="BF49" s="550"/>
      <c r="BG49" s="545"/>
      <c r="BH49" s="546"/>
      <c r="BI49" s="546"/>
      <c r="BJ49" s="546"/>
      <c r="BK49" s="546"/>
      <c r="BL49" s="546"/>
      <c r="BM49" s="546"/>
      <c r="BN49" s="546"/>
      <c r="BO49" s="546"/>
      <c r="BP49" s="546"/>
      <c r="BQ49" s="546"/>
      <c r="BR49" s="546"/>
      <c r="BS49" s="546"/>
      <c r="BT49" s="546"/>
      <c r="BU49" s="546"/>
      <c r="BV49" s="546"/>
      <c r="BW49" s="546"/>
      <c r="BX49" s="546"/>
      <c r="BY49" s="546"/>
      <c r="BZ49" s="546"/>
      <c r="CA49" s="546"/>
      <c r="CB49" s="546"/>
      <c r="CC49" s="546"/>
      <c r="CD49" s="546"/>
      <c r="CE49" s="546"/>
      <c r="CF49" s="547"/>
    </row>
    <row r="50" spans="1:84" s="425" customFormat="1" ht="18.75" customHeight="1">
      <c r="A50" s="423" t="s">
        <v>3493</v>
      </c>
      <c r="B50" s="257"/>
      <c r="C50" s="257"/>
      <c r="D50" s="257"/>
      <c r="E50" s="442"/>
      <c r="F50" s="257"/>
      <c r="G50" s="257"/>
      <c r="H50" s="427"/>
      <c r="I50" s="441"/>
      <c r="J50" s="551"/>
      <c r="K50" s="552"/>
      <c r="L50" s="552"/>
      <c r="M50" s="552"/>
      <c r="N50" s="552"/>
      <c r="O50" s="552"/>
      <c r="P50" s="552"/>
      <c r="Q50" s="553"/>
      <c r="R50" s="553"/>
      <c r="S50" s="553"/>
      <c r="T50" s="553"/>
      <c r="U50" s="553"/>
      <c r="V50" s="552"/>
      <c r="W50" s="553"/>
      <c r="X50" s="553"/>
      <c r="Y50" s="554"/>
      <c r="Z50" s="555"/>
      <c r="AA50" s="554"/>
      <c r="AB50" s="554"/>
      <c r="AC50" s="556"/>
      <c r="AD50" s="556"/>
      <c r="AE50" s="552"/>
      <c r="AF50" s="552"/>
      <c r="AG50" s="552"/>
      <c r="AH50" s="553"/>
      <c r="AI50" s="554"/>
      <c r="AJ50" s="553"/>
      <c r="AK50" s="557"/>
      <c r="AL50" s="558"/>
      <c r="AM50" s="553"/>
      <c r="AN50" s="557"/>
      <c r="AO50" s="601"/>
      <c r="AP50" s="552"/>
      <c r="AQ50" s="552"/>
      <c r="AR50" s="552"/>
      <c r="AS50" s="552"/>
      <c r="AT50" s="552"/>
      <c r="AU50" s="552"/>
      <c r="AV50" s="546"/>
      <c r="AW50" s="559"/>
      <c r="AX50" s="602"/>
      <c r="AY50" s="560"/>
      <c r="AZ50" s="561"/>
      <c r="BA50" s="561"/>
      <c r="BB50" s="560"/>
      <c r="BC50" s="562"/>
      <c r="BD50" s="551" t="s">
        <v>3826</v>
      </c>
      <c r="BE50" s="549"/>
      <c r="BF50" s="550"/>
      <c r="BG50" s="551" t="s">
        <v>3486</v>
      </c>
      <c r="BH50" s="561"/>
      <c r="BI50" s="546"/>
      <c r="BJ50" s="546"/>
      <c r="BK50" s="546"/>
      <c r="BL50" s="546"/>
      <c r="BM50" s="546"/>
      <c r="BN50" s="546"/>
      <c r="BO50" s="546"/>
      <c r="BP50" s="553"/>
      <c r="BQ50" s="553"/>
      <c r="BR50" s="553"/>
      <c r="BS50" s="546"/>
      <c r="BT50" s="553"/>
      <c r="BU50" s="553"/>
      <c r="BV50" s="546"/>
      <c r="BW50" s="553"/>
      <c r="BX50" s="553"/>
      <c r="BY50" s="553"/>
      <c r="BZ50" s="561"/>
      <c r="CA50" s="554"/>
      <c r="CB50" s="556"/>
      <c r="CC50" s="554"/>
      <c r="CD50" s="554"/>
      <c r="CE50" s="555"/>
      <c r="CF50" s="563"/>
    </row>
    <row r="51" spans="1:84" s="425" customFormat="1" ht="18.75" customHeight="1" thickBot="1">
      <c r="A51" s="443" t="s">
        <v>3490</v>
      </c>
      <c r="B51" s="444"/>
      <c r="I51" s="426"/>
      <c r="J51" s="564"/>
      <c r="K51" s="549"/>
      <c r="L51" s="549"/>
      <c r="M51" s="549"/>
      <c r="N51" s="549"/>
      <c r="O51" s="549"/>
      <c r="P51" s="549"/>
      <c r="Q51" s="549"/>
      <c r="R51" s="549"/>
      <c r="S51" s="549"/>
      <c r="T51" s="549"/>
      <c r="U51" s="549"/>
      <c r="V51" s="549"/>
      <c r="W51" s="549"/>
      <c r="X51" s="549"/>
      <c r="Y51" s="549"/>
      <c r="Z51" s="549"/>
      <c r="AA51" s="549"/>
      <c r="AB51" s="549"/>
      <c r="AC51" s="549"/>
      <c r="AD51" s="549"/>
      <c r="AE51" s="549"/>
      <c r="AF51" s="549"/>
      <c r="AG51" s="549"/>
      <c r="AH51" s="549"/>
      <c r="AI51" s="549"/>
      <c r="AJ51" s="549"/>
      <c r="AK51" s="550"/>
      <c r="AL51" s="548"/>
      <c r="AM51" s="549"/>
      <c r="AN51" s="550"/>
      <c r="AO51" s="548"/>
      <c r="AP51" s="549"/>
      <c r="AQ51" s="549"/>
      <c r="AR51" s="549"/>
      <c r="AS51" s="549"/>
      <c r="AT51" s="549"/>
      <c r="AU51" s="549"/>
      <c r="AV51" s="549"/>
      <c r="AW51" s="550"/>
      <c r="AX51" s="548"/>
      <c r="AY51" s="549"/>
      <c r="AZ51" s="549"/>
      <c r="BA51" s="549"/>
      <c r="BB51" s="549"/>
      <c r="BC51" s="550"/>
      <c r="BD51" s="564" t="s">
        <v>3490</v>
      </c>
      <c r="BE51" s="549"/>
      <c r="BF51" s="565" t="s">
        <v>3501</v>
      </c>
      <c r="BG51" s="564" t="s">
        <v>3490</v>
      </c>
      <c r="BH51" s="549"/>
      <c r="BI51" s="549"/>
      <c r="BJ51" s="549"/>
      <c r="BK51" s="549"/>
      <c r="BL51" s="549"/>
      <c r="BM51" s="549"/>
      <c r="BN51" s="549"/>
      <c r="BO51" s="549"/>
      <c r="BP51" s="549"/>
      <c r="BQ51" s="549"/>
      <c r="BR51" s="549"/>
      <c r="BS51" s="549"/>
      <c r="BT51" s="549"/>
      <c r="BU51" s="549"/>
      <c r="BV51" s="549"/>
      <c r="BW51" s="549"/>
      <c r="BX51" s="549"/>
      <c r="BY51" s="549"/>
      <c r="BZ51" s="549"/>
      <c r="CA51" s="549"/>
      <c r="CB51" s="549"/>
      <c r="CC51" s="549"/>
      <c r="CD51" s="549"/>
      <c r="CE51" s="549"/>
      <c r="CF51" s="565" t="s">
        <v>3501</v>
      </c>
    </row>
    <row r="52" spans="1:84" s="416" customFormat="1" ht="18.75" customHeight="1">
      <c r="A52" s="1186" t="s">
        <v>3786</v>
      </c>
      <c r="B52" s="1188" t="s">
        <v>3787</v>
      </c>
      <c r="C52" s="1188" t="s">
        <v>3785</v>
      </c>
      <c r="D52" s="1188" t="s">
        <v>3788</v>
      </c>
      <c r="E52" s="1181" t="s">
        <v>3483</v>
      </c>
      <c r="F52" s="1191" t="s">
        <v>6</v>
      </c>
      <c r="G52" s="1181" t="s">
        <v>3666</v>
      </c>
      <c r="H52" s="1193"/>
      <c r="I52" s="1173" t="s">
        <v>24</v>
      </c>
      <c r="J52" s="1166"/>
      <c r="K52" s="1157"/>
      <c r="L52" s="1157"/>
      <c r="M52" s="1157"/>
      <c r="N52" s="1157"/>
      <c r="O52" s="1157"/>
      <c r="P52" s="1157"/>
      <c r="Q52" s="1157"/>
      <c r="R52" s="1157"/>
      <c r="S52" s="1157"/>
      <c r="T52" s="1157"/>
      <c r="U52" s="1157"/>
      <c r="V52" s="1157"/>
      <c r="W52" s="1157"/>
      <c r="X52" s="1157"/>
      <c r="Y52" s="1157"/>
      <c r="Z52" s="1157"/>
      <c r="AA52" s="1157"/>
      <c r="AB52" s="1157"/>
      <c r="AC52" s="1157"/>
      <c r="AD52" s="1157"/>
      <c r="AE52" s="1157"/>
      <c r="AF52" s="1157"/>
      <c r="AG52" s="1159"/>
      <c r="AH52" s="1157"/>
      <c r="AI52" s="1157"/>
      <c r="AJ52" s="1157"/>
      <c r="AK52" s="1159"/>
      <c r="AL52" s="1166"/>
      <c r="AM52" s="1157"/>
      <c r="AN52" s="1159"/>
      <c r="AO52" s="1166"/>
      <c r="AP52" s="1157"/>
      <c r="AQ52" s="1157"/>
      <c r="AR52" s="1157"/>
      <c r="AS52" s="1157"/>
      <c r="AT52" s="1157"/>
      <c r="AU52" s="1157"/>
      <c r="AV52" s="1157"/>
      <c r="AW52" s="1159"/>
      <c r="AX52" s="1166"/>
      <c r="AY52" s="1157"/>
      <c r="AZ52" s="1157"/>
      <c r="BA52" s="1157"/>
      <c r="BB52" s="1157"/>
      <c r="BC52" s="1159"/>
      <c r="BD52" s="1168" t="s">
        <v>3825</v>
      </c>
      <c r="BE52" s="1169"/>
      <c r="BF52" s="1170"/>
      <c r="BG52" s="1171" t="s">
        <v>3489</v>
      </c>
      <c r="BH52" s="1157"/>
      <c r="BI52" s="573" t="s">
        <v>3504</v>
      </c>
      <c r="BJ52" s="573" t="s">
        <v>3494</v>
      </c>
      <c r="BK52" s="573" t="s">
        <v>3495</v>
      </c>
      <c r="BL52" s="573" t="s">
        <v>3496</v>
      </c>
      <c r="BM52" s="1157"/>
      <c r="BN52" s="1157"/>
      <c r="BO52" s="1166"/>
      <c r="BP52" s="1157"/>
      <c r="BQ52" s="1157"/>
      <c r="BR52" s="1157"/>
      <c r="BS52" s="1157"/>
      <c r="BT52" s="1157"/>
      <c r="BU52" s="1157"/>
      <c r="BV52" s="1157"/>
      <c r="BW52" s="1157"/>
      <c r="BX52" s="1157"/>
      <c r="BY52" s="1157"/>
      <c r="BZ52" s="1157"/>
      <c r="CA52" s="1157"/>
      <c r="CB52" s="1157"/>
      <c r="CC52" s="1159"/>
      <c r="CD52" s="1164"/>
      <c r="CE52" s="581" t="s">
        <v>3500</v>
      </c>
      <c r="CF52" s="1161" t="s">
        <v>3827</v>
      </c>
    </row>
    <row r="53" spans="1:84" s="416" customFormat="1" ht="37.5" customHeight="1" thickBot="1">
      <c r="A53" s="1187"/>
      <c r="B53" s="1189"/>
      <c r="C53" s="1189"/>
      <c r="D53" s="1189"/>
      <c r="E53" s="1190"/>
      <c r="F53" s="1189"/>
      <c r="G53" s="1192"/>
      <c r="H53" s="1194"/>
      <c r="I53" s="1174"/>
      <c r="J53" s="1167"/>
      <c r="K53" s="1158"/>
      <c r="L53" s="1158"/>
      <c r="M53" s="1158"/>
      <c r="N53" s="1158"/>
      <c r="O53" s="1158"/>
      <c r="P53" s="1158"/>
      <c r="Q53" s="1158"/>
      <c r="R53" s="1158"/>
      <c r="S53" s="1158"/>
      <c r="T53" s="1158"/>
      <c r="U53" s="1158"/>
      <c r="V53" s="1158"/>
      <c r="W53" s="1158"/>
      <c r="X53" s="1158"/>
      <c r="Y53" s="1158"/>
      <c r="Z53" s="1158"/>
      <c r="AA53" s="1158"/>
      <c r="AB53" s="1158"/>
      <c r="AC53" s="1158"/>
      <c r="AD53" s="1158"/>
      <c r="AE53" s="1158"/>
      <c r="AF53" s="1158"/>
      <c r="AG53" s="1160"/>
      <c r="AH53" s="1158"/>
      <c r="AI53" s="1158"/>
      <c r="AJ53" s="1158"/>
      <c r="AK53" s="1160"/>
      <c r="AL53" s="1167"/>
      <c r="AM53" s="1158"/>
      <c r="AN53" s="1160"/>
      <c r="AO53" s="1167"/>
      <c r="AP53" s="1158"/>
      <c r="AQ53" s="1158"/>
      <c r="AR53" s="1158"/>
      <c r="AS53" s="1158"/>
      <c r="AT53" s="1158"/>
      <c r="AU53" s="1158"/>
      <c r="AV53" s="1158"/>
      <c r="AW53" s="1160"/>
      <c r="AX53" s="1167"/>
      <c r="AY53" s="1158"/>
      <c r="AZ53" s="1158"/>
      <c r="BA53" s="1158"/>
      <c r="BB53" s="1158"/>
      <c r="BC53" s="1160"/>
      <c r="BD53" s="1093" t="s">
        <v>7187</v>
      </c>
      <c r="BE53" s="1094" t="s">
        <v>7164</v>
      </c>
      <c r="BF53" s="1095" t="s">
        <v>7188</v>
      </c>
      <c r="BG53" s="1172"/>
      <c r="BH53" s="1163"/>
      <c r="BI53" s="588" t="s">
        <v>3798</v>
      </c>
      <c r="BJ53" s="583" t="s">
        <v>3533</v>
      </c>
      <c r="BK53" s="588" t="s">
        <v>3799</v>
      </c>
      <c r="BL53" s="588" t="s">
        <v>3488</v>
      </c>
      <c r="BM53" s="1158"/>
      <c r="BN53" s="1158"/>
      <c r="BO53" s="1167"/>
      <c r="BP53" s="1158"/>
      <c r="BQ53" s="1158"/>
      <c r="BR53" s="1158"/>
      <c r="BS53" s="1158"/>
      <c r="BT53" s="1158"/>
      <c r="BU53" s="1158"/>
      <c r="BV53" s="1158"/>
      <c r="BW53" s="1158"/>
      <c r="BX53" s="1158"/>
      <c r="BY53" s="1158"/>
      <c r="BZ53" s="1158"/>
      <c r="CA53" s="1158"/>
      <c r="CB53" s="1158"/>
      <c r="CC53" s="1160"/>
      <c r="CD53" s="1165"/>
      <c r="CE53" s="594" t="s">
        <v>3806</v>
      </c>
      <c r="CF53" s="1162"/>
    </row>
    <row r="54" spans="1:84" s="415" customFormat="1" ht="18.75" customHeight="1" thickTop="1">
      <c r="A54" s="478" t="str">
        <f>IF(NOT($F54=""),A$9,"")</f>
        <v/>
      </c>
      <c r="B54" s="477" t="str">
        <f>IF(NOT($F54=""),B$9,"")</f>
        <v/>
      </c>
      <c r="C54" s="479" t="str">
        <f>IF(NOT($F54=""),C$9,"")</f>
        <v/>
      </c>
      <c r="D54" s="477" t="str">
        <f>IF(NOT($F54=""),D$9,"")</f>
        <v/>
      </c>
      <c r="E54" s="493" t="str">
        <f t="shared" ref="A54:E68" si="43">IF(NOT($F54=""),E$9,"")</f>
        <v/>
      </c>
      <c r="F54" s="475"/>
      <c r="G54" s="474"/>
      <c r="H54" s="795" t="s">
        <v>3782</v>
      </c>
      <c r="I54" s="797" t="s">
        <v>24</v>
      </c>
      <c r="J54" s="734" t="s">
        <v>3782</v>
      </c>
      <c r="K54" s="520" t="s">
        <v>3782</v>
      </c>
      <c r="L54" s="520" t="s">
        <v>3782</v>
      </c>
      <c r="M54" s="520" t="s">
        <v>3782</v>
      </c>
      <c r="N54" s="520" t="s">
        <v>3782</v>
      </c>
      <c r="O54" s="520" t="s">
        <v>3782</v>
      </c>
      <c r="P54" s="520" t="s">
        <v>3782</v>
      </c>
      <c r="Q54" s="520" t="s">
        <v>3782</v>
      </c>
      <c r="R54" s="520" t="s">
        <v>3782</v>
      </c>
      <c r="S54" s="520" t="s">
        <v>3782</v>
      </c>
      <c r="T54" s="520" t="s">
        <v>3782</v>
      </c>
      <c r="U54" s="520" t="s">
        <v>3782</v>
      </c>
      <c r="V54" s="520" t="s">
        <v>3782</v>
      </c>
      <c r="W54" s="520" t="s">
        <v>3782</v>
      </c>
      <c r="X54" s="520" t="s">
        <v>3782</v>
      </c>
      <c r="Y54" s="520" t="s">
        <v>3782</v>
      </c>
      <c r="Z54" s="520" t="s">
        <v>3782</v>
      </c>
      <c r="AA54" s="520" t="s">
        <v>3782</v>
      </c>
      <c r="AB54" s="520" t="s">
        <v>3782</v>
      </c>
      <c r="AC54" s="520" t="s">
        <v>3782</v>
      </c>
      <c r="AD54" s="520" t="s">
        <v>3782</v>
      </c>
      <c r="AE54" s="520" t="s">
        <v>3782</v>
      </c>
      <c r="AF54" s="520" t="s">
        <v>3782</v>
      </c>
      <c r="AG54" s="738" t="s">
        <v>3782</v>
      </c>
      <c r="AH54" s="520" t="s">
        <v>3782</v>
      </c>
      <c r="AI54" s="520" t="s">
        <v>3782</v>
      </c>
      <c r="AJ54" s="520" t="s">
        <v>3782</v>
      </c>
      <c r="AK54" s="738" t="s">
        <v>3782</v>
      </c>
      <c r="AL54" s="734" t="s">
        <v>3782</v>
      </c>
      <c r="AM54" s="520" t="s">
        <v>3782</v>
      </c>
      <c r="AN54" s="738" t="s">
        <v>3782</v>
      </c>
      <c r="AO54" s="734" t="s">
        <v>3782</v>
      </c>
      <c r="AP54" s="520" t="s">
        <v>3782</v>
      </c>
      <c r="AQ54" s="520" t="s">
        <v>3782</v>
      </c>
      <c r="AR54" s="520" t="s">
        <v>3782</v>
      </c>
      <c r="AS54" s="520" t="s">
        <v>3782</v>
      </c>
      <c r="AT54" s="520" t="s">
        <v>3782</v>
      </c>
      <c r="AU54" s="520" t="s">
        <v>3782</v>
      </c>
      <c r="AV54" s="520" t="s">
        <v>3782</v>
      </c>
      <c r="AW54" s="738" t="s">
        <v>3782</v>
      </c>
      <c r="AX54" s="734" t="s">
        <v>3782</v>
      </c>
      <c r="AY54" s="520" t="s">
        <v>3782</v>
      </c>
      <c r="AZ54" s="520" t="s">
        <v>3782</v>
      </c>
      <c r="BA54" s="520" t="s">
        <v>3782</v>
      </c>
      <c r="BB54" s="520" t="s">
        <v>3782</v>
      </c>
      <c r="BC54" s="738" t="s">
        <v>3782</v>
      </c>
      <c r="BD54" s="728"/>
      <c r="BE54" s="692"/>
      <c r="BF54" s="729"/>
      <c r="BG54" s="739"/>
      <c r="BH54" s="520" t="s">
        <v>3782</v>
      </c>
      <c r="BI54" s="740"/>
      <c r="BJ54" s="715"/>
      <c r="BK54" s="694">
        <f>ROUNDDOWN(BI54*BJ54,0)</f>
        <v>0</v>
      </c>
      <c r="BL54" s="715"/>
      <c r="BM54" s="520" t="s">
        <v>3782</v>
      </c>
      <c r="BN54" s="520" t="s">
        <v>3782</v>
      </c>
      <c r="BO54" s="734" t="s">
        <v>3782</v>
      </c>
      <c r="BP54" s="520" t="s">
        <v>3782</v>
      </c>
      <c r="BQ54" s="520" t="s">
        <v>3782</v>
      </c>
      <c r="BR54" s="520" t="s">
        <v>3782</v>
      </c>
      <c r="BS54" s="520" t="s">
        <v>3782</v>
      </c>
      <c r="BT54" s="520" t="s">
        <v>3782</v>
      </c>
      <c r="BU54" s="520" t="s">
        <v>3782</v>
      </c>
      <c r="BV54" s="520" t="s">
        <v>3782</v>
      </c>
      <c r="BW54" s="520" t="s">
        <v>3782</v>
      </c>
      <c r="BX54" s="520" t="s">
        <v>3782</v>
      </c>
      <c r="BY54" s="520" t="s">
        <v>3782</v>
      </c>
      <c r="BZ54" s="520" t="s">
        <v>3782</v>
      </c>
      <c r="CA54" s="520" t="s">
        <v>3782</v>
      </c>
      <c r="CB54" s="520" t="s">
        <v>3782</v>
      </c>
      <c r="CC54" s="738" t="s">
        <v>3782</v>
      </c>
      <c r="CD54" s="741" t="s">
        <v>3782</v>
      </c>
      <c r="CE54" s="597" t="str">
        <f t="shared" ref="CE54:CE68" si="44">IF(BG54="有",BK54,
IF(BG54="無",BL54,"-"))</f>
        <v>-</v>
      </c>
      <c r="CF54" s="607" t="str">
        <f>IF(OR(CE54=0,$E$9=0),"-",ROUND(CE54/$E$9,3)*100)</f>
        <v>-</v>
      </c>
    </row>
    <row r="55" spans="1:84" s="415" customFormat="1" ht="18.75" customHeight="1">
      <c r="A55" s="478" t="str">
        <f t="shared" si="43"/>
        <v/>
      </c>
      <c r="B55" s="477" t="str">
        <f t="shared" si="43"/>
        <v/>
      </c>
      <c r="C55" s="479" t="str">
        <f t="shared" si="43"/>
        <v/>
      </c>
      <c r="D55" s="477" t="str">
        <f t="shared" si="43"/>
        <v/>
      </c>
      <c r="E55" s="493" t="str">
        <f t="shared" si="43"/>
        <v/>
      </c>
      <c r="F55" s="480"/>
      <c r="G55" s="476"/>
      <c r="H55" s="795" t="s">
        <v>3782</v>
      </c>
      <c r="I55" s="798" t="s">
        <v>24</v>
      </c>
      <c r="J55" s="734" t="s">
        <v>3782</v>
      </c>
      <c r="K55" s="520" t="s">
        <v>3782</v>
      </c>
      <c r="L55" s="520" t="s">
        <v>3782</v>
      </c>
      <c r="M55" s="520" t="s">
        <v>3782</v>
      </c>
      <c r="N55" s="520" t="s">
        <v>3782</v>
      </c>
      <c r="O55" s="520" t="s">
        <v>3782</v>
      </c>
      <c r="P55" s="520" t="s">
        <v>3782</v>
      </c>
      <c r="Q55" s="520" t="s">
        <v>3782</v>
      </c>
      <c r="R55" s="520" t="s">
        <v>3782</v>
      </c>
      <c r="S55" s="520" t="s">
        <v>3782</v>
      </c>
      <c r="T55" s="520" t="s">
        <v>3782</v>
      </c>
      <c r="U55" s="520" t="s">
        <v>3782</v>
      </c>
      <c r="V55" s="520" t="s">
        <v>3782</v>
      </c>
      <c r="W55" s="520" t="s">
        <v>3782</v>
      </c>
      <c r="X55" s="520" t="s">
        <v>3782</v>
      </c>
      <c r="Y55" s="520" t="s">
        <v>3782</v>
      </c>
      <c r="Z55" s="520" t="s">
        <v>3782</v>
      </c>
      <c r="AA55" s="520" t="s">
        <v>3782</v>
      </c>
      <c r="AB55" s="520" t="s">
        <v>3782</v>
      </c>
      <c r="AC55" s="520" t="s">
        <v>3782</v>
      </c>
      <c r="AD55" s="520" t="s">
        <v>3782</v>
      </c>
      <c r="AE55" s="520" t="s">
        <v>3782</v>
      </c>
      <c r="AF55" s="520" t="s">
        <v>3782</v>
      </c>
      <c r="AG55" s="738" t="s">
        <v>3782</v>
      </c>
      <c r="AH55" s="520" t="s">
        <v>3782</v>
      </c>
      <c r="AI55" s="520" t="s">
        <v>3782</v>
      </c>
      <c r="AJ55" s="520" t="s">
        <v>3782</v>
      </c>
      <c r="AK55" s="738" t="s">
        <v>3782</v>
      </c>
      <c r="AL55" s="734" t="s">
        <v>3782</v>
      </c>
      <c r="AM55" s="520" t="s">
        <v>3782</v>
      </c>
      <c r="AN55" s="738" t="s">
        <v>3782</v>
      </c>
      <c r="AO55" s="734" t="s">
        <v>3782</v>
      </c>
      <c r="AP55" s="520" t="s">
        <v>3782</v>
      </c>
      <c r="AQ55" s="520" t="s">
        <v>3782</v>
      </c>
      <c r="AR55" s="520" t="s">
        <v>3782</v>
      </c>
      <c r="AS55" s="520" t="s">
        <v>3782</v>
      </c>
      <c r="AT55" s="520" t="s">
        <v>3782</v>
      </c>
      <c r="AU55" s="520" t="s">
        <v>3782</v>
      </c>
      <c r="AV55" s="520" t="s">
        <v>3782</v>
      </c>
      <c r="AW55" s="738" t="s">
        <v>3782</v>
      </c>
      <c r="AX55" s="734" t="s">
        <v>3782</v>
      </c>
      <c r="AY55" s="520" t="s">
        <v>3782</v>
      </c>
      <c r="AZ55" s="520" t="s">
        <v>3782</v>
      </c>
      <c r="BA55" s="520" t="s">
        <v>3782</v>
      </c>
      <c r="BB55" s="520" t="s">
        <v>3782</v>
      </c>
      <c r="BC55" s="738" t="s">
        <v>3782</v>
      </c>
      <c r="BD55" s="731"/>
      <c r="BE55" s="697"/>
      <c r="BF55" s="732"/>
      <c r="BG55" s="742"/>
      <c r="BH55" s="520" t="s">
        <v>3782</v>
      </c>
      <c r="BI55" s="743"/>
      <c r="BJ55" s="699"/>
      <c r="BK55" s="695">
        <f t="shared" ref="BK55:BK68" si="45">ROUNDDOWN(BI55*BJ55,0)</f>
        <v>0</v>
      </c>
      <c r="BL55" s="699"/>
      <c r="BM55" s="520" t="s">
        <v>3782</v>
      </c>
      <c r="BN55" s="520" t="s">
        <v>3782</v>
      </c>
      <c r="BO55" s="734" t="s">
        <v>3782</v>
      </c>
      <c r="BP55" s="520" t="s">
        <v>3782</v>
      </c>
      <c r="BQ55" s="520" t="s">
        <v>3782</v>
      </c>
      <c r="BR55" s="520" t="s">
        <v>3782</v>
      </c>
      <c r="BS55" s="520" t="s">
        <v>3782</v>
      </c>
      <c r="BT55" s="520" t="s">
        <v>3782</v>
      </c>
      <c r="BU55" s="520" t="s">
        <v>3782</v>
      </c>
      <c r="BV55" s="520" t="s">
        <v>3782</v>
      </c>
      <c r="BW55" s="520" t="s">
        <v>3782</v>
      </c>
      <c r="BX55" s="520" t="s">
        <v>3782</v>
      </c>
      <c r="BY55" s="520" t="s">
        <v>3782</v>
      </c>
      <c r="BZ55" s="520" t="s">
        <v>3782</v>
      </c>
      <c r="CA55" s="520" t="s">
        <v>3782</v>
      </c>
      <c r="CB55" s="520" t="s">
        <v>3782</v>
      </c>
      <c r="CC55" s="738" t="s">
        <v>3782</v>
      </c>
      <c r="CD55" s="738" t="s">
        <v>3782</v>
      </c>
      <c r="CE55" s="603" t="str">
        <f t="shared" si="44"/>
        <v>-</v>
      </c>
      <c r="CF55" s="607" t="str">
        <f t="shared" ref="CF55:CF68" si="46">IF(OR(CE55=0,$E$9=0),"-",ROUND(CE55/$E$9,3)*100)</f>
        <v>-</v>
      </c>
    </row>
    <row r="56" spans="1:84" s="415" customFormat="1" ht="18.75" customHeight="1">
      <c r="A56" s="478" t="str">
        <f t="shared" si="43"/>
        <v/>
      </c>
      <c r="B56" s="477" t="str">
        <f t="shared" si="43"/>
        <v/>
      </c>
      <c r="C56" s="479" t="str">
        <f t="shared" si="43"/>
        <v/>
      </c>
      <c r="D56" s="477" t="str">
        <f t="shared" si="43"/>
        <v/>
      </c>
      <c r="E56" s="493" t="str">
        <f t="shared" si="43"/>
        <v/>
      </c>
      <c r="F56" s="480"/>
      <c r="G56" s="476"/>
      <c r="H56" s="795" t="s">
        <v>3782</v>
      </c>
      <c r="I56" s="798" t="s">
        <v>24</v>
      </c>
      <c r="J56" s="734" t="s">
        <v>3782</v>
      </c>
      <c r="K56" s="520" t="s">
        <v>3782</v>
      </c>
      <c r="L56" s="520" t="s">
        <v>3782</v>
      </c>
      <c r="M56" s="520" t="s">
        <v>3782</v>
      </c>
      <c r="N56" s="520" t="s">
        <v>3782</v>
      </c>
      <c r="O56" s="520" t="s">
        <v>3782</v>
      </c>
      <c r="P56" s="520" t="s">
        <v>3782</v>
      </c>
      <c r="Q56" s="520" t="s">
        <v>3782</v>
      </c>
      <c r="R56" s="520" t="s">
        <v>3782</v>
      </c>
      <c r="S56" s="520" t="s">
        <v>3782</v>
      </c>
      <c r="T56" s="520" t="s">
        <v>3782</v>
      </c>
      <c r="U56" s="520" t="s">
        <v>3782</v>
      </c>
      <c r="V56" s="520" t="s">
        <v>3782</v>
      </c>
      <c r="W56" s="520" t="s">
        <v>3782</v>
      </c>
      <c r="X56" s="520" t="s">
        <v>3782</v>
      </c>
      <c r="Y56" s="520" t="s">
        <v>3782</v>
      </c>
      <c r="Z56" s="520" t="s">
        <v>3782</v>
      </c>
      <c r="AA56" s="520" t="s">
        <v>3782</v>
      </c>
      <c r="AB56" s="520" t="s">
        <v>3782</v>
      </c>
      <c r="AC56" s="520" t="s">
        <v>3782</v>
      </c>
      <c r="AD56" s="520" t="s">
        <v>3782</v>
      </c>
      <c r="AE56" s="520" t="s">
        <v>3782</v>
      </c>
      <c r="AF56" s="520" t="s">
        <v>3782</v>
      </c>
      <c r="AG56" s="738" t="s">
        <v>3782</v>
      </c>
      <c r="AH56" s="520" t="s">
        <v>3782</v>
      </c>
      <c r="AI56" s="520" t="s">
        <v>3782</v>
      </c>
      <c r="AJ56" s="520" t="s">
        <v>3782</v>
      </c>
      <c r="AK56" s="738" t="s">
        <v>3782</v>
      </c>
      <c r="AL56" s="734" t="s">
        <v>3782</v>
      </c>
      <c r="AM56" s="520" t="s">
        <v>3782</v>
      </c>
      <c r="AN56" s="738" t="s">
        <v>3782</v>
      </c>
      <c r="AO56" s="734" t="s">
        <v>3782</v>
      </c>
      <c r="AP56" s="520" t="s">
        <v>3782</v>
      </c>
      <c r="AQ56" s="520" t="s">
        <v>3782</v>
      </c>
      <c r="AR56" s="520" t="s">
        <v>3782</v>
      </c>
      <c r="AS56" s="520" t="s">
        <v>3782</v>
      </c>
      <c r="AT56" s="520" t="s">
        <v>3782</v>
      </c>
      <c r="AU56" s="520" t="s">
        <v>3782</v>
      </c>
      <c r="AV56" s="520" t="s">
        <v>3782</v>
      </c>
      <c r="AW56" s="738" t="s">
        <v>3782</v>
      </c>
      <c r="AX56" s="734" t="s">
        <v>3782</v>
      </c>
      <c r="AY56" s="520" t="s">
        <v>3782</v>
      </c>
      <c r="AZ56" s="520" t="s">
        <v>3782</v>
      </c>
      <c r="BA56" s="520" t="s">
        <v>3782</v>
      </c>
      <c r="BB56" s="520" t="s">
        <v>3782</v>
      </c>
      <c r="BC56" s="738" t="s">
        <v>3782</v>
      </c>
      <c r="BD56" s="731"/>
      <c r="BE56" s="697"/>
      <c r="BF56" s="732"/>
      <c r="BG56" s="742"/>
      <c r="BH56" s="520" t="s">
        <v>3782</v>
      </c>
      <c r="BI56" s="743"/>
      <c r="BJ56" s="699"/>
      <c r="BK56" s="695">
        <f t="shared" si="45"/>
        <v>0</v>
      </c>
      <c r="BL56" s="699"/>
      <c r="BM56" s="520" t="s">
        <v>3782</v>
      </c>
      <c r="BN56" s="520" t="s">
        <v>3782</v>
      </c>
      <c r="BO56" s="734" t="s">
        <v>3782</v>
      </c>
      <c r="BP56" s="520" t="s">
        <v>3782</v>
      </c>
      <c r="BQ56" s="520" t="s">
        <v>3782</v>
      </c>
      <c r="BR56" s="520" t="s">
        <v>3782</v>
      </c>
      <c r="BS56" s="520" t="s">
        <v>3782</v>
      </c>
      <c r="BT56" s="520" t="s">
        <v>3782</v>
      </c>
      <c r="BU56" s="520" t="s">
        <v>3782</v>
      </c>
      <c r="BV56" s="520" t="s">
        <v>3782</v>
      </c>
      <c r="BW56" s="520" t="s">
        <v>3782</v>
      </c>
      <c r="BX56" s="520" t="s">
        <v>3782</v>
      </c>
      <c r="BY56" s="520" t="s">
        <v>3782</v>
      </c>
      <c r="BZ56" s="520" t="s">
        <v>3782</v>
      </c>
      <c r="CA56" s="520" t="s">
        <v>3782</v>
      </c>
      <c r="CB56" s="520" t="s">
        <v>3782</v>
      </c>
      <c r="CC56" s="738" t="s">
        <v>3782</v>
      </c>
      <c r="CD56" s="738" t="s">
        <v>3782</v>
      </c>
      <c r="CE56" s="603" t="str">
        <f t="shared" si="44"/>
        <v>-</v>
      </c>
      <c r="CF56" s="607" t="str">
        <f t="shared" si="46"/>
        <v>-</v>
      </c>
    </row>
    <row r="57" spans="1:84" s="415" customFormat="1" ht="18.75" customHeight="1">
      <c r="A57" s="478" t="str">
        <f t="shared" si="43"/>
        <v/>
      </c>
      <c r="B57" s="477" t="str">
        <f t="shared" si="43"/>
        <v/>
      </c>
      <c r="C57" s="479" t="str">
        <f t="shared" si="43"/>
        <v/>
      </c>
      <c r="D57" s="477" t="str">
        <f t="shared" si="43"/>
        <v/>
      </c>
      <c r="E57" s="493" t="str">
        <f t="shared" si="43"/>
        <v/>
      </c>
      <c r="F57" s="480"/>
      <c r="G57" s="476"/>
      <c r="H57" s="795" t="s">
        <v>3782</v>
      </c>
      <c r="I57" s="798" t="s">
        <v>24</v>
      </c>
      <c r="J57" s="734" t="s">
        <v>3782</v>
      </c>
      <c r="K57" s="520" t="s">
        <v>3782</v>
      </c>
      <c r="L57" s="520" t="s">
        <v>3782</v>
      </c>
      <c r="M57" s="520" t="s">
        <v>3782</v>
      </c>
      <c r="N57" s="520" t="s">
        <v>3782</v>
      </c>
      <c r="O57" s="520" t="s">
        <v>3782</v>
      </c>
      <c r="P57" s="520" t="s">
        <v>3782</v>
      </c>
      <c r="Q57" s="520" t="s">
        <v>3782</v>
      </c>
      <c r="R57" s="520" t="s">
        <v>3782</v>
      </c>
      <c r="S57" s="520" t="s">
        <v>3782</v>
      </c>
      <c r="T57" s="520" t="s">
        <v>3782</v>
      </c>
      <c r="U57" s="520" t="s">
        <v>3782</v>
      </c>
      <c r="V57" s="520" t="s">
        <v>3782</v>
      </c>
      <c r="W57" s="520" t="s">
        <v>3782</v>
      </c>
      <c r="X57" s="520" t="s">
        <v>3782</v>
      </c>
      <c r="Y57" s="520" t="s">
        <v>3782</v>
      </c>
      <c r="Z57" s="520" t="s">
        <v>3782</v>
      </c>
      <c r="AA57" s="520" t="s">
        <v>3782</v>
      </c>
      <c r="AB57" s="520" t="s">
        <v>3782</v>
      </c>
      <c r="AC57" s="520" t="s">
        <v>3782</v>
      </c>
      <c r="AD57" s="520" t="s">
        <v>3782</v>
      </c>
      <c r="AE57" s="520" t="s">
        <v>3782</v>
      </c>
      <c r="AF57" s="520" t="s">
        <v>3782</v>
      </c>
      <c r="AG57" s="738" t="s">
        <v>3782</v>
      </c>
      <c r="AH57" s="520" t="s">
        <v>3782</v>
      </c>
      <c r="AI57" s="520" t="s">
        <v>3782</v>
      </c>
      <c r="AJ57" s="520" t="s">
        <v>3782</v>
      </c>
      <c r="AK57" s="738" t="s">
        <v>3782</v>
      </c>
      <c r="AL57" s="734" t="s">
        <v>3782</v>
      </c>
      <c r="AM57" s="520" t="s">
        <v>3782</v>
      </c>
      <c r="AN57" s="738" t="s">
        <v>3782</v>
      </c>
      <c r="AO57" s="734" t="s">
        <v>3782</v>
      </c>
      <c r="AP57" s="520" t="s">
        <v>3782</v>
      </c>
      <c r="AQ57" s="520" t="s">
        <v>3782</v>
      </c>
      <c r="AR57" s="520" t="s">
        <v>3782</v>
      </c>
      <c r="AS57" s="520" t="s">
        <v>3782</v>
      </c>
      <c r="AT57" s="520" t="s">
        <v>3782</v>
      </c>
      <c r="AU57" s="520" t="s">
        <v>3782</v>
      </c>
      <c r="AV57" s="520" t="s">
        <v>3782</v>
      </c>
      <c r="AW57" s="738" t="s">
        <v>3782</v>
      </c>
      <c r="AX57" s="734" t="s">
        <v>3782</v>
      </c>
      <c r="AY57" s="520" t="s">
        <v>3782</v>
      </c>
      <c r="AZ57" s="520" t="s">
        <v>3782</v>
      </c>
      <c r="BA57" s="520" t="s">
        <v>3782</v>
      </c>
      <c r="BB57" s="520" t="s">
        <v>3782</v>
      </c>
      <c r="BC57" s="738" t="s">
        <v>3782</v>
      </c>
      <c r="BD57" s="731"/>
      <c r="BE57" s="697"/>
      <c r="BF57" s="732"/>
      <c r="BG57" s="742"/>
      <c r="BH57" s="520" t="s">
        <v>3782</v>
      </c>
      <c r="BI57" s="743"/>
      <c r="BJ57" s="699"/>
      <c r="BK57" s="695">
        <f t="shared" si="45"/>
        <v>0</v>
      </c>
      <c r="BL57" s="699"/>
      <c r="BM57" s="520" t="s">
        <v>3782</v>
      </c>
      <c r="BN57" s="520" t="s">
        <v>3782</v>
      </c>
      <c r="BO57" s="734" t="s">
        <v>3782</v>
      </c>
      <c r="BP57" s="520" t="s">
        <v>3782</v>
      </c>
      <c r="BQ57" s="520" t="s">
        <v>3782</v>
      </c>
      <c r="BR57" s="520" t="s">
        <v>3782</v>
      </c>
      <c r="BS57" s="520" t="s">
        <v>3782</v>
      </c>
      <c r="BT57" s="520" t="s">
        <v>3782</v>
      </c>
      <c r="BU57" s="520" t="s">
        <v>3782</v>
      </c>
      <c r="BV57" s="520" t="s">
        <v>3782</v>
      </c>
      <c r="BW57" s="520" t="s">
        <v>3782</v>
      </c>
      <c r="BX57" s="520" t="s">
        <v>3782</v>
      </c>
      <c r="BY57" s="520" t="s">
        <v>3782</v>
      </c>
      <c r="BZ57" s="520" t="s">
        <v>3782</v>
      </c>
      <c r="CA57" s="520" t="s">
        <v>3782</v>
      </c>
      <c r="CB57" s="520" t="s">
        <v>3782</v>
      </c>
      <c r="CC57" s="738" t="s">
        <v>3782</v>
      </c>
      <c r="CD57" s="738" t="s">
        <v>3782</v>
      </c>
      <c r="CE57" s="603" t="str">
        <f t="shared" si="44"/>
        <v>-</v>
      </c>
      <c r="CF57" s="607" t="str">
        <f t="shared" si="46"/>
        <v>-</v>
      </c>
    </row>
    <row r="58" spans="1:84" s="415" customFormat="1" ht="18.75" customHeight="1">
      <c r="A58" s="478" t="str">
        <f t="shared" si="43"/>
        <v/>
      </c>
      <c r="B58" s="477" t="str">
        <f t="shared" si="43"/>
        <v/>
      </c>
      <c r="C58" s="479" t="str">
        <f t="shared" si="43"/>
        <v/>
      </c>
      <c r="D58" s="477" t="str">
        <f t="shared" si="43"/>
        <v/>
      </c>
      <c r="E58" s="493" t="str">
        <f t="shared" si="43"/>
        <v/>
      </c>
      <c r="F58" s="480"/>
      <c r="G58" s="476"/>
      <c r="H58" s="795" t="s">
        <v>3782</v>
      </c>
      <c r="I58" s="798" t="s">
        <v>24</v>
      </c>
      <c r="J58" s="734" t="s">
        <v>3782</v>
      </c>
      <c r="K58" s="520" t="s">
        <v>3782</v>
      </c>
      <c r="L58" s="520" t="s">
        <v>3782</v>
      </c>
      <c r="M58" s="520" t="s">
        <v>3782</v>
      </c>
      <c r="N58" s="520" t="s">
        <v>3782</v>
      </c>
      <c r="O58" s="520" t="s">
        <v>3782</v>
      </c>
      <c r="P58" s="520" t="s">
        <v>3782</v>
      </c>
      <c r="Q58" s="520" t="s">
        <v>3782</v>
      </c>
      <c r="R58" s="520" t="s">
        <v>3782</v>
      </c>
      <c r="S58" s="520" t="s">
        <v>3782</v>
      </c>
      <c r="T58" s="520" t="s">
        <v>3782</v>
      </c>
      <c r="U58" s="520" t="s">
        <v>3782</v>
      </c>
      <c r="V58" s="520" t="s">
        <v>3782</v>
      </c>
      <c r="W58" s="520" t="s">
        <v>3782</v>
      </c>
      <c r="X58" s="520" t="s">
        <v>3782</v>
      </c>
      <c r="Y58" s="520" t="s">
        <v>3782</v>
      </c>
      <c r="Z58" s="520" t="s">
        <v>3782</v>
      </c>
      <c r="AA58" s="520" t="s">
        <v>3782</v>
      </c>
      <c r="AB58" s="520" t="s">
        <v>3782</v>
      </c>
      <c r="AC58" s="520" t="s">
        <v>3782</v>
      </c>
      <c r="AD58" s="520" t="s">
        <v>3782</v>
      </c>
      <c r="AE58" s="520" t="s">
        <v>3782</v>
      </c>
      <c r="AF58" s="520" t="s">
        <v>3782</v>
      </c>
      <c r="AG58" s="738" t="s">
        <v>3782</v>
      </c>
      <c r="AH58" s="520" t="s">
        <v>3782</v>
      </c>
      <c r="AI58" s="520" t="s">
        <v>3782</v>
      </c>
      <c r="AJ58" s="520" t="s">
        <v>3782</v>
      </c>
      <c r="AK58" s="738" t="s">
        <v>3782</v>
      </c>
      <c r="AL58" s="734" t="s">
        <v>3782</v>
      </c>
      <c r="AM58" s="520" t="s">
        <v>3782</v>
      </c>
      <c r="AN58" s="738" t="s">
        <v>3782</v>
      </c>
      <c r="AO58" s="734" t="s">
        <v>3782</v>
      </c>
      <c r="AP58" s="520" t="s">
        <v>3782</v>
      </c>
      <c r="AQ58" s="520" t="s">
        <v>3782</v>
      </c>
      <c r="AR58" s="520" t="s">
        <v>3782</v>
      </c>
      <c r="AS58" s="520" t="s">
        <v>3782</v>
      </c>
      <c r="AT58" s="520" t="s">
        <v>3782</v>
      </c>
      <c r="AU58" s="520" t="s">
        <v>3782</v>
      </c>
      <c r="AV58" s="520" t="s">
        <v>3782</v>
      </c>
      <c r="AW58" s="738" t="s">
        <v>3782</v>
      </c>
      <c r="AX58" s="734" t="s">
        <v>3782</v>
      </c>
      <c r="AY58" s="520" t="s">
        <v>3782</v>
      </c>
      <c r="AZ58" s="520" t="s">
        <v>3782</v>
      </c>
      <c r="BA58" s="520" t="s">
        <v>3782</v>
      </c>
      <c r="BB58" s="520" t="s">
        <v>3782</v>
      </c>
      <c r="BC58" s="738" t="s">
        <v>3782</v>
      </c>
      <c r="BD58" s="731"/>
      <c r="BE58" s="697"/>
      <c r="BF58" s="732"/>
      <c r="BG58" s="742"/>
      <c r="BH58" s="520" t="s">
        <v>3782</v>
      </c>
      <c r="BI58" s="743"/>
      <c r="BJ58" s="699"/>
      <c r="BK58" s="695">
        <f t="shared" si="45"/>
        <v>0</v>
      </c>
      <c r="BL58" s="699"/>
      <c r="BM58" s="520" t="s">
        <v>3782</v>
      </c>
      <c r="BN58" s="520" t="s">
        <v>3782</v>
      </c>
      <c r="BO58" s="734" t="s">
        <v>3782</v>
      </c>
      <c r="BP58" s="520" t="s">
        <v>3782</v>
      </c>
      <c r="BQ58" s="520" t="s">
        <v>3782</v>
      </c>
      <c r="BR58" s="520" t="s">
        <v>3782</v>
      </c>
      <c r="BS58" s="520" t="s">
        <v>3782</v>
      </c>
      <c r="BT58" s="520" t="s">
        <v>3782</v>
      </c>
      <c r="BU58" s="520" t="s">
        <v>3782</v>
      </c>
      <c r="BV58" s="520" t="s">
        <v>3782</v>
      </c>
      <c r="BW58" s="520" t="s">
        <v>3782</v>
      </c>
      <c r="BX58" s="520" t="s">
        <v>3782</v>
      </c>
      <c r="BY58" s="520" t="s">
        <v>3782</v>
      </c>
      <c r="BZ58" s="520" t="s">
        <v>3782</v>
      </c>
      <c r="CA58" s="520" t="s">
        <v>3782</v>
      </c>
      <c r="CB58" s="520" t="s">
        <v>3782</v>
      </c>
      <c r="CC58" s="738" t="s">
        <v>3782</v>
      </c>
      <c r="CD58" s="738" t="s">
        <v>3782</v>
      </c>
      <c r="CE58" s="603" t="str">
        <f t="shared" si="44"/>
        <v>-</v>
      </c>
      <c r="CF58" s="607" t="str">
        <f t="shared" si="46"/>
        <v>-</v>
      </c>
    </row>
    <row r="59" spans="1:84" s="415" customFormat="1" ht="18.75" customHeight="1">
      <c r="A59" s="478" t="str">
        <f t="shared" si="43"/>
        <v/>
      </c>
      <c r="B59" s="477" t="str">
        <f t="shared" si="43"/>
        <v/>
      </c>
      <c r="C59" s="479" t="str">
        <f t="shared" si="43"/>
        <v/>
      </c>
      <c r="D59" s="477" t="str">
        <f t="shared" si="43"/>
        <v/>
      </c>
      <c r="E59" s="493" t="str">
        <f t="shared" si="43"/>
        <v/>
      </c>
      <c r="F59" s="480"/>
      <c r="G59" s="476"/>
      <c r="H59" s="795" t="s">
        <v>3782</v>
      </c>
      <c r="I59" s="798" t="s">
        <v>24</v>
      </c>
      <c r="J59" s="734" t="s">
        <v>3782</v>
      </c>
      <c r="K59" s="520" t="s">
        <v>3782</v>
      </c>
      <c r="L59" s="520" t="s">
        <v>3782</v>
      </c>
      <c r="M59" s="520" t="s">
        <v>3782</v>
      </c>
      <c r="N59" s="520" t="s">
        <v>3782</v>
      </c>
      <c r="O59" s="520" t="s">
        <v>3782</v>
      </c>
      <c r="P59" s="520" t="s">
        <v>3782</v>
      </c>
      <c r="Q59" s="520" t="s">
        <v>3782</v>
      </c>
      <c r="R59" s="520" t="s">
        <v>3782</v>
      </c>
      <c r="S59" s="520" t="s">
        <v>3782</v>
      </c>
      <c r="T59" s="520" t="s">
        <v>3782</v>
      </c>
      <c r="U59" s="520" t="s">
        <v>3782</v>
      </c>
      <c r="V59" s="520" t="s">
        <v>3782</v>
      </c>
      <c r="W59" s="520" t="s">
        <v>3782</v>
      </c>
      <c r="X59" s="520" t="s">
        <v>3782</v>
      </c>
      <c r="Y59" s="520" t="s">
        <v>3782</v>
      </c>
      <c r="Z59" s="520" t="s">
        <v>3782</v>
      </c>
      <c r="AA59" s="520" t="s">
        <v>3782</v>
      </c>
      <c r="AB59" s="520" t="s">
        <v>3782</v>
      </c>
      <c r="AC59" s="520" t="s">
        <v>3782</v>
      </c>
      <c r="AD59" s="520" t="s">
        <v>3782</v>
      </c>
      <c r="AE59" s="520" t="s">
        <v>3782</v>
      </c>
      <c r="AF59" s="520" t="s">
        <v>3782</v>
      </c>
      <c r="AG59" s="738" t="s">
        <v>3782</v>
      </c>
      <c r="AH59" s="520" t="s">
        <v>3782</v>
      </c>
      <c r="AI59" s="520" t="s">
        <v>3782</v>
      </c>
      <c r="AJ59" s="520" t="s">
        <v>3782</v>
      </c>
      <c r="AK59" s="738" t="s">
        <v>3782</v>
      </c>
      <c r="AL59" s="734" t="s">
        <v>3782</v>
      </c>
      <c r="AM59" s="520" t="s">
        <v>3782</v>
      </c>
      <c r="AN59" s="738" t="s">
        <v>3782</v>
      </c>
      <c r="AO59" s="734" t="s">
        <v>3782</v>
      </c>
      <c r="AP59" s="520" t="s">
        <v>3782</v>
      </c>
      <c r="AQ59" s="520" t="s">
        <v>3782</v>
      </c>
      <c r="AR59" s="520" t="s">
        <v>3782</v>
      </c>
      <c r="AS59" s="520" t="s">
        <v>3782</v>
      </c>
      <c r="AT59" s="520" t="s">
        <v>3782</v>
      </c>
      <c r="AU59" s="520" t="s">
        <v>3782</v>
      </c>
      <c r="AV59" s="520" t="s">
        <v>3782</v>
      </c>
      <c r="AW59" s="738" t="s">
        <v>3782</v>
      </c>
      <c r="AX59" s="734" t="s">
        <v>3782</v>
      </c>
      <c r="AY59" s="520" t="s">
        <v>3782</v>
      </c>
      <c r="AZ59" s="520" t="s">
        <v>3782</v>
      </c>
      <c r="BA59" s="520" t="s">
        <v>3782</v>
      </c>
      <c r="BB59" s="520" t="s">
        <v>3782</v>
      </c>
      <c r="BC59" s="738" t="s">
        <v>3782</v>
      </c>
      <c r="BD59" s="731"/>
      <c r="BE59" s="697"/>
      <c r="BF59" s="732"/>
      <c r="BG59" s="742"/>
      <c r="BH59" s="520" t="s">
        <v>3782</v>
      </c>
      <c r="BI59" s="743"/>
      <c r="BJ59" s="699"/>
      <c r="BK59" s="695">
        <f t="shared" si="45"/>
        <v>0</v>
      </c>
      <c r="BL59" s="699"/>
      <c r="BM59" s="520" t="s">
        <v>3782</v>
      </c>
      <c r="BN59" s="520" t="s">
        <v>3782</v>
      </c>
      <c r="BO59" s="734" t="s">
        <v>3782</v>
      </c>
      <c r="BP59" s="520" t="s">
        <v>3782</v>
      </c>
      <c r="BQ59" s="520" t="s">
        <v>3782</v>
      </c>
      <c r="BR59" s="520" t="s">
        <v>3782</v>
      </c>
      <c r="BS59" s="520" t="s">
        <v>3782</v>
      </c>
      <c r="BT59" s="520" t="s">
        <v>3782</v>
      </c>
      <c r="BU59" s="520" t="s">
        <v>3782</v>
      </c>
      <c r="BV59" s="520" t="s">
        <v>3782</v>
      </c>
      <c r="BW59" s="520" t="s">
        <v>3782</v>
      </c>
      <c r="BX59" s="520" t="s">
        <v>3782</v>
      </c>
      <c r="BY59" s="520" t="s">
        <v>3782</v>
      </c>
      <c r="BZ59" s="520" t="s">
        <v>3782</v>
      </c>
      <c r="CA59" s="520" t="s">
        <v>3782</v>
      </c>
      <c r="CB59" s="520" t="s">
        <v>3782</v>
      </c>
      <c r="CC59" s="738" t="s">
        <v>3782</v>
      </c>
      <c r="CD59" s="738" t="s">
        <v>3782</v>
      </c>
      <c r="CE59" s="603" t="str">
        <f t="shared" si="44"/>
        <v>-</v>
      </c>
      <c r="CF59" s="607" t="str">
        <f t="shared" si="46"/>
        <v>-</v>
      </c>
    </row>
    <row r="60" spans="1:84" s="415" customFormat="1" ht="18.75" customHeight="1">
      <c r="A60" s="478" t="str">
        <f t="shared" si="43"/>
        <v/>
      </c>
      <c r="B60" s="477" t="str">
        <f t="shared" si="43"/>
        <v/>
      </c>
      <c r="C60" s="479" t="str">
        <f t="shared" si="43"/>
        <v/>
      </c>
      <c r="D60" s="477" t="str">
        <f t="shared" si="43"/>
        <v/>
      </c>
      <c r="E60" s="493" t="str">
        <f t="shared" si="43"/>
        <v/>
      </c>
      <c r="F60" s="480"/>
      <c r="G60" s="476"/>
      <c r="H60" s="795" t="s">
        <v>3782</v>
      </c>
      <c r="I60" s="798" t="s">
        <v>24</v>
      </c>
      <c r="J60" s="734" t="s">
        <v>3782</v>
      </c>
      <c r="K60" s="520" t="s">
        <v>3782</v>
      </c>
      <c r="L60" s="520" t="s">
        <v>3782</v>
      </c>
      <c r="M60" s="520" t="s">
        <v>3782</v>
      </c>
      <c r="N60" s="520" t="s">
        <v>3782</v>
      </c>
      <c r="O60" s="520" t="s">
        <v>3782</v>
      </c>
      <c r="P60" s="520" t="s">
        <v>3782</v>
      </c>
      <c r="Q60" s="520" t="s">
        <v>3782</v>
      </c>
      <c r="R60" s="520" t="s">
        <v>3782</v>
      </c>
      <c r="S60" s="520" t="s">
        <v>3782</v>
      </c>
      <c r="T60" s="520" t="s">
        <v>3782</v>
      </c>
      <c r="U60" s="520" t="s">
        <v>3782</v>
      </c>
      <c r="V60" s="520" t="s">
        <v>3782</v>
      </c>
      <c r="W60" s="520" t="s">
        <v>3782</v>
      </c>
      <c r="X60" s="520" t="s">
        <v>3782</v>
      </c>
      <c r="Y60" s="520" t="s">
        <v>3782</v>
      </c>
      <c r="Z60" s="520" t="s">
        <v>3782</v>
      </c>
      <c r="AA60" s="520" t="s">
        <v>3782</v>
      </c>
      <c r="AB60" s="520" t="s">
        <v>3782</v>
      </c>
      <c r="AC60" s="520" t="s">
        <v>3782</v>
      </c>
      <c r="AD60" s="520" t="s">
        <v>3782</v>
      </c>
      <c r="AE60" s="520" t="s">
        <v>3782</v>
      </c>
      <c r="AF60" s="520" t="s">
        <v>3782</v>
      </c>
      <c r="AG60" s="738" t="s">
        <v>3782</v>
      </c>
      <c r="AH60" s="520" t="s">
        <v>3782</v>
      </c>
      <c r="AI60" s="520" t="s">
        <v>3782</v>
      </c>
      <c r="AJ60" s="520" t="s">
        <v>3782</v>
      </c>
      <c r="AK60" s="738" t="s">
        <v>3782</v>
      </c>
      <c r="AL60" s="734" t="s">
        <v>3782</v>
      </c>
      <c r="AM60" s="520" t="s">
        <v>3782</v>
      </c>
      <c r="AN60" s="738" t="s">
        <v>3782</v>
      </c>
      <c r="AO60" s="734" t="s">
        <v>3782</v>
      </c>
      <c r="AP60" s="520" t="s">
        <v>3782</v>
      </c>
      <c r="AQ60" s="520" t="s">
        <v>3782</v>
      </c>
      <c r="AR60" s="520" t="s">
        <v>3782</v>
      </c>
      <c r="AS60" s="520" t="s">
        <v>3782</v>
      </c>
      <c r="AT60" s="520" t="s">
        <v>3782</v>
      </c>
      <c r="AU60" s="520" t="s">
        <v>3782</v>
      </c>
      <c r="AV60" s="520" t="s">
        <v>3782</v>
      </c>
      <c r="AW60" s="738" t="s">
        <v>3782</v>
      </c>
      <c r="AX60" s="734" t="s">
        <v>3782</v>
      </c>
      <c r="AY60" s="520" t="s">
        <v>3782</v>
      </c>
      <c r="AZ60" s="520" t="s">
        <v>3782</v>
      </c>
      <c r="BA60" s="520" t="s">
        <v>3782</v>
      </c>
      <c r="BB60" s="520" t="s">
        <v>3782</v>
      </c>
      <c r="BC60" s="738" t="s">
        <v>3782</v>
      </c>
      <c r="BD60" s="731"/>
      <c r="BE60" s="697"/>
      <c r="BF60" s="732"/>
      <c r="BG60" s="742"/>
      <c r="BH60" s="520" t="s">
        <v>3782</v>
      </c>
      <c r="BI60" s="743"/>
      <c r="BJ60" s="699"/>
      <c r="BK60" s="695">
        <f t="shared" si="45"/>
        <v>0</v>
      </c>
      <c r="BL60" s="699"/>
      <c r="BM60" s="520" t="s">
        <v>3782</v>
      </c>
      <c r="BN60" s="520" t="s">
        <v>3782</v>
      </c>
      <c r="BO60" s="734" t="s">
        <v>3782</v>
      </c>
      <c r="BP60" s="520" t="s">
        <v>3782</v>
      </c>
      <c r="BQ60" s="520" t="s">
        <v>3782</v>
      </c>
      <c r="BR60" s="520" t="s">
        <v>3782</v>
      </c>
      <c r="BS60" s="520" t="s">
        <v>3782</v>
      </c>
      <c r="BT60" s="520" t="s">
        <v>3782</v>
      </c>
      <c r="BU60" s="520" t="s">
        <v>3782</v>
      </c>
      <c r="BV60" s="520" t="s">
        <v>3782</v>
      </c>
      <c r="BW60" s="520" t="s">
        <v>3782</v>
      </c>
      <c r="BX60" s="520" t="s">
        <v>3782</v>
      </c>
      <c r="BY60" s="520" t="s">
        <v>3782</v>
      </c>
      <c r="BZ60" s="520" t="s">
        <v>3782</v>
      </c>
      <c r="CA60" s="520" t="s">
        <v>3782</v>
      </c>
      <c r="CB60" s="520" t="s">
        <v>3782</v>
      </c>
      <c r="CC60" s="738" t="s">
        <v>3782</v>
      </c>
      <c r="CD60" s="738" t="s">
        <v>3782</v>
      </c>
      <c r="CE60" s="603" t="str">
        <f t="shared" si="44"/>
        <v>-</v>
      </c>
      <c r="CF60" s="607" t="str">
        <f t="shared" si="46"/>
        <v>-</v>
      </c>
    </row>
    <row r="61" spans="1:84" s="415" customFormat="1" ht="18.75" customHeight="1">
      <c r="A61" s="478" t="str">
        <f t="shared" si="43"/>
        <v/>
      </c>
      <c r="B61" s="477" t="str">
        <f t="shared" si="43"/>
        <v/>
      </c>
      <c r="C61" s="479" t="str">
        <f t="shared" si="43"/>
        <v/>
      </c>
      <c r="D61" s="477" t="str">
        <f t="shared" si="43"/>
        <v/>
      </c>
      <c r="E61" s="493" t="str">
        <f t="shared" si="43"/>
        <v/>
      </c>
      <c r="F61" s="480"/>
      <c r="G61" s="476"/>
      <c r="H61" s="795" t="s">
        <v>3782</v>
      </c>
      <c r="I61" s="798" t="s">
        <v>24</v>
      </c>
      <c r="J61" s="734" t="s">
        <v>3782</v>
      </c>
      <c r="K61" s="520" t="s">
        <v>3782</v>
      </c>
      <c r="L61" s="520" t="s">
        <v>3782</v>
      </c>
      <c r="M61" s="520" t="s">
        <v>3782</v>
      </c>
      <c r="N61" s="520" t="s">
        <v>3782</v>
      </c>
      <c r="O61" s="520" t="s">
        <v>3782</v>
      </c>
      <c r="P61" s="520" t="s">
        <v>3782</v>
      </c>
      <c r="Q61" s="520" t="s">
        <v>3782</v>
      </c>
      <c r="R61" s="520" t="s">
        <v>3782</v>
      </c>
      <c r="S61" s="520" t="s">
        <v>3782</v>
      </c>
      <c r="T61" s="520" t="s">
        <v>3782</v>
      </c>
      <c r="U61" s="520" t="s">
        <v>3782</v>
      </c>
      <c r="V61" s="520" t="s">
        <v>3782</v>
      </c>
      <c r="W61" s="520" t="s">
        <v>3782</v>
      </c>
      <c r="X61" s="520" t="s">
        <v>3782</v>
      </c>
      <c r="Y61" s="520" t="s">
        <v>3782</v>
      </c>
      <c r="Z61" s="520" t="s">
        <v>3782</v>
      </c>
      <c r="AA61" s="520" t="s">
        <v>3782</v>
      </c>
      <c r="AB61" s="520" t="s">
        <v>3782</v>
      </c>
      <c r="AC61" s="520" t="s">
        <v>3782</v>
      </c>
      <c r="AD61" s="520" t="s">
        <v>3782</v>
      </c>
      <c r="AE61" s="520" t="s">
        <v>3782</v>
      </c>
      <c r="AF61" s="520" t="s">
        <v>3782</v>
      </c>
      <c r="AG61" s="738" t="s">
        <v>3782</v>
      </c>
      <c r="AH61" s="520" t="s">
        <v>3782</v>
      </c>
      <c r="AI61" s="520" t="s">
        <v>3782</v>
      </c>
      <c r="AJ61" s="520" t="s">
        <v>3782</v>
      </c>
      <c r="AK61" s="738" t="s">
        <v>3782</v>
      </c>
      <c r="AL61" s="734" t="s">
        <v>3782</v>
      </c>
      <c r="AM61" s="520" t="s">
        <v>3782</v>
      </c>
      <c r="AN61" s="738" t="s">
        <v>3782</v>
      </c>
      <c r="AO61" s="734" t="s">
        <v>3782</v>
      </c>
      <c r="AP61" s="520" t="s">
        <v>3782</v>
      </c>
      <c r="AQ61" s="520" t="s">
        <v>3782</v>
      </c>
      <c r="AR61" s="520" t="s">
        <v>3782</v>
      </c>
      <c r="AS61" s="520" t="s">
        <v>3782</v>
      </c>
      <c r="AT61" s="520" t="s">
        <v>3782</v>
      </c>
      <c r="AU61" s="520" t="s">
        <v>3782</v>
      </c>
      <c r="AV61" s="520" t="s">
        <v>3782</v>
      </c>
      <c r="AW61" s="738" t="s">
        <v>3782</v>
      </c>
      <c r="AX61" s="734" t="s">
        <v>3782</v>
      </c>
      <c r="AY61" s="520" t="s">
        <v>3782</v>
      </c>
      <c r="AZ61" s="520" t="s">
        <v>3782</v>
      </c>
      <c r="BA61" s="520" t="s">
        <v>3782</v>
      </c>
      <c r="BB61" s="520" t="s">
        <v>3782</v>
      </c>
      <c r="BC61" s="738" t="s">
        <v>3782</v>
      </c>
      <c r="BD61" s="731"/>
      <c r="BE61" s="697"/>
      <c r="BF61" s="732"/>
      <c r="BG61" s="742"/>
      <c r="BH61" s="520" t="s">
        <v>3782</v>
      </c>
      <c r="BI61" s="743"/>
      <c r="BJ61" s="699"/>
      <c r="BK61" s="695">
        <f t="shared" si="45"/>
        <v>0</v>
      </c>
      <c r="BL61" s="699"/>
      <c r="BM61" s="520" t="s">
        <v>3782</v>
      </c>
      <c r="BN61" s="520" t="s">
        <v>3782</v>
      </c>
      <c r="BO61" s="734" t="s">
        <v>3782</v>
      </c>
      <c r="BP61" s="520" t="s">
        <v>3782</v>
      </c>
      <c r="BQ61" s="520" t="s">
        <v>3782</v>
      </c>
      <c r="BR61" s="520" t="s">
        <v>3782</v>
      </c>
      <c r="BS61" s="520" t="s">
        <v>3782</v>
      </c>
      <c r="BT61" s="520" t="s">
        <v>3782</v>
      </c>
      <c r="BU61" s="520" t="s">
        <v>3782</v>
      </c>
      <c r="BV61" s="520" t="s">
        <v>3782</v>
      </c>
      <c r="BW61" s="520" t="s">
        <v>3782</v>
      </c>
      <c r="BX61" s="520" t="s">
        <v>3782</v>
      </c>
      <c r="BY61" s="520" t="s">
        <v>3782</v>
      </c>
      <c r="BZ61" s="520" t="s">
        <v>3782</v>
      </c>
      <c r="CA61" s="520" t="s">
        <v>3782</v>
      </c>
      <c r="CB61" s="520" t="s">
        <v>3782</v>
      </c>
      <c r="CC61" s="738" t="s">
        <v>3782</v>
      </c>
      <c r="CD61" s="738" t="s">
        <v>3782</v>
      </c>
      <c r="CE61" s="603" t="str">
        <f t="shared" si="44"/>
        <v>-</v>
      </c>
      <c r="CF61" s="607" t="str">
        <f t="shared" si="46"/>
        <v>-</v>
      </c>
    </row>
    <row r="62" spans="1:84" s="415" customFormat="1" ht="18.75" customHeight="1">
      <c r="A62" s="478" t="str">
        <f t="shared" si="43"/>
        <v/>
      </c>
      <c r="B62" s="477" t="str">
        <f t="shared" si="43"/>
        <v/>
      </c>
      <c r="C62" s="479" t="str">
        <f t="shared" si="43"/>
        <v/>
      </c>
      <c r="D62" s="477" t="str">
        <f t="shared" si="43"/>
        <v/>
      </c>
      <c r="E62" s="493" t="str">
        <f t="shared" si="43"/>
        <v/>
      </c>
      <c r="F62" s="480"/>
      <c r="G62" s="476"/>
      <c r="H62" s="795" t="s">
        <v>3782</v>
      </c>
      <c r="I62" s="798" t="s">
        <v>24</v>
      </c>
      <c r="J62" s="734" t="s">
        <v>3782</v>
      </c>
      <c r="K62" s="520" t="s">
        <v>3782</v>
      </c>
      <c r="L62" s="520" t="s">
        <v>3782</v>
      </c>
      <c r="M62" s="520" t="s">
        <v>3782</v>
      </c>
      <c r="N62" s="520" t="s">
        <v>3782</v>
      </c>
      <c r="O62" s="520" t="s">
        <v>3782</v>
      </c>
      <c r="P62" s="520" t="s">
        <v>3782</v>
      </c>
      <c r="Q62" s="520" t="s">
        <v>3782</v>
      </c>
      <c r="R62" s="520" t="s">
        <v>3782</v>
      </c>
      <c r="S62" s="520" t="s">
        <v>3782</v>
      </c>
      <c r="T62" s="520" t="s">
        <v>3782</v>
      </c>
      <c r="U62" s="520" t="s">
        <v>3782</v>
      </c>
      <c r="V62" s="520" t="s">
        <v>3782</v>
      </c>
      <c r="W62" s="520" t="s">
        <v>3782</v>
      </c>
      <c r="X62" s="520" t="s">
        <v>3782</v>
      </c>
      <c r="Y62" s="520" t="s">
        <v>3782</v>
      </c>
      <c r="Z62" s="520" t="s">
        <v>3782</v>
      </c>
      <c r="AA62" s="520" t="s">
        <v>3782</v>
      </c>
      <c r="AB62" s="520" t="s">
        <v>3782</v>
      </c>
      <c r="AC62" s="520" t="s">
        <v>3782</v>
      </c>
      <c r="AD62" s="520" t="s">
        <v>3782</v>
      </c>
      <c r="AE62" s="520" t="s">
        <v>3782</v>
      </c>
      <c r="AF62" s="520" t="s">
        <v>3782</v>
      </c>
      <c r="AG62" s="738" t="s">
        <v>3782</v>
      </c>
      <c r="AH62" s="520" t="s">
        <v>3782</v>
      </c>
      <c r="AI62" s="520" t="s">
        <v>3782</v>
      </c>
      <c r="AJ62" s="520" t="s">
        <v>3782</v>
      </c>
      <c r="AK62" s="738" t="s">
        <v>3782</v>
      </c>
      <c r="AL62" s="734" t="s">
        <v>3782</v>
      </c>
      <c r="AM62" s="520" t="s">
        <v>3782</v>
      </c>
      <c r="AN62" s="738" t="s">
        <v>3782</v>
      </c>
      <c r="AO62" s="734" t="s">
        <v>3782</v>
      </c>
      <c r="AP62" s="520" t="s">
        <v>3782</v>
      </c>
      <c r="AQ62" s="520" t="s">
        <v>3782</v>
      </c>
      <c r="AR62" s="520" t="s">
        <v>3782</v>
      </c>
      <c r="AS62" s="520" t="s">
        <v>3782</v>
      </c>
      <c r="AT62" s="520" t="s">
        <v>3782</v>
      </c>
      <c r="AU62" s="520" t="s">
        <v>3782</v>
      </c>
      <c r="AV62" s="520" t="s">
        <v>3782</v>
      </c>
      <c r="AW62" s="738" t="s">
        <v>3782</v>
      </c>
      <c r="AX62" s="734" t="s">
        <v>3782</v>
      </c>
      <c r="AY62" s="520" t="s">
        <v>3782</v>
      </c>
      <c r="AZ62" s="520" t="s">
        <v>3782</v>
      </c>
      <c r="BA62" s="520" t="s">
        <v>3782</v>
      </c>
      <c r="BB62" s="520" t="s">
        <v>3782</v>
      </c>
      <c r="BC62" s="738" t="s">
        <v>3782</v>
      </c>
      <c r="BD62" s="731"/>
      <c r="BE62" s="697"/>
      <c r="BF62" s="732"/>
      <c r="BG62" s="742"/>
      <c r="BH62" s="520" t="s">
        <v>3782</v>
      </c>
      <c r="BI62" s="743"/>
      <c r="BJ62" s="699"/>
      <c r="BK62" s="695">
        <f t="shared" si="45"/>
        <v>0</v>
      </c>
      <c r="BL62" s="699"/>
      <c r="BM62" s="520" t="s">
        <v>3782</v>
      </c>
      <c r="BN62" s="520" t="s">
        <v>3782</v>
      </c>
      <c r="BO62" s="734" t="s">
        <v>3782</v>
      </c>
      <c r="BP62" s="520" t="s">
        <v>3782</v>
      </c>
      <c r="BQ62" s="520" t="s">
        <v>3782</v>
      </c>
      <c r="BR62" s="520" t="s">
        <v>3782</v>
      </c>
      <c r="BS62" s="520" t="s">
        <v>3782</v>
      </c>
      <c r="BT62" s="520" t="s">
        <v>3782</v>
      </c>
      <c r="BU62" s="520" t="s">
        <v>3782</v>
      </c>
      <c r="BV62" s="520" t="s">
        <v>3782</v>
      </c>
      <c r="BW62" s="520" t="s">
        <v>3782</v>
      </c>
      <c r="BX62" s="520" t="s">
        <v>3782</v>
      </c>
      <c r="BY62" s="520" t="s">
        <v>3782</v>
      </c>
      <c r="BZ62" s="520" t="s">
        <v>3782</v>
      </c>
      <c r="CA62" s="520" t="s">
        <v>3782</v>
      </c>
      <c r="CB62" s="520" t="s">
        <v>3782</v>
      </c>
      <c r="CC62" s="738" t="s">
        <v>3782</v>
      </c>
      <c r="CD62" s="738" t="s">
        <v>3782</v>
      </c>
      <c r="CE62" s="603" t="str">
        <f t="shared" si="44"/>
        <v>-</v>
      </c>
      <c r="CF62" s="607" t="str">
        <f t="shared" si="46"/>
        <v>-</v>
      </c>
    </row>
    <row r="63" spans="1:84" s="415" customFormat="1" ht="18.75" customHeight="1">
      <c r="A63" s="478" t="str">
        <f t="shared" si="43"/>
        <v/>
      </c>
      <c r="B63" s="477" t="str">
        <f t="shared" si="43"/>
        <v/>
      </c>
      <c r="C63" s="479" t="str">
        <f t="shared" si="43"/>
        <v/>
      </c>
      <c r="D63" s="477" t="str">
        <f t="shared" si="43"/>
        <v/>
      </c>
      <c r="E63" s="493" t="str">
        <f t="shared" si="43"/>
        <v/>
      </c>
      <c r="F63" s="480"/>
      <c r="G63" s="476"/>
      <c r="H63" s="795" t="s">
        <v>3782</v>
      </c>
      <c r="I63" s="798" t="s">
        <v>24</v>
      </c>
      <c r="J63" s="734" t="s">
        <v>3782</v>
      </c>
      <c r="K63" s="520" t="s">
        <v>3782</v>
      </c>
      <c r="L63" s="520" t="s">
        <v>3782</v>
      </c>
      <c r="M63" s="520" t="s">
        <v>3782</v>
      </c>
      <c r="N63" s="520" t="s">
        <v>3782</v>
      </c>
      <c r="O63" s="520" t="s">
        <v>3782</v>
      </c>
      <c r="P63" s="520" t="s">
        <v>6529</v>
      </c>
      <c r="Q63" s="520" t="s">
        <v>3782</v>
      </c>
      <c r="R63" s="520" t="s">
        <v>3782</v>
      </c>
      <c r="S63" s="520" t="s">
        <v>3782</v>
      </c>
      <c r="T63" s="520" t="s">
        <v>3782</v>
      </c>
      <c r="U63" s="520" t="s">
        <v>3782</v>
      </c>
      <c r="V63" s="520" t="s">
        <v>3782</v>
      </c>
      <c r="W63" s="520" t="s">
        <v>3782</v>
      </c>
      <c r="X63" s="520" t="s">
        <v>3782</v>
      </c>
      <c r="Y63" s="520" t="s">
        <v>3782</v>
      </c>
      <c r="Z63" s="520" t="s">
        <v>3782</v>
      </c>
      <c r="AA63" s="520" t="s">
        <v>3782</v>
      </c>
      <c r="AB63" s="520" t="s">
        <v>3782</v>
      </c>
      <c r="AC63" s="520" t="s">
        <v>3782</v>
      </c>
      <c r="AD63" s="520" t="s">
        <v>3782</v>
      </c>
      <c r="AE63" s="520" t="s">
        <v>3782</v>
      </c>
      <c r="AF63" s="520" t="s">
        <v>3782</v>
      </c>
      <c r="AG63" s="738" t="s">
        <v>3782</v>
      </c>
      <c r="AH63" s="520" t="s">
        <v>3782</v>
      </c>
      <c r="AI63" s="520" t="s">
        <v>3782</v>
      </c>
      <c r="AJ63" s="520" t="s">
        <v>3782</v>
      </c>
      <c r="AK63" s="738" t="s">
        <v>3782</v>
      </c>
      <c r="AL63" s="734" t="s">
        <v>3782</v>
      </c>
      <c r="AM63" s="520" t="s">
        <v>3782</v>
      </c>
      <c r="AN63" s="738" t="s">
        <v>3782</v>
      </c>
      <c r="AO63" s="734" t="s">
        <v>3782</v>
      </c>
      <c r="AP63" s="520" t="s">
        <v>3782</v>
      </c>
      <c r="AQ63" s="520" t="s">
        <v>3782</v>
      </c>
      <c r="AR63" s="520" t="s">
        <v>3782</v>
      </c>
      <c r="AS63" s="520" t="s">
        <v>3782</v>
      </c>
      <c r="AT63" s="520" t="s">
        <v>3782</v>
      </c>
      <c r="AU63" s="520" t="s">
        <v>3782</v>
      </c>
      <c r="AV63" s="520" t="s">
        <v>3782</v>
      </c>
      <c r="AW63" s="738" t="s">
        <v>3782</v>
      </c>
      <c r="AX63" s="734" t="s">
        <v>3782</v>
      </c>
      <c r="AY63" s="520" t="s">
        <v>3782</v>
      </c>
      <c r="AZ63" s="520" t="s">
        <v>3782</v>
      </c>
      <c r="BA63" s="520" t="s">
        <v>3782</v>
      </c>
      <c r="BB63" s="520" t="s">
        <v>3782</v>
      </c>
      <c r="BC63" s="738" t="s">
        <v>3782</v>
      </c>
      <c r="BD63" s="731"/>
      <c r="BE63" s="697"/>
      <c r="BF63" s="732"/>
      <c r="BG63" s="742"/>
      <c r="BH63" s="520" t="s">
        <v>3782</v>
      </c>
      <c r="BI63" s="743"/>
      <c r="BJ63" s="699"/>
      <c r="BK63" s="695">
        <f>ROUNDDOWN(BI63*BJ63,0)</f>
        <v>0</v>
      </c>
      <c r="BL63" s="699"/>
      <c r="BM63" s="520" t="s">
        <v>3782</v>
      </c>
      <c r="BN63" s="520" t="s">
        <v>3782</v>
      </c>
      <c r="BO63" s="734" t="s">
        <v>3782</v>
      </c>
      <c r="BP63" s="520" t="s">
        <v>3782</v>
      </c>
      <c r="BQ63" s="520" t="s">
        <v>3782</v>
      </c>
      <c r="BR63" s="520" t="s">
        <v>3782</v>
      </c>
      <c r="BS63" s="520" t="s">
        <v>3782</v>
      </c>
      <c r="BT63" s="520" t="s">
        <v>3782</v>
      </c>
      <c r="BU63" s="520" t="s">
        <v>3782</v>
      </c>
      <c r="BV63" s="520" t="s">
        <v>3782</v>
      </c>
      <c r="BW63" s="520" t="s">
        <v>3782</v>
      </c>
      <c r="BX63" s="520" t="s">
        <v>3782</v>
      </c>
      <c r="BY63" s="520" t="s">
        <v>3782</v>
      </c>
      <c r="BZ63" s="520" t="s">
        <v>3782</v>
      </c>
      <c r="CA63" s="520" t="s">
        <v>3782</v>
      </c>
      <c r="CB63" s="520" t="s">
        <v>3782</v>
      </c>
      <c r="CC63" s="738" t="s">
        <v>3782</v>
      </c>
      <c r="CD63" s="738" t="s">
        <v>3782</v>
      </c>
      <c r="CE63" s="603" t="str">
        <f t="shared" si="44"/>
        <v>-</v>
      </c>
      <c r="CF63" s="607" t="str">
        <f>IF(OR(CE63=0,$E$9=0),"-",ROUND(CE63/$E$9,3)*100)</f>
        <v>-</v>
      </c>
    </row>
    <row r="64" spans="1:84" s="415" customFormat="1" ht="18.75" customHeight="1">
      <c r="A64" s="478" t="str">
        <f t="shared" si="43"/>
        <v/>
      </c>
      <c r="B64" s="477" t="str">
        <f t="shared" si="43"/>
        <v/>
      </c>
      <c r="C64" s="479" t="str">
        <f t="shared" si="43"/>
        <v/>
      </c>
      <c r="D64" s="477" t="str">
        <f t="shared" si="43"/>
        <v/>
      </c>
      <c r="E64" s="493" t="str">
        <f t="shared" si="43"/>
        <v/>
      </c>
      <c r="F64" s="480"/>
      <c r="G64" s="476"/>
      <c r="H64" s="795" t="s">
        <v>3782</v>
      </c>
      <c r="I64" s="798" t="s">
        <v>24</v>
      </c>
      <c r="J64" s="734" t="s">
        <v>3782</v>
      </c>
      <c r="K64" s="520" t="s">
        <v>3782</v>
      </c>
      <c r="L64" s="520" t="s">
        <v>3782</v>
      </c>
      <c r="M64" s="520" t="s">
        <v>3782</v>
      </c>
      <c r="N64" s="520" t="s">
        <v>3782</v>
      </c>
      <c r="O64" s="520" t="s">
        <v>3782</v>
      </c>
      <c r="P64" s="520" t="s">
        <v>3782</v>
      </c>
      <c r="Q64" s="520" t="s">
        <v>3782</v>
      </c>
      <c r="R64" s="520" t="s">
        <v>3782</v>
      </c>
      <c r="S64" s="520" t="s">
        <v>3782</v>
      </c>
      <c r="T64" s="520" t="s">
        <v>3782</v>
      </c>
      <c r="U64" s="520" t="s">
        <v>3782</v>
      </c>
      <c r="V64" s="520" t="s">
        <v>3782</v>
      </c>
      <c r="W64" s="520" t="s">
        <v>3782</v>
      </c>
      <c r="X64" s="520" t="s">
        <v>3782</v>
      </c>
      <c r="Y64" s="520" t="s">
        <v>3782</v>
      </c>
      <c r="Z64" s="520" t="s">
        <v>3782</v>
      </c>
      <c r="AA64" s="520" t="s">
        <v>3782</v>
      </c>
      <c r="AB64" s="520" t="s">
        <v>3782</v>
      </c>
      <c r="AC64" s="520" t="s">
        <v>3782</v>
      </c>
      <c r="AD64" s="520" t="s">
        <v>3782</v>
      </c>
      <c r="AE64" s="520" t="s">
        <v>3782</v>
      </c>
      <c r="AF64" s="520" t="s">
        <v>3782</v>
      </c>
      <c r="AG64" s="738" t="s">
        <v>3782</v>
      </c>
      <c r="AH64" s="520" t="s">
        <v>3782</v>
      </c>
      <c r="AI64" s="520" t="s">
        <v>3782</v>
      </c>
      <c r="AJ64" s="520" t="s">
        <v>3782</v>
      </c>
      <c r="AK64" s="738" t="s">
        <v>3782</v>
      </c>
      <c r="AL64" s="734" t="s">
        <v>3782</v>
      </c>
      <c r="AM64" s="520" t="s">
        <v>3782</v>
      </c>
      <c r="AN64" s="738" t="s">
        <v>3782</v>
      </c>
      <c r="AO64" s="734" t="s">
        <v>3782</v>
      </c>
      <c r="AP64" s="520" t="s">
        <v>3782</v>
      </c>
      <c r="AQ64" s="520" t="s">
        <v>3782</v>
      </c>
      <c r="AR64" s="520" t="s">
        <v>3782</v>
      </c>
      <c r="AS64" s="520" t="s">
        <v>3782</v>
      </c>
      <c r="AT64" s="520" t="s">
        <v>3782</v>
      </c>
      <c r="AU64" s="520" t="s">
        <v>3782</v>
      </c>
      <c r="AV64" s="520" t="s">
        <v>3782</v>
      </c>
      <c r="AW64" s="738" t="s">
        <v>3782</v>
      </c>
      <c r="AX64" s="734" t="s">
        <v>3782</v>
      </c>
      <c r="AY64" s="520" t="s">
        <v>3782</v>
      </c>
      <c r="AZ64" s="520" t="s">
        <v>3782</v>
      </c>
      <c r="BA64" s="520" t="s">
        <v>3782</v>
      </c>
      <c r="BB64" s="520" t="s">
        <v>3782</v>
      </c>
      <c r="BC64" s="738" t="s">
        <v>3782</v>
      </c>
      <c r="BD64" s="731"/>
      <c r="BE64" s="697"/>
      <c r="BF64" s="732"/>
      <c r="BG64" s="742"/>
      <c r="BH64" s="520" t="s">
        <v>3782</v>
      </c>
      <c r="BI64" s="743"/>
      <c r="BJ64" s="699"/>
      <c r="BK64" s="695">
        <f>ROUNDDOWN(BI64*BJ64,0)</f>
        <v>0</v>
      </c>
      <c r="BL64" s="699"/>
      <c r="BM64" s="520" t="s">
        <v>3782</v>
      </c>
      <c r="BN64" s="520" t="s">
        <v>3782</v>
      </c>
      <c r="BO64" s="734" t="s">
        <v>3782</v>
      </c>
      <c r="BP64" s="520" t="s">
        <v>3782</v>
      </c>
      <c r="BQ64" s="520" t="s">
        <v>3782</v>
      </c>
      <c r="BR64" s="520" t="s">
        <v>3782</v>
      </c>
      <c r="BS64" s="520" t="s">
        <v>3782</v>
      </c>
      <c r="BT64" s="520" t="s">
        <v>3782</v>
      </c>
      <c r="BU64" s="520" t="s">
        <v>3782</v>
      </c>
      <c r="BV64" s="520" t="s">
        <v>3782</v>
      </c>
      <c r="BW64" s="520" t="s">
        <v>3782</v>
      </c>
      <c r="BX64" s="520" t="s">
        <v>3782</v>
      </c>
      <c r="BY64" s="520" t="s">
        <v>3782</v>
      </c>
      <c r="BZ64" s="520" t="s">
        <v>3782</v>
      </c>
      <c r="CA64" s="520" t="s">
        <v>3782</v>
      </c>
      <c r="CB64" s="520" t="s">
        <v>3782</v>
      </c>
      <c r="CC64" s="738" t="s">
        <v>3782</v>
      </c>
      <c r="CD64" s="738" t="s">
        <v>3782</v>
      </c>
      <c r="CE64" s="603" t="str">
        <f t="shared" si="44"/>
        <v>-</v>
      </c>
      <c r="CF64" s="607" t="str">
        <f>IF(OR(CE64=0,$E$9=0),"-",ROUND(CE64/$E$9,3)*100)</f>
        <v>-</v>
      </c>
    </row>
    <row r="65" spans="1:84" s="415" customFormat="1" ht="18.75" customHeight="1">
      <c r="A65" s="478" t="str">
        <f t="shared" si="43"/>
        <v/>
      </c>
      <c r="B65" s="477" t="str">
        <f t="shared" si="43"/>
        <v/>
      </c>
      <c r="C65" s="479" t="str">
        <f t="shared" si="43"/>
        <v/>
      </c>
      <c r="D65" s="477" t="str">
        <f t="shared" si="43"/>
        <v/>
      </c>
      <c r="E65" s="493" t="str">
        <f t="shared" si="43"/>
        <v/>
      </c>
      <c r="F65" s="480"/>
      <c r="G65" s="476"/>
      <c r="H65" s="795" t="s">
        <v>3782</v>
      </c>
      <c r="I65" s="798" t="s">
        <v>24</v>
      </c>
      <c r="J65" s="734" t="s">
        <v>3782</v>
      </c>
      <c r="K65" s="520" t="s">
        <v>3782</v>
      </c>
      <c r="L65" s="520" t="s">
        <v>3782</v>
      </c>
      <c r="M65" s="520" t="s">
        <v>3782</v>
      </c>
      <c r="N65" s="520" t="s">
        <v>3782</v>
      </c>
      <c r="O65" s="520" t="s">
        <v>3782</v>
      </c>
      <c r="P65" s="520" t="s">
        <v>3782</v>
      </c>
      <c r="Q65" s="520" t="s">
        <v>3782</v>
      </c>
      <c r="R65" s="520" t="s">
        <v>3782</v>
      </c>
      <c r="S65" s="520" t="s">
        <v>3782</v>
      </c>
      <c r="T65" s="520" t="s">
        <v>3782</v>
      </c>
      <c r="U65" s="520" t="s">
        <v>3782</v>
      </c>
      <c r="V65" s="520" t="s">
        <v>3782</v>
      </c>
      <c r="W65" s="520" t="s">
        <v>3782</v>
      </c>
      <c r="X65" s="520" t="s">
        <v>3782</v>
      </c>
      <c r="Y65" s="520" t="s">
        <v>3782</v>
      </c>
      <c r="Z65" s="520" t="s">
        <v>3782</v>
      </c>
      <c r="AA65" s="520" t="s">
        <v>3782</v>
      </c>
      <c r="AB65" s="520" t="s">
        <v>3782</v>
      </c>
      <c r="AC65" s="520" t="s">
        <v>3782</v>
      </c>
      <c r="AD65" s="520" t="s">
        <v>3782</v>
      </c>
      <c r="AE65" s="520" t="s">
        <v>3782</v>
      </c>
      <c r="AF65" s="520" t="s">
        <v>3782</v>
      </c>
      <c r="AG65" s="738" t="s">
        <v>3782</v>
      </c>
      <c r="AH65" s="520" t="s">
        <v>3782</v>
      </c>
      <c r="AI65" s="520" t="s">
        <v>3782</v>
      </c>
      <c r="AJ65" s="520" t="s">
        <v>3782</v>
      </c>
      <c r="AK65" s="738" t="s">
        <v>3782</v>
      </c>
      <c r="AL65" s="734" t="s">
        <v>3782</v>
      </c>
      <c r="AM65" s="520" t="s">
        <v>3782</v>
      </c>
      <c r="AN65" s="738" t="s">
        <v>3782</v>
      </c>
      <c r="AO65" s="734" t="s">
        <v>3782</v>
      </c>
      <c r="AP65" s="520" t="s">
        <v>3782</v>
      </c>
      <c r="AQ65" s="520" t="s">
        <v>3782</v>
      </c>
      <c r="AR65" s="520" t="s">
        <v>3782</v>
      </c>
      <c r="AS65" s="520" t="s">
        <v>3782</v>
      </c>
      <c r="AT65" s="520" t="s">
        <v>3782</v>
      </c>
      <c r="AU65" s="520" t="s">
        <v>3782</v>
      </c>
      <c r="AV65" s="520" t="s">
        <v>3782</v>
      </c>
      <c r="AW65" s="738" t="s">
        <v>3782</v>
      </c>
      <c r="AX65" s="734" t="s">
        <v>3782</v>
      </c>
      <c r="AY65" s="520" t="s">
        <v>3782</v>
      </c>
      <c r="AZ65" s="520" t="s">
        <v>3782</v>
      </c>
      <c r="BA65" s="520" t="s">
        <v>3782</v>
      </c>
      <c r="BB65" s="520" t="s">
        <v>3782</v>
      </c>
      <c r="BC65" s="738" t="s">
        <v>3782</v>
      </c>
      <c r="BD65" s="731"/>
      <c r="BE65" s="697"/>
      <c r="BF65" s="732"/>
      <c r="BG65" s="742"/>
      <c r="BH65" s="520" t="s">
        <v>3782</v>
      </c>
      <c r="BI65" s="743"/>
      <c r="BJ65" s="699"/>
      <c r="BK65" s="695">
        <f>ROUNDDOWN(BI65*BJ65,0)</f>
        <v>0</v>
      </c>
      <c r="BL65" s="699"/>
      <c r="BM65" s="520" t="s">
        <v>3782</v>
      </c>
      <c r="BN65" s="520" t="s">
        <v>3782</v>
      </c>
      <c r="BO65" s="734" t="s">
        <v>3782</v>
      </c>
      <c r="BP65" s="520" t="s">
        <v>3782</v>
      </c>
      <c r="BQ65" s="520" t="s">
        <v>3782</v>
      </c>
      <c r="BR65" s="520" t="s">
        <v>3782</v>
      </c>
      <c r="BS65" s="520" t="s">
        <v>3782</v>
      </c>
      <c r="BT65" s="520" t="s">
        <v>3782</v>
      </c>
      <c r="BU65" s="520" t="s">
        <v>3782</v>
      </c>
      <c r="BV65" s="520" t="s">
        <v>3782</v>
      </c>
      <c r="BW65" s="520" t="s">
        <v>3782</v>
      </c>
      <c r="BX65" s="520" t="s">
        <v>3782</v>
      </c>
      <c r="BY65" s="520" t="s">
        <v>3782</v>
      </c>
      <c r="BZ65" s="520" t="s">
        <v>3782</v>
      </c>
      <c r="CA65" s="520" t="s">
        <v>3782</v>
      </c>
      <c r="CB65" s="520" t="s">
        <v>3782</v>
      </c>
      <c r="CC65" s="738" t="s">
        <v>3782</v>
      </c>
      <c r="CD65" s="738" t="s">
        <v>3782</v>
      </c>
      <c r="CE65" s="603" t="str">
        <f t="shared" si="44"/>
        <v>-</v>
      </c>
      <c r="CF65" s="607" t="str">
        <f>IF(OR(CE65=0,$E$9=0),"-",ROUND(CE65/$E$9,3)*100)</f>
        <v>-</v>
      </c>
    </row>
    <row r="66" spans="1:84" s="415" customFormat="1" ht="18.75" customHeight="1">
      <c r="A66" s="478" t="str">
        <f t="shared" si="43"/>
        <v/>
      </c>
      <c r="B66" s="477" t="str">
        <f t="shared" si="43"/>
        <v/>
      </c>
      <c r="C66" s="479" t="str">
        <f t="shared" si="43"/>
        <v/>
      </c>
      <c r="D66" s="477" t="str">
        <f t="shared" si="43"/>
        <v/>
      </c>
      <c r="E66" s="493" t="str">
        <f t="shared" si="43"/>
        <v/>
      </c>
      <c r="F66" s="480"/>
      <c r="G66" s="476"/>
      <c r="H66" s="795" t="s">
        <v>3782</v>
      </c>
      <c r="I66" s="798" t="s">
        <v>24</v>
      </c>
      <c r="J66" s="734" t="s">
        <v>3782</v>
      </c>
      <c r="K66" s="520" t="s">
        <v>3782</v>
      </c>
      <c r="L66" s="520" t="s">
        <v>3782</v>
      </c>
      <c r="M66" s="520" t="s">
        <v>3782</v>
      </c>
      <c r="N66" s="520" t="s">
        <v>3782</v>
      </c>
      <c r="O66" s="520" t="s">
        <v>3782</v>
      </c>
      <c r="P66" s="520" t="s">
        <v>3782</v>
      </c>
      <c r="Q66" s="520" t="s">
        <v>3782</v>
      </c>
      <c r="R66" s="520" t="s">
        <v>3782</v>
      </c>
      <c r="S66" s="520" t="s">
        <v>3782</v>
      </c>
      <c r="T66" s="520" t="s">
        <v>3782</v>
      </c>
      <c r="U66" s="520" t="s">
        <v>3782</v>
      </c>
      <c r="V66" s="520" t="s">
        <v>3782</v>
      </c>
      <c r="W66" s="520" t="s">
        <v>3782</v>
      </c>
      <c r="X66" s="520" t="s">
        <v>3782</v>
      </c>
      <c r="Y66" s="520" t="s">
        <v>3782</v>
      </c>
      <c r="Z66" s="520" t="s">
        <v>3782</v>
      </c>
      <c r="AA66" s="520" t="s">
        <v>3782</v>
      </c>
      <c r="AB66" s="520" t="s">
        <v>3782</v>
      </c>
      <c r="AC66" s="520" t="s">
        <v>3782</v>
      </c>
      <c r="AD66" s="520" t="s">
        <v>3782</v>
      </c>
      <c r="AE66" s="520" t="s">
        <v>3782</v>
      </c>
      <c r="AF66" s="520" t="s">
        <v>3782</v>
      </c>
      <c r="AG66" s="738" t="s">
        <v>3782</v>
      </c>
      <c r="AH66" s="520" t="s">
        <v>3782</v>
      </c>
      <c r="AI66" s="520" t="s">
        <v>3782</v>
      </c>
      <c r="AJ66" s="520" t="s">
        <v>3782</v>
      </c>
      <c r="AK66" s="738" t="s">
        <v>3782</v>
      </c>
      <c r="AL66" s="734" t="s">
        <v>3782</v>
      </c>
      <c r="AM66" s="520" t="s">
        <v>3782</v>
      </c>
      <c r="AN66" s="738" t="s">
        <v>3782</v>
      </c>
      <c r="AO66" s="734" t="s">
        <v>3782</v>
      </c>
      <c r="AP66" s="520" t="s">
        <v>3782</v>
      </c>
      <c r="AQ66" s="520" t="s">
        <v>3782</v>
      </c>
      <c r="AR66" s="520" t="s">
        <v>3782</v>
      </c>
      <c r="AS66" s="520" t="s">
        <v>3782</v>
      </c>
      <c r="AT66" s="520" t="s">
        <v>3782</v>
      </c>
      <c r="AU66" s="520" t="s">
        <v>3782</v>
      </c>
      <c r="AV66" s="520" t="s">
        <v>3782</v>
      </c>
      <c r="AW66" s="738" t="s">
        <v>3782</v>
      </c>
      <c r="AX66" s="734" t="s">
        <v>3782</v>
      </c>
      <c r="AY66" s="520" t="s">
        <v>3782</v>
      </c>
      <c r="AZ66" s="520" t="s">
        <v>3782</v>
      </c>
      <c r="BA66" s="520" t="s">
        <v>3782</v>
      </c>
      <c r="BB66" s="520" t="s">
        <v>3782</v>
      </c>
      <c r="BC66" s="738" t="s">
        <v>3782</v>
      </c>
      <c r="BD66" s="731"/>
      <c r="BE66" s="697"/>
      <c r="BF66" s="732"/>
      <c r="BG66" s="742"/>
      <c r="BH66" s="520" t="s">
        <v>3782</v>
      </c>
      <c r="BI66" s="743"/>
      <c r="BJ66" s="699"/>
      <c r="BK66" s="695">
        <f>ROUNDDOWN(BI66*BJ66,0)</f>
        <v>0</v>
      </c>
      <c r="BL66" s="699"/>
      <c r="BM66" s="520" t="s">
        <v>3782</v>
      </c>
      <c r="BN66" s="520" t="s">
        <v>3782</v>
      </c>
      <c r="BO66" s="734" t="s">
        <v>3782</v>
      </c>
      <c r="BP66" s="520" t="s">
        <v>3782</v>
      </c>
      <c r="BQ66" s="520" t="s">
        <v>3782</v>
      </c>
      <c r="BR66" s="520" t="s">
        <v>3782</v>
      </c>
      <c r="BS66" s="520" t="s">
        <v>3782</v>
      </c>
      <c r="BT66" s="520" t="s">
        <v>3782</v>
      </c>
      <c r="BU66" s="520" t="s">
        <v>3782</v>
      </c>
      <c r="BV66" s="520" t="s">
        <v>3782</v>
      </c>
      <c r="BW66" s="520" t="s">
        <v>3782</v>
      </c>
      <c r="BX66" s="520" t="s">
        <v>3782</v>
      </c>
      <c r="BY66" s="520" t="s">
        <v>3782</v>
      </c>
      <c r="BZ66" s="520" t="s">
        <v>3782</v>
      </c>
      <c r="CA66" s="520" t="s">
        <v>3782</v>
      </c>
      <c r="CB66" s="520" t="s">
        <v>3782</v>
      </c>
      <c r="CC66" s="738" t="s">
        <v>3782</v>
      </c>
      <c r="CD66" s="738" t="s">
        <v>3782</v>
      </c>
      <c r="CE66" s="603" t="str">
        <f t="shared" si="44"/>
        <v>-</v>
      </c>
      <c r="CF66" s="607" t="str">
        <f>IF(OR(CE66=0,$E$9=0),"-",ROUND(CE66/$E$9,3)*100)</f>
        <v>-</v>
      </c>
    </row>
    <row r="67" spans="1:84" s="415" customFormat="1" ht="18.75" customHeight="1">
      <c r="A67" s="478" t="str">
        <f t="shared" si="43"/>
        <v/>
      </c>
      <c r="B67" s="477" t="str">
        <f t="shared" si="43"/>
        <v/>
      </c>
      <c r="C67" s="479" t="str">
        <f t="shared" si="43"/>
        <v/>
      </c>
      <c r="D67" s="477" t="str">
        <f t="shared" si="43"/>
        <v/>
      </c>
      <c r="E67" s="493" t="str">
        <f t="shared" si="43"/>
        <v/>
      </c>
      <c r="F67" s="480"/>
      <c r="G67" s="476"/>
      <c r="H67" s="795" t="s">
        <v>3782</v>
      </c>
      <c r="I67" s="798" t="s">
        <v>24</v>
      </c>
      <c r="J67" s="734" t="s">
        <v>3782</v>
      </c>
      <c r="K67" s="520" t="s">
        <v>3782</v>
      </c>
      <c r="L67" s="520" t="s">
        <v>3782</v>
      </c>
      <c r="M67" s="520" t="s">
        <v>3782</v>
      </c>
      <c r="N67" s="520" t="s">
        <v>3782</v>
      </c>
      <c r="O67" s="520" t="s">
        <v>3782</v>
      </c>
      <c r="P67" s="520" t="s">
        <v>3782</v>
      </c>
      <c r="Q67" s="520" t="s">
        <v>3782</v>
      </c>
      <c r="R67" s="520" t="s">
        <v>3782</v>
      </c>
      <c r="S67" s="520" t="s">
        <v>3782</v>
      </c>
      <c r="T67" s="520" t="s">
        <v>3782</v>
      </c>
      <c r="U67" s="520" t="s">
        <v>3782</v>
      </c>
      <c r="V67" s="520" t="s">
        <v>3782</v>
      </c>
      <c r="W67" s="520" t="s">
        <v>3782</v>
      </c>
      <c r="X67" s="520" t="s">
        <v>3782</v>
      </c>
      <c r="Y67" s="520" t="s">
        <v>3782</v>
      </c>
      <c r="Z67" s="520" t="s">
        <v>3782</v>
      </c>
      <c r="AA67" s="520" t="s">
        <v>3782</v>
      </c>
      <c r="AB67" s="520" t="s">
        <v>3782</v>
      </c>
      <c r="AC67" s="520" t="s">
        <v>3782</v>
      </c>
      <c r="AD67" s="520" t="s">
        <v>3782</v>
      </c>
      <c r="AE67" s="520" t="s">
        <v>3782</v>
      </c>
      <c r="AF67" s="520" t="s">
        <v>3782</v>
      </c>
      <c r="AG67" s="738" t="s">
        <v>3782</v>
      </c>
      <c r="AH67" s="520" t="s">
        <v>3782</v>
      </c>
      <c r="AI67" s="520" t="s">
        <v>3782</v>
      </c>
      <c r="AJ67" s="520" t="s">
        <v>3782</v>
      </c>
      <c r="AK67" s="738" t="s">
        <v>3782</v>
      </c>
      <c r="AL67" s="734" t="s">
        <v>3782</v>
      </c>
      <c r="AM67" s="520" t="s">
        <v>3782</v>
      </c>
      <c r="AN67" s="738" t="s">
        <v>3782</v>
      </c>
      <c r="AO67" s="734" t="s">
        <v>3782</v>
      </c>
      <c r="AP67" s="520" t="s">
        <v>3782</v>
      </c>
      <c r="AQ67" s="520" t="s">
        <v>3782</v>
      </c>
      <c r="AR67" s="520" t="s">
        <v>3782</v>
      </c>
      <c r="AS67" s="520" t="s">
        <v>3782</v>
      </c>
      <c r="AT67" s="520" t="s">
        <v>3782</v>
      </c>
      <c r="AU67" s="520" t="s">
        <v>3782</v>
      </c>
      <c r="AV67" s="520" t="s">
        <v>3782</v>
      </c>
      <c r="AW67" s="738" t="s">
        <v>3782</v>
      </c>
      <c r="AX67" s="734" t="s">
        <v>3782</v>
      </c>
      <c r="AY67" s="520" t="s">
        <v>3782</v>
      </c>
      <c r="AZ67" s="520" t="s">
        <v>3782</v>
      </c>
      <c r="BA67" s="520" t="s">
        <v>3782</v>
      </c>
      <c r="BB67" s="520" t="s">
        <v>3782</v>
      </c>
      <c r="BC67" s="738" t="s">
        <v>3782</v>
      </c>
      <c r="BD67" s="731"/>
      <c r="BE67" s="697"/>
      <c r="BF67" s="732"/>
      <c r="BG67" s="742"/>
      <c r="BH67" s="520" t="s">
        <v>3782</v>
      </c>
      <c r="BI67" s="743"/>
      <c r="BJ67" s="699"/>
      <c r="BK67" s="695">
        <f>ROUNDDOWN(BI67*BJ67,0)</f>
        <v>0</v>
      </c>
      <c r="BL67" s="699"/>
      <c r="BM67" s="520" t="s">
        <v>3782</v>
      </c>
      <c r="BN67" s="520" t="s">
        <v>3782</v>
      </c>
      <c r="BO67" s="734" t="s">
        <v>3782</v>
      </c>
      <c r="BP67" s="520" t="s">
        <v>3782</v>
      </c>
      <c r="BQ67" s="520" t="s">
        <v>3782</v>
      </c>
      <c r="BR67" s="520" t="s">
        <v>3782</v>
      </c>
      <c r="BS67" s="520" t="s">
        <v>3782</v>
      </c>
      <c r="BT67" s="520" t="s">
        <v>3782</v>
      </c>
      <c r="BU67" s="520" t="s">
        <v>3782</v>
      </c>
      <c r="BV67" s="520" t="s">
        <v>3782</v>
      </c>
      <c r="BW67" s="520" t="s">
        <v>3782</v>
      </c>
      <c r="BX67" s="520" t="s">
        <v>3782</v>
      </c>
      <c r="BY67" s="520" t="s">
        <v>3782</v>
      </c>
      <c r="BZ67" s="520" t="s">
        <v>3782</v>
      </c>
      <c r="CA67" s="520" t="s">
        <v>3782</v>
      </c>
      <c r="CB67" s="520" t="s">
        <v>3782</v>
      </c>
      <c r="CC67" s="738" t="s">
        <v>3782</v>
      </c>
      <c r="CD67" s="738" t="s">
        <v>3782</v>
      </c>
      <c r="CE67" s="603" t="str">
        <f t="shared" si="44"/>
        <v>-</v>
      </c>
      <c r="CF67" s="607" t="str">
        <f>IF(OR(CE67=0,$E$9=0),"-",ROUND(CE67/$E$9,3)*100)</f>
        <v>-</v>
      </c>
    </row>
    <row r="68" spans="1:84" s="415" customFormat="1" ht="18.75" customHeight="1" thickBot="1">
      <c r="A68" s="481" t="str">
        <f t="shared" si="43"/>
        <v/>
      </c>
      <c r="B68" s="482" t="str">
        <f t="shared" si="43"/>
        <v/>
      </c>
      <c r="C68" s="483" t="str">
        <f t="shared" si="43"/>
        <v/>
      </c>
      <c r="D68" s="482" t="str">
        <f t="shared" si="43"/>
        <v/>
      </c>
      <c r="E68" s="529" t="str">
        <f t="shared" si="43"/>
        <v/>
      </c>
      <c r="F68" s="484"/>
      <c r="G68" s="485"/>
      <c r="H68" s="796" t="s">
        <v>3782</v>
      </c>
      <c r="I68" s="799" t="s">
        <v>24</v>
      </c>
      <c r="J68" s="737" t="s">
        <v>3782</v>
      </c>
      <c r="K68" s="536" t="s">
        <v>3782</v>
      </c>
      <c r="L68" s="536" t="s">
        <v>3782</v>
      </c>
      <c r="M68" s="536" t="s">
        <v>3782</v>
      </c>
      <c r="N68" s="536" t="s">
        <v>3782</v>
      </c>
      <c r="O68" s="536" t="s">
        <v>3782</v>
      </c>
      <c r="P68" s="536" t="s">
        <v>3782</v>
      </c>
      <c r="Q68" s="536" t="s">
        <v>3782</v>
      </c>
      <c r="R68" s="536" t="s">
        <v>3782</v>
      </c>
      <c r="S68" s="536" t="s">
        <v>3782</v>
      </c>
      <c r="T68" s="536" t="s">
        <v>3782</v>
      </c>
      <c r="U68" s="536" t="s">
        <v>3782</v>
      </c>
      <c r="V68" s="536" t="s">
        <v>3782</v>
      </c>
      <c r="W68" s="536" t="s">
        <v>3782</v>
      </c>
      <c r="X68" s="536" t="s">
        <v>3782</v>
      </c>
      <c r="Y68" s="536" t="s">
        <v>3782</v>
      </c>
      <c r="Z68" s="536" t="s">
        <v>3782</v>
      </c>
      <c r="AA68" s="536" t="s">
        <v>3782</v>
      </c>
      <c r="AB68" s="536" t="s">
        <v>3782</v>
      </c>
      <c r="AC68" s="536" t="s">
        <v>3782</v>
      </c>
      <c r="AD68" s="536" t="s">
        <v>3782</v>
      </c>
      <c r="AE68" s="536" t="s">
        <v>3782</v>
      </c>
      <c r="AF68" s="536" t="s">
        <v>3782</v>
      </c>
      <c r="AG68" s="744" t="s">
        <v>3782</v>
      </c>
      <c r="AH68" s="536" t="s">
        <v>3782</v>
      </c>
      <c r="AI68" s="536" t="s">
        <v>3782</v>
      </c>
      <c r="AJ68" s="536" t="s">
        <v>3782</v>
      </c>
      <c r="AK68" s="744" t="s">
        <v>3782</v>
      </c>
      <c r="AL68" s="737" t="s">
        <v>3782</v>
      </c>
      <c r="AM68" s="536" t="s">
        <v>3782</v>
      </c>
      <c r="AN68" s="744" t="s">
        <v>3782</v>
      </c>
      <c r="AO68" s="737" t="s">
        <v>3782</v>
      </c>
      <c r="AP68" s="536" t="s">
        <v>3782</v>
      </c>
      <c r="AQ68" s="536" t="s">
        <v>3782</v>
      </c>
      <c r="AR68" s="536" t="s">
        <v>3782</v>
      </c>
      <c r="AS68" s="536" t="s">
        <v>3782</v>
      </c>
      <c r="AT68" s="536" t="s">
        <v>3782</v>
      </c>
      <c r="AU68" s="536" t="s">
        <v>3782</v>
      </c>
      <c r="AV68" s="536" t="s">
        <v>3782</v>
      </c>
      <c r="AW68" s="744" t="s">
        <v>3782</v>
      </c>
      <c r="AX68" s="737" t="s">
        <v>3782</v>
      </c>
      <c r="AY68" s="536" t="s">
        <v>3782</v>
      </c>
      <c r="AZ68" s="536" t="s">
        <v>3782</v>
      </c>
      <c r="BA68" s="536" t="s">
        <v>3782</v>
      </c>
      <c r="BB68" s="536" t="s">
        <v>3782</v>
      </c>
      <c r="BC68" s="744" t="s">
        <v>3782</v>
      </c>
      <c r="BD68" s="735"/>
      <c r="BE68" s="702"/>
      <c r="BF68" s="736"/>
      <c r="BG68" s="745"/>
      <c r="BH68" s="536" t="s">
        <v>3782</v>
      </c>
      <c r="BI68" s="746"/>
      <c r="BJ68" s="704"/>
      <c r="BK68" s="707">
        <f t="shared" si="45"/>
        <v>0</v>
      </c>
      <c r="BL68" s="704"/>
      <c r="BM68" s="536" t="s">
        <v>3782</v>
      </c>
      <c r="BN68" s="536" t="s">
        <v>3782</v>
      </c>
      <c r="BO68" s="737" t="s">
        <v>3782</v>
      </c>
      <c r="BP68" s="536" t="s">
        <v>3782</v>
      </c>
      <c r="BQ68" s="536" t="s">
        <v>3782</v>
      </c>
      <c r="BR68" s="536" t="s">
        <v>3782</v>
      </c>
      <c r="BS68" s="536" t="s">
        <v>3782</v>
      </c>
      <c r="BT68" s="536" t="s">
        <v>3782</v>
      </c>
      <c r="BU68" s="536" t="s">
        <v>3782</v>
      </c>
      <c r="BV68" s="536" t="s">
        <v>3782</v>
      </c>
      <c r="BW68" s="536" t="s">
        <v>3782</v>
      </c>
      <c r="BX68" s="536" t="s">
        <v>3782</v>
      </c>
      <c r="BY68" s="536" t="s">
        <v>3782</v>
      </c>
      <c r="BZ68" s="536" t="s">
        <v>3782</v>
      </c>
      <c r="CA68" s="536" t="s">
        <v>3782</v>
      </c>
      <c r="CB68" s="536" t="s">
        <v>3782</v>
      </c>
      <c r="CC68" s="744" t="s">
        <v>3782</v>
      </c>
      <c r="CD68" s="744" t="s">
        <v>3782</v>
      </c>
      <c r="CE68" s="543" t="str">
        <f t="shared" si="44"/>
        <v>-</v>
      </c>
      <c r="CF68" s="610" t="str">
        <f t="shared" si="46"/>
        <v>-</v>
      </c>
    </row>
    <row r="69" spans="1:84" s="425" customFormat="1" ht="18.75" customHeight="1">
      <c r="A69" s="257"/>
      <c r="B69" s="257"/>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O69" s="257"/>
      <c r="AP69" s="257"/>
      <c r="AQ69" s="257"/>
      <c r="AR69" s="257"/>
      <c r="AS69" s="257"/>
      <c r="AT69" s="257"/>
      <c r="AU69" s="257"/>
      <c r="AV69" s="257"/>
      <c r="AW69" s="257"/>
      <c r="AX69" s="257"/>
      <c r="AY69" s="257"/>
      <c r="AZ69" s="257"/>
      <c r="BA69" s="257"/>
      <c r="BB69" s="257"/>
      <c r="BC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row>
  </sheetData>
  <sheetProtection algorithmName="SHA-512" hashValue="vW/ppd42cbGDqUDqTjhfTucMlHK1NhyqtD0GIddVPZYcXBMDWBgQ8KlG3LfbR6ZVAiOqy5pj3i/uwkjG3ewqiQ==" saltValue="FXqmKXN3+S9/ceKB8bwJwQ==" spinCount="100000" sheet="1" objects="1" scenarios="1"/>
  <mergeCells count="125">
    <mergeCell ref="BD7:BF7"/>
    <mergeCell ref="BG7:BG8"/>
    <mergeCell ref="BH7:BH8"/>
    <mergeCell ref="CF7:CF8"/>
    <mergeCell ref="A27:A28"/>
    <mergeCell ref="B27:B28"/>
    <mergeCell ref="C27:C28"/>
    <mergeCell ref="D27:D28"/>
    <mergeCell ref="E27:E28"/>
    <mergeCell ref="G7:G8"/>
    <mergeCell ref="AO7:AO8"/>
    <mergeCell ref="A7:A8"/>
    <mergeCell ref="B7:B8"/>
    <mergeCell ref="C7:C8"/>
    <mergeCell ref="D7:D8"/>
    <mergeCell ref="E7:E8"/>
    <mergeCell ref="F7:F8"/>
    <mergeCell ref="AQ27:AQ28"/>
    <mergeCell ref="BC27:BC28"/>
    <mergeCell ref="AJ27:AJ28"/>
    <mergeCell ref="F27:F28"/>
    <mergeCell ref="G27:G28"/>
    <mergeCell ref="H27:H28"/>
    <mergeCell ref="I27:I28"/>
    <mergeCell ref="AR7:AR8"/>
    <mergeCell ref="H7:H8"/>
    <mergeCell ref="I7:I8"/>
    <mergeCell ref="AI7:AI8"/>
    <mergeCell ref="AK7:AK8"/>
    <mergeCell ref="CA27:CA28"/>
    <mergeCell ref="CF27:CF28"/>
    <mergeCell ref="A52:A53"/>
    <mergeCell ref="B52:B53"/>
    <mergeCell ref="C52:C53"/>
    <mergeCell ref="D52:D53"/>
    <mergeCell ref="E52:E53"/>
    <mergeCell ref="F52:F53"/>
    <mergeCell ref="G52:G53"/>
    <mergeCell ref="H52:H53"/>
    <mergeCell ref="BU27:BU28"/>
    <mergeCell ref="BV27:BV28"/>
    <mergeCell ref="BW27:BW28"/>
    <mergeCell ref="BX27:BX28"/>
    <mergeCell ref="BY27:BY28"/>
    <mergeCell ref="BZ27:BZ28"/>
    <mergeCell ref="BD27:BF27"/>
    <mergeCell ref="BG27:BG28"/>
    <mergeCell ref="BH27:BH28"/>
    <mergeCell ref="BS27:BS28"/>
    <mergeCell ref="BT27:BT28"/>
    <mergeCell ref="AI27:AI28"/>
    <mergeCell ref="AK27:AK28"/>
    <mergeCell ref="AO27:AO28"/>
    <mergeCell ref="P52:P53"/>
    <mergeCell ref="Q52:Q53"/>
    <mergeCell ref="R52:R53"/>
    <mergeCell ref="S52:S53"/>
    <mergeCell ref="T52:T53"/>
    <mergeCell ref="AB52:AB53"/>
    <mergeCell ref="AC52:AC53"/>
    <mergeCell ref="AD52:AD53"/>
    <mergeCell ref="AE52:AE53"/>
    <mergeCell ref="AN52:AN53"/>
    <mergeCell ref="AO52:AO53"/>
    <mergeCell ref="AP52:AP53"/>
    <mergeCell ref="AQ52:AQ53"/>
    <mergeCell ref="AR52:AR53"/>
    <mergeCell ref="AS52:AS53"/>
    <mergeCell ref="AH52:AH53"/>
    <mergeCell ref="AI52:AI53"/>
    <mergeCell ref="AJ52:AJ53"/>
    <mergeCell ref="AK52:AK53"/>
    <mergeCell ref="O52:O53"/>
    <mergeCell ref="I52:I53"/>
    <mergeCell ref="J52:J53"/>
    <mergeCell ref="K52:K53"/>
    <mergeCell ref="L52:L53"/>
    <mergeCell ref="M52:M53"/>
    <mergeCell ref="N52:N53"/>
    <mergeCell ref="Z52:Z53"/>
    <mergeCell ref="AA52:AA53"/>
    <mergeCell ref="U52:U53"/>
    <mergeCell ref="V52:V53"/>
    <mergeCell ref="W52:W53"/>
    <mergeCell ref="X52:X53"/>
    <mergeCell ref="Y52:Y53"/>
    <mergeCell ref="AL52:AL53"/>
    <mergeCell ref="AM52:AM53"/>
    <mergeCell ref="BQ52:BQ53"/>
    <mergeCell ref="AZ52:AZ53"/>
    <mergeCell ref="BA52:BA53"/>
    <mergeCell ref="BB52:BB53"/>
    <mergeCell ref="BC52:BC53"/>
    <mergeCell ref="BD52:BF52"/>
    <mergeCell ref="BG52:BG53"/>
    <mergeCell ref="AT52:AT53"/>
    <mergeCell ref="AU52:AU53"/>
    <mergeCell ref="AV52:AV53"/>
    <mergeCell ref="AW52:AW53"/>
    <mergeCell ref="AX52:AX53"/>
    <mergeCell ref="AY52:AY53"/>
    <mergeCell ref="CA52:CA53"/>
    <mergeCell ref="CB52:CB53"/>
    <mergeCell ref="CC52:CC53"/>
    <mergeCell ref="BR52:BR53"/>
    <mergeCell ref="CF52:CF53"/>
    <mergeCell ref="AF27:AF28"/>
    <mergeCell ref="AF52:AF53"/>
    <mergeCell ref="BX52:BX53"/>
    <mergeCell ref="CB27:CB28"/>
    <mergeCell ref="AG27:AG28"/>
    <mergeCell ref="AG52:AG53"/>
    <mergeCell ref="CD52:CD53"/>
    <mergeCell ref="BY52:BY53"/>
    <mergeCell ref="BZ52:BZ53"/>
    <mergeCell ref="BS52:BS53"/>
    <mergeCell ref="BT52:BT53"/>
    <mergeCell ref="BU52:BU53"/>
    <mergeCell ref="BV52:BV53"/>
    <mergeCell ref="BW52:BW53"/>
    <mergeCell ref="BH52:BH53"/>
    <mergeCell ref="BM52:BM53"/>
    <mergeCell ref="BN52:BN53"/>
    <mergeCell ref="BO52:BO53"/>
    <mergeCell ref="BP52:BP53"/>
  </mergeCells>
  <phoneticPr fontId="2"/>
  <conditionalFormatting sqref="P9:P23 W9:X23 AX9:BC23">
    <cfRule type="expression" dxfId="16" priority="18" stopIfTrue="1">
      <formula>OR($H9=2,$H9=3)</formula>
    </cfRule>
  </conditionalFormatting>
  <conditionalFormatting sqref="W29:X48">
    <cfRule type="expression" dxfId="15" priority="4" stopIfTrue="1">
      <formula>OR($H29=2,$H29=3)</formula>
    </cfRule>
  </conditionalFormatting>
  <conditionalFormatting sqref="AC9:AD23">
    <cfRule type="expression" dxfId="14" priority="17" stopIfTrue="1">
      <formula>OR($H9=1,$H9=2,$H9=3)</formula>
    </cfRule>
  </conditionalFormatting>
  <conditionalFormatting sqref="AC29:AD48">
    <cfRule type="expression" dxfId="13" priority="3" stopIfTrue="1">
      <formula>OR($H29=1,$H29=2,$H29=3)</formula>
    </cfRule>
  </conditionalFormatting>
  <conditionalFormatting sqref="AE29:AE48">
    <cfRule type="expression" dxfId="12" priority="5" stopIfTrue="1">
      <formula>OR($H29=3)</formula>
    </cfRule>
  </conditionalFormatting>
  <conditionalFormatting sqref="AG9:AG23">
    <cfRule type="expression" dxfId="11" priority="1" stopIfTrue="1">
      <formula>OR($H9=3)</formula>
    </cfRule>
  </conditionalFormatting>
  <conditionalFormatting sqref="AQ9:AQ23">
    <cfRule type="expression" dxfId="10" priority="20" stopIfTrue="1">
      <formula>OR($G9="交通",$G9="下水道")</formula>
    </cfRule>
  </conditionalFormatting>
  <conditionalFormatting sqref="AR29:AR48">
    <cfRule type="expression" dxfId="9" priority="13" stopIfTrue="1">
      <formula>OR($G29="交通",$G29="下水道")</formula>
    </cfRule>
  </conditionalFormatting>
  <conditionalFormatting sqref="AS9:AT23">
    <cfRule type="expression" dxfId="8" priority="21" stopIfTrue="1">
      <formula>OR($G9="下水道")</formula>
    </cfRule>
  </conditionalFormatting>
  <conditionalFormatting sqref="AS29:AT48">
    <cfRule type="expression" dxfId="7" priority="14" stopIfTrue="1">
      <formula>OR($G29="下水道")</formula>
    </cfRule>
  </conditionalFormatting>
  <conditionalFormatting sqref="AX29:BB48">
    <cfRule type="expression" dxfId="6" priority="11" stopIfTrue="1">
      <formula>OR($H29=2,$H29=3)</formula>
    </cfRule>
  </conditionalFormatting>
  <conditionalFormatting sqref="BG9:BJ23 BL9:BM23">
    <cfRule type="expression" dxfId="5" priority="22" stopIfTrue="1">
      <formula>OR($H9=1,$H9=2)</formula>
    </cfRule>
  </conditionalFormatting>
  <conditionalFormatting sqref="BG29:BJ48 BL29:BM48">
    <cfRule type="expression" dxfId="4" priority="15" stopIfTrue="1">
      <formula>OR($H29=1,$H29=2)</formula>
    </cfRule>
  </conditionalFormatting>
  <conditionalFormatting sqref="BO29:BQ48">
    <cfRule type="expression" dxfId="3" priority="7" stopIfTrue="1">
      <formula>OR($H29=2,$H29=3)</formula>
    </cfRule>
  </conditionalFormatting>
  <conditionalFormatting sqref="BP9:BQ23 BT9:BU23 BW9:CB23">
    <cfRule type="expression" dxfId="2" priority="23" stopIfTrue="1">
      <formula>OR($H9=2,$H9=3)</formula>
    </cfRule>
  </conditionalFormatting>
  <conditionalFormatting sqref="BR9:BR26">
    <cfRule type="expression" dxfId="1" priority="8" stopIfTrue="1">
      <formula>OR($H9=2,$H9=3)</formula>
    </cfRule>
  </conditionalFormatting>
  <conditionalFormatting sqref="BR29:BR48">
    <cfRule type="expression" dxfId="0" priority="2" stopIfTrue="1">
      <formula>OR($H29=2,$H29=3)</formula>
    </cfRule>
  </conditionalFormatting>
  <dataValidations count="6">
    <dataValidation type="list" allowBlank="1" showInputMessage="1" showErrorMessage="1" sqref="BG54:BG68 BG9:BH23 BG29:BH48" xr:uid="{8D8EB389-2B43-4428-A386-848FBCD7F14B}">
      <formula1>"有,無"</formula1>
    </dataValidation>
    <dataValidation type="list" allowBlank="1" showInputMessage="1" showErrorMessage="1" sqref="H9:H23 H29:H48" xr:uid="{4CF319F9-F854-4307-87AC-B113480CC7B8}">
      <formula1>"1,2,3"</formula1>
    </dataValidation>
    <dataValidation type="textLength" imeMode="halfAlpha" operator="equal" allowBlank="1" showInputMessage="1" showErrorMessage="1" sqref="A9" xr:uid="{F4C60FA5-026C-420B-95C9-A422C2C54C32}">
      <formula1>6</formula1>
    </dataValidation>
    <dataValidation type="list" allowBlank="1" showInputMessage="1" showErrorMessage="1" sqref="G54:G68" xr:uid="{E159AFC8-F7E5-4826-AD07-AD04A7162177}">
      <formula1>"国民健康保険,介護保険,後期高齢者医療,農業共済,老人保健医療,介護サービス,駐車場,交通災害共済,公営競技,公立大学付属病院,有料道路"</formula1>
    </dataValidation>
    <dataValidation type="list" allowBlank="1" showInputMessage="1" showErrorMessage="1" sqref="G29:G48" xr:uid="{A9BE2E5B-ADAB-47FD-BE19-1A27F7E3A64E}">
      <formula1>"簡易水道,交通,電気,港湾整備,市場,と畜場,宅地造成,下水道,観光施設"</formula1>
    </dataValidation>
    <dataValidation type="list" allowBlank="1" showInputMessage="1" showErrorMessage="1" sqref="G9:G23" xr:uid="{E07F9CCB-BF29-4F53-9732-874FE8ECDFAB}">
      <formula1>"水道,簡易水道,工業用水道,交通,電気,ガス,港湾整備,病院,市場,と畜場,宅地造成,下水道,観光施設,その他法適用"</formula1>
    </dataValidation>
  </dataValidations>
  <pageMargins left="0.70866141732283472" right="0.70866141732283472" top="0.74803149606299213" bottom="0.74803149606299213" header="0.31496062992125984" footer="0.31496062992125984"/>
  <pageSetup paperSize="8" scale="57" fitToWidth="0" orientation="landscape" r:id="rId1"/>
  <colBreaks count="2" manualBreakCount="2">
    <brk id="37" max="68" man="1"/>
    <brk id="58" max="68"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5FA5-E985-4FCB-983D-5B8218EC8412}">
  <sheetPr>
    <tabColor rgb="FFFFC000"/>
    <pageSetUpPr fitToPage="1"/>
  </sheetPr>
  <dimension ref="A1:O43"/>
  <sheetViews>
    <sheetView zoomScale="120" zoomScaleNormal="120" workbookViewId="0">
      <selection activeCell="B2" sqref="B2:F3"/>
    </sheetView>
  </sheetViews>
  <sheetFormatPr defaultColWidth="2.6328125" defaultRowHeight="9.5"/>
  <cols>
    <col min="1" max="1" width="2.6328125" style="253"/>
    <col min="2" max="2" width="2.6328125" style="253" customWidth="1"/>
    <col min="3" max="3" width="20.81640625" style="253" customWidth="1"/>
    <col min="4" max="4" width="2.6328125" style="253" customWidth="1"/>
    <col min="5" max="5" width="5.08984375" style="253" customWidth="1"/>
    <col min="6" max="6" width="23.1796875" style="253" customWidth="1"/>
    <col min="7" max="7" width="8.1796875" style="253" customWidth="1"/>
    <col min="8" max="12" width="13.08984375" style="253" customWidth="1"/>
    <col min="13" max="13" width="12.90625" style="253" customWidth="1"/>
    <col min="14" max="14" width="3.6328125" style="253" customWidth="1"/>
    <col min="15" max="15" width="24.36328125" style="253" customWidth="1"/>
    <col min="16" max="16384" width="2.6328125" style="253"/>
  </cols>
  <sheetData>
    <row r="1" spans="1:15" ht="13.5" customHeight="1">
      <c r="A1" s="1022" t="str">
        <f>'２①②③、３②（再掲）、４②③'!A1</f>
        <v>Ver 06.00</v>
      </c>
      <c r="B1" s="981"/>
      <c r="C1" s="982"/>
      <c r="D1" s="983"/>
      <c r="E1" s="983"/>
      <c r="F1" s="983"/>
      <c r="G1" s="983"/>
      <c r="H1" s="983"/>
      <c r="I1" s="983"/>
      <c r="J1" s="983"/>
      <c r="K1" s="983"/>
      <c r="L1" s="983"/>
      <c r="M1" s="983"/>
    </row>
    <row r="2" spans="1:15" ht="13.5" customHeight="1" thickBot="1">
      <c r="B2" s="1376" t="s">
        <v>3820</v>
      </c>
      <c r="C2" s="1377"/>
      <c r="D2" s="1377"/>
      <c r="E2" s="1377"/>
      <c r="F2" s="1378"/>
      <c r="G2" s="260" t="str">
        <f>A1</f>
        <v>Ver 06.00</v>
      </c>
    </row>
    <row r="3" spans="1:15" ht="13.5" customHeight="1" thickBot="1">
      <c r="B3" s="1379"/>
      <c r="C3" s="1380"/>
      <c r="D3" s="1380"/>
      <c r="E3" s="1380"/>
      <c r="F3" s="1381"/>
      <c r="H3" s="984" t="s">
        <v>21</v>
      </c>
      <c r="I3" s="985" t="e">
        <f>'２①②③、３②（再掲）、４②③'!B9</f>
        <v>#N/A</v>
      </c>
      <c r="J3" s="1382" t="s">
        <v>3686</v>
      </c>
      <c r="K3" s="1383"/>
      <c r="L3" s="1384" t="e">
        <f>'２①②③、３②（再掲）、４②③'!C9</f>
        <v>#N/A</v>
      </c>
      <c r="M3" s="1385"/>
      <c r="N3" s="336"/>
    </row>
    <row r="4" spans="1:15" ht="13.5" customHeight="1">
      <c r="M4" s="337" t="s">
        <v>3552</v>
      </c>
    </row>
    <row r="5" spans="1:15" ht="13.5" customHeight="1">
      <c r="N5" s="337"/>
    </row>
    <row r="6" spans="1:15" ht="13.5" customHeight="1">
      <c r="C6" s="1386" t="s">
        <v>6</v>
      </c>
      <c r="D6" s="1388" t="s">
        <v>7076</v>
      </c>
      <c r="E6" s="986"/>
      <c r="F6" s="1390" t="s">
        <v>3777</v>
      </c>
      <c r="G6" s="987"/>
      <c r="H6" s="1390" t="s">
        <v>3776</v>
      </c>
      <c r="I6" s="1392" t="s">
        <v>3775</v>
      </c>
      <c r="J6" s="1394" t="s">
        <v>3774</v>
      </c>
      <c r="K6" s="1394" t="s">
        <v>3773</v>
      </c>
      <c r="L6" s="1396" t="s">
        <v>3772</v>
      </c>
      <c r="M6" s="1396" t="s">
        <v>3771</v>
      </c>
      <c r="N6" s="338"/>
    </row>
    <row r="7" spans="1:15" ht="13.5" customHeight="1" thickBot="1">
      <c r="C7" s="1387"/>
      <c r="D7" s="1389"/>
      <c r="E7" s="988" t="s">
        <v>3770</v>
      </c>
      <c r="F7" s="1391"/>
      <c r="G7" s="989" t="s">
        <v>3769</v>
      </c>
      <c r="H7" s="1391"/>
      <c r="I7" s="1393"/>
      <c r="J7" s="1395"/>
      <c r="K7" s="1395"/>
      <c r="L7" s="1397"/>
      <c r="M7" s="1397"/>
      <c r="N7" s="338"/>
      <c r="O7" s="253" t="s">
        <v>3768</v>
      </c>
    </row>
    <row r="8" spans="1:15" ht="13.5" customHeight="1" thickTop="1">
      <c r="A8" s="1365">
        <v>1</v>
      </c>
      <c r="C8" s="1366"/>
      <c r="D8" s="1369"/>
      <c r="E8" s="215"/>
      <c r="F8" s="214"/>
      <c r="G8" s="213"/>
      <c r="H8" s="212"/>
      <c r="I8" s="203"/>
      <c r="J8" s="204">
        <f t="shared" ref="J8:J15" si="0">IF(H8-I8&gt;0,H8-I8,0)</f>
        <v>0</v>
      </c>
      <c r="K8" s="203"/>
      <c r="L8" s="202" t="str">
        <f t="shared" ref="L8:L15" si="1">IF(OR(E8="未売出",K8=0),"-",IF(K8=0,J8,MIN(J8:K8)))</f>
        <v>-</v>
      </c>
      <c r="M8" s="202">
        <f t="shared" ref="M8:M15" si="2">IF($D$8="非適","-",IF(E8="未売出",K8,IF(K8&gt;J8,K8-J8,0)))</f>
        <v>0</v>
      </c>
      <c r="N8" s="339"/>
      <c r="O8" s="340" t="str">
        <f t="shared" ref="O8:O43" si="3">IF(F8=0,"",IF(OR(I8=0,K8=0),"(2)、(4)欄が未入力です。",""))</f>
        <v/>
      </c>
    </row>
    <row r="9" spans="1:15" ht="13.5" customHeight="1">
      <c r="A9" s="1365"/>
      <c r="B9" s="341"/>
      <c r="C9" s="1367"/>
      <c r="D9" s="1369"/>
      <c r="E9" s="199"/>
      <c r="F9" s="198"/>
      <c r="G9" s="213"/>
      <c r="H9" s="196"/>
      <c r="I9" s="194"/>
      <c r="J9" s="201">
        <f t="shared" si="0"/>
        <v>0</v>
      </c>
      <c r="K9" s="194"/>
      <c r="L9" s="200" t="str">
        <f t="shared" si="1"/>
        <v>-</v>
      </c>
      <c r="M9" s="200">
        <f t="shared" si="2"/>
        <v>0</v>
      </c>
      <c r="N9" s="339"/>
      <c r="O9" s="340" t="str">
        <f t="shared" si="3"/>
        <v/>
      </c>
    </row>
    <row r="10" spans="1:15" ht="13.5" customHeight="1">
      <c r="A10" s="1365"/>
      <c r="B10" s="341"/>
      <c r="C10" s="1367"/>
      <c r="D10" s="1369"/>
      <c r="E10" s="199"/>
      <c r="F10" s="198"/>
      <c r="G10" s="213"/>
      <c r="H10" s="196"/>
      <c r="I10" s="194"/>
      <c r="J10" s="201">
        <f t="shared" si="0"/>
        <v>0</v>
      </c>
      <c r="K10" s="194"/>
      <c r="L10" s="200" t="str">
        <f t="shared" si="1"/>
        <v>-</v>
      </c>
      <c r="M10" s="200">
        <f t="shared" si="2"/>
        <v>0</v>
      </c>
      <c r="N10" s="339"/>
      <c r="O10" s="340" t="str">
        <f t="shared" si="3"/>
        <v/>
      </c>
    </row>
    <row r="11" spans="1:15" ht="13.5" customHeight="1">
      <c r="A11" s="1365"/>
      <c r="B11" s="341"/>
      <c r="C11" s="1367"/>
      <c r="D11" s="1369"/>
      <c r="E11" s="199"/>
      <c r="F11" s="198"/>
      <c r="G11" s="213"/>
      <c r="H11" s="196"/>
      <c r="I11" s="194"/>
      <c r="J11" s="201">
        <f t="shared" si="0"/>
        <v>0</v>
      </c>
      <c r="K11" s="194"/>
      <c r="L11" s="200" t="str">
        <f t="shared" si="1"/>
        <v>-</v>
      </c>
      <c r="M11" s="200">
        <f t="shared" si="2"/>
        <v>0</v>
      </c>
      <c r="N11" s="339"/>
      <c r="O11" s="340" t="str">
        <f t="shared" si="3"/>
        <v/>
      </c>
    </row>
    <row r="12" spans="1:15" ht="13.5" customHeight="1">
      <c r="A12" s="1365"/>
      <c r="B12" s="341"/>
      <c r="C12" s="1367"/>
      <c r="D12" s="1369"/>
      <c r="E12" s="199"/>
      <c r="F12" s="198"/>
      <c r="G12" s="213"/>
      <c r="H12" s="196"/>
      <c r="I12" s="194"/>
      <c r="J12" s="201">
        <f t="shared" si="0"/>
        <v>0</v>
      </c>
      <c r="K12" s="194"/>
      <c r="L12" s="200" t="str">
        <f t="shared" si="1"/>
        <v>-</v>
      </c>
      <c r="M12" s="200">
        <f t="shared" si="2"/>
        <v>0</v>
      </c>
      <c r="N12" s="339"/>
      <c r="O12" s="340" t="str">
        <f t="shared" si="3"/>
        <v/>
      </c>
    </row>
    <row r="13" spans="1:15" ht="13.5" customHeight="1">
      <c r="A13" s="1365"/>
      <c r="B13" s="341"/>
      <c r="C13" s="1367"/>
      <c r="D13" s="1369"/>
      <c r="E13" s="199"/>
      <c r="F13" s="198"/>
      <c r="G13" s="213"/>
      <c r="H13" s="196"/>
      <c r="I13" s="194"/>
      <c r="J13" s="201">
        <f t="shared" si="0"/>
        <v>0</v>
      </c>
      <c r="K13" s="194"/>
      <c r="L13" s="200" t="str">
        <f t="shared" si="1"/>
        <v>-</v>
      </c>
      <c r="M13" s="200">
        <f t="shared" si="2"/>
        <v>0</v>
      </c>
      <c r="N13" s="339"/>
      <c r="O13" s="340" t="str">
        <f t="shared" si="3"/>
        <v/>
      </c>
    </row>
    <row r="14" spans="1:15" ht="13.5" customHeight="1">
      <c r="A14" s="1365"/>
      <c r="B14" s="341"/>
      <c r="C14" s="1367"/>
      <c r="D14" s="1369"/>
      <c r="E14" s="199"/>
      <c r="F14" s="198"/>
      <c r="G14" s="213"/>
      <c r="H14" s="196"/>
      <c r="I14" s="194"/>
      <c r="J14" s="201">
        <f t="shared" si="0"/>
        <v>0</v>
      </c>
      <c r="K14" s="194"/>
      <c r="L14" s="200" t="str">
        <f t="shared" si="1"/>
        <v>-</v>
      </c>
      <c r="M14" s="200">
        <f t="shared" si="2"/>
        <v>0</v>
      </c>
      <c r="N14" s="339"/>
      <c r="O14" s="340" t="str">
        <f t="shared" si="3"/>
        <v/>
      </c>
    </row>
    <row r="15" spans="1:15" ht="13.5" customHeight="1">
      <c r="A15" s="1365"/>
      <c r="B15" s="341"/>
      <c r="C15" s="1367"/>
      <c r="D15" s="1369"/>
      <c r="E15" s="199"/>
      <c r="F15" s="198"/>
      <c r="G15" s="213"/>
      <c r="H15" s="196"/>
      <c r="I15" s="196"/>
      <c r="J15" s="195">
        <f t="shared" si="0"/>
        <v>0</v>
      </c>
      <c r="K15" s="194"/>
      <c r="L15" s="193" t="str">
        <f t="shared" si="1"/>
        <v>-</v>
      </c>
      <c r="M15" s="193">
        <f t="shared" si="2"/>
        <v>0</v>
      </c>
      <c r="N15" s="339"/>
      <c r="O15" s="340" t="str">
        <f t="shared" si="3"/>
        <v/>
      </c>
    </row>
    <row r="16" spans="1:15" ht="13.5" customHeight="1">
      <c r="A16" s="1365"/>
      <c r="B16" s="341"/>
      <c r="C16" s="1368"/>
      <c r="D16" s="1370"/>
      <c r="E16" s="1371"/>
      <c r="F16" s="1372"/>
      <c r="G16" s="342" t="s">
        <v>13</v>
      </c>
      <c r="H16" s="192">
        <f>SUM(H8:H15)</f>
        <v>0</v>
      </c>
      <c r="I16" s="192">
        <f>SUM(I8:I15)</f>
        <v>0</v>
      </c>
      <c r="J16" s="192">
        <f>SUM(J8:J15)</f>
        <v>0</v>
      </c>
      <c r="K16" s="192">
        <f>SUM(K8:K15)</f>
        <v>0</v>
      </c>
      <c r="L16" s="191">
        <f>SUM(L8:L15)</f>
        <v>0</v>
      </c>
      <c r="M16" s="191">
        <f>IF($D$8="非適","-",SUM(M8:M15))</f>
        <v>0</v>
      </c>
      <c r="N16" s="339"/>
      <c r="O16" s="253" t="str">
        <f t="shared" si="3"/>
        <v/>
      </c>
    </row>
    <row r="17" spans="1:15" ht="13.5" customHeight="1">
      <c r="A17" s="1365">
        <v>2</v>
      </c>
      <c r="B17" s="341"/>
      <c r="C17" s="1375"/>
      <c r="D17" s="1374"/>
      <c r="E17" s="211"/>
      <c r="F17" s="208"/>
      <c r="G17" s="207"/>
      <c r="H17" s="212"/>
      <c r="I17" s="203"/>
      <c r="J17" s="204">
        <f t="shared" ref="J17:J24" si="4">IF(H17-I17&gt;0,H17-I17,0)</f>
        <v>0</v>
      </c>
      <c r="K17" s="203"/>
      <c r="L17" s="202" t="str">
        <f t="shared" ref="L17:L24" si="5">IF(OR(E17="未売出",K17=0),"-",IF(K17=0,J17,MIN(J17:K17)))</f>
        <v>-</v>
      </c>
      <c r="M17" s="202">
        <f t="shared" ref="M17:M24" si="6">IF($D$17="非適","-",IF(E17="未売出",K17,IF(K17&gt;J17,K17-J17,0)))</f>
        <v>0</v>
      </c>
      <c r="N17" s="339"/>
      <c r="O17" s="340" t="str">
        <f t="shared" si="3"/>
        <v/>
      </c>
    </row>
    <row r="18" spans="1:15" ht="13.5" customHeight="1">
      <c r="A18" s="1365"/>
      <c r="B18" s="341"/>
      <c r="C18" s="1367"/>
      <c r="D18" s="1369"/>
      <c r="E18" s="199"/>
      <c r="F18" s="198"/>
      <c r="G18" s="197"/>
      <c r="H18" s="196"/>
      <c r="I18" s="194"/>
      <c r="J18" s="201">
        <f t="shared" si="4"/>
        <v>0</v>
      </c>
      <c r="K18" s="194"/>
      <c r="L18" s="200" t="str">
        <f t="shared" si="5"/>
        <v>-</v>
      </c>
      <c r="M18" s="200">
        <f t="shared" si="6"/>
        <v>0</v>
      </c>
      <c r="N18" s="339"/>
      <c r="O18" s="340" t="str">
        <f t="shared" si="3"/>
        <v/>
      </c>
    </row>
    <row r="19" spans="1:15" ht="13.5" customHeight="1">
      <c r="A19" s="1365"/>
      <c r="B19" s="341"/>
      <c r="C19" s="1367"/>
      <c r="D19" s="1369"/>
      <c r="E19" s="199"/>
      <c r="F19" s="198"/>
      <c r="G19" s="197"/>
      <c r="H19" s="196"/>
      <c r="I19" s="194"/>
      <c r="J19" s="201">
        <f t="shared" si="4"/>
        <v>0</v>
      </c>
      <c r="K19" s="194"/>
      <c r="L19" s="200" t="str">
        <f t="shared" si="5"/>
        <v>-</v>
      </c>
      <c r="M19" s="200">
        <f t="shared" si="6"/>
        <v>0</v>
      </c>
      <c r="N19" s="339"/>
      <c r="O19" s="340" t="str">
        <f t="shared" si="3"/>
        <v/>
      </c>
    </row>
    <row r="20" spans="1:15" ht="13.5" customHeight="1">
      <c r="A20" s="1365"/>
      <c r="B20" s="341"/>
      <c r="C20" s="1367"/>
      <c r="D20" s="1369"/>
      <c r="E20" s="199"/>
      <c r="F20" s="198"/>
      <c r="G20" s="197"/>
      <c r="H20" s="196"/>
      <c r="I20" s="194"/>
      <c r="J20" s="201">
        <f t="shared" si="4"/>
        <v>0</v>
      </c>
      <c r="K20" s="194"/>
      <c r="L20" s="200" t="str">
        <f t="shared" si="5"/>
        <v>-</v>
      </c>
      <c r="M20" s="200">
        <f t="shared" si="6"/>
        <v>0</v>
      </c>
      <c r="N20" s="339"/>
      <c r="O20" s="340" t="str">
        <f t="shared" si="3"/>
        <v/>
      </c>
    </row>
    <row r="21" spans="1:15" ht="13.5" customHeight="1">
      <c r="A21" s="1365"/>
      <c r="B21" s="341"/>
      <c r="C21" s="1367"/>
      <c r="D21" s="1369"/>
      <c r="E21" s="199"/>
      <c r="F21" s="198"/>
      <c r="G21" s="197"/>
      <c r="H21" s="196"/>
      <c r="I21" s="194"/>
      <c r="J21" s="201">
        <f t="shared" si="4"/>
        <v>0</v>
      </c>
      <c r="K21" s="194"/>
      <c r="L21" s="200" t="str">
        <f t="shared" si="5"/>
        <v>-</v>
      </c>
      <c r="M21" s="200">
        <f t="shared" si="6"/>
        <v>0</v>
      </c>
      <c r="N21" s="339"/>
      <c r="O21" s="340" t="str">
        <f t="shared" si="3"/>
        <v/>
      </c>
    </row>
    <row r="22" spans="1:15" ht="13.5" customHeight="1">
      <c r="A22" s="1365"/>
      <c r="B22" s="341"/>
      <c r="C22" s="1367"/>
      <c r="D22" s="1369"/>
      <c r="E22" s="199"/>
      <c r="F22" s="198"/>
      <c r="G22" s="197"/>
      <c r="H22" s="196"/>
      <c r="I22" s="194"/>
      <c r="J22" s="201">
        <f t="shared" si="4"/>
        <v>0</v>
      </c>
      <c r="K22" s="194"/>
      <c r="L22" s="200" t="str">
        <f t="shared" si="5"/>
        <v>-</v>
      </c>
      <c r="M22" s="200">
        <f t="shared" si="6"/>
        <v>0</v>
      </c>
      <c r="N22" s="339"/>
      <c r="O22" s="340" t="str">
        <f t="shared" si="3"/>
        <v/>
      </c>
    </row>
    <row r="23" spans="1:15" ht="13.5" customHeight="1">
      <c r="A23" s="1365"/>
      <c r="B23" s="341"/>
      <c r="C23" s="1367"/>
      <c r="D23" s="1369"/>
      <c r="E23" s="199"/>
      <c r="F23" s="198"/>
      <c r="G23" s="197"/>
      <c r="H23" s="196"/>
      <c r="I23" s="194"/>
      <c r="J23" s="201">
        <f t="shared" si="4"/>
        <v>0</v>
      </c>
      <c r="K23" s="194"/>
      <c r="L23" s="200" t="str">
        <f t="shared" si="5"/>
        <v>-</v>
      </c>
      <c r="M23" s="200">
        <f t="shared" si="6"/>
        <v>0</v>
      </c>
      <c r="N23" s="339"/>
      <c r="O23" s="340" t="str">
        <f t="shared" si="3"/>
        <v/>
      </c>
    </row>
    <row r="24" spans="1:15" ht="13.5" customHeight="1">
      <c r="A24" s="1365"/>
      <c r="B24" s="341"/>
      <c r="C24" s="1367"/>
      <c r="D24" s="1369"/>
      <c r="E24" s="199"/>
      <c r="F24" s="198"/>
      <c r="G24" s="197"/>
      <c r="H24" s="196"/>
      <c r="I24" s="196"/>
      <c r="J24" s="195">
        <f t="shared" si="4"/>
        <v>0</v>
      </c>
      <c r="K24" s="194"/>
      <c r="L24" s="193" t="str">
        <f t="shared" si="5"/>
        <v>-</v>
      </c>
      <c r="M24" s="193">
        <f t="shared" si="6"/>
        <v>0</v>
      </c>
      <c r="N24" s="339"/>
      <c r="O24" s="340" t="str">
        <f t="shared" si="3"/>
        <v/>
      </c>
    </row>
    <row r="25" spans="1:15" ht="13.5" customHeight="1">
      <c r="A25" s="1365"/>
      <c r="B25" s="341"/>
      <c r="C25" s="1373"/>
      <c r="D25" s="1370"/>
      <c r="E25" s="1371"/>
      <c r="F25" s="1372"/>
      <c r="G25" s="342" t="s">
        <v>13</v>
      </c>
      <c r="H25" s="192">
        <f>SUM(H17:H24)</f>
        <v>0</v>
      </c>
      <c r="I25" s="192">
        <f>SUM(I17:I24)</f>
        <v>0</v>
      </c>
      <c r="J25" s="192">
        <f>SUM(J17:J24)</f>
        <v>0</v>
      </c>
      <c r="K25" s="192">
        <f>SUM(K17:K24)</f>
        <v>0</v>
      </c>
      <c r="L25" s="191">
        <f>SUM(L17:L24)</f>
        <v>0</v>
      </c>
      <c r="M25" s="191">
        <f>IF($D$17="非適","-",SUM(M17:M24))</f>
        <v>0</v>
      </c>
      <c r="N25" s="339"/>
      <c r="O25" s="253" t="str">
        <f t="shared" si="3"/>
        <v/>
      </c>
    </row>
    <row r="26" spans="1:15" ht="13.5" customHeight="1">
      <c r="A26" s="1365">
        <v>3</v>
      </c>
      <c r="C26" s="1375"/>
      <c r="D26" s="1374"/>
      <c r="E26" s="211"/>
      <c r="F26" s="208"/>
      <c r="G26" s="207"/>
      <c r="H26" s="206"/>
      <c r="I26" s="205"/>
      <c r="J26" s="210">
        <f t="shared" ref="J26:J33" si="7">IF(H26-I26&gt;0,H26-I26,0)</f>
        <v>0</v>
      </c>
      <c r="K26" s="203"/>
      <c r="L26" s="202" t="str">
        <f t="shared" ref="L26:L33" si="8">IF(OR(E26="未売出",K26=0),"-",IF(K26=0,J26,MIN(J26:K26)))</f>
        <v>-</v>
      </c>
      <c r="M26" s="202">
        <f t="shared" ref="M26:M33" si="9">IF($D$26="非適","-",IF(E26="未売出",K26,IF(K26&gt;J26,K26-J26,0)))</f>
        <v>0</v>
      </c>
      <c r="N26" s="339"/>
      <c r="O26" s="340" t="str">
        <f t="shared" si="3"/>
        <v/>
      </c>
    </row>
    <row r="27" spans="1:15" ht="13.5" customHeight="1">
      <c r="A27" s="1365"/>
      <c r="C27" s="1367"/>
      <c r="D27" s="1369"/>
      <c r="E27" s="199"/>
      <c r="F27" s="198"/>
      <c r="G27" s="197"/>
      <c r="H27" s="196"/>
      <c r="I27" s="194"/>
      <c r="J27" s="201">
        <f t="shared" si="7"/>
        <v>0</v>
      </c>
      <c r="K27" s="194"/>
      <c r="L27" s="200" t="str">
        <f t="shared" si="8"/>
        <v>-</v>
      </c>
      <c r="M27" s="200">
        <f t="shared" si="9"/>
        <v>0</v>
      </c>
      <c r="N27" s="339"/>
      <c r="O27" s="340" t="str">
        <f t="shared" si="3"/>
        <v/>
      </c>
    </row>
    <row r="28" spans="1:15" ht="13.5" customHeight="1">
      <c r="A28" s="1365"/>
      <c r="B28" s="341"/>
      <c r="C28" s="1367"/>
      <c r="D28" s="1369"/>
      <c r="E28" s="199"/>
      <c r="F28" s="198"/>
      <c r="G28" s="197"/>
      <c r="H28" s="196"/>
      <c r="I28" s="194"/>
      <c r="J28" s="201">
        <f t="shared" si="7"/>
        <v>0</v>
      </c>
      <c r="K28" s="194"/>
      <c r="L28" s="200" t="str">
        <f t="shared" si="8"/>
        <v>-</v>
      </c>
      <c r="M28" s="200">
        <f t="shared" si="9"/>
        <v>0</v>
      </c>
      <c r="N28" s="339"/>
      <c r="O28" s="340" t="str">
        <f t="shared" si="3"/>
        <v/>
      </c>
    </row>
    <row r="29" spans="1:15" ht="13.5" customHeight="1">
      <c r="A29" s="1365"/>
      <c r="B29" s="341"/>
      <c r="C29" s="1367"/>
      <c r="D29" s="1369"/>
      <c r="E29" s="199"/>
      <c r="F29" s="198"/>
      <c r="G29" s="197"/>
      <c r="H29" s="196"/>
      <c r="I29" s="194"/>
      <c r="J29" s="201">
        <f t="shared" si="7"/>
        <v>0</v>
      </c>
      <c r="K29" s="194"/>
      <c r="L29" s="200" t="str">
        <f t="shared" si="8"/>
        <v>-</v>
      </c>
      <c r="M29" s="200">
        <f t="shared" si="9"/>
        <v>0</v>
      </c>
      <c r="N29" s="339"/>
      <c r="O29" s="340" t="str">
        <f t="shared" si="3"/>
        <v/>
      </c>
    </row>
    <row r="30" spans="1:15" ht="13.5" customHeight="1">
      <c r="A30" s="1365"/>
      <c r="B30" s="341"/>
      <c r="C30" s="1367"/>
      <c r="D30" s="1369"/>
      <c r="E30" s="199"/>
      <c r="F30" s="198"/>
      <c r="G30" s="197"/>
      <c r="H30" s="196"/>
      <c r="I30" s="194"/>
      <c r="J30" s="201">
        <f t="shared" si="7"/>
        <v>0</v>
      </c>
      <c r="K30" s="194"/>
      <c r="L30" s="200" t="str">
        <f t="shared" si="8"/>
        <v>-</v>
      </c>
      <c r="M30" s="200">
        <f t="shared" si="9"/>
        <v>0</v>
      </c>
      <c r="N30" s="339"/>
      <c r="O30" s="340" t="str">
        <f t="shared" si="3"/>
        <v/>
      </c>
    </row>
    <row r="31" spans="1:15" ht="13.5" customHeight="1">
      <c r="A31" s="1365"/>
      <c r="B31" s="341"/>
      <c r="C31" s="1367"/>
      <c r="D31" s="1369"/>
      <c r="E31" s="199"/>
      <c r="F31" s="198"/>
      <c r="G31" s="197"/>
      <c r="H31" s="196"/>
      <c r="I31" s="194"/>
      <c r="J31" s="201">
        <f t="shared" si="7"/>
        <v>0</v>
      </c>
      <c r="K31" s="194"/>
      <c r="L31" s="200" t="str">
        <f t="shared" si="8"/>
        <v>-</v>
      </c>
      <c r="M31" s="200">
        <f t="shared" si="9"/>
        <v>0</v>
      </c>
      <c r="N31" s="339"/>
      <c r="O31" s="340" t="str">
        <f t="shared" si="3"/>
        <v/>
      </c>
    </row>
    <row r="32" spans="1:15" ht="13.5" customHeight="1">
      <c r="A32" s="1365"/>
      <c r="B32" s="341"/>
      <c r="C32" s="1367"/>
      <c r="D32" s="1369"/>
      <c r="E32" s="199"/>
      <c r="F32" s="198"/>
      <c r="G32" s="197"/>
      <c r="H32" s="196"/>
      <c r="I32" s="194"/>
      <c r="J32" s="201">
        <f t="shared" si="7"/>
        <v>0</v>
      </c>
      <c r="K32" s="194"/>
      <c r="L32" s="200" t="str">
        <f t="shared" si="8"/>
        <v>-</v>
      </c>
      <c r="M32" s="200">
        <f t="shared" si="9"/>
        <v>0</v>
      </c>
      <c r="N32" s="339"/>
      <c r="O32" s="340" t="str">
        <f t="shared" si="3"/>
        <v/>
      </c>
    </row>
    <row r="33" spans="1:15" ht="13.5" customHeight="1">
      <c r="A33" s="1365"/>
      <c r="B33" s="341"/>
      <c r="C33" s="1367"/>
      <c r="D33" s="1369"/>
      <c r="E33" s="199"/>
      <c r="F33" s="198"/>
      <c r="G33" s="197"/>
      <c r="H33" s="196"/>
      <c r="I33" s="196"/>
      <c r="J33" s="195">
        <f t="shared" si="7"/>
        <v>0</v>
      </c>
      <c r="K33" s="194"/>
      <c r="L33" s="193" t="str">
        <f t="shared" si="8"/>
        <v>-</v>
      </c>
      <c r="M33" s="193">
        <f t="shared" si="9"/>
        <v>0</v>
      </c>
      <c r="N33" s="339"/>
      <c r="O33" s="340" t="str">
        <f t="shared" si="3"/>
        <v/>
      </c>
    </row>
    <row r="34" spans="1:15" ht="13.5" customHeight="1">
      <c r="A34" s="1365"/>
      <c r="B34" s="341"/>
      <c r="C34" s="1373"/>
      <c r="D34" s="1370"/>
      <c r="E34" s="1371"/>
      <c r="F34" s="1372"/>
      <c r="G34" s="342" t="s">
        <v>13</v>
      </c>
      <c r="H34" s="192">
        <f>SUM(H26:H33)</f>
        <v>0</v>
      </c>
      <c r="I34" s="192">
        <f>SUM(I26:I33)</f>
        <v>0</v>
      </c>
      <c r="J34" s="192">
        <f>SUM(J26:J33)</f>
        <v>0</v>
      </c>
      <c r="K34" s="192">
        <f>SUM(K26:K33)</f>
        <v>0</v>
      </c>
      <c r="L34" s="191">
        <f>SUM(L26:L33)</f>
        <v>0</v>
      </c>
      <c r="M34" s="191">
        <f>IF($D$26="非適","-",SUM(M26:M33))</f>
        <v>0</v>
      </c>
      <c r="N34" s="339"/>
      <c r="O34" s="253" t="str">
        <f t="shared" si="3"/>
        <v/>
      </c>
    </row>
    <row r="35" spans="1:15" ht="13.5" customHeight="1">
      <c r="A35" s="1365">
        <v>4</v>
      </c>
      <c r="B35" s="341"/>
      <c r="C35" s="1366"/>
      <c r="D35" s="1374"/>
      <c r="E35" s="209"/>
      <c r="F35" s="208"/>
      <c r="G35" s="207"/>
      <c r="H35" s="206"/>
      <c r="I35" s="205"/>
      <c r="J35" s="204">
        <f t="shared" ref="J35:J42" si="10">IF(H35-I35&gt;0,H35-I35,0)</f>
        <v>0</v>
      </c>
      <c r="K35" s="203"/>
      <c r="L35" s="202" t="str">
        <f t="shared" ref="L35:L42" si="11">IF(OR(E35="未売出",K35=0),"-",IF(K35=0,J35,MIN(J35:K35)))</f>
        <v>-</v>
      </c>
      <c r="M35" s="202">
        <f t="shared" ref="M35:M42" si="12">IF($D$35="非適","-",IF(E35="未売出",K35,IF(K35&gt;J35,K35-J35,0)))</f>
        <v>0</v>
      </c>
      <c r="N35" s="339"/>
      <c r="O35" s="340" t="str">
        <f t="shared" si="3"/>
        <v/>
      </c>
    </row>
    <row r="36" spans="1:15" ht="13.5" customHeight="1">
      <c r="A36" s="1365"/>
      <c r="B36" s="341"/>
      <c r="C36" s="1367"/>
      <c r="D36" s="1369"/>
      <c r="E36" s="199"/>
      <c r="F36" s="198"/>
      <c r="G36" s="197"/>
      <c r="H36" s="196"/>
      <c r="I36" s="194"/>
      <c r="J36" s="201">
        <f t="shared" si="10"/>
        <v>0</v>
      </c>
      <c r="K36" s="194"/>
      <c r="L36" s="200" t="str">
        <f t="shared" si="11"/>
        <v>-</v>
      </c>
      <c r="M36" s="200">
        <f t="shared" si="12"/>
        <v>0</v>
      </c>
      <c r="N36" s="339"/>
      <c r="O36" s="340" t="str">
        <f t="shared" si="3"/>
        <v/>
      </c>
    </row>
    <row r="37" spans="1:15" ht="13.5" customHeight="1">
      <c r="A37" s="1365"/>
      <c r="B37" s="341"/>
      <c r="C37" s="1367"/>
      <c r="D37" s="1369"/>
      <c r="E37" s="199"/>
      <c r="F37" s="198"/>
      <c r="G37" s="197"/>
      <c r="H37" s="196"/>
      <c r="I37" s="194"/>
      <c r="J37" s="201">
        <f t="shared" si="10"/>
        <v>0</v>
      </c>
      <c r="K37" s="194"/>
      <c r="L37" s="200" t="str">
        <f t="shared" si="11"/>
        <v>-</v>
      </c>
      <c r="M37" s="200">
        <f t="shared" si="12"/>
        <v>0</v>
      </c>
      <c r="N37" s="339"/>
      <c r="O37" s="340" t="str">
        <f t="shared" si="3"/>
        <v/>
      </c>
    </row>
    <row r="38" spans="1:15" ht="13.5" customHeight="1">
      <c r="A38" s="1365"/>
      <c r="B38" s="341"/>
      <c r="C38" s="1367"/>
      <c r="D38" s="1369"/>
      <c r="E38" s="199"/>
      <c r="F38" s="198"/>
      <c r="G38" s="197"/>
      <c r="H38" s="196"/>
      <c r="I38" s="194"/>
      <c r="J38" s="201">
        <f t="shared" si="10"/>
        <v>0</v>
      </c>
      <c r="K38" s="194"/>
      <c r="L38" s="200" t="str">
        <f t="shared" si="11"/>
        <v>-</v>
      </c>
      <c r="M38" s="200">
        <f t="shared" si="12"/>
        <v>0</v>
      </c>
      <c r="N38" s="339"/>
      <c r="O38" s="340" t="str">
        <f t="shared" si="3"/>
        <v/>
      </c>
    </row>
    <row r="39" spans="1:15" ht="13.5" customHeight="1">
      <c r="A39" s="1365"/>
      <c r="B39" s="341"/>
      <c r="C39" s="1367"/>
      <c r="D39" s="1369"/>
      <c r="E39" s="199"/>
      <c r="F39" s="198"/>
      <c r="G39" s="197"/>
      <c r="H39" s="196"/>
      <c r="I39" s="194"/>
      <c r="J39" s="201">
        <f t="shared" si="10"/>
        <v>0</v>
      </c>
      <c r="K39" s="194"/>
      <c r="L39" s="200" t="str">
        <f t="shared" si="11"/>
        <v>-</v>
      </c>
      <c r="M39" s="200">
        <f t="shared" si="12"/>
        <v>0</v>
      </c>
      <c r="N39" s="339"/>
      <c r="O39" s="340" t="str">
        <f t="shared" si="3"/>
        <v/>
      </c>
    </row>
    <row r="40" spans="1:15" ht="13.5" customHeight="1">
      <c r="A40" s="1365"/>
      <c r="B40" s="341"/>
      <c r="C40" s="1367"/>
      <c r="D40" s="1369"/>
      <c r="E40" s="199"/>
      <c r="F40" s="198"/>
      <c r="G40" s="197"/>
      <c r="H40" s="196"/>
      <c r="I40" s="194"/>
      <c r="J40" s="201">
        <f t="shared" si="10"/>
        <v>0</v>
      </c>
      <c r="K40" s="194"/>
      <c r="L40" s="200" t="str">
        <f t="shared" si="11"/>
        <v>-</v>
      </c>
      <c r="M40" s="200">
        <f t="shared" si="12"/>
        <v>0</v>
      </c>
      <c r="N40" s="339"/>
      <c r="O40" s="340" t="str">
        <f t="shared" si="3"/>
        <v/>
      </c>
    </row>
    <row r="41" spans="1:15" ht="13.5" customHeight="1">
      <c r="A41" s="1365"/>
      <c r="B41" s="341"/>
      <c r="C41" s="1367"/>
      <c r="D41" s="1369"/>
      <c r="E41" s="199"/>
      <c r="F41" s="198"/>
      <c r="G41" s="197"/>
      <c r="H41" s="196"/>
      <c r="I41" s="194"/>
      <c r="J41" s="201">
        <f t="shared" si="10"/>
        <v>0</v>
      </c>
      <c r="K41" s="194"/>
      <c r="L41" s="200" t="str">
        <f t="shared" si="11"/>
        <v>-</v>
      </c>
      <c r="M41" s="200">
        <f t="shared" si="12"/>
        <v>0</v>
      </c>
      <c r="N41" s="339"/>
      <c r="O41" s="340" t="str">
        <f t="shared" si="3"/>
        <v/>
      </c>
    </row>
    <row r="42" spans="1:15" ht="13.5" customHeight="1">
      <c r="A42" s="1365"/>
      <c r="B42" s="341"/>
      <c r="C42" s="1367"/>
      <c r="D42" s="1369"/>
      <c r="E42" s="199"/>
      <c r="F42" s="198"/>
      <c r="G42" s="197"/>
      <c r="H42" s="196"/>
      <c r="I42" s="196"/>
      <c r="J42" s="195">
        <f t="shared" si="10"/>
        <v>0</v>
      </c>
      <c r="K42" s="194"/>
      <c r="L42" s="193" t="str">
        <f t="shared" si="11"/>
        <v>-</v>
      </c>
      <c r="M42" s="193">
        <f t="shared" si="12"/>
        <v>0</v>
      </c>
      <c r="N42" s="339"/>
      <c r="O42" s="340" t="str">
        <f t="shared" si="3"/>
        <v/>
      </c>
    </row>
    <row r="43" spans="1:15" ht="13.5" customHeight="1">
      <c r="A43" s="1365"/>
      <c r="B43" s="341"/>
      <c r="C43" s="1373"/>
      <c r="D43" s="1370"/>
      <c r="E43" s="1371"/>
      <c r="F43" s="1372"/>
      <c r="G43" s="342" t="s">
        <v>13</v>
      </c>
      <c r="H43" s="192">
        <f>SUM(H35:H42)</f>
        <v>0</v>
      </c>
      <c r="I43" s="192">
        <f>SUM(I35:I42)</f>
        <v>0</v>
      </c>
      <c r="J43" s="192">
        <f>SUM(J35:J42)</f>
        <v>0</v>
      </c>
      <c r="K43" s="192">
        <f>SUM(K35:K42)</f>
        <v>0</v>
      </c>
      <c r="L43" s="191">
        <f>SUM(L35:L42)</f>
        <v>0</v>
      </c>
      <c r="M43" s="191">
        <f>IF($D$35="非適","-",SUM(M35:M42))</f>
        <v>0</v>
      </c>
      <c r="N43" s="339"/>
      <c r="O43" s="253" t="str">
        <f t="shared" si="3"/>
        <v/>
      </c>
    </row>
  </sheetData>
  <sheetProtection algorithmName="SHA-512" hashValue="O+24+Nz6a44t7mB1T9pBxK666W/bK1dDE35U01nyKAGrc1GhFmSXB/z+0lZTLJJxWBmSHzEFm0PfMvDkn543LQ==" saltValue="bS+wFuRTCY2CRRzl2RDe9Q==" spinCount="100000" sheet="1" objects="1" scenarios="1"/>
  <mergeCells count="28">
    <mergeCell ref="B2:F3"/>
    <mergeCell ref="J3:K3"/>
    <mergeCell ref="L3:M3"/>
    <mergeCell ref="C6:C7"/>
    <mergeCell ref="D6:D7"/>
    <mergeCell ref="F6:F7"/>
    <mergeCell ref="H6:H7"/>
    <mergeCell ref="I6:I7"/>
    <mergeCell ref="J6:J7"/>
    <mergeCell ref="K6:K7"/>
    <mergeCell ref="L6:L7"/>
    <mergeCell ref="M6:M7"/>
    <mergeCell ref="A8:A16"/>
    <mergeCell ref="C8:C16"/>
    <mergeCell ref="D8:D16"/>
    <mergeCell ref="E16:F16"/>
    <mergeCell ref="A35:A43"/>
    <mergeCell ref="C35:C43"/>
    <mergeCell ref="D35:D43"/>
    <mergeCell ref="E43:F43"/>
    <mergeCell ref="A17:A25"/>
    <mergeCell ref="C17:C25"/>
    <mergeCell ref="D17:D25"/>
    <mergeCell ref="E25:F25"/>
    <mergeCell ref="A26:A34"/>
    <mergeCell ref="C26:C34"/>
    <mergeCell ref="D26:D34"/>
    <mergeCell ref="E34:F34"/>
  </mergeCells>
  <phoneticPr fontId="2"/>
  <dataValidations count="3">
    <dataValidation type="list" allowBlank="1" showInputMessage="1" showErrorMessage="1" sqref="G35:G42 G17:G24 G26:G33 G8:G15" xr:uid="{CF59AFDD-6384-4E1F-AD62-830B147D50CC}">
      <formula1>"販売見込,鑑定評価,鑑定調整,公示地価,基準地価,固定資産,相続路線"</formula1>
    </dataValidation>
    <dataValidation type="list" allowBlank="1" showInputMessage="1" showErrorMessage="1" sqref="D8:D43" xr:uid="{C4307921-D64C-4D33-8E65-041727245AF4}">
      <formula1>"法適,非適"</formula1>
    </dataValidation>
    <dataValidation type="list" allowBlank="1" showInputMessage="1" showErrorMessage="1" sqref="E35:E42 E17:E24 E26:E33 E8:E15" xr:uid="{06DD2233-2260-4939-BE81-8DA09669D52F}">
      <formula1>"売出,未売出"</formula1>
    </dataValidation>
  </dataValidations>
  <pageMargins left="0.7" right="0.7" top="0.75" bottom="0.75" header="0.3" footer="0.3"/>
  <pageSetup paperSize="9" scale="7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D1A4-5BB0-4E3D-A23F-9FBE4AC992E5}">
  <sheetPr>
    <tabColor rgb="FFFFC000"/>
    <pageSetUpPr fitToPage="1"/>
  </sheetPr>
  <dimension ref="A1:O45"/>
  <sheetViews>
    <sheetView zoomScaleNormal="100" workbookViewId="0">
      <selection activeCell="A2" sqref="A2"/>
    </sheetView>
  </sheetViews>
  <sheetFormatPr defaultColWidth="2.6328125" defaultRowHeight="12"/>
  <cols>
    <col min="1" max="1" width="15.6328125" style="345" customWidth="1"/>
    <col min="2" max="2" width="6.1796875" style="345" customWidth="1"/>
    <col min="3" max="3" width="9.36328125" style="344" customWidth="1"/>
    <col min="4" max="11" width="9.36328125" style="345" customWidth="1"/>
    <col min="12" max="12" width="6.1796875" style="345" customWidth="1"/>
    <col min="13" max="13" width="15.6328125" style="344" customWidth="1"/>
    <col min="14" max="16384" width="2.6328125" style="345"/>
  </cols>
  <sheetData>
    <row r="1" spans="1:15" ht="30" customHeight="1" thickBot="1">
      <c r="A1" s="1022" t="str">
        <f>'２①②③、３②（再掲）、４②③'!A1</f>
        <v>Ver 06.00</v>
      </c>
      <c r="B1" s="343"/>
      <c r="E1" s="346"/>
      <c r="F1" s="347" t="s">
        <v>3554</v>
      </c>
      <c r="G1" s="656" t="e">
        <f>'２①②③、３②（再掲）、４②③'!B9</f>
        <v>#N/A</v>
      </c>
      <c r="H1" s="348" t="s">
        <v>3553</v>
      </c>
      <c r="I1" s="1409" t="e">
        <f>'２①②③、３②（再掲）、４②③'!C9</f>
        <v>#N/A</v>
      </c>
      <c r="J1" s="1410" t="e">
        <f>#REF!</f>
        <v>#REF!</v>
      </c>
      <c r="K1" s="617"/>
      <c r="M1" s="345"/>
    </row>
    <row r="2" spans="1:15" ht="18.75" customHeight="1">
      <c r="A2" s="349" t="s">
        <v>3821</v>
      </c>
      <c r="B2" s="772"/>
      <c r="C2" s="772"/>
      <c r="D2" s="772"/>
      <c r="M2" s="345"/>
    </row>
    <row r="3" spans="1:15" ht="18.75" customHeight="1" thickBot="1">
      <c r="A3" s="350"/>
      <c r="B3" s="351"/>
      <c r="C3" s="352"/>
      <c r="D3" s="351"/>
      <c r="E3" s="351"/>
      <c r="K3" s="353" t="s">
        <v>3552</v>
      </c>
    </row>
    <row r="4" spans="1:15" s="344" customFormat="1" ht="18.75" customHeight="1">
      <c r="A4" s="1411" t="s">
        <v>6</v>
      </c>
      <c r="B4" s="1413" t="s">
        <v>3551</v>
      </c>
      <c r="C4" s="354" t="s">
        <v>3504</v>
      </c>
      <c r="D4" s="355" t="s">
        <v>3494</v>
      </c>
      <c r="E4" s="355" t="s">
        <v>3495</v>
      </c>
      <c r="F4" s="355" t="s">
        <v>3496</v>
      </c>
      <c r="G4" s="356" t="s">
        <v>3497</v>
      </c>
      <c r="H4" s="357" t="s">
        <v>3498</v>
      </c>
      <c r="I4" s="355" t="s">
        <v>3499</v>
      </c>
      <c r="J4" s="355" t="s">
        <v>3537</v>
      </c>
      <c r="K4" s="356" t="s">
        <v>3539</v>
      </c>
      <c r="L4" s="358"/>
    </row>
    <row r="5" spans="1:15" s="344" customFormat="1" ht="37.5" customHeight="1" thickBot="1">
      <c r="A5" s="1412"/>
      <c r="B5" s="1414"/>
      <c r="C5" s="359" t="s">
        <v>3550</v>
      </c>
      <c r="D5" s="360" t="s">
        <v>3549</v>
      </c>
      <c r="E5" s="361" t="s">
        <v>3548</v>
      </c>
      <c r="F5" s="360" t="s">
        <v>3547</v>
      </c>
      <c r="G5" s="362" t="s">
        <v>3546</v>
      </c>
      <c r="H5" s="773" t="s">
        <v>3545</v>
      </c>
      <c r="I5" s="774" t="s">
        <v>3544</v>
      </c>
      <c r="J5" s="363" t="s">
        <v>6089</v>
      </c>
      <c r="K5" s="364" t="s">
        <v>3543</v>
      </c>
      <c r="L5" s="352"/>
      <c r="M5" s="344" t="s">
        <v>3768</v>
      </c>
    </row>
    <row r="6" spans="1:15" ht="18.75" customHeight="1" thickTop="1">
      <c r="A6" s="1404"/>
      <c r="B6" s="1081" t="s">
        <v>7115</v>
      </c>
      <c r="C6" s="21"/>
      <c r="D6" s="19"/>
      <c r="E6" s="20">
        <f>IF(D6=0,0,ROUND(C6/D6,3))</f>
        <v>0</v>
      </c>
      <c r="F6" s="19"/>
      <c r="G6" s="18">
        <f>ROUND(E6*F6,0)</f>
        <v>0</v>
      </c>
      <c r="H6" s="17"/>
      <c r="I6" s="16"/>
      <c r="J6" s="15" t="str">
        <f>IF(I6=0,"-",ROUND(H6/I6,3))</f>
        <v>-</v>
      </c>
      <c r="K6" s="1406">
        <f>IF(AND(I6=0,I7=0,I8=0),0,ROUND(SUM(J6:J8)/COUNTIF(J6:J8,"&gt;=0"),3))</f>
        <v>0</v>
      </c>
      <c r="L6" s="365"/>
      <c r="M6" s="366" t="str">
        <f>IF(H6&gt;I6,"※準元金償還金(６)が元金償還金(７)を超えています。","")</f>
        <v/>
      </c>
    </row>
    <row r="7" spans="1:15" ht="18.75" customHeight="1">
      <c r="A7" s="1399"/>
      <c r="B7" s="1082" t="s">
        <v>7185</v>
      </c>
      <c r="C7" s="14"/>
      <c r="D7" s="12"/>
      <c r="E7" s="13">
        <f t="shared" ref="E7:E26" si="0">IF(D7=0,0,ROUND(C7/D7,3))</f>
        <v>0</v>
      </c>
      <c r="F7" s="12"/>
      <c r="G7" s="11">
        <f t="shared" ref="G7:G26" si="1">ROUND(E7*F7,0)</f>
        <v>0</v>
      </c>
      <c r="H7" s="10"/>
      <c r="I7" s="9"/>
      <c r="J7" s="8" t="str">
        <f t="shared" ref="J7:J26" si="2">IF(I7=0,"-",ROUND(H7/I7,3))</f>
        <v>-</v>
      </c>
      <c r="K7" s="1402"/>
      <c r="L7" s="365"/>
      <c r="M7" s="366" t="str">
        <f>IF(H7&gt;I7,"※準元金償還金(６)が元金償還金(７)を超えています。","")</f>
        <v/>
      </c>
    </row>
    <row r="8" spans="1:15" ht="18.75" customHeight="1">
      <c r="A8" s="1400"/>
      <c r="B8" s="1083" t="s">
        <v>7193</v>
      </c>
      <c r="C8" s="28"/>
      <c r="D8" s="26"/>
      <c r="E8" s="27">
        <f t="shared" si="0"/>
        <v>0</v>
      </c>
      <c r="F8" s="26"/>
      <c r="G8" s="25">
        <f t="shared" si="1"/>
        <v>0</v>
      </c>
      <c r="H8" s="24"/>
      <c r="I8" s="23"/>
      <c r="J8" s="22" t="str">
        <f t="shared" si="2"/>
        <v>-</v>
      </c>
      <c r="K8" s="1403"/>
      <c r="L8" s="365"/>
      <c r="M8" s="366" t="str">
        <f t="shared" ref="M8:M26" si="3">IF(H8&gt;I8,"※準元金償還金(６)が元金償還金(７)を超えています。","")</f>
        <v/>
      </c>
    </row>
    <row r="9" spans="1:15" ht="18.75" customHeight="1">
      <c r="A9" s="1398"/>
      <c r="B9" s="1084" t="str">
        <f>$B$6</f>
        <v>R4</v>
      </c>
      <c r="C9" s="35"/>
      <c r="D9" s="33"/>
      <c r="E9" s="34">
        <f t="shared" si="0"/>
        <v>0</v>
      </c>
      <c r="F9" s="33"/>
      <c r="G9" s="32">
        <f t="shared" si="1"/>
        <v>0</v>
      </c>
      <c r="H9" s="31"/>
      <c r="I9" s="30"/>
      <c r="J9" s="29" t="str">
        <f t="shared" si="2"/>
        <v>-</v>
      </c>
      <c r="K9" s="1401">
        <f>IF(AND(I9=0,I10=0,I11=0),0,ROUND(SUM(J9:J11)/COUNTIF(J9:J11,"&gt;=0"),3))</f>
        <v>0</v>
      </c>
      <c r="L9" s="365"/>
      <c r="M9" s="366" t="str">
        <f>IF(H9&gt;I9,"※準元金償還金(６)が元金償還金(７)を超えています。","")</f>
        <v/>
      </c>
    </row>
    <row r="10" spans="1:15" ht="18.75" customHeight="1">
      <c r="A10" s="1399"/>
      <c r="B10" s="1082" t="str">
        <f>$B$7</f>
        <v>R5</v>
      </c>
      <c r="C10" s="14"/>
      <c r="D10" s="12"/>
      <c r="E10" s="13">
        <f t="shared" si="0"/>
        <v>0</v>
      </c>
      <c r="F10" s="12"/>
      <c r="G10" s="11">
        <f t="shared" si="1"/>
        <v>0</v>
      </c>
      <c r="H10" s="10"/>
      <c r="I10" s="9"/>
      <c r="J10" s="8" t="str">
        <f t="shared" si="2"/>
        <v>-</v>
      </c>
      <c r="K10" s="1402"/>
      <c r="L10" s="365"/>
      <c r="M10" s="366" t="str">
        <f>IF(H10&gt;I10,"※準元金償還金(６)が元金償還金(７)を超えています。","")</f>
        <v/>
      </c>
    </row>
    <row r="11" spans="1:15" ht="18.75" customHeight="1">
      <c r="A11" s="1400"/>
      <c r="B11" s="1083" t="str">
        <f>$B$8</f>
        <v>R6</v>
      </c>
      <c r="C11" s="28"/>
      <c r="D11" s="26"/>
      <c r="E11" s="27">
        <f t="shared" si="0"/>
        <v>0</v>
      </c>
      <c r="F11" s="26"/>
      <c r="G11" s="25">
        <f t="shared" si="1"/>
        <v>0</v>
      </c>
      <c r="H11" s="24"/>
      <c r="I11" s="23"/>
      <c r="J11" s="22" t="str">
        <f>IF(I11=0,"-",ROUND(H11/I11,3))</f>
        <v>-</v>
      </c>
      <c r="K11" s="1403"/>
      <c r="L11" s="365"/>
      <c r="M11" s="366" t="str">
        <f t="shared" si="3"/>
        <v/>
      </c>
    </row>
    <row r="12" spans="1:15" ht="18.75" customHeight="1">
      <c r="A12" s="1398"/>
      <c r="B12" s="1084" t="str">
        <f>$B$6</f>
        <v>R4</v>
      </c>
      <c r="C12" s="35"/>
      <c r="D12" s="33"/>
      <c r="E12" s="34">
        <f t="shared" si="0"/>
        <v>0</v>
      </c>
      <c r="F12" s="33"/>
      <c r="G12" s="32">
        <f t="shared" si="1"/>
        <v>0</v>
      </c>
      <c r="H12" s="31"/>
      <c r="I12" s="30"/>
      <c r="J12" s="29" t="str">
        <f t="shared" si="2"/>
        <v>-</v>
      </c>
      <c r="K12" s="1401">
        <f>IF(AND(I12=0,I13=0,I14=0),0,ROUND(SUM(J12:J14)/COUNTIF(J12:J14,"&gt;=0"),3))</f>
        <v>0</v>
      </c>
      <c r="L12" s="365"/>
      <c r="M12" s="366" t="str">
        <f t="shared" si="3"/>
        <v/>
      </c>
      <c r="O12" s="352"/>
    </row>
    <row r="13" spans="1:15" ht="18.75" customHeight="1">
      <c r="A13" s="1399"/>
      <c r="B13" s="1082" t="str">
        <f>$B$7</f>
        <v>R5</v>
      </c>
      <c r="C13" s="14"/>
      <c r="D13" s="12"/>
      <c r="E13" s="13">
        <f t="shared" si="0"/>
        <v>0</v>
      </c>
      <c r="F13" s="12"/>
      <c r="G13" s="11">
        <f t="shared" si="1"/>
        <v>0</v>
      </c>
      <c r="H13" s="10"/>
      <c r="I13" s="9"/>
      <c r="J13" s="8" t="str">
        <f t="shared" si="2"/>
        <v>-</v>
      </c>
      <c r="K13" s="1402"/>
      <c r="L13" s="365"/>
      <c r="M13" s="366" t="str">
        <f t="shared" si="3"/>
        <v/>
      </c>
      <c r="O13" s="367"/>
    </row>
    <row r="14" spans="1:15" ht="18.75" customHeight="1">
      <c r="A14" s="1400"/>
      <c r="B14" s="1083" t="str">
        <f>$B$8</f>
        <v>R6</v>
      </c>
      <c r="C14" s="28"/>
      <c r="D14" s="26"/>
      <c r="E14" s="27">
        <f t="shared" si="0"/>
        <v>0</v>
      </c>
      <c r="F14" s="26"/>
      <c r="G14" s="25">
        <f t="shared" si="1"/>
        <v>0</v>
      </c>
      <c r="H14" s="24"/>
      <c r="I14" s="23"/>
      <c r="J14" s="22" t="str">
        <f t="shared" si="2"/>
        <v>-</v>
      </c>
      <c r="K14" s="1403"/>
      <c r="L14" s="365"/>
      <c r="M14" s="366" t="str">
        <f t="shared" si="3"/>
        <v/>
      </c>
    </row>
    <row r="15" spans="1:15" ht="18.75" customHeight="1">
      <c r="A15" s="1398"/>
      <c r="B15" s="1084" t="str">
        <f>$B$6</f>
        <v>R4</v>
      </c>
      <c r="C15" s="35"/>
      <c r="D15" s="33"/>
      <c r="E15" s="34">
        <f t="shared" si="0"/>
        <v>0</v>
      </c>
      <c r="F15" s="33"/>
      <c r="G15" s="32">
        <f t="shared" si="1"/>
        <v>0</v>
      </c>
      <c r="H15" s="31"/>
      <c r="I15" s="30"/>
      <c r="J15" s="29" t="str">
        <f t="shared" si="2"/>
        <v>-</v>
      </c>
      <c r="K15" s="1401">
        <f>IF(AND(I15=0,I16=0,I17=0),0,ROUND(SUM(J15:J17)/COUNTIF(J15:J17,"&gt;=0"),3))</f>
        <v>0</v>
      </c>
      <c r="L15" s="365"/>
      <c r="M15" s="366" t="str">
        <f t="shared" si="3"/>
        <v/>
      </c>
    </row>
    <row r="16" spans="1:15" ht="18.75" customHeight="1">
      <c r="A16" s="1399"/>
      <c r="B16" s="1082" t="str">
        <f>$B$7</f>
        <v>R5</v>
      </c>
      <c r="C16" s="14"/>
      <c r="D16" s="12"/>
      <c r="E16" s="13">
        <f t="shared" si="0"/>
        <v>0</v>
      </c>
      <c r="F16" s="12"/>
      <c r="G16" s="11">
        <f t="shared" si="1"/>
        <v>0</v>
      </c>
      <c r="H16" s="10"/>
      <c r="I16" s="9"/>
      <c r="J16" s="8" t="str">
        <f t="shared" si="2"/>
        <v>-</v>
      </c>
      <c r="K16" s="1402"/>
      <c r="L16" s="365"/>
      <c r="M16" s="366" t="str">
        <f t="shared" si="3"/>
        <v/>
      </c>
      <c r="O16" s="351"/>
    </row>
    <row r="17" spans="1:15" ht="18.75" customHeight="1">
      <c r="A17" s="1400"/>
      <c r="B17" s="1083" t="str">
        <f>$B$8</f>
        <v>R6</v>
      </c>
      <c r="C17" s="28"/>
      <c r="D17" s="26"/>
      <c r="E17" s="27">
        <f t="shared" si="0"/>
        <v>0</v>
      </c>
      <c r="F17" s="26"/>
      <c r="G17" s="25">
        <f t="shared" si="1"/>
        <v>0</v>
      </c>
      <c r="H17" s="24"/>
      <c r="I17" s="23"/>
      <c r="J17" s="22" t="str">
        <f t="shared" si="2"/>
        <v>-</v>
      </c>
      <c r="K17" s="1403"/>
      <c r="L17" s="365"/>
      <c r="M17" s="366" t="str">
        <f t="shared" si="3"/>
        <v/>
      </c>
      <c r="O17" s="351"/>
    </row>
    <row r="18" spans="1:15" ht="18.75" customHeight="1">
      <c r="A18" s="1398"/>
      <c r="B18" s="1084" t="str">
        <f>$B$6</f>
        <v>R4</v>
      </c>
      <c r="C18" s="35"/>
      <c r="D18" s="33"/>
      <c r="E18" s="34">
        <f t="shared" si="0"/>
        <v>0</v>
      </c>
      <c r="F18" s="33"/>
      <c r="G18" s="32">
        <f t="shared" si="1"/>
        <v>0</v>
      </c>
      <c r="H18" s="31"/>
      <c r="I18" s="30"/>
      <c r="J18" s="29" t="str">
        <f t="shared" si="2"/>
        <v>-</v>
      </c>
      <c r="K18" s="1401">
        <f>IF(AND(I18=0,I19=0,I20=0),0,ROUND(SUM(J18:J20)/COUNTIF(J18:J20,"&gt;=0"),3))</f>
        <v>0</v>
      </c>
      <c r="L18" s="365"/>
      <c r="M18" s="366" t="str">
        <f t="shared" si="3"/>
        <v/>
      </c>
    </row>
    <row r="19" spans="1:15" ht="18.75" customHeight="1">
      <c r="A19" s="1399"/>
      <c r="B19" s="1082" t="str">
        <f>$B$7</f>
        <v>R5</v>
      </c>
      <c r="C19" s="14"/>
      <c r="D19" s="12"/>
      <c r="E19" s="13">
        <f t="shared" si="0"/>
        <v>0</v>
      </c>
      <c r="F19" s="12"/>
      <c r="G19" s="11">
        <f t="shared" si="1"/>
        <v>0</v>
      </c>
      <c r="H19" s="10"/>
      <c r="I19" s="9"/>
      <c r="J19" s="8" t="str">
        <f t="shared" si="2"/>
        <v>-</v>
      </c>
      <c r="K19" s="1402"/>
      <c r="L19" s="365"/>
      <c r="M19" s="366" t="str">
        <f t="shared" si="3"/>
        <v/>
      </c>
    </row>
    <row r="20" spans="1:15" ht="18.75" customHeight="1">
      <c r="A20" s="1400"/>
      <c r="B20" s="1083" t="str">
        <f>$B$8</f>
        <v>R6</v>
      </c>
      <c r="C20" s="28"/>
      <c r="D20" s="26"/>
      <c r="E20" s="27">
        <f t="shared" si="0"/>
        <v>0</v>
      </c>
      <c r="F20" s="26"/>
      <c r="G20" s="25">
        <f t="shared" si="1"/>
        <v>0</v>
      </c>
      <c r="H20" s="24"/>
      <c r="I20" s="23"/>
      <c r="J20" s="22" t="str">
        <f t="shared" si="2"/>
        <v>-</v>
      </c>
      <c r="K20" s="1403"/>
      <c r="L20" s="365"/>
      <c r="M20" s="366" t="str">
        <f t="shared" si="3"/>
        <v/>
      </c>
    </row>
    <row r="21" spans="1:15" ht="18.75" customHeight="1">
      <c r="A21" s="1398"/>
      <c r="B21" s="1084" t="str">
        <f>$B$6</f>
        <v>R4</v>
      </c>
      <c r="C21" s="35"/>
      <c r="D21" s="33"/>
      <c r="E21" s="34">
        <f t="shared" si="0"/>
        <v>0</v>
      </c>
      <c r="F21" s="33"/>
      <c r="G21" s="32">
        <f t="shared" si="1"/>
        <v>0</v>
      </c>
      <c r="H21" s="31"/>
      <c r="I21" s="30"/>
      <c r="J21" s="29" t="str">
        <f t="shared" si="2"/>
        <v>-</v>
      </c>
      <c r="K21" s="1401">
        <f>IF(AND(I21=0,I22=0,I23=0),0,ROUND(SUM(J21:J23)/COUNTIF(J21:J23,"&gt;=0"),3))</f>
        <v>0</v>
      </c>
      <c r="L21" s="365"/>
      <c r="M21" s="366" t="str">
        <f t="shared" si="3"/>
        <v/>
      </c>
    </row>
    <row r="22" spans="1:15" ht="18.75" customHeight="1">
      <c r="A22" s="1399"/>
      <c r="B22" s="1082" t="str">
        <f>$B$7</f>
        <v>R5</v>
      </c>
      <c r="C22" s="14"/>
      <c r="D22" s="12"/>
      <c r="E22" s="13">
        <f t="shared" si="0"/>
        <v>0</v>
      </c>
      <c r="F22" s="12"/>
      <c r="G22" s="11">
        <f t="shared" si="1"/>
        <v>0</v>
      </c>
      <c r="H22" s="10"/>
      <c r="I22" s="9"/>
      <c r="J22" s="8" t="str">
        <f t="shared" si="2"/>
        <v>-</v>
      </c>
      <c r="K22" s="1402"/>
      <c r="L22" s="365"/>
      <c r="M22" s="366" t="str">
        <f t="shared" si="3"/>
        <v/>
      </c>
    </row>
    <row r="23" spans="1:15" ht="18.75" customHeight="1">
      <c r="A23" s="1400"/>
      <c r="B23" s="1083" t="str">
        <f>$B$8</f>
        <v>R6</v>
      </c>
      <c r="C23" s="28"/>
      <c r="D23" s="26"/>
      <c r="E23" s="27">
        <f t="shared" si="0"/>
        <v>0</v>
      </c>
      <c r="F23" s="26"/>
      <c r="G23" s="25">
        <f t="shared" si="1"/>
        <v>0</v>
      </c>
      <c r="H23" s="24"/>
      <c r="I23" s="23"/>
      <c r="J23" s="22" t="str">
        <f t="shared" si="2"/>
        <v>-</v>
      </c>
      <c r="K23" s="1403"/>
      <c r="L23" s="365"/>
      <c r="M23" s="366" t="str">
        <f t="shared" si="3"/>
        <v/>
      </c>
    </row>
    <row r="24" spans="1:15" ht="18.75" customHeight="1">
      <c r="A24" s="1404"/>
      <c r="B24" s="1081" t="str">
        <f>$B$6</f>
        <v>R4</v>
      </c>
      <c r="C24" s="21"/>
      <c r="D24" s="19"/>
      <c r="E24" s="20">
        <f t="shared" si="0"/>
        <v>0</v>
      </c>
      <c r="F24" s="19"/>
      <c r="G24" s="18">
        <f t="shared" si="1"/>
        <v>0</v>
      </c>
      <c r="H24" s="17"/>
      <c r="I24" s="16"/>
      <c r="J24" s="15" t="str">
        <f t="shared" si="2"/>
        <v>-</v>
      </c>
      <c r="K24" s="1406">
        <f>IF(AND(I24=0,I25=0,I26=0),0,ROUND(SUM(J24:J26)/COUNTIF(J24:J26,"&gt;=0"),3))</f>
        <v>0</v>
      </c>
      <c r="L24" s="365"/>
      <c r="M24" s="366" t="str">
        <f t="shared" si="3"/>
        <v/>
      </c>
      <c r="O24" s="351"/>
    </row>
    <row r="25" spans="1:15" ht="18.75" customHeight="1">
      <c r="A25" s="1399"/>
      <c r="B25" s="1082" t="str">
        <f>$B$7</f>
        <v>R5</v>
      </c>
      <c r="C25" s="14"/>
      <c r="D25" s="12"/>
      <c r="E25" s="13">
        <f t="shared" si="0"/>
        <v>0</v>
      </c>
      <c r="F25" s="12"/>
      <c r="G25" s="11">
        <f t="shared" si="1"/>
        <v>0</v>
      </c>
      <c r="H25" s="10"/>
      <c r="I25" s="9"/>
      <c r="J25" s="8" t="str">
        <f t="shared" si="2"/>
        <v>-</v>
      </c>
      <c r="K25" s="1402"/>
      <c r="L25" s="365"/>
      <c r="M25" s="366" t="str">
        <f t="shared" si="3"/>
        <v/>
      </c>
      <c r="O25" s="351"/>
    </row>
    <row r="26" spans="1:15" ht="18.75" customHeight="1" thickBot="1">
      <c r="A26" s="1405"/>
      <c r="B26" s="1085" t="str">
        <f>$B$8</f>
        <v>R6</v>
      </c>
      <c r="C26" s="7"/>
      <c r="D26" s="5"/>
      <c r="E26" s="6">
        <f t="shared" si="0"/>
        <v>0</v>
      </c>
      <c r="F26" s="5"/>
      <c r="G26" s="4">
        <f t="shared" si="1"/>
        <v>0</v>
      </c>
      <c r="H26" s="3"/>
      <c r="I26" s="2"/>
      <c r="J26" s="1" t="str">
        <f t="shared" si="2"/>
        <v>-</v>
      </c>
      <c r="K26" s="1407"/>
      <c r="L26" s="365"/>
      <c r="M26" s="366" t="str">
        <f t="shared" si="3"/>
        <v/>
      </c>
    </row>
    <row r="27" spans="1:15" ht="18.75" customHeight="1">
      <c r="C27" s="368"/>
      <c r="D27" s="369"/>
      <c r="E27" s="369"/>
      <c r="F27" s="369"/>
      <c r="G27" s="369"/>
      <c r="H27" s="369"/>
      <c r="I27" s="370"/>
      <c r="J27" s="370"/>
      <c r="K27" s="370"/>
      <c r="L27" s="370"/>
      <c r="M27" s="365"/>
    </row>
    <row r="28" spans="1:15" ht="45" customHeight="1">
      <c r="A28" s="1408" t="s">
        <v>3542</v>
      </c>
      <c r="B28" s="1408"/>
      <c r="C28" s="1408"/>
      <c r="D28" s="1408"/>
      <c r="E28" s="1408"/>
      <c r="F28" s="1408"/>
      <c r="G28" s="1408"/>
      <c r="H28" s="1408"/>
      <c r="I28" s="1408"/>
      <c r="J28" s="1408"/>
      <c r="K28" s="1408"/>
    </row>
    <row r="29" spans="1:15" ht="18.75" customHeight="1">
      <c r="I29" s="370"/>
      <c r="J29" s="370"/>
      <c r="K29" s="370"/>
      <c r="L29" s="370"/>
    </row>
    <row r="30" spans="1:15" ht="18.75" customHeight="1">
      <c r="L30" s="371"/>
    </row>
    <row r="31" spans="1:15" ht="18.75" customHeight="1">
      <c r="L31" s="371"/>
    </row>
    <row r="32" spans="1:15" ht="18.75" customHeight="1">
      <c r="L32" s="371"/>
    </row>
    <row r="33" spans="3:13" ht="18.75" customHeight="1">
      <c r="C33" s="345"/>
      <c r="L33" s="371"/>
      <c r="M33" s="345"/>
    </row>
    <row r="34" spans="3:13" ht="18.75" customHeight="1">
      <c r="C34" s="345"/>
      <c r="L34" s="371"/>
      <c r="M34" s="345"/>
    </row>
    <row r="35" spans="3:13" ht="18.75" customHeight="1">
      <c r="C35" s="345"/>
      <c r="L35" s="371"/>
      <c r="M35" s="345"/>
    </row>
    <row r="36" spans="3:13" ht="18.75" customHeight="1">
      <c r="C36" s="345"/>
      <c r="L36" s="371"/>
      <c r="M36" s="345"/>
    </row>
    <row r="37" spans="3:13" ht="18.75" customHeight="1">
      <c r="C37" s="345"/>
      <c r="L37" s="371"/>
      <c r="M37" s="345"/>
    </row>
    <row r="38" spans="3:13" ht="18.75" customHeight="1">
      <c r="C38" s="345"/>
      <c r="L38" s="371"/>
      <c r="M38" s="345"/>
    </row>
    <row r="39" spans="3:13" ht="18.75" customHeight="1">
      <c r="C39" s="345"/>
      <c r="L39" s="371"/>
      <c r="M39" s="345"/>
    </row>
    <row r="40" spans="3:13" ht="18.75" customHeight="1">
      <c r="C40" s="345"/>
      <c r="L40" s="371"/>
      <c r="M40" s="345"/>
    </row>
    <row r="41" spans="3:13" ht="18.75" customHeight="1">
      <c r="C41" s="345"/>
      <c r="L41" s="371"/>
      <c r="M41" s="345"/>
    </row>
    <row r="42" spans="3:13" ht="18.75" customHeight="1">
      <c r="C42" s="345"/>
      <c r="L42" s="371"/>
      <c r="M42" s="345"/>
    </row>
    <row r="43" spans="3:13" ht="18.75" customHeight="1">
      <c r="C43" s="345"/>
      <c r="L43" s="371"/>
      <c r="M43" s="345"/>
    </row>
    <row r="44" spans="3:13" ht="18.75" customHeight="1">
      <c r="C44" s="345"/>
      <c r="L44" s="371"/>
      <c r="M44" s="345"/>
    </row>
    <row r="45" spans="3:13" ht="18.75" customHeight="1">
      <c r="C45" s="345"/>
      <c r="L45" s="371"/>
      <c r="M45" s="345"/>
    </row>
  </sheetData>
  <sheetProtection algorithmName="SHA-512" hashValue="7vciuly6tcNiXU3iYhDKzs2NOwQWrugo175nuSMm4wJMowoIHmSEOxzjp1ffVdlGElo4nRH8938CdoEYpstG3Q==" saltValue="8RhwRZcbVcHliJYMjGNQ3Q==" spinCount="100000" sheet="1" objects="1" scenarios="1"/>
  <mergeCells count="18">
    <mergeCell ref="A9:A11"/>
    <mergeCell ref="K9:K11"/>
    <mergeCell ref="I1:J1"/>
    <mergeCell ref="A4:A5"/>
    <mergeCell ref="B4:B5"/>
    <mergeCell ref="A6:A8"/>
    <mergeCell ref="K6:K8"/>
    <mergeCell ref="A12:A14"/>
    <mergeCell ref="K12:K14"/>
    <mergeCell ref="A15:A17"/>
    <mergeCell ref="K15:K17"/>
    <mergeCell ref="A18:A20"/>
    <mergeCell ref="K18:K20"/>
    <mergeCell ref="A21:A23"/>
    <mergeCell ref="K21:K23"/>
    <mergeCell ref="A24:A26"/>
    <mergeCell ref="K24:K26"/>
    <mergeCell ref="A28:K28"/>
  </mergeCells>
  <phoneticPr fontId="2"/>
  <pageMargins left="0.7" right="0.7" top="0.75" bottom="0.75" header="0.3" footer="0.3"/>
  <pageSetup paperSize="9" scale="88"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00A6-54F0-4ADE-8BE0-2E9CB3EE4402}">
  <sheetPr>
    <tabColor rgb="FFFFC000"/>
  </sheetPr>
  <dimension ref="A1:L84"/>
  <sheetViews>
    <sheetView view="pageBreakPreview" zoomScaleNormal="100" zoomScaleSheetLayoutView="100" workbookViewId="0">
      <selection activeCell="A2" sqref="A2"/>
    </sheetView>
  </sheetViews>
  <sheetFormatPr defaultColWidth="15.6328125" defaultRowHeight="9.5"/>
  <cols>
    <col min="1" max="1" width="18.81640625" style="1017" customWidth="1"/>
    <col min="2" max="10" width="12.453125" style="1017" customWidth="1"/>
    <col min="11" max="16384" width="15.6328125" style="1017"/>
  </cols>
  <sheetData>
    <row r="1" spans="1:12" ht="30" customHeight="1" thickBot="1">
      <c r="A1" s="1022" t="str">
        <f>'２①②③、３②（再掲）、４②③'!A1</f>
        <v>Ver 06.00</v>
      </c>
      <c r="B1" s="1016"/>
      <c r="E1" s="347" t="s">
        <v>3554</v>
      </c>
      <c r="F1" s="1014" t="e">
        <f>'２①②③、３②（再掲）、４②③'!B9</f>
        <v>#N/A</v>
      </c>
      <c r="G1" s="1018" t="s">
        <v>3553</v>
      </c>
      <c r="H1" s="1015" t="e">
        <f>'２①②③、３②（再掲）、４②③'!C9</f>
        <v>#N/A</v>
      </c>
      <c r="I1" s="1013"/>
    </row>
    <row r="2" spans="1:12" s="345" customFormat="1" ht="18.75" customHeight="1">
      <c r="A2" s="349" t="s">
        <v>5986</v>
      </c>
      <c r="B2" s="351"/>
      <c r="C2" s="352"/>
      <c r="D2" s="351"/>
      <c r="E2" s="351"/>
      <c r="F2" s="351"/>
      <c r="G2" s="351"/>
      <c r="J2" s="1019"/>
      <c r="L2" s="344"/>
    </row>
    <row r="3" spans="1:12" s="345" customFormat="1" ht="18.75" customHeight="1">
      <c r="A3" s="349"/>
      <c r="B3" s="351"/>
      <c r="C3" s="352"/>
      <c r="D3" s="351"/>
      <c r="J3" s="1019"/>
      <c r="L3" s="344"/>
    </row>
    <row r="4" spans="1:12" ht="18.75" customHeight="1" thickBot="1">
      <c r="A4" s="1020" t="s">
        <v>3574</v>
      </c>
      <c r="C4" s="353"/>
      <c r="D4" s="1021"/>
      <c r="E4" s="1021"/>
      <c r="G4" s="1021" t="s">
        <v>6593</v>
      </c>
      <c r="H4" s="1021"/>
      <c r="I4" s="1021"/>
      <c r="K4" s="1021"/>
    </row>
    <row r="5" spans="1:12" ht="69.650000000000006" customHeight="1" thickBot="1">
      <c r="A5" s="1043" t="s">
        <v>3556</v>
      </c>
      <c r="B5" s="1035" t="s">
        <v>7097</v>
      </c>
      <c r="C5" s="1035" t="s">
        <v>7098</v>
      </c>
      <c r="D5" s="1080" t="s">
        <v>7099</v>
      </c>
      <c r="E5" s="1035" t="s">
        <v>6693</v>
      </c>
      <c r="F5" s="1080" t="s">
        <v>7100</v>
      </c>
      <c r="G5" s="1043" t="s">
        <v>13</v>
      </c>
      <c r="H5" s="1151"/>
      <c r="I5" s="1049"/>
      <c r="J5" s="1151"/>
      <c r="K5" s="346"/>
    </row>
    <row r="6" spans="1:12" ht="30" customHeight="1">
      <c r="A6" s="1036" t="s">
        <v>7199</v>
      </c>
      <c r="B6" s="1044"/>
      <c r="C6" s="1044"/>
      <c r="D6" s="1044"/>
      <c r="E6" s="1044"/>
      <c r="F6" s="1044"/>
      <c r="G6" s="1045"/>
      <c r="H6" s="1152"/>
      <c r="I6" s="1152"/>
      <c r="J6" s="1152"/>
      <c r="K6" s="1153"/>
    </row>
    <row r="7" spans="1:12" ht="30" customHeight="1" thickBot="1">
      <c r="A7" s="1046" t="s">
        <v>3555</v>
      </c>
      <c r="B7" s="1075">
        <v>0.5</v>
      </c>
      <c r="C7" s="1032">
        <v>0.55000000000000004</v>
      </c>
      <c r="D7" s="1076">
        <v>1</v>
      </c>
      <c r="E7" s="1075">
        <v>0.5</v>
      </c>
      <c r="F7" s="1075">
        <v>0.6</v>
      </c>
      <c r="G7" s="1047"/>
      <c r="H7" s="1154"/>
      <c r="I7" s="1155"/>
      <c r="J7" s="1155"/>
      <c r="K7" s="1155"/>
    </row>
    <row r="8" spans="1:12" ht="30" customHeight="1" thickTop="1" thickBot="1">
      <c r="A8" s="1037" t="s">
        <v>7200</v>
      </c>
      <c r="B8" s="1077">
        <f>ROUNDDOWN(B6*B7,0)</f>
        <v>0</v>
      </c>
      <c r="C8" s="1077">
        <f>ROUNDDOWN(C6*C7,0)</f>
        <v>0</v>
      </c>
      <c r="D8" s="1025">
        <f>ROUNDDOWN(D6*D7,0)</f>
        <v>0</v>
      </c>
      <c r="E8" s="1078">
        <f>ROUNDDOWN(E6*E7,0)</f>
        <v>0</v>
      </c>
      <c r="F8" s="1078">
        <f>ROUNDDOWN(F6*F7,0)</f>
        <v>0</v>
      </c>
      <c r="G8" s="1048">
        <f>SUM(B8:F8)</f>
        <v>0</v>
      </c>
      <c r="H8" s="1156"/>
      <c r="I8" s="1156"/>
      <c r="J8" s="1156"/>
      <c r="K8" s="1156"/>
    </row>
    <row r="9" spans="1:12" s="1012" customFormat="1" ht="18.75" customHeight="1">
      <c r="A9" s="1012" t="s">
        <v>7202</v>
      </c>
    </row>
    <row r="10" spans="1:12" s="1012" customFormat="1" ht="18.75" customHeight="1">
      <c r="A10" s="1012" t="s">
        <v>7203</v>
      </c>
    </row>
    <row r="11" spans="1:12" ht="18.75" customHeight="1"/>
    <row r="12" spans="1:12" ht="18.75" customHeight="1" thickBot="1">
      <c r="A12" s="1020" t="s">
        <v>3573</v>
      </c>
      <c r="E12" s="1021"/>
      <c r="F12" s="1021" t="s">
        <v>3552</v>
      </c>
    </row>
    <row r="13" spans="1:12" ht="48" thickBot="1">
      <c r="A13" s="1043" t="s">
        <v>3556</v>
      </c>
      <c r="B13" s="1042" t="s">
        <v>6497</v>
      </c>
      <c r="C13" s="1042" t="s">
        <v>3572</v>
      </c>
      <c r="D13" s="1039" t="s">
        <v>3571</v>
      </c>
      <c r="E13" s="1039" t="s">
        <v>7078</v>
      </c>
      <c r="F13" s="1043" t="s">
        <v>13</v>
      </c>
      <c r="G13" s="346"/>
    </row>
    <row r="14" spans="1:12" ht="30" customHeight="1">
      <c r="A14" s="1038" t="s">
        <v>7199</v>
      </c>
      <c r="B14" s="1051"/>
      <c r="C14" s="1051"/>
      <c r="D14" s="1026"/>
      <c r="E14" s="1026"/>
      <c r="F14" s="1050"/>
    </row>
    <row r="15" spans="1:12" ht="30" customHeight="1" thickBot="1">
      <c r="A15" s="1040" t="s">
        <v>3555</v>
      </c>
      <c r="B15" s="1028">
        <v>1</v>
      </c>
      <c r="C15" s="1028">
        <v>0.66666666666666663</v>
      </c>
      <c r="D15" s="1034">
        <v>1</v>
      </c>
      <c r="E15" s="1074">
        <v>1</v>
      </c>
      <c r="F15" s="1052"/>
    </row>
    <row r="16" spans="1:12" ht="30" customHeight="1" thickTop="1" thickBot="1">
      <c r="A16" s="1037" t="s">
        <v>7200</v>
      </c>
      <c r="B16" s="1053">
        <f>ROUNDDOWN(B14*B15,0)</f>
        <v>0</v>
      </c>
      <c r="C16" s="1053">
        <f>ROUNDDOWN(C14*C15,0)</f>
        <v>0</v>
      </c>
      <c r="D16" s="1054">
        <f>ROUNDDOWN(D14*D15,0)</f>
        <v>0</v>
      </c>
      <c r="E16" s="1054">
        <f>ROUNDDOWN(E14*E15,0)</f>
        <v>0</v>
      </c>
      <c r="F16" s="1055">
        <f>SUM(B16:E16)</f>
        <v>0</v>
      </c>
    </row>
    <row r="17" spans="1:9" ht="18.75" customHeight="1">
      <c r="A17" s="1417" t="s">
        <v>7204</v>
      </c>
      <c r="B17" s="1417"/>
      <c r="C17" s="1417"/>
      <c r="D17" s="1417"/>
      <c r="E17" s="1056"/>
    </row>
    <row r="18" spans="1:9" s="1012" customFormat="1" ht="18.75" customHeight="1">
      <c r="A18" s="1012" t="s">
        <v>7205</v>
      </c>
    </row>
    <row r="19" spans="1:9" s="1012" customFormat="1" ht="18.75" customHeight="1">
      <c r="A19" s="1012" t="s">
        <v>7206</v>
      </c>
    </row>
    <row r="20" spans="1:9" s="1012" customFormat="1" ht="18.75" customHeight="1">
      <c r="A20" s="1012" t="s">
        <v>7207</v>
      </c>
    </row>
    <row r="21" spans="1:9" ht="18.75" customHeight="1"/>
    <row r="22" spans="1:9" ht="18.75" customHeight="1" thickBot="1">
      <c r="A22" s="1020" t="s">
        <v>3570</v>
      </c>
      <c r="F22" s="353"/>
      <c r="G22" s="353" t="s">
        <v>3552</v>
      </c>
      <c r="H22" s="1019"/>
    </row>
    <row r="23" spans="1:9" ht="58.5" customHeight="1" thickBot="1">
      <c r="A23" s="1043" t="s">
        <v>3556</v>
      </c>
      <c r="B23" s="1042" t="s">
        <v>3569</v>
      </c>
      <c r="C23" s="1035" t="s">
        <v>3568</v>
      </c>
      <c r="D23" s="1134" t="s">
        <v>6091</v>
      </c>
      <c r="E23" s="1134" t="s">
        <v>7162</v>
      </c>
      <c r="F23" s="1134" t="s">
        <v>7163</v>
      </c>
      <c r="G23" s="1043" t="s">
        <v>13</v>
      </c>
      <c r="H23" s="1057"/>
    </row>
    <row r="24" spans="1:9" ht="30" customHeight="1">
      <c r="A24" s="1038" t="s">
        <v>7199</v>
      </c>
      <c r="B24" s="1051"/>
      <c r="C24" s="1044"/>
      <c r="D24" s="1044"/>
      <c r="E24" s="1044"/>
      <c r="F24" s="1044"/>
      <c r="G24" s="1058"/>
    </row>
    <row r="25" spans="1:9" ht="30" customHeight="1" thickBot="1">
      <c r="A25" s="1040" t="s">
        <v>3555</v>
      </c>
      <c r="B25" s="1028">
        <v>0.66666666666666663</v>
      </c>
      <c r="C25" s="1029">
        <v>0.5</v>
      </c>
      <c r="D25" s="1029">
        <v>1</v>
      </c>
      <c r="E25" s="1029">
        <v>1</v>
      </c>
      <c r="F25" s="1030">
        <v>0.66666666666666663</v>
      </c>
      <c r="G25" s="1059"/>
    </row>
    <row r="26" spans="1:9" ht="30" customHeight="1" thickTop="1" thickBot="1">
      <c r="A26" s="1037" t="s">
        <v>7200</v>
      </c>
      <c r="B26" s="1053">
        <f>ROUNDDOWN(B24*B25,0)</f>
        <v>0</v>
      </c>
      <c r="C26" s="1060">
        <f>ROUNDDOWN(C24*C25,0)</f>
        <v>0</v>
      </c>
      <c r="D26" s="1060">
        <f>ROUNDDOWN(D24*D25,0)</f>
        <v>0</v>
      </c>
      <c r="E26" s="1060">
        <f>ROUNDDOWN(E24*E25,0)</f>
        <v>0</v>
      </c>
      <c r="F26" s="1060">
        <f>ROUNDDOWN(F24*F25,0)</f>
        <v>0</v>
      </c>
      <c r="G26" s="1055">
        <f>SUM(B26:F26)</f>
        <v>0</v>
      </c>
    </row>
    <row r="27" spans="1:9" s="1012" customFormat="1" ht="18.75" customHeight="1">
      <c r="A27" s="1012" t="s">
        <v>7208</v>
      </c>
    </row>
    <row r="28" spans="1:9" s="1012" customFormat="1" ht="18.75" customHeight="1">
      <c r="A28" s="1012" t="s">
        <v>7209</v>
      </c>
    </row>
    <row r="29" spans="1:9" s="1012" customFormat="1" ht="18.5" customHeight="1">
      <c r="A29" s="1135" t="s">
        <v>7210</v>
      </c>
      <c r="B29" s="1135"/>
      <c r="C29" s="1135"/>
      <c r="D29" s="1135"/>
      <c r="E29" s="1135"/>
      <c r="F29" s="1135"/>
    </row>
    <row r="30" spans="1:9" s="1012" customFormat="1" ht="18.75" customHeight="1">
      <c r="A30" s="1135" t="s">
        <v>7211</v>
      </c>
      <c r="B30" s="1135"/>
      <c r="C30" s="1135"/>
      <c r="D30" s="1135"/>
      <c r="E30" s="1135"/>
      <c r="F30" s="1135"/>
    </row>
    <row r="31" spans="1:9" s="1012" customFormat="1" ht="18.75" customHeight="1">
      <c r="A31" s="1415"/>
      <c r="B31" s="1416"/>
      <c r="C31" s="1416"/>
      <c r="D31" s="1416"/>
      <c r="E31" s="1416"/>
    </row>
    <row r="32" spans="1:9" ht="18.75" customHeight="1" thickBot="1">
      <c r="A32" s="1020" t="s">
        <v>3567</v>
      </c>
      <c r="G32" s="353"/>
      <c r="I32" s="353" t="s">
        <v>3552</v>
      </c>
    </row>
    <row r="33" spans="1:9" ht="60" customHeight="1" thickBot="1">
      <c r="A33" s="1043" t="s">
        <v>3556</v>
      </c>
      <c r="B33" s="1042" t="s">
        <v>7102</v>
      </c>
      <c r="C33" s="1039" t="s">
        <v>7101</v>
      </c>
      <c r="D33" s="1039" t="s">
        <v>7077</v>
      </c>
      <c r="E33" s="1079" t="s">
        <v>3566</v>
      </c>
      <c r="F33" s="1039" t="s">
        <v>3565</v>
      </c>
      <c r="G33" s="1039" t="s">
        <v>7103</v>
      </c>
      <c r="H33" s="1023" t="s">
        <v>7104</v>
      </c>
      <c r="I33" s="1043" t="s">
        <v>13</v>
      </c>
    </row>
    <row r="34" spans="1:9" ht="30" customHeight="1">
      <c r="A34" s="1038" t="s">
        <v>7199</v>
      </c>
      <c r="B34" s="1051"/>
      <c r="C34" s="1026"/>
      <c r="D34" s="1026"/>
      <c r="E34" s="1026"/>
      <c r="F34" s="1026"/>
      <c r="G34" s="1026"/>
      <c r="H34" s="1027"/>
      <c r="I34" s="1058"/>
    </row>
    <row r="35" spans="1:9" ht="30" customHeight="1" thickBot="1">
      <c r="A35" s="1040" t="s">
        <v>3555</v>
      </c>
      <c r="B35" s="1028">
        <v>0.5</v>
      </c>
      <c r="C35" s="1032">
        <v>0.55000000000000004</v>
      </c>
      <c r="D35" s="1030">
        <v>1</v>
      </c>
      <c r="E35" s="1030">
        <v>1</v>
      </c>
      <c r="F35" s="1030">
        <v>0.66666666666666663</v>
      </c>
      <c r="G35" s="1030">
        <v>0.5</v>
      </c>
      <c r="H35" s="1032">
        <v>0.55000000000000004</v>
      </c>
      <c r="I35" s="1059"/>
    </row>
    <row r="36" spans="1:9" ht="30" customHeight="1" thickTop="1" thickBot="1">
      <c r="A36" s="1037" t="s">
        <v>7200</v>
      </c>
      <c r="B36" s="1053">
        <f>ROUNDDOWN(B34*B35,0)</f>
        <v>0</v>
      </c>
      <c r="C36" s="1054">
        <f t="shared" ref="C36:H36" si="0">ROUNDDOWN(C34*C35,0)</f>
        <v>0</v>
      </c>
      <c r="D36" s="1054">
        <f t="shared" si="0"/>
        <v>0</v>
      </c>
      <c r="E36" s="1061">
        <f t="shared" si="0"/>
        <v>0</v>
      </c>
      <c r="F36" s="1061">
        <f t="shared" si="0"/>
        <v>0</v>
      </c>
      <c r="G36" s="1061">
        <f t="shared" si="0"/>
        <v>0</v>
      </c>
      <c r="H36" s="1061">
        <f t="shared" si="0"/>
        <v>0</v>
      </c>
      <c r="I36" s="1055">
        <f>SUM(B36:H36)</f>
        <v>0</v>
      </c>
    </row>
    <row r="37" spans="1:9" s="1012" customFormat="1" ht="18.75" customHeight="1">
      <c r="A37" s="1012" t="s">
        <v>7212</v>
      </c>
    </row>
    <row r="38" spans="1:9" s="1012" customFormat="1" ht="18.75" customHeight="1">
      <c r="A38" s="1012" t="s">
        <v>7213</v>
      </c>
    </row>
    <row r="39" spans="1:9" s="1012" customFormat="1" ht="18.75" customHeight="1">
      <c r="A39" s="1012" t="s">
        <v>7214</v>
      </c>
    </row>
    <row r="40" spans="1:9" s="1012" customFormat="1" ht="18.75" customHeight="1">
      <c r="A40" s="1012" t="s">
        <v>7215</v>
      </c>
    </row>
    <row r="41" spans="1:9" ht="18.75" customHeight="1"/>
    <row r="42" spans="1:9" ht="18.75" customHeight="1" thickBot="1">
      <c r="A42" s="1020" t="s">
        <v>3564</v>
      </c>
      <c r="C42" s="353" t="s">
        <v>3552</v>
      </c>
    </row>
    <row r="43" spans="1:9" ht="45" customHeight="1" thickBot="1">
      <c r="A43" s="1043" t="s">
        <v>3556</v>
      </c>
      <c r="B43" s="1023" t="s">
        <v>3563</v>
      </c>
      <c r="C43" s="1043" t="s">
        <v>13</v>
      </c>
      <c r="D43" s="346"/>
      <c r="E43" s="1049"/>
      <c r="F43" s="1049"/>
      <c r="G43" s="346"/>
    </row>
    <row r="44" spans="1:9" ht="30" customHeight="1">
      <c r="A44" s="1038" t="s">
        <v>7199</v>
      </c>
      <c r="B44" s="1027"/>
      <c r="C44" s="1058"/>
      <c r="D44" s="1062"/>
    </row>
    <row r="45" spans="1:9" ht="30" customHeight="1" thickBot="1">
      <c r="A45" s="1040" t="s">
        <v>3555</v>
      </c>
      <c r="B45" s="1031">
        <v>0.5</v>
      </c>
      <c r="C45" s="1059"/>
      <c r="D45" s="1062"/>
    </row>
    <row r="46" spans="1:9" ht="30" customHeight="1" thickTop="1" thickBot="1">
      <c r="A46" s="1037" t="s">
        <v>7200</v>
      </c>
      <c r="B46" s="993">
        <f>ROUNDDOWN(B44*B45,0)</f>
        <v>0</v>
      </c>
      <c r="C46" s="994">
        <f>SUM(B46)</f>
        <v>0</v>
      </c>
      <c r="D46" s="1062"/>
    </row>
    <row r="47" spans="1:9" s="1012" customFormat="1" ht="18.75" customHeight="1">
      <c r="A47" s="1012" t="s">
        <v>7216</v>
      </c>
    </row>
    <row r="48" spans="1:9" ht="18.75" customHeight="1"/>
    <row r="49" spans="1:8" ht="18.75" customHeight="1" thickBot="1">
      <c r="A49" s="1020" t="s">
        <v>3562</v>
      </c>
      <c r="G49" s="353"/>
      <c r="H49" s="353" t="s">
        <v>3552</v>
      </c>
    </row>
    <row r="50" spans="1:8" ht="70" customHeight="1" thickBot="1">
      <c r="A50" s="1063" t="s">
        <v>3556</v>
      </c>
      <c r="B50" s="1128" t="s">
        <v>6556</v>
      </c>
      <c r="C50" s="1024" t="s">
        <v>6557</v>
      </c>
      <c r="D50" s="1024" t="s">
        <v>7232</v>
      </c>
      <c r="E50" s="1024" t="s">
        <v>3561</v>
      </c>
      <c r="F50" s="1024" t="s">
        <v>6691</v>
      </c>
      <c r="G50" s="1024" t="s">
        <v>6692</v>
      </c>
      <c r="H50" s="1136" t="s">
        <v>7113</v>
      </c>
    </row>
    <row r="51" spans="1:8" ht="30" customHeight="1">
      <c r="A51" s="1038" t="s">
        <v>7199</v>
      </c>
      <c r="B51" s="1072"/>
      <c r="C51" s="1026"/>
      <c r="D51" s="1026"/>
      <c r="E51" s="1026"/>
      <c r="F51" s="1026"/>
      <c r="G51" s="1026"/>
      <c r="H51" s="1129"/>
    </row>
    <row r="52" spans="1:8" ht="30" customHeight="1" thickBot="1">
      <c r="A52" s="1040" t="s">
        <v>3555</v>
      </c>
      <c r="B52" s="1130"/>
      <c r="C52" s="1064"/>
      <c r="D52" s="1030">
        <v>1</v>
      </c>
      <c r="E52" s="1030">
        <v>0.5</v>
      </c>
      <c r="F52" s="1032">
        <v>0.55000000000000004</v>
      </c>
      <c r="G52" s="1065"/>
      <c r="H52" s="1131"/>
    </row>
    <row r="53" spans="1:8" ht="30" customHeight="1" thickTop="1" thickBot="1">
      <c r="A53" s="1041" t="s">
        <v>7201</v>
      </c>
      <c r="B53" s="1073">
        <f>ROUNDDOWN(B51*B52,0)</f>
        <v>0</v>
      </c>
      <c r="C53" s="1054">
        <f>ROUNDDOWN(C51*C52,0)</f>
        <v>0</v>
      </c>
      <c r="D53" s="1054">
        <f>ROUNDDOWN(D51*D52,0)</f>
        <v>0</v>
      </c>
      <c r="E53" s="1054">
        <f>ROUNDDOWN(E51*E52,0)</f>
        <v>0</v>
      </c>
      <c r="F53" s="1054">
        <f>ROUNDDOWN(F51*F52,0)</f>
        <v>0</v>
      </c>
      <c r="G53" s="1133"/>
      <c r="H53" s="1132"/>
    </row>
    <row r="54" spans="1:8" ht="60" customHeight="1" thickBot="1">
      <c r="A54" s="1063" t="s">
        <v>3556</v>
      </c>
      <c r="B54" s="1066" t="s">
        <v>6558</v>
      </c>
      <c r="C54" s="1024" t="s">
        <v>7233</v>
      </c>
      <c r="D54" s="1024" t="s">
        <v>7234</v>
      </c>
      <c r="E54" s="1024" t="s">
        <v>3560</v>
      </c>
      <c r="F54" s="1024" t="s">
        <v>6096</v>
      </c>
      <c r="G54" s="1067" t="s">
        <v>6097</v>
      </c>
      <c r="H54" s="1063" t="s">
        <v>13</v>
      </c>
    </row>
    <row r="55" spans="1:8" ht="30" customHeight="1">
      <c r="A55" s="1038" t="s">
        <v>7199</v>
      </c>
      <c r="B55" s="1026"/>
      <c r="C55" s="1026"/>
      <c r="D55" s="1026"/>
      <c r="E55" s="1026"/>
      <c r="F55" s="1026"/>
      <c r="G55" s="1027"/>
      <c r="H55" s="1058"/>
    </row>
    <row r="56" spans="1:8" ht="30" customHeight="1" thickBot="1">
      <c r="A56" s="1040" t="s">
        <v>3555</v>
      </c>
      <c r="B56" s="1030">
        <v>1</v>
      </c>
      <c r="C56" s="1030">
        <v>1</v>
      </c>
      <c r="D56" s="1030">
        <v>1</v>
      </c>
      <c r="E56" s="1030">
        <v>1</v>
      </c>
      <c r="F56" s="1032">
        <v>0.55000000000000004</v>
      </c>
      <c r="G56" s="1031">
        <v>1</v>
      </c>
      <c r="H56" s="1068"/>
    </row>
    <row r="57" spans="1:8" ht="30" customHeight="1" thickTop="1" thickBot="1">
      <c r="A57" s="1041" t="s">
        <v>7200</v>
      </c>
      <c r="B57" s="1069">
        <f t="shared" ref="B57:G57" si="1">ROUNDDOWN(B55*B56,0)</f>
        <v>0</v>
      </c>
      <c r="C57" s="1054">
        <f t="shared" si="1"/>
        <v>0</v>
      </c>
      <c r="D57" s="1054">
        <f t="shared" si="1"/>
        <v>0</v>
      </c>
      <c r="E57" s="1054">
        <f t="shared" si="1"/>
        <v>0</v>
      </c>
      <c r="F57" s="1054">
        <f t="shared" si="1"/>
        <v>0</v>
      </c>
      <c r="G57" s="1025">
        <f t="shared" si="1"/>
        <v>0</v>
      </c>
      <c r="H57" s="1048">
        <f>SUM(B53:H53,B57:G57)</f>
        <v>0</v>
      </c>
    </row>
    <row r="58" spans="1:8" s="1012" customFormat="1" ht="18.75" customHeight="1">
      <c r="A58" s="1012" t="s">
        <v>7217</v>
      </c>
    </row>
    <row r="59" spans="1:8" s="1012" customFormat="1" ht="18.75" customHeight="1">
      <c r="A59" s="1012" t="s">
        <v>7218</v>
      </c>
    </row>
    <row r="60" spans="1:8" s="1012" customFormat="1" ht="18.75" customHeight="1">
      <c r="A60" s="1012" t="s">
        <v>7219</v>
      </c>
    </row>
    <row r="61" spans="1:8" s="1012" customFormat="1" ht="18.75" customHeight="1">
      <c r="A61" s="1012" t="s">
        <v>7220</v>
      </c>
    </row>
    <row r="62" spans="1:8" s="1012" customFormat="1" ht="18.75" customHeight="1">
      <c r="A62" s="1012" t="s">
        <v>7221</v>
      </c>
    </row>
    <row r="63" spans="1:8" s="1012" customFormat="1" ht="18.75" customHeight="1">
      <c r="A63" s="1012" t="s">
        <v>7222</v>
      </c>
    </row>
    <row r="64" spans="1:8" s="1012" customFormat="1" ht="18.75" customHeight="1">
      <c r="A64" s="1012" t="s">
        <v>7223</v>
      </c>
    </row>
    <row r="65" spans="1:8" s="1012" customFormat="1" ht="18.75" customHeight="1">
      <c r="A65" s="1012" t="s">
        <v>7224</v>
      </c>
    </row>
    <row r="66" spans="1:8" s="1012" customFormat="1" ht="19.5" customHeight="1">
      <c r="A66" s="1012" t="s">
        <v>7225</v>
      </c>
    </row>
    <row r="67" spans="1:8" s="1012" customFormat="1" ht="18.75" customHeight="1">
      <c r="A67" s="1012" t="s">
        <v>7226</v>
      </c>
    </row>
    <row r="68" spans="1:8" s="1012" customFormat="1" ht="18.75" customHeight="1">
      <c r="A68" s="1012" t="s">
        <v>7227</v>
      </c>
    </row>
    <row r="69" spans="1:8" ht="18.75" customHeight="1"/>
    <row r="70" spans="1:8" ht="18.75" customHeight="1" thickBot="1">
      <c r="A70" s="1020" t="s">
        <v>3559</v>
      </c>
      <c r="C70" s="353" t="s">
        <v>3552</v>
      </c>
      <c r="D70" s="1019"/>
    </row>
    <row r="71" spans="1:8" ht="45" customHeight="1" thickBot="1">
      <c r="A71" s="1043" t="s">
        <v>3556</v>
      </c>
      <c r="B71" s="1042" t="s">
        <v>3558</v>
      </c>
      <c r="C71" s="1043" t="s">
        <v>13</v>
      </c>
      <c r="D71" s="1057"/>
      <c r="E71" s="1049"/>
      <c r="F71" s="346"/>
    </row>
    <row r="72" spans="1:8" ht="30" customHeight="1">
      <c r="A72" s="1038" t="s">
        <v>7199</v>
      </c>
      <c r="B72" s="1051"/>
      <c r="C72" s="1058"/>
    </row>
    <row r="73" spans="1:8" ht="30" customHeight="1" thickBot="1">
      <c r="A73" s="1040" t="s">
        <v>3555</v>
      </c>
      <c r="B73" s="1028">
        <v>0.5</v>
      </c>
      <c r="C73" s="1068"/>
    </row>
    <row r="74" spans="1:8" ht="30" customHeight="1" thickTop="1" thickBot="1">
      <c r="A74" s="1037" t="s">
        <v>7200</v>
      </c>
      <c r="B74" s="1053">
        <f>ROUNDDOWN(B72*B73,0)</f>
        <v>0</v>
      </c>
      <c r="C74" s="1055">
        <f>SUM(B74:B74)</f>
        <v>0</v>
      </c>
    </row>
    <row r="75" spans="1:8" s="1012" customFormat="1" ht="18.75" customHeight="1">
      <c r="A75" s="1012" t="s">
        <v>7228</v>
      </c>
    </row>
    <row r="76" spans="1:8" s="1012" customFormat="1" ht="18.75" customHeight="1">
      <c r="A76" s="1070"/>
    </row>
    <row r="77" spans="1:8" ht="18.75" customHeight="1" thickBot="1">
      <c r="A77" s="1020" t="s">
        <v>3557</v>
      </c>
      <c r="D77" s="1019"/>
      <c r="E77" s="1021" t="s">
        <v>3501</v>
      </c>
    </row>
    <row r="78" spans="1:8" ht="56" customHeight="1" thickBot="1">
      <c r="A78" s="1043" t="s">
        <v>3556</v>
      </c>
      <c r="B78" s="1071" t="s">
        <v>6094</v>
      </c>
      <c r="C78" s="1023" t="s">
        <v>7114</v>
      </c>
      <c r="D78" s="1137" t="s">
        <v>7186</v>
      </c>
      <c r="E78" s="1043" t="s">
        <v>13</v>
      </c>
      <c r="F78" s="1049"/>
      <c r="G78" s="1049"/>
      <c r="H78" s="346"/>
    </row>
    <row r="79" spans="1:8" ht="30" customHeight="1">
      <c r="A79" s="1038" t="s">
        <v>7199</v>
      </c>
      <c r="B79" s="1072"/>
      <c r="C79" s="1027"/>
      <c r="D79" s="1044"/>
      <c r="E79" s="1126"/>
    </row>
    <row r="80" spans="1:8" ht="30" customHeight="1" thickBot="1">
      <c r="A80" s="1040" t="s">
        <v>3555</v>
      </c>
      <c r="B80" s="1033">
        <v>1</v>
      </c>
      <c r="C80" s="1031">
        <v>0.5</v>
      </c>
      <c r="D80" s="1138">
        <v>1</v>
      </c>
      <c r="E80" s="1127"/>
    </row>
    <row r="81" spans="1:5" ht="30" customHeight="1" thickTop="1" thickBot="1">
      <c r="A81" s="1037" t="s">
        <v>7200</v>
      </c>
      <c r="B81" s="1073">
        <f>ROUNDDOWN(B79*B80,0)</f>
        <v>0</v>
      </c>
      <c r="C81" s="1025">
        <f>ROUNDDOWN(C79*C80,0)</f>
        <v>0</v>
      </c>
      <c r="D81" s="1060">
        <f>ROUNDDOWN(D79*D80,0)</f>
        <v>0</v>
      </c>
      <c r="E81" s="1048">
        <f>SUM(B81:D81)</f>
        <v>0</v>
      </c>
    </row>
    <row r="82" spans="1:5" s="1012" customFormat="1" ht="18.75" customHeight="1">
      <c r="A82" s="1012" t="s">
        <v>7229</v>
      </c>
    </row>
    <row r="83" spans="1:5" ht="18.5" customHeight="1">
      <c r="A83" s="1012" t="s">
        <v>7230</v>
      </c>
    </row>
    <row r="84" spans="1:5" ht="18.5" customHeight="1">
      <c r="A84" s="1135" t="s">
        <v>7231</v>
      </c>
    </row>
  </sheetData>
  <sheetProtection algorithmName="SHA-512" hashValue="7UyJnK/0EyQP1KxQ0cdpCTw/qRNoihra2IvzAWMj1i5Tbg03JWZnBpOsymTTV5rd/5r2HQzZZ6YGNXzxglYbsQ==" saltValue="TTMe3nk3y52/ocXLUmDgAw==" spinCount="100000" sheet="1" objects="1" scenarios="1"/>
  <mergeCells count="2">
    <mergeCell ref="A31:E31"/>
    <mergeCell ref="A17:D17"/>
  </mergeCells>
  <phoneticPr fontId="2"/>
  <pageMargins left="0.70866141732283472" right="0.70866141732283472" top="0.74803149606299213" bottom="0.74803149606299213" header="0.31496062992125984" footer="0.31496062992125984"/>
  <pageSetup paperSize="9" scale="63" fitToHeight="0" orientation="landscape" r:id="rId1"/>
  <rowBreaks count="3" manualBreakCount="3">
    <brk id="31" max="9" man="1"/>
    <brk id="48" max="9" man="1"/>
    <brk id="69" max="9"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DA99-9AA6-4FEF-AD5B-50ED9E6F3330}">
  <sheetPr>
    <tabColor rgb="FFFFC000"/>
    <pageSetUpPr fitToPage="1"/>
  </sheetPr>
  <dimension ref="A1:CI63"/>
  <sheetViews>
    <sheetView zoomScaleNormal="100" workbookViewId="0"/>
  </sheetViews>
  <sheetFormatPr defaultColWidth="7.453125" defaultRowHeight="13"/>
  <cols>
    <col min="1" max="2" width="5.6328125" style="411" customWidth="1"/>
    <col min="3" max="3" width="9.36328125" style="411" customWidth="1"/>
    <col min="4" max="4" width="4.54296875" style="411" customWidth="1"/>
    <col min="5" max="5" width="11.90625" style="411" customWidth="1"/>
    <col min="6" max="6" width="15" style="411" customWidth="1"/>
    <col min="7" max="7" width="9.36328125" style="411" customWidth="1"/>
    <col min="8" max="9" width="3.81640625" style="411" customWidth="1"/>
    <col min="10" max="24" width="7.453125" style="411"/>
    <col min="25" max="25" width="7.453125" style="927"/>
    <col min="26" max="31" width="7.453125" style="411"/>
    <col min="32" max="32" width="7.453125" style="412"/>
    <col min="33" max="33" width="10.453125" style="412" customWidth="1"/>
    <col min="34" max="35" width="7.453125" style="412"/>
    <col min="36" max="50" width="7.453125" style="411"/>
    <col min="51" max="53" width="9.36328125" style="411" customWidth="1"/>
    <col min="54" max="55" width="7.453125" style="411"/>
    <col min="56" max="56" width="9.36328125" style="413" customWidth="1"/>
    <col min="57" max="58" width="9.36328125" style="411" customWidth="1"/>
    <col min="59" max="76" width="7.453125" style="411"/>
    <col min="77" max="77" width="7.453125" style="412"/>
    <col min="78" max="16384" width="7.453125" style="411"/>
  </cols>
  <sheetData>
    <row r="1" spans="1:85" s="384" customFormat="1" ht="18.75" customHeight="1">
      <c r="A1" s="372" t="s">
        <v>3814</v>
      </c>
      <c r="B1" s="373"/>
      <c r="C1" s="373"/>
      <c r="D1" s="373"/>
      <c r="E1" s="374"/>
      <c r="F1" s="373"/>
      <c r="G1" s="373"/>
      <c r="H1" s="375"/>
      <c r="I1" s="376" t="s">
        <v>3815</v>
      </c>
      <c r="J1" s="372" t="s">
        <v>3812</v>
      </c>
      <c r="K1" s="377"/>
      <c r="L1" s="377"/>
      <c r="M1" s="377"/>
      <c r="N1" s="377"/>
      <c r="O1" s="377"/>
      <c r="P1" s="377"/>
      <c r="Q1" s="374"/>
      <c r="R1" s="374"/>
      <c r="S1" s="374"/>
      <c r="T1" s="374"/>
      <c r="U1" s="374"/>
      <c r="V1" s="377"/>
      <c r="W1" s="374"/>
      <c r="X1" s="378"/>
      <c r="Y1" s="922"/>
      <c r="Z1" s="378"/>
      <c r="AA1" s="378"/>
      <c r="AB1" s="380"/>
      <c r="AC1" s="380"/>
      <c r="AD1" s="377"/>
      <c r="AE1" s="374"/>
      <c r="AF1" s="381"/>
      <c r="AK1" s="382" t="s">
        <v>3809</v>
      </c>
      <c r="AL1" s="383" t="s">
        <v>5984</v>
      </c>
      <c r="AN1" s="385" t="s">
        <v>5985</v>
      </c>
      <c r="AO1" s="372" t="s">
        <v>3811</v>
      </c>
      <c r="AP1" s="386"/>
      <c r="AQ1" s="386"/>
      <c r="AR1" s="386"/>
      <c r="AS1" s="386"/>
      <c r="AT1" s="387"/>
      <c r="AU1" s="375"/>
      <c r="AV1" s="375"/>
      <c r="AW1" s="752" t="s">
        <v>6540</v>
      </c>
      <c r="AX1" s="423" t="s">
        <v>6542</v>
      </c>
      <c r="AY1" s="425"/>
      <c r="BC1" s="388"/>
      <c r="BD1" s="389" t="s">
        <v>3823</v>
      </c>
      <c r="BF1" s="390" t="s">
        <v>3824</v>
      </c>
      <c r="BG1" s="372" t="s">
        <v>3813</v>
      </c>
      <c r="BH1" s="373"/>
      <c r="BI1" s="373"/>
      <c r="BJ1" s="373"/>
      <c r="BK1" s="374"/>
      <c r="BL1" s="374"/>
      <c r="BM1" s="374"/>
      <c r="BN1" s="373"/>
      <c r="BO1" s="374"/>
      <c r="BP1" s="374"/>
      <c r="BQ1" s="373"/>
      <c r="BR1" s="374"/>
      <c r="BS1" s="375"/>
      <c r="BT1" s="378"/>
      <c r="BU1" s="380"/>
      <c r="BV1" s="378"/>
      <c r="BW1" s="378"/>
      <c r="BX1" s="379"/>
      <c r="CF1" s="382" t="s">
        <v>3810</v>
      </c>
      <c r="CG1" s="391"/>
    </row>
    <row r="2" spans="1:85" s="384" customFormat="1" ht="18.75" customHeight="1" thickBot="1">
      <c r="A2" s="392"/>
      <c r="B2" s="393"/>
      <c r="C2" s="393"/>
      <c r="D2" s="393"/>
      <c r="E2" s="394"/>
      <c r="F2" s="393"/>
      <c r="G2" s="393"/>
      <c r="H2" s="395"/>
      <c r="I2" s="396"/>
      <c r="J2" s="392"/>
      <c r="K2" s="397"/>
      <c r="L2" s="397"/>
      <c r="M2" s="397"/>
      <c r="N2" s="397"/>
      <c r="O2" s="397"/>
      <c r="P2" s="397"/>
      <c r="Q2" s="394"/>
      <c r="R2" s="394"/>
      <c r="S2" s="394"/>
      <c r="T2" s="394"/>
      <c r="U2" s="394"/>
      <c r="V2" s="397"/>
      <c r="W2" s="394"/>
      <c r="X2" s="398"/>
      <c r="Y2" s="923"/>
      <c r="Z2" s="398"/>
      <c r="AA2" s="398"/>
      <c r="AB2" s="400"/>
      <c r="AC2" s="400"/>
      <c r="AD2" s="397"/>
      <c r="AE2" s="394"/>
      <c r="AF2" s="401"/>
      <c r="AK2" s="252" t="s">
        <v>3501</v>
      </c>
      <c r="AL2" s="402"/>
      <c r="AM2" s="403"/>
      <c r="AN2" s="404"/>
      <c r="AO2" s="392"/>
      <c r="AP2" s="405"/>
      <c r="AQ2" s="405"/>
      <c r="AR2" s="405"/>
      <c r="AS2" s="405"/>
      <c r="AT2" s="406"/>
      <c r="AU2" s="395"/>
      <c r="AV2" s="395"/>
      <c r="AW2" s="252" t="s">
        <v>6541</v>
      </c>
      <c r="AX2" s="428" t="s">
        <v>7</v>
      </c>
      <c r="AY2" s="425"/>
      <c r="BC2" s="252" t="s">
        <v>3501</v>
      </c>
      <c r="BD2" s="407"/>
      <c r="BF2" s="252" t="s">
        <v>3501</v>
      </c>
      <c r="BG2" s="392"/>
      <c r="BH2" s="393"/>
      <c r="BI2" s="393"/>
      <c r="BJ2" s="393"/>
      <c r="BK2" s="394"/>
      <c r="BL2" s="394"/>
      <c r="BM2" s="394"/>
      <c r="BN2" s="393"/>
      <c r="BO2" s="394"/>
      <c r="BP2" s="394"/>
      <c r="BQ2" s="393"/>
      <c r="BR2" s="394"/>
      <c r="BS2" s="395"/>
      <c r="BT2" s="398"/>
      <c r="BU2" s="400"/>
      <c r="BV2" s="398"/>
      <c r="BW2" s="398"/>
      <c r="BX2" s="399"/>
      <c r="CF2" s="252" t="s">
        <v>3501</v>
      </c>
      <c r="CG2" s="408"/>
    </row>
    <row r="3" spans="1:85" s="416" customFormat="1" ht="18.75" customHeight="1" thickBot="1">
      <c r="A3" s="1438" t="s">
        <v>7</v>
      </c>
      <c r="B3" s="1439"/>
      <c r="C3" s="1440"/>
      <c r="D3" s="1181" t="s">
        <v>3788</v>
      </c>
      <c r="E3" s="1181" t="s">
        <v>3483</v>
      </c>
      <c r="F3" s="1202" t="s">
        <v>6</v>
      </c>
      <c r="G3" s="1181" t="s">
        <v>3666</v>
      </c>
      <c r="H3" s="1181" t="s">
        <v>3822</v>
      </c>
      <c r="I3" s="1183" t="s">
        <v>22</v>
      </c>
      <c r="J3" s="814" t="s">
        <v>3475</v>
      </c>
      <c r="K3" s="815"/>
      <c r="L3" s="815"/>
      <c r="M3" s="815"/>
      <c r="N3" s="815"/>
      <c r="O3" s="815"/>
      <c r="P3" s="815"/>
      <c r="Q3" s="911" t="s">
        <v>3494</v>
      </c>
      <c r="R3" s="913" t="s">
        <v>3495</v>
      </c>
      <c r="S3" s="817"/>
      <c r="T3" s="818"/>
      <c r="U3" s="815"/>
      <c r="V3" s="815"/>
      <c r="W3" s="816" t="s">
        <v>4</v>
      </c>
      <c r="X3" s="816" t="s">
        <v>3</v>
      </c>
      <c r="Y3" s="816" t="s">
        <v>3498</v>
      </c>
      <c r="Z3" s="816" t="s">
        <v>3499</v>
      </c>
      <c r="AA3" s="816" t="s">
        <v>3537</v>
      </c>
      <c r="AB3" s="816" t="s">
        <v>3539</v>
      </c>
      <c r="AC3" s="817" t="s">
        <v>3502</v>
      </c>
      <c r="AD3" s="819"/>
      <c r="AE3" s="820" t="s">
        <v>3783</v>
      </c>
      <c r="AF3" s="821"/>
      <c r="AG3" s="822"/>
      <c r="AH3" s="823" t="s">
        <v>3784</v>
      </c>
      <c r="AI3" s="1418" t="s">
        <v>3793</v>
      </c>
      <c r="AJ3" s="816" t="s">
        <v>3503</v>
      </c>
      <c r="AK3" s="1420" t="s">
        <v>3794</v>
      </c>
      <c r="AL3" s="824" t="s">
        <v>3504</v>
      </c>
      <c r="AM3" s="823" t="s">
        <v>3476</v>
      </c>
      <c r="AN3" s="825" t="s">
        <v>5</v>
      </c>
      <c r="AO3" s="1422" t="s">
        <v>3795</v>
      </c>
      <c r="AP3" s="826" t="s">
        <v>3504</v>
      </c>
      <c r="AQ3" s="826" t="s">
        <v>3476</v>
      </c>
      <c r="AR3" s="1453"/>
      <c r="AS3" s="826" t="s">
        <v>4</v>
      </c>
      <c r="AT3" s="826" t="s">
        <v>3</v>
      </c>
      <c r="AU3" s="826" t="s">
        <v>3505</v>
      </c>
      <c r="AV3" s="827" t="s">
        <v>3506</v>
      </c>
      <c r="AW3" s="828"/>
      <c r="AX3" s="829" t="s">
        <v>3504</v>
      </c>
      <c r="AY3" s="823" t="s">
        <v>3476</v>
      </c>
      <c r="AZ3" s="823" t="s">
        <v>5</v>
      </c>
      <c r="BA3" s="823" t="s">
        <v>4</v>
      </c>
      <c r="BB3" s="823" t="s">
        <v>3</v>
      </c>
      <c r="BC3" s="825" t="s">
        <v>3507</v>
      </c>
      <c r="BD3" s="1455" t="s">
        <v>3825</v>
      </c>
      <c r="BE3" s="1456"/>
      <c r="BF3" s="1457"/>
      <c r="BG3" s="1427" t="s">
        <v>3489</v>
      </c>
      <c r="BH3" s="1465" t="s">
        <v>3797</v>
      </c>
      <c r="BI3" s="830" t="s">
        <v>3504</v>
      </c>
      <c r="BJ3" s="823" t="s">
        <v>3494</v>
      </c>
      <c r="BK3" s="823" t="s">
        <v>3495</v>
      </c>
      <c r="BL3" s="823" t="s">
        <v>3496</v>
      </c>
      <c r="BM3" s="823" t="s">
        <v>3497</v>
      </c>
      <c r="BN3" s="825" t="s">
        <v>3505</v>
      </c>
      <c r="BO3" s="831" t="s">
        <v>3508</v>
      </c>
      <c r="BP3" s="832"/>
      <c r="BQ3" s="832"/>
      <c r="BR3" s="832"/>
      <c r="BS3" s="833" t="s">
        <v>3509</v>
      </c>
      <c r="BT3" s="815"/>
      <c r="BU3" s="834"/>
      <c r="BV3" s="832" t="s">
        <v>3510</v>
      </c>
      <c r="BW3" s="832"/>
      <c r="BX3" s="832"/>
      <c r="BY3" s="832"/>
      <c r="BZ3" s="835" t="s">
        <v>3511</v>
      </c>
      <c r="CA3" s="836" t="s">
        <v>3512</v>
      </c>
      <c r="CB3" s="835" t="s">
        <v>5988</v>
      </c>
      <c r="CC3" s="825" t="s">
        <v>3807</v>
      </c>
      <c r="CD3" s="837" t="s">
        <v>3541</v>
      </c>
      <c r="CE3" s="838" t="s">
        <v>3500</v>
      </c>
      <c r="CF3" s="1475" t="s">
        <v>3827</v>
      </c>
      <c r="CG3" s="1472" t="s">
        <v>3828</v>
      </c>
    </row>
    <row r="4" spans="1:85" s="416" customFormat="1" ht="37.5" customHeight="1" thickBot="1">
      <c r="A4" s="628" t="s">
        <v>3786</v>
      </c>
      <c r="B4" s="629" t="s">
        <v>3787</v>
      </c>
      <c r="C4" s="629" t="s">
        <v>3778</v>
      </c>
      <c r="D4" s="1462"/>
      <c r="E4" s="1463"/>
      <c r="F4" s="1464"/>
      <c r="G4" s="1464"/>
      <c r="H4" s="1451"/>
      <c r="I4" s="1461"/>
      <c r="J4" s="839" t="s">
        <v>6573</v>
      </c>
      <c r="K4" s="840" t="s">
        <v>8</v>
      </c>
      <c r="L4" s="840" t="s">
        <v>6492</v>
      </c>
      <c r="M4" s="840" t="s">
        <v>6560</v>
      </c>
      <c r="N4" s="841" t="s">
        <v>6561</v>
      </c>
      <c r="O4" s="841" t="s">
        <v>6584</v>
      </c>
      <c r="P4" s="842" t="s">
        <v>6585</v>
      </c>
      <c r="Q4" s="912" t="s">
        <v>1</v>
      </c>
      <c r="R4" s="914" t="s">
        <v>6590</v>
      </c>
      <c r="S4" s="928" t="s">
        <v>6586</v>
      </c>
      <c r="T4" s="919" t="s">
        <v>6587</v>
      </c>
      <c r="U4" s="841" t="s">
        <v>6588</v>
      </c>
      <c r="V4" s="841" t="s">
        <v>6589</v>
      </c>
      <c r="W4" s="845" t="s">
        <v>3789</v>
      </c>
      <c r="X4" s="845" t="s">
        <v>3790</v>
      </c>
      <c r="Y4" s="920" t="s">
        <v>3513</v>
      </c>
      <c r="Z4" s="845" t="s">
        <v>3535</v>
      </c>
      <c r="AA4" s="845" t="s">
        <v>3536</v>
      </c>
      <c r="AB4" s="845" t="s">
        <v>3538</v>
      </c>
      <c r="AC4" s="846" t="s">
        <v>3514</v>
      </c>
      <c r="AD4" s="842" t="s">
        <v>3482</v>
      </c>
      <c r="AE4" s="847" t="s">
        <v>6581</v>
      </c>
      <c r="AF4" s="842" t="s">
        <v>6591</v>
      </c>
      <c r="AG4" s="848" t="s">
        <v>6580</v>
      </c>
      <c r="AH4" s="845" t="s">
        <v>3792</v>
      </c>
      <c r="AI4" s="1419"/>
      <c r="AJ4" s="843" t="s">
        <v>3474</v>
      </c>
      <c r="AK4" s="1421"/>
      <c r="AL4" s="849" t="s">
        <v>5979</v>
      </c>
      <c r="AM4" s="845" t="s">
        <v>5981</v>
      </c>
      <c r="AN4" s="850" t="s">
        <v>5982</v>
      </c>
      <c r="AO4" s="1423"/>
      <c r="AP4" s="851" t="s">
        <v>3485</v>
      </c>
      <c r="AQ4" s="851" t="s">
        <v>3796</v>
      </c>
      <c r="AR4" s="1454"/>
      <c r="AS4" s="851" t="s">
        <v>3515</v>
      </c>
      <c r="AT4" s="851" t="s">
        <v>3516</v>
      </c>
      <c r="AU4" s="851" t="s">
        <v>3517</v>
      </c>
      <c r="AV4" s="852" t="s">
        <v>3518</v>
      </c>
      <c r="AW4" s="853" t="s">
        <v>9</v>
      </c>
      <c r="AX4" s="849" t="s">
        <v>3519</v>
      </c>
      <c r="AY4" s="845" t="s">
        <v>3520</v>
      </c>
      <c r="AZ4" s="845" t="s">
        <v>3521</v>
      </c>
      <c r="BA4" s="845" t="s">
        <v>3522</v>
      </c>
      <c r="BB4" s="845" t="s">
        <v>3523</v>
      </c>
      <c r="BC4" s="850" t="s">
        <v>3524</v>
      </c>
      <c r="BD4" s="1139" t="s">
        <v>7110</v>
      </c>
      <c r="BE4" s="1140" t="s">
        <v>7164</v>
      </c>
      <c r="BF4" s="1141" t="s">
        <v>7188</v>
      </c>
      <c r="BG4" s="1428"/>
      <c r="BH4" s="1466"/>
      <c r="BI4" s="854" t="s">
        <v>3798</v>
      </c>
      <c r="BJ4" s="845" t="s">
        <v>3540</v>
      </c>
      <c r="BK4" s="845" t="s">
        <v>3799</v>
      </c>
      <c r="BL4" s="845" t="s">
        <v>3488</v>
      </c>
      <c r="BM4" s="843" t="s">
        <v>3525</v>
      </c>
      <c r="BN4" s="850" t="s">
        <v>3800</v>
      </c>
      <c r="BO4" s="855" t="s">
        <v>17</v>
      </c>
      <c r="BP4" s="844" t="s">
        <v>11</v>
      </c>
      <c r="BQ4" s="841" t="s">
        <v>6570</v>
      </c>
      <c r="BR4" s="841" t="s">
        <v>3801</v>
      </c>
      <c r="BS4" s="857" t="s">
        <v>20</v>
      </c>
      <c r="BT4" s="841" t="s">
        <v>19</v>
      </c>
      <c r="BU4" s="856" t="s">
        <v>18</v>
      </c>
      <c r="BV4" s="858" t="s">
        <v>17</v>
      </c>
      <c r="BW4" s="844" t="s">
        <v>12</v>
      </c>
      <c r="BX4" s="844" t="s">
        <v>3527</v>
      </c>
      <c r="BY4" s="859" t="s">
        <v>6493</v>
      </c>
      <c r="BZ4" s="845" t="s">
        <v>3528</v>
      </c>
      <c r="CA4" s="845" t="s">
        <v>15</v>
      </c>
      <c r="CB4" s="845" t="s">
        <v>5987</v>
      </c>
      <c r="CC4" s="850" t="s">
        <v>3802</v>
      </c>
      <c r="CD4" s="860" t="s">
        <v>3526</v>
      </c>
      <c r="CE4" s="861" t="s">
        <v>3803</v>
      </c>
      <c r="CF4" s="1476"/>
      <c r="CG4" s="1473"/>
    </row>
    <row r="5" spans="1:85" s="416" customFormat="1" ht="18.75" customHeight="1" thickBot="1">
      <c r="A5" s="1438" t="s">
        <v>3491</v>
      </c>
      <c r="B5" s="1439"/>
      <c r="C5" s="1440"/>
      <c r="D5" s="1188" t="s">
        <v>3788</v>
      </c>
      <c r="E5" s="1181" t="s">
        <v>3483</v>
      </c>
      <c r="F5" s="1191" t="s">
        <v>6</v>
      </c>
      <c r="G5" s="1181" t="s">
        <v>3666</v>
      </c>
      <c r="H5" s="1181" t="s">
        <v>3822</v>
      </c>
      <c r="I5" s="1173" t="s">
        <v>23</v>
      </c>
      <c r="J5" s="862" t="s">
        <v>3504</v>
      </c>
      <c r="K5" s="863" t="s">
        <v>3476</v>
      </c>
      <c r="L5" s="864" t="s">
        <v>5</v>
      </c>
      <c r="M5" s="865"/>
      <c r="N5" s="866"/>
      <c r="O5" s="867"/>
      <c r="P5" s="867"/>
      <c r="Q5" s="867"/>
      <c r="R5" s="867"/>
      <c r="S5" s="867"/>
      <c r="T5" s="868"/>
      <c r="U5" s="869" t="s">
        <v>3530</v>
      </c>
      <c r="V5" s="863" t="s">
        <v>6496</v>
      </c>
      <c r="W5" s="863" t="s">
        <v>4</v>
      </c>
      <c r="X5" s="863" t="s">
        <v>3</v>
      </c>
      <c r="Y5" s="863" t="s">
        <v>3498</v>
      </c>
      <c r="Z5" s="863" t="s">
        <v>3499</v>
      </c>
      <c r="AA5" s="863" t="s">
        <v>3537</v>
      </c>
      <c r="AB5" s="863" t="s">
        <v>3539</v>
      </c>
      <c r="AC5" s="864" t="s">
        <v>3502</v>
      </c>
      <c r="AD5" s="870"/>
      <c r="AE5" s="871" t="s">
        <v>3783</v>
      </c>
      <c r="AF5" s="1459"/>
      <c r="AG5" s="1459"/>
      <c r="AH5" s="871" t="s">
        <v>3784</v>
      </c>
      <c r="AI5" s="1482" t="s">
        <v>3793</v>
      </c>
      <c r="AJ5" s="1424"/>
      <c r="AK5" s="1484" t="s">
        <v>3794</v>
      </c>
      <c r="AL5" s="872" t="s">
        <v>3504</v>
      </c>
      <c r="AM5" s="871" t="s">
        <v>3476</v>
      </c>
      <c r="AN5" s="873" t="s">
        <v>5</v>
      </c>
      <c r="AO5" s="1486" t="s">
        <v>3795</v>
      </c>
      <c r="AP5" s="871" t="s">
        <v>3504</v>
      </c>
      <c r="AQ5" s="1424"/>
      <c r="AR5" s="871" t="s">
        <v>5</v>
      </c>
      <c r="AS5" s="871" t="s">
        <v>4</v>
      </c>
      <c r="AT5" s="871" t="s">
        <v>3</v>
      </c>
      <c r="AU5" s="871" t="s">
        <v>3505</v>
      </c>
      <c r="AV5" s="864" t="s">
        <v>3506</v>
      </c>
      <c r="AW5" s="874"/>
      <c r="AX5" s="875" t="s">
        <v>3504</v>
      </c>
      <c r="AY5" s="871" t="s">
        <v>3476</v>
      </c>
      <c r="AZ5" s="871" t="s">
        <v>5</v>
      </c>
      <c r="BA5" s="871" t="s">
        <v>4</v>
      </c>
      <c r="BB5" s="871" t="s">
        <v>3</v>
      </c>
      <c r="BC5" s="1467"/>
      <c r="BD5" s="1446" t="s">
        <v>3825</v>
      </c>
      <c r="BE5" s="1447"/>
      <c r="BF5" s="1448"/>
      <c r="BG5" s="1449" t="s">
        <v>3489</v>
      </c>
      <c r="BH5" s="1431" t="s">
        <v>3797</v>
      </c>
      <c r="BI5" s="876" t="s">
        <v>3504</v>
      </c>
      <c r="BJ5" s="871" t="s">
        <v>3494</v>
      </c>
      <c r="BK5" s="871" t="s">
        <v>3495</v>
      </c>
      <c r="BL5" s="871" t="s">
        <v>3496</v>
      </c>
      <c r="BM5" s="871" t="s">
        <v>3497</v>
      </c>
      <c r="BN5" s="873" t="s">
        <v>3505</v>
      </c>
      <c r="BO5" s="877" t="s">
        <v>3531</v>
      </c>
      <c r="BP5" s="878" t="s">
        <v>3509</v>
      </c>
      <c r="BQ5" s="878" t="s">
        <v>3510</v>
      </c>
      <c r="BR5" s="879" t="s">
        <v>3511</v>
      </c>
      <c r="BS5" s="1424"/>
      <c r="BT5" s="1424"/>
      <c r="BU5" s="1424"/>
      <c r="BV5" s="1424"/>
      <c r="BW5" s="1424"/>
      <c r="BX5" s="1424"/>
      <c r="BY5" s="1424"/>
      <c r="BZ5" s="1424"/>
      <c r="CA5" s="1424"/>
      <c r="CB5" s="1424"/>
      <c r="CC5" s="873" t="s">
        <v>3807</v>
      </c>
      <c r="CD5" s="880" t="s">
        <v>3541</v>
      </c>
      <c r="CE5" s="881" t="s">
        <v>3500</v>
      </c>
      <c r="CF5" s="1470" t="s">
        <v>3827</v>
      </c>
      <c r="CG5" s="1472" t="s">
        <v>3828</v>
      </c>
    </row>
    <row r="6" spans="1:85" s="416" customFormat="1" ht="37.5" customHeight="1" thickBot="1">
      <c r="A6" s="654" t="s">
        <v>3786</v>
      </c>
      <c r="B6" s="655" t="s">
        <v>3787</v>
      </c>
      <c r="C6" s="655" t="s">
        <v>3785</v>
      </c>
      <c r="D6" s="1479"/>
      <c r="E6" s="1480"/>
      <c r="F6" s="1479"/>
      <c r="G6" s="1481"/>
      <c r="H6" s="1458"/>
      <c r="I6" s="1452"/>
      <c r="J6" s="882" t="s">
        <v>2</v>
      </c>
      <c r="K6" s="883" t="s">
        <v>1</v>
      </c>
      <c r="L6" s="884" t="s">
        <v>3532</v>
      </c>
      <c r="M6" s="885" t="s">
        <v>0</v>
      </c>
      <c r="N6" s="886" t="s">
        <v>3477</v>
      </c>
      <c r="O6" s="886" t="s">
        <v>3478</v>
      </c>
      <c r="P6" s="886" t="s">
        <v>3479</v>
      </c>
      <c r="Q6" s="887" t="s">
        <v>3480</v>
      </c>
      <c r="R6" s="886" t="s">
        <v>3481</v>
      </c>
      <c r="S6" s="887" t="s">
        <v>6527</v>
      </c>
      <c r="T6" s="888" t="s">
        <v>6528</v>
      </c>
      <c r="U6" s="884" t="s">
        <v>6491</v>
      </c>
      <c r="V6" s="889" t="s">
        <v>3804</v>
      </c>
      <c r="W6" s="889" t="s">
        <v>3789</v>
      </c>
      <c r="X6" s="889" t="s">
        <v>3790</v>
      </c>
      <c r="Y6" s="921" t="s">
        <v>3513</v>
      </c>
      <c r="Z6" s="889" t="s">
        <v>3535</v>
      </c>
      <c r="AA6" s="889" t="s">
        <v>3536</v>
      </c>
      <c r="AB6" s="889" t="s">
        <v>3538</v>
      </c>
      <c r="AC6" s="884" t="s">
        <v>3514</v>
      </c>
      <c r="AD6" s="887" t="s">
        <v>3482</v>
      </c>
      <c r="AE6" s="889" t="s">
        <v>3791</v>
      </c>
      <c r="AF6" s="1460"/>
      <c r="AG6" s="1460"/>
      <c r="AH6" s="889" t="s">
        <v>3792</v>
      </c>
      <c r="AI6" s="1483"/>
      <c r="AJ6" s="1425"/>
      <c r="AK6" s="1485"/>
      <c r="AL6" s="890" t="s">
        <v>5979</v>
      </c>
      <c r="AM6" s="889" t="s">
        <v>5981</v>
      </c>
      <c r="AN6" s="891" t="s">
        <v>5980</v>
      </c>
      <c r="AO6" s="1487"/>
      <c r="AP6" s="889" t="s">
        <v>3485</v>
      </c>
      <c r="AQ6" s="1426"/>
      <c r="AR6" s="889" t="s">
        <v>3805</v>
      </c>
      <c r="AS6" s="889" t="s">
        <v>3515</v>
      </c>
      <c r="AT6" s="889" t="s">
        <v>3516</v>
      </c>
      <c r="AU6" s="889" t="s">
        <v>3517</v>
      </c>
      <c r="AV6" s="892" t="s">
        <v>3518</v>
      </c>
      <c r="AW6" s="893" t="s">
        <v>9</v>
      </c>
      <c r="AX6" s="890" t="s">
        <v>3519</v>
      </c>
      <c r="AY6" s="889" t="s">
        <v>3520</v>
      </c>
      <c r="AZ6" s="889" t="s">
        <v>3521</v>
      </c>
      <c r="BA6" s="889" t="s">
        <v>3522</v>
      </c>
      <c r="BB6" s="889" t="s">
        <v>3523</v>
      </c>
      <c r="BC6" s="1468"/>
      <c r="BD6" s="1139" t="s">
        <v>7110</v>
      </c>
      <c r="BE6" s="1140" t="s">
        <v>7164</v>
      </c>
      <c r="BF6" s="1141" t="s">
        <v>7188</v>
      </c>
      <c r="BG6" s="1450"/>
      <c r="BH6" s="1432"/>
      <c r="BI6" s="894" t="s">
        <v>3798</v>
      </c>
      <c r="BJ6" s="889" t="s">
        <v>3540</v>
      </c>
      <c r="BK6" s="889" t="s">
        <v>3799</v>
      </c>
      <c r="BL6" s="889" t="s">
        <v>3488</v>
      </c>
      <c r="BM6" s="883" t="s">
        <v>3525</v>
      </c>
      <c r="BN6" s="891" t="s">
        <v>3800</v>
      </c>
      <c r="BO6" s="890" t="s">
        <v>16</v>
      </c>
      <c r="BP6" s="889" t="s">
        <v>15</v>
      </c>
      <c r="BQ6" s="889" t="s">
        <v>14</v>
      </c>
      <c r="BR6" s="889" t="s">
        <v>5987</v>
      </c>
      <c r="BS6" s="1426"/>
      <c r="BT6" s="1426"/>
      <c r="BU6" s="1426"/>
      <c r="BV6" s="1426"/>
      <c r="BW6" s="1426"/>
      <c r="BX6" s="1426"/>
      <c r="BY6" s="1426"/>
      <c r="BZ6" s="1426"/>
      <c r="CA6" s="1426"/>
      <c r="CB6" s="1426"/>
      <c r="CC6" s="891" t="s">
        <v>3808</v>
      </c>
      <c r="CD6" s="895" t="s">
        <v>3526</v>
      </c>
      <c r="CE6" s="896" t="s">
        <v>3803</v>
      </c>
      <c r="CF6" s="1471"/>
      <c r="CG6" s="1474"/>
    </row>
    <row r="7" spans="1:85" s="409" customFormat="1" ht="18.75" customHeight="1" thickBot="1">
      <c r="A7" s="1443" t="s">
        <v>3490</v>
      </c>
      <c r="B7" s="1444"/>
      <c r="C7" s="1445"/>
      <c r="D7" s="1489" t="s">
        <v>3788</v>
      </c>
      <c r="E7" s="1451" t="s">
        <v>3483</v>
      </c>
      <c r="F7" s="1490" t="s">
        <v>6</v>
      </c>
      <c r="G7" s="1451" t="s">
        <v>3666</v>
      </c>
      <c r="H7" s="1491"/>
      <c r="I7" s="1441" t="s">
        <v>24</v>
      </c>
      <c r="J7" s="1429"/>
      <c r="K7" s="1433"/>
      <c r="L7" s="1433"/>
      <c r="M7" s="1433"/>
      <c r="N7" s="1433"/>
      <c r="O7" s="1433"/>
      <c r="P7" s="1433"/>
      <c r="Q7" s="1433"/>
      <c r="R7" s="1433"/>
      <c r="S7" s="1433"/>
      <c r="T7" s="1433"/>
      <c r="U7" s="1433"/>
      <c r="V7" s="1433"/>
      <c r="W7" s="1433"/>
      <c r="X7" s="1433"/>
      <c r="Y7" s="1433"/>
      <c r="Z7" s="1433"/>
      <c r="AA7" s="1433"/>
      <c r="AB7" s="1433"/>
      <c r="AC7" s="1433"/>
      <c r="AD7" s="1433"/>
      <c r="AE7" s="1433"/>
      <c r="AF7" s="1433"/>
      <c r="AG7" s="1424"/>
      <c r="AH7" s="1492"/>
      <c r="AI7" s="1494"/>
      <c r="AJ7" s="1433"/>
      <c r="AK7" s="1434"/>
      <c r="AL7" s="1429"/>
      <c r="AM7" s="1433"/>
      <c r="AN7" s="1436"/>
      <c r="AO7" s="1429"/>
      <c r="AP7" s="1433"/>
      <c r="AQ7" s="1433"/>
      <c r="AR7" s="1433"/>
      <c r="AS7" s="1433"/>
      <c r="AT7" s="1433"/>
      <c r="AU7" s="1433"/>
      <c r="AV7" s="1433"/>
      <c r="AW7" s="1436"/>
      <c r="AX7" s="1429"/>
      <c r="AY7" s="1433"/>
      <c r="AZ7" s="1433"/>
      <c r="BA7" s="1433"/>
      <c r="BB7" s="1433"/>
      <c r="BC7" s="1436"/>
      <c r="BD7" s="1446" t="s">
        <v>3825</v>
      </c>
      <c r="BE7" s="1447"/>
      <c r="BF7" s="1448"/>
      <c r="BG7" s="1496" t="s">
        <v>3489</v>
      </c>
      <c r="BH7" s="1433"/>
      <c r="BI7" s="897" t="s">
        <v>3504</v>
      </c>
      <c r="BJ7" s="898" t="s">
        <v>3494</v>
      </c>
      <c r="BK7" s="898" t="s">
        <v>3495</v>
      </c>
      <c r="BL7" s="898" t="s">
        <v>3496</v>
      </c>
      <c r="BM7" s="1433"/>
      <c r="BN7" s="1433"/>
      <c r="BO7" s="1429"/>
      <c r="BP7" s="1433"/>
      <c r="BQ7" s="1433"/>
      <c r="BR7" s="1433"/>
      <c r="BS7" s="1424"/>
      <c r="BT7" s="1424"/>
      <c r="BU7" s="1424"/>
      <c r="BV7" s="1433"/>
      <c r="BW7" s="1433"/>
      <c r="BX7" s="1433"/>
      <c r="BY7" s="1433"/>
      <c r="BZ7" s="1424"/>
      <c r="CA7" s="1433"/>
      <c r="CB7" s="1433"/>
      <c r="CC7" s="1436"/>
      <c r="CD7" s="1477"/>
      <c r="CE7" s="899" t="s">
        <v>3500</v>
      </c>
      <c r="CF7" s="1469" t="s">
        <v>3827</v>
      </c>
      <c r="CG7" s="1472" t="s">
        <v>3828</v>
      </c>
    </row>
    <row r="8" spans="1:85" s="409" customFormat="1" ht="37.5" customHeight="1" thickBot="1">
      <c r="A8" s="628" t="s">
        <v>3786</v>
      </c>
      <c r="B8" s="629" t="s">
        <v>3787</v>
      </c>
      <c r="C8" s="629" t="s">
        <v>3785</v>
      </c>
      <c r="D8" s="1490"/>
      <c r="E8" s="1463"/>
      <c r="F8" s="1490"/>
      <c r="G8" s="1464"/>
      <c r="H8" s="1491"/>
      <c r="I8" s="1442"/>
      <c r="J8" s="1488"/>
      <c r="K8" s="1426"/>
      <c r="L8" s="1426"/>
      <c r="M8" s="1426"/>
      <c r="N8" s="1426"/>
      <c r="O8" s="1426"/>
      <c r="P8" s="1426"/>
      <c r="Q8" s="1426"/>
      <c r="R8" s="1426"/>
      <c r="S8" s="1426"/>
      <c r="T8" s="1426"/>
      <c r="U8" s="1426"/>
      <c r="V8" s="1426"/>
      <c r="W8" s="1426"/>
      <c r="X8" s="1426"/>
      <c r="Y8" s="1426"/>
      <c r="Z8" s="1426"/>
      <c r="AA8" s="1426"/>
      <c r="AB8" s="1426"/>
      <c r="AC8" s="1426"/>
      <c r="AD8" s="1426"/>
      <c r="AE8" s="1426"/>
      <c r="AF8" s="1426"/>
      <c r="AG8" s="1426"/>
      <c r="AH8" s="1493"/>
      <c r="AI8" s="1495"/>
      <c r="AJ8" s="1426"/>
      <c r="AK8" s="1435"/>
      <c r="AL8" s="1430"/>
      <c r="AM8" s="1426"/>
      <c r="AN8" s="1437"/>
      <c r="AO8" s="1430"/>
      <c r="AP8" s="1426"/>
      <c r="AQ8" s="1426"/>
      <c r="AR8" s="1426"/>
      <c r="AS8" s="1426"/>
      <c r="AT8" s="1426"/>
      <c r="AU8" s="1426"/>
      <c r="AV8" s="1426"/>
      <c r="AW8" s="1437"/>
      <c r="AX8" s="1430"/>
      <c r="AY8" s="1426"/>
      <c r="AZ8" s="1426"/>
      <c r="BA8" s="1426"/>
      <c r="BB8" s="1426"/>
      <c r="BC8" s="1437"/>
      <c r="BD8" s="1142" t="s">
        <v>7110</v>
      </c>
      <c r="BE8" s="1143" t="s">
        <v>7164</v>
      </c>
      <c r="BF8" s="1144" t="s">
        <v>7188</v>
      </c>
      <c r="BG8" s="1450"/>
      <c r="BH8" s="1425"/>
      <c r="BI8" s="894" t="s">
        <v>3798</v>
      </c>
      <c r="BJ8" s="883" t="s">
        <v>3533</v>
      </c>
      <c r="BK8" s="889" t="s">
        <v>3799</v>
      </c>
      <c r="BL8" s="889" t="s">
        <v>3488</v>
      </c>
      <c r="BM8" s="1426"/>
      <c r="BN8" s="1426"/>
      <c r="BO8" s="1430"/>
      <c r="BP8" s="1426"/>
      <c r="BQ8" s="1426"/>
      <c r="BR8" s="1426"/>
      <c r="BS8" s="1426"/>
      <c r="BT8" s="1426"/>
      <c r="BU8" s="1426"/>
      <c r="BV8" s="1426"/>
      <c r="BW8" s="1426"/>
      <c r="BX8" s="1426"/>
      <c r="BY8" s="1426"/>
      <c r="BZ8" s="1426"/>
      <c r="CA8" s="1426"/>
      <c r="CB8" s="1426"/>
      <c r="CC8" s="1437"/>
      <c r="CD8" s="1478"/>
      <c r="CE8" s="900" t="s">
        <v>3806</v>
      </c>
      <c r="CF8" s="1469"/>
      <c r="CG8" s="1473"/>
    </row>
    <row r="9" spans="1:85" s="410" customFormat="1" ht="18.75" customHeight="1">
      <c r="A9" s="670">
        <f>'２①②③、３②（再掲）、４②③'!A9</f>
        <v>0</v>
      </c>
      <c r="B9" s="660" t="e">
        <f>'２①②③、３②（再掲）、４②③'!B9</f>
        <v>#N/A</v>
      </c>
      <c r="C9" s="657" t="e">
        <f>'２①②③、３②（再掲）、４②③'!C9</f>
        <v>#N/A</v>
      </c>
      <c r="D9" s="657" t="e">
        <f>'２①②③、３②（再掲）、４②③'!D9</f>
        <v>#N/A</v>
      </c>
      <c r="E9" s="657">
        <f>'２①②③、３②（再掲）、４②③'!E9</f>
        <v>0</v>
      </c>
      <c r="F9" s="657">
        <f>'２①②③、３②（再掲）、４②③'!F9</f>
        <v>0</v>
      </c>
      <c r="G9" s="657">
        <f>'２①②③、３②（再掲）、４②③'!G9</f>
        <v>0</v>
      </c>
      <c r="H9" s="657">
        <f>'２①②③、３②（再掲）、４②③'!H9</f>
        <v>0</v>
      </c>
      <c r="I9" s="801" t="str">
        <f>'２①②③、３②（再掲）、４②③'!I9</f>
        <v>法適</v>
      </c>
      <c r="J9" s="672" t="str">
        <f>'２①②③、３②（再掲）、４②③'!J9</f>
        <v>-</v>
      </c>
      <c r="K9" s="804">
        <f>'２①②③、３②（再掲）、４②③'!K9</f>
        <v>0</v>
      </c>
      <c r="L9" s="805">
        <f>'２①②③、３②（再掲）、４②③'!L9</f>
        <v>0</v>
      </c>
      <c r="M9" s="679">
        <f>'２①②③、３②（再掲）、４②③'!M9</f>
        <v>0</v>
      </c>
      <c r="N9" s="679">
        <f>'２①②③、３②（再掲）、４②③'!N9</f>
        <v>0</v>
      </c>
      <c r="O9" s="804">
        <f>'２①②③、３②（再掲）、４②③'!O9</f>
        <v>0</v>
      </c>
      <c r="P9" s="804">
        <f>'２①②③、３②（再掲）、４②③'!P9</f>
        <v>0</v>
      </c>
      <c r="Q9" s="805">
        <f>'２①②③、３②（再掲）、４②③'!Q9</f>
        <v>0</v>
      </c>
      <c r="R9" s="679" t="str">
        <f>'２①②③、３②（再掲）、４②③'!R9</f>
        <v>-</v>
      </c>
      <c r="S9" s="679">
        <f>'２①②③、３②（再掲）、４②③'!S9</f>
        <v>0</v>
      </c>
      <c r="T9" s="804">
        <f>'２①②③、３②（再掲）、４②③'!T9</f>
        <v>0</v>
      </c>
      <c r="U9" s="804">
        <f>'２①②③、３②（再掲）、４②③'!U9</f>
        <v>0</v>
      </c>
      <c r="V9" s="805" t="str">
        <f>'２①②③、３②（再掲）、４②③'!V9</f>
        <v>-</v>
      </c>
      <c r="W9" s="679">
        <f>'２①②③、３②（再掲）、４②③'!W9</f>
        <v>0</v>
      </c>
      <c r="X9" s="679">
        <f>'２①②③、３②（再掲）、４②③'!X9</f>
        <v>0</v>
      </c>
      <c r="Y9" s="924" t="str">
        <f>'２①②③、３②（再掲）、４②③'!Y9</f>
        <v>-</v>
      </c>
      <c r="Z9" s="679">
        <f>'２①②③、３②（再掲）、４②③'!Z9</f>
        <v>0</v>
      </c>
      <c r="AA9" s="679" t="e">
        <f>'２①②③、３②（再掲）、４②③'!AA9</f>
        <v>#VALUE!</v>
      </c>
      <c r="AB9" s="679" t="e">
        <f>'２①②③、３②（再掲）、４②③'!AB9</f>
        <v>#VALUE!</v>
      </c>
      <c r="AC9" s="676">
        <f>'２①②③、３②（再掲）、４②③'!AC9</f>
        <v>0</v>
      </c>
      <c r="AD9" s="679">
        <f>'２①②③、３②（再掲）、４②③'!AD9</f>
        <v>0</v>
      </c>
      <c r="AE9" s="676" t="str">
        <f>'２①②③、３②（再掲）、４②③'!AE9</f>
        <v>-</v>
      </c>
      <c r="AF9" s="679">
        <f>'２①②③、３②（再掲）、４②③'!AF9</f>
        <v>0</v>
      </c>
      <c r="AG9" s="679">
        <f>'２①②③、３②（再掲）、４②③'!AG9</f>
        <v>0</v>
      </c>
      <c r="AH9" s="679" t="str">
        <f>'２①②③、３②（再掲）、４②③'!AH9</f>
        <v>-</v>
      </c>
      <c r="AI9" s="679" t="e">
        <f>'２①②③、３②（再掲）、４②③'!AI9</f>
        <v>#VALUE!</v>
      </c>
      <c r="AJ9" s="679">
        <f>'２①②③、３②（再掲）、４②③'!AJ9</f>
        <v>0</v>
      </c>
      <c r="AK9" s="676" t="e">
        <f>'２①②③、３②（再掲）、４②③'!AK9</f>
        <v>#VALUE!</v>
      </c>
      <c r="AL9" s="672" t="str">
        <f>'２①②③、３②（再掲）、４②③'!AL9</f>
        <v>-</v>
      </c>
      <c r="AM9" s="679">
        <f>'２①②③、３②（再掲）、４②③'!AM9</f>
        <v>0</v>
      </c>
      <c r="AN9" s="676" t="str">
        <f>'２①②③、３②（再掲）、４②③'!AN9</f>
        <v>-</v>
      </c>
      <c r="AO9" s="806">
        <f>'２①②③、３②（再掲）、４②③'!AO9</f>
        <v>0</v>
      </c>
      <c r="AP9" s="679">
        <f>'２①②③、３②（再掲）、４②③'!AP9</f>
        <v>0</v>
      </c>
      <c r="AQ9" s="676">
        <f>'２①②③、３②（再掲）、４②③'!AQ9</f>
        <v>0</v>
      </c>
      <c r="AR9" s="679" t="str">
        <f>'２①②③、３②（再掲）、４②③'!AR9</f>
        <v>***</v>
      </c>
      <c r="AS9" s="676">
        <f>'２①②③、３②（再掲）、４②③'!AS9</f>
        <v>0</v>
      </c>
      <c r="AT9" s="679">
        <f>'２①②③、３②（再掲）、４②③'!AT9</f>
        <v>0</v>
      </c>
      <c r="AU9" s="679">
        <f>'２①②③、３②（再掲）、４②③'!AU9</f>
        <v>0</v>
      </c>
      <c r="AV9" s="676">
        <f>'２①②③、３②（再掲）、４②③'!AV9</f>
        <v>0</v>
      </c>
      <c r="AW9" s="685">
        <f>'２①②③、３②（再掲）、４②③'!AW9</f>
        <v>0</v>
      </c>
      <c r="AX9" s="676">
        <f>'２①②③、３②（再掲）、４②③'!AX9</f>
        <v>0</v>
      </c>
      <c r="AY9" s="679">
        <f>'２①②③、３②（再掲）、４②③'!AY9</f>
        <v>0</v>
      </c>
      <c r="AZ9" s="676">
        <f>'２①②③、３②（再掲）、４②③'!AZ9</f>
        <v>0</v>
      </c>
      <c r="BA9" s="679">
        <f>'２①②③、３②（再掲）、４②③'!BA9</f>
        <v>0</v>
      </c>
      <c r="BB9" s="679">
        <f>'２①②③、３②（再掲）、４②③'!BB9</f>
        <v>0</v>
      </c>
      <c r="BC9" s="807">
        <f>'２①②③、３②（再掲）、４②③'!BC9</f>
        <v>0</v>
      </c>
      <c r="BD9" s="676">
        <f>'２①②③、３②（再掲）、４②③'!BD9</f>
        <v>0</v>
      </c>
      <c r="BE9" s="679">
        <f>'２①②③、３②（再掲）、４②③'!BE9</f>
        <v>0</v>
      </c>
      <c r="BF9" s="807">
        <f>'２①②③、３②（再掲）、４②③'!BF9</f>
        <v>0</v>
      </c>
      <c r="BG9" s="676">
        <f>'２①②③、３②（再掲）、４②③'!BG9</f>
        <v>0</v>
      </c>
      <c r="BH9" s="679">
        <f>'２①②③、３②（再掲）、４②③'!BH9</f>
        <v>0</v>
      </c>
      <c r="BI9" s="808">
        <f>'２①②③、３②（再掲）、４②③'!BI9</f>
        <v>0</v>
      </c>
      <c r="BJ9" s="679">
        <f>'２①②③、３②（再掲）、４②③'!BJ9</f>
        <v>0</v>
      </c>
      <c r="BK9" s="676">
        <f>'２①②③、３②（再掲）、４②③'!BK9</f>
        <v>0</v>
      </c>
      <c r="BL9" s="679">
        <f>'２①②③、３②（再掲）、４②③'!BL9</f>
        <v>0</v>
      </c>
      <c r="BM9" s="679">
        <f>'２①②③、３②（再掲）、４②③'!BM9</f>
        <v>0</v>
      </c>
      <c r="BN9" s="676">
        <f>'２①②③、３②（再掲）、４②③'!BN9</f>
        <v>0</v>
      </c>
      <c r="BO9" s="806">
        <f>'２①②③、３②（再掲）、４②③'!BO9</f>
        <v>0</v>
      </c>
      <c r="BP9" s="679">
        <f>'２①②③、３②（再掲）、４②③'!BP9</f>
        <v>0</v>
      </c>
      <c r="BQ9" s="915">
        <f>'２①②③、３②（再掲）、４②③'!BQ9</f>
        <v>0</v>
      </c>
      <c r="BR9" s="915">
        <f>'２①②③、３②（再掲）、４②③'!BR9</f>
        <v>0</v>
      </c>
      <c r="BS9" s="676">
        <f>'２①②③、３②（再掲）、４②③'!BS9</f>
        <v>0</v>
      </c>
      <c r="BT9" s="805">
        <f>'２①②③、３②（再掲）、４②③'!BT9</f>
        <v>0</v>
      </c>
      <c r="BU9" s="679">
        <f>'２①②③、３②（再掲）、４②③'!BU9</f>
        <v>0</v>
      </c>
      <c r="BV9" s="676">
        <f>'２①②③、３②（再掲）、４②③'!BV9</f>
        <v>0</v>
      </c>
      <c r="BW9" s="805">
        <f>'２①②③、３②（再掲）、４②③'!BW9</f>
        <v>0</v>
      </c>
      <c r="BX9" s="804">
        <f>'２①②③、３②（再掲）、４②③'!BX9</f>
        <v>0</v>
      </c>
      <c r="BY9" s="805">
        <f>'２①②③、３②（再掲）、４②③'!BY9</f>
        <v>0</v>
      </c>
      <c r="BZ9" s="679">
        <f>'２①②③、３②（再掲）、４②③'!BZ9</f>
        <v>0</v>
      </c>
      <c r="CA9" s="676">
        <f>'２①②③、３②（再掲）、４②③'!CA9</f>
        <v>0</v>
      </c>
      <c r="CB9" s="679">
        <f>'２①②③、３②（再掲）、４②③'!CB9</f>
        <v>0</v>
      </c>
      <c r="CC9" s="676">
        <f>'２①②③、３②（再掲）、４②③'!CC9</f>
        <v>0</v>
      </c>
      <c r="CD9" s="809">
        <f>'２①②③、３②（再掲）、４②③'!CD9</f>
        <v>0</v>
      </c>
      <c r="CE9" s="810" t="e">
        <f>'２①②③、３②（再掲）、４②③'!CE9</f>
        <v>#VALUE!</v>
      </c>
      <c r="CF9" s="811" t="e">
        <f>'２①②③、３②（再掲）、４②③'!CF9</f>
        <v>#VALUE!</v>
      </c>
      <c r="CG9" s="932" t="str">
        <f>'２①②③、３②（再掲）、４②③'!$A$1</f>
        <v>Ver 06.00</v>
      </c>
    </row>
    <row r="10" spans="1:85" s="410" customFormat="1" ht="18.75" customHeight="1">
      <c r="A10" s="671" t="str">
        <f>'２①②③、３②（再掲）、４②③'!A10</f>
        <v/>
      </c>
      <c r="B10" s="661" t="str">
        <f>'２①②③、３②（再掲）、４②③'!B10</f>
        <v/>
      </c>
      <c r="C10" s="664" t="str">
        <f>'２①②③、３②（再掲）、４②③'!C10</f>
        <v/>
      </c>
      <c r="D10" s="664" t="str">
        <f>'２①②③、３②（再掲）、４②③'!D10</f>
        <v/>
      </c>
      <c r="E10" s="664" t="str">
        <f>'２①②③、３②（再掲）、４②③'!E10</f>
        <v/>
      </c>
      <c r="F10" s="664">
        <f>'２①②③、３②（再掲）、４②③'!F10</f>
        <v>0</v>
      </c>
      <c r="G10" s="664">
        <f>'２①②③、３②（再掲）、４②③'!G10</f>
        <v>0</v>
      </c>
      <c r="H10" s="664">
        <f>'２①②③、３②（再掲）、４②③'!H10</f>
        <v>0</v>
      </c>
      <c r="I10" s="802" t="str">
        <f>'２①②③、３②（再掲）、４②③'!I10</f>
        <v>法適</v>
      </c>
      <c r="J10" s="673" t="str">
        <f>'２①②③、３②（再掲）、４②③'!J10</f>
        <v>-</v>
      </c>
      <c r="K10" s="680">
        <f>'２①②③、３②（再掲）、４②③'!K10</f>
        <v>0</v>
      </c>
      <c r="L10" s="680">
        <f>'２①②③、３②（再掲）、４②③'!L10</f>
        <v>0</v>
      </c>
      <c r="M10" s="680">
        <f>'２①②③、３②（再掲）、４②③'!M10</f>
        <v>0</v>
      </c>
      <c r="N10" s="680">
        <f>'２①②③、３②（再掲）、４②③'!N10</f>
        <v>0</v>
      </c>
      <c r="O10" s="680">
        <f>'２①②③、３②（再掲）、４②③'!O10</f>
        <v>0</v>
      </c>
      <c r="P10" s="933">
        <f>'２①②③、３②（再掲）、４②③'!P10</f>
        <v>0</v>
      </c>
      <c r="Q10" s="925">
        <f>'２①②③、３②（再掲）、４②③'!Q10</f>
        <v>0</v>
      </c>
      <c r="R10" s="680" t="str">
        <f>'２①②③、３②（再掲）、４②③'!R10</f>
        <v>-</v>
      </c>
      <c r="S10" s="677">
        <f>'２①②③、３②（再掲）、４②③'!S10</f>
        <v>0</v>
      </c>
      <c r="T10" s="680">
        <f>'２①②③、３②（再掲）、４②③'!T10</f>
        <v>0</v>
      </c>
      <c r="U10" s="680">
        <f>'２①②③、３②（再掲）、４②③'!U10</f>
        <v>0</v>
      </c>
      <c r="V10" s="680" t="str">
        <f>'２①②③、３②（再掲）、４②③'!V10</f>
        <v>-</v>
      </c>
      <c r="W10" s="925">
        <f>'２①②③、３②（再掲）、４②③'!W10</f>
        <v>0</v>
      </c>
      <c r="X10" s="925">
        <f>'２①②③、３②（再掲）、４②③'!X10</f>
        <v>0</v>
      </c>
      <c r="Y10" s="925" t="str">
        <f>'２①②③、３②（再掲）、４②③'!Y10</f>
        <v>-</v>
      </c>
      <c r="Z10" s="680">
        <f>'２①②③、３②（再掲）、４②③'!Z10</f>
        <v>0</v>
      </c>
      <c r="AA10" s="680" t="e">
        <f>'２①②③、３②（再掲）、４②③'!AA10</f>
        <v>#VALUE!</v>
      </c>
      <c r="AB10" s="680" t="e">
        <f>'２①②③、３②（再掲）、４②③'!AB10</f>
        <v>#VALUE!</v>
      </c>
      <c r="AC10" s="677">
        <f>'２①②③、３②（再掲）、４②③'!AC10</f>
        <v>0</v>
      </c>
      <c r="AD10" s="680">
        <f>'２①②③、３②（再掲）、４②③'!AD10</f>
        <v>0</v>
      </c>
      <c r="AE10" s="934" t="str">
        <f>'２①②③、３②（再掲）、４②③'!AE10</f>
        <v>-</v>
      </c>
      <c r="AF10" s="925">
        <f>'２①②③、３②（再掲）、４②③'!AF10</f>
        <v>0</v>
      </c>
      <c r="AG10" s="680">
        <f>'２①②③、３②（再掲）、４②③'!AG10</f>
        <v>0</v>
      </c>
      <c r="AH10" s="680" t="str">
        <f>'２①②③、３②（再掲）、４②③'!AH10</f>
        <v>-</v>
      </c>
      <c r="AI10" s="747" t="e">
        <f>'２①②③、３②（再掲）、４②③'!AI10</f>
        <v>#VALUE!</v>
      </c>
      <c r="AJ10" s="680">
        <f>'２①②③、３②（再掲）、４②③'!AJ10</f>
        <v>0</v>
      </c>
      <c r="AK10" s="748" t="e">
        <f>'２①②③、３②（再掲）、４②③'!AK10</f>
        <v>#VALUE!</v>
      </c>
      <c r="AL10" s="682" t="str">
        <f>'２①②③、３②（再掲）、４②③'!AL10</f>
        <v>-</v>
      </c>
      <c r="AM10" s="680">
        <f>'２①②③、３②（再掲）、４②③'!AM10</f>
        <v>0</v>
      </c>
      <c r="AN10" s="748" t="str">
        <f>'２①②③、３②（再掲）、４②③'!AN10</f>
        <v>-</v>
      </c>
      <c r="AO10" s="673">
        <f>'２①②③、３②（再掲）、４②③'!AO10</f>
        <v>0</v>
      </c>
      <c r="AP10" s="680">
        <f>'２①②③、３②（再掲）、４②③'!AP10</f>
        <v>0</v>
      </c>
      <c r="AQ10" s="935">
        <f>'２①②③、３②（再掲）、４②③'!AQ10</f>
        <v>0</v>
      </c>
      <c r="AR10" s="680" t="str">
        <f>'２①②③、３②（再掲）、４②③'!AR10</f>
        <v>***</v>
      </c>
      <c r="AS10" s="935">
        <f>'２①②③、３②（再掲）、４②③'!AS10</f>
        <v>0</v>
      </c>
      <c r="AT10" s="925">
        <f>'２①②③、３②（再掲）、４②③'!AT10</f>
        <v>0</v>
      </c>
      <c r="AU10" s="680">
        <f>'２①②③、３②（再掲）、４②③'!AU10</f>
        <v>0</v>
      </c>
      <c r="AV10" s="677">
        <f>'２①②③、３②（再掲）、４②③'!AV10</f>
        <v>0</v>
      </c>
      <c r="AW10" s="936">
        <f>'２①②③、３②（再掲）、４②③'!AW10</f>
        <v>0</v>
      </c>
      <c r="AX10" s="937">
        <f>'２①②③、３②（再掲）、４②③'!AX10</f>
        <v>0</v>
      </c>
      <c r="AY10" s="925">
        <f>'２①②③、３②（再掲）、４②③'!AY10</f>
        <v>0</v>
      </c>
      <c r="AZ10" s="789">
        <f>'２①②③、３②（再掲）、４②③'!AZ10</f>
        <v>0</v>
      </c>
      <c r="BA10" s="925">
        <f>'２①②③、３②（再掲）、４②③'!BA10</f>
        <v>0</v>
      </c>
      <c r="BB10" s="925">
        <f>'２①②③、３②（再掲）、４②③'!BB10</f>
        <v>0</v>
      </c>
      <c r="BC10" s="938">
        <f>'２①②③、３②（再掲）、４②③'!BC10</f>
        <v>0</v>
      </c>
      <c r="BD10" s="673">
        <f>'２①②③、３②（再掲）、４②③'!BD10</f>
        <v>0</v>
      </c>
      <c r="BE10" s="680">
        <f>'２①②③、３②（再掲）、４②③'!BE10</f>
        <v>0</v>
      </c>
      <c r="BF10" s="939">
        <f>'２①②③、３②（再掲）、４②③'!BF10</f>
        <v>0</v>
      </c>
      <c r="BG10" s="937">
        <f>'２①②③、３②（再掲）、４②③'!BG10</f>
        <v>0</v>
      </c>
      <c r="BH10" s="925">
        <f>'２①②③、３②（再掲）、４②③'!BH10</f>
        <v>0</v>
      </c>
      <c r="BI10" s="940">
        <f>'２①②③、３②（再掲）、４②③'!BI10</f>
        <v>0</v>
      </c>
      <c r="BJ10" s="925">
        <f>'２①②③、３②（再掲）、４②③'!BJ10</f>
        <v>0</v>
      </c>
      <c r="BK10" s="789">
        <f>'２①②③、３②（再掲）、４②③'!BK10</f>
        <v>0</v>
      </c>
      <c r="BL10" s="925">
        <f>'２①②③、３②（再掲）、４②③'!BL10</f>
        <v>0</v>
      </c>
      <c r="BM10" s="925">
        <f>'２①②③、３②（再掲）、４②③'!BM10</f>
        <v>0</v>
      </c>
      <c r="BN10" s="750">
        <f>'２①②③、３②（再掲）、４②③'!BN10</f>
        <v>0</v>
      </c>
      <c r="BO10" s="788">
        <f>'２①②③、３②（再掲）、４②③'!BO10</f>
        <v>0</v>
      </c>
      <c r="BP10" s="680">
        <f>'２①②③、３②（再掲）、４②③'!BP10</f>
        <v>0</v>
      </c>
      <c r="BQ10" s="680">
        <f>'２①②③、３②（再掲）、４②③'!BQ10</f>
        <v>0</v>
      </c>
      <c r="BR10" s="680">
        <f>'２①②③、３②（再掲）、４②③'!BR10</f>
        <v>0</v>
      </c>
      <c r="BS10" s="677">
        <f>'２①②③、３②（再掲）、４②③'!BS10</f>
        <v>0</v>
      </c>
      <c r="BT10" s="680">
        <f>'２①②③、３②（再掲）、４②③'!BT10</f>
        <v>0</v>
      </c>
      <c r="BU10" s="680">
        <f>'２①②③、３②（再掲）、４②③'!BU10</f>
        <v>0</v>
      </c>
      <c r="BV10" s="677">
        <f>'２①②③、３②（再掲）、４②③'!BV10</f>
        <v>0</v>
      </c>
      <c r="BW10" s="680">
        <f>'２①②③、３②（再掲）、４②③'!BW10</f>
        <v>0</v>
      </c>
      <c r="BX10" s="680">
        <f>'２①②③、３②（再掲）、４②③'!BX10</f>
        <v>0</v>
      </c>
      <c r="BY10" s="933">
        <f>'２①②③、３②（再掲）、４②③'!BY10</f>
        <v>0</v>
      </c>
      <c r="BZ10" s="680">
        <f>'２①②③、３②（再掲）、４②③'!BZ10</f>
        <v>0</v>
      </c>
      <c r="CA10" s="789">
        <f>'２①②③、３②（再掲）、４②③'!CA10</f>
        <v>0</v>
      </c>
      <c r="CB10" s="680">
        <f>'２①②③、３②（再掲）、４②③'!CB10</f>
        <v>0</v>
      </c>
      <c r="CC10" s="667">
        <f>'２①②③、３②（再掲）、４②③'!CC10</f>
        <v>0</v>
      </c>
      <c r="CD10" s="941">
        <f>'２①②③、３②（再掲）、４②③'!CD10</f>
        <v>0</v>
      </c>
      <c r="CE10" s="630" t="e">
        <f>'２①②③、３②（再掲）、４②③'!CE10</f>
        <v>#VALUE!</v>
      </c>
      <c r="CF10" s="633" t="e">
        <f>'２①②③、３②（再掲）、４②③'!CF10</f>
        <v>#VALUE!</v>
      </c>
      <c r="CG10" s="942" t="str">
        <f>'２①②③、３②（再掲）、４②③'!$A$1</f>
        <v>Ver 06.00</v>
      </c>
    </row>
    <row r="11" spans="1:85" s="410" customFormat="1" ht="18.75" customHeight="1">
      <c r="A11" s="671" t="str">
        <f>'２①②③、３②（再掲）、４②③'!A11</f>
        <v/>
      </c>
      <c r="B11" s="661" t="str">
        <f>'２①②③、３②（再掲）、４②③'!B11</f>
        <v/>
      </c>
      <c r="C11" s="664" t="str">
        <f>'２①②③、３②（再掲）、４②③'!C11</f>
        <v/>
      </c>
      <c r="D11" s="664" t="str">
        <f>'２①②③、３②（再掲）、４②③'!D11</f>
        <v/>
      </c>
      <c r="E11" s="664" t="str">
        <f>'２①②③、３②（再掲）、４②③'!E11</f>
        <v/>
      </c>
      <c r="F11" s="664">
        <f>'２①②③、３②（再掲）、４②③'!F11</f>
        <v>0</v>
      </c>
      <c r="G11" s="664">
        <f>'２①②③、３②（再掲）、４②③'!G11</f>
        <v>0</v>
      </c>
      <c r="H11" s="664">
        <f>'２①②③、３②（再掲）、４②③'!H11</f>
        <v>0</v>
      </c>
      <c r="I11" s="802" t="str">
        <f>'２①②③、３②（再掲）、４②③'!I11</f>
        <v>法適</v>
      </c>
      <c r="J11" s="673" t="str">
        <f>'２①②③、３②（再掲）、４②③'!J11</f>
        <v>-</v>
      </c>
      <c r="K11" s="680">
        <f>'２①②③、３②（再掲）、４②③'!K11</f>
        <v>0</v>
      </c>
      <c r="L11" s="680">
        <f>'２①②③、３②（再掲）、４②③'!L11</f>
        <v>0</v>
      </c>
      <c r="M11" s="680">
        <f>'２①②③、３②（再掲）、４②③'!M11</f>
        <v>0</v>
      </c>
      <c r="N11" s="680">
        <f>'２①②③、３②（再掲）、４②③'!N11</f>
        <v>0</v>
      </c>
      <c r="O11" s="680">
        <f>'２①②③、３②（再掲）、４②③'!O11</f>
        <v>0</v>
      </c>
      <c r="P11" s="933">
        <f>'２①②③、３②（再掲）、４②③'!P11</f>
        <v>0</v>
      </c>
      <c r="Q11" s="925">
        <f>'２①②③、３②（再掲）、４②③'!Q11</f>
        <v>0</v>
      </c>
      <c r="R11" s="680" t="str">
        <f>'２①②③、３②（再掲）、４②③'!R11</f>
        <v>-</v>
      </c>
      <c r="S11" s="677">
        <f>'２①②③、３②（再掲）、４②③'!S11</f>
        <v>0</v>
      </c>
      <c r="T11" s="680">
        <f>'２①②③、３②（再掲）、４②③'!T11</f>
        <v>0</v>
      </c>
      <c r="U11" s="680">
        <f>'２①②③、３②（再掲）、４②③'!U11</f>
        <v>0</v>
      </c>
      <c r="V11" s="680" t="str">
        <f>'２①②③、３②（再掲）、４②③'!V11</f>
        <v>-</v>
      </c>
      <c r="W11" s="925">
        <f>'２①②③、３②（再掲）、４②③'!W11</f>
        <v>0</v>
      </c>
      <c r="X11" s="925">
        <f>'２①②③、３②（再掲）、４②③'!X11</f>
        <v>0</v>
      </c>
      <c r="Y11" s="925" t="str">
        <f>'２①②③、３②（再掲）、４②③'!Y11</f>
        <v>-</v>
      </c>
      <c r="Z11" s="680">
        <f>'２①②③、３②（再掲）、４②③'!Z11</f>
        <v>0</v>
      </c>
      <c r="AA11" s="680" t="e">
        <f>'２①②③、３②（再掲）、４②③'!AA11</f>
        <v>#VALUE!</v>
      </c>
      <c r="AB11" s="680" t="e">
        <f>'２①②③、３②（再掲）、４②③'!AB11</f>
        <v>#VALUE!</v>
      </c>
      <c r="AC11" s="677">
        <f>'２①②③、３②（再掲）、４②③'!AC11</f>
        <v>0</v>
      </c>
      <c r="AD11" s="680">
        <f>'２①②③、３②（再掲）、４②③'!AD11</f>
        <v>0</v>
      </c>
      <c r="AE11" s="934" t="str">
        <f>'２①②③、３②（再掲）、４②③'!AE11</f>
        <v>-</v>
      </c>
      <c r="AF11" s="925">
        <f>'２①②③、３②（再掲）、４②③'!AF11</f>
        <v>0</v>
      </c>
      <c r="AG11" s="680">
        <f>'２①②③、３②（再掲）、４②③'!AG11</f>
        <v>0</v>
      </c>
      <c r="AH11" s="680" t="str">
        <f>'２①②③、３②（再掲）、４②③'!AH11</f>
        <v>-</v>
      </c>
      <c r="AI11" s="747" t="e">
        <f>'２①②③、３②（再掲）、４②③'!AI11</f>
        <v>#VALUE!</v>
      </c>
      <c r="AJ11" s="680">
        <f>'２①②③、３②（再掲）、４②③'!AJ11</f>
        <v>0</v>
      </c>
      <c r="AK11" s="748" t="e">
        <f>'２①②③、３②（再掲）、４②③'!AK11</f>
        <v>#VALUE!</v>
      </c>
      <c r="AL11" s="682" t="str">
        <f>'２①②③、３②（再掲）、４②③'!AL11</f>
        <v>-</v>
      </c>
      <c r="AM11" s="680">
        <f>'２①②③、３②（再掲）、４②③'!AM11</f>
        <v>0</v>
      </c>
      <c r="AN11" s="748" t="str">
        <f>'２①②③、３②（再掲）、４②③'!AN11</f>
        <v>-</v>
      </c>
      <c r="AO11" s="673">
        <f>'２①②③、３②（再掲）、４②③'!AO11</f>
        <v>0</v>
      </c>
      <c r="AP11" s="680">
        <f>'２①②③、３②（再掲）、４②③'!AP11</f>
        <v>0</v>
      </c>
      <c r="AQ11" s="935">
        <f>'２①②③、３②（再掲）、４②③'!AQ11</f>
        <v>0</v>
      </c>
      <c r="AR11" s="680" t="str">
        <f>'２①②③、３②（再掲）、４②③'!AR11</f>
        <v>***</v>
      </c>
      <c r="AS11" s="935">
        <f>'２①②③、３②（再掲）、４②③'!AS11</f>
        <v>0</v>
      </c>
      <c r="AT11" s="925">
        <f>'２①②③、３②（再掲）、４②③'!AT11</f>
        <v>0</v>
      </c>
      <c r="AU11" s="680">
        <f>'２①②③、３②（再掲）、４②③'!AU11</f>
        <v>0</v>
      </c>
      <c r="AV11" s="677">
        <f>'２①②③、３②（再掲）、４②③'!AV11</f>
        <v>0</v>
      </c>
      <c r="AW11" s="936">
        <f>'２①②③、３②（再掲）、４②③'!AW11</f>
        <v>0</v>
      </c>
      <c r="AX11" s="937">
        <f>'２①②③、３②（再掲）、４②③'!AX11</f>
        <v>0</v>
      </c>
      <c r="AY11" s="925">
        <f>'２①②③、３②（再掲）、４②③'!AY11</f>
        <v>0</v>
      </c>
      <c r="AZ11" s="789">
        <f>'２①②③、３②（再掲）、４②③'!AZ11</f>
        <v>0</v>
      </c>
      <c r="BA11" s="925">
        <f>'２①②③、３②（再掲）、４②③'!BA11</f>
        <v>0</v>
      </c>
      <c r="BB11" s="925">
        <f>'２①②③、３②（再掲）、４②③'!BB11</f>
        <v>0</v>
      </c>
      <c r="BC11" s="938">
        <f>'２①②③、３②（再掲）、４②③'!BC11</f>
        <v>0</v>
      </c>
      <c r="BD11" s="673">
        <f>'２①②③、３②（再掲）、４②③'!BD11</f>
        <v>0</v>
      </c>
      <c r="BE11" s="680">
        <f>'２①②③、３②（再掲）、４②③'!BE11</f>
        <v>0</v>
      </c>
      <c r="BF11" s="939">
        <f>'２①②③、３②（再掲）、４②③'!BF11</f>
        <v>0</v>
      </c>
      <c r="BG11" s="937">
        <f>'２①②③、３②（再掲）、４②③'!BG11</f>
        <v>0</v>
      </c>
      <c r="BH11" s="925">
        <f>'２①②③、３②（再掲）、４②③'!BH11</f>
        <v>0</v>
      </c>
      <c r="BI11" s="940">
        <f>'２①②③、３②（再掲）、４②③'!BI11</f>
        <v>0</v>
      </c>
      <c r="BJ11" s="925">
        <f>'２①②③、３②（再掲）、４②③'!BJ11</f>
        <v>0</v>
      </c>
      <c r="BK11" s="789">
        <f>'２①②③、３②（再掲）、４②③'!BK11</f>
        <v>0</v>
      </c>
      <c r="BL11" s="925">
        <f>'２①②③、３②（再掲）、４②③'!BL11</f>
        <v>0</v>
      </c>
      <c r="BM11" s="925">
        <f>'２①②③、３②（再掲）、４②③'!BM11</f>
        <v>0</v>
      </c>
      <c r="BN11" s="750">
        <f>'２①②③、３②（再掲）、４②③'!BN11</f>
        <v>0</v>
      </c>
      <c r="BO11" s="788">
        <f>'２①②③、３②（再掲）、４②③'!BO11</f>
        <v>0</v>
      </c>
      <c r="BP11" s="680">
        <f>'２①②③、３②（再掲）、４②③'!BP11</f>
        <v>0</v>
      </c>
      <c r="BQ11" s="680">
        <f>'２①②③、３②（再掲）、４②③'!BQ11</f>
        <v>0</v>
      </c>
      <c r="BR11" s="680">
        <f>'２①②③、３②（再掲）、４②③'!BR11</f>
        <v>0</v>
      </c>
      <c r="BS11" s="677">
        <f>'２①②③、３②（再掲）、４②③'!BS11</f>
        <v>0</v>
      </c>
      <c r="BT11" s="680">
        <f>'２①②③、３②（再掲）、４②③'!BT11</f>
        <v>0</v>
      </c>
      <c r="BU11" s="680">
        <f>'２①②③、３②（再掲）、４②③'!BU11</f>
        <v>0</v>
      </c>
      <c r="BV11" s="677">
        <f>'２①②③、３②（再掲）、４②③'!BV11</f>
        <v>0</v>
      </c>
      <c r="BW11" s="680">
        <f>'２①②③、３②（再掲）、４②③'!BW11</f>
        <v>0</v>
      </c>
      <c r="BX11" s="680">
        <f>'２①②③、３②（再掲）、４②③'!BX11</f>
        <v>0</v>
      </c>
      <c r="BY11" s="933">
        <f>'２①②③、３②（再掲）、４②③'!BY11</f>
        <v>0</v>
      </c>
      <c r="BZ11" s="680">
        <f>'２①②③、３②（再掲）、４②③'!BZ11</f>
        <v>0</v>
      </c>
      <c r="CA11" s="789">
        <f>'２①②③、３②（再掲）、４②③'!CA11</f>
        <v>0</v>
      </c>
      <c r="CB11" s="680">
        <f>'２①②③、３②（再掲）、４②③'!CB11</f>
        <v>0</v>
      </c>
      <c r="CC11" s="667">
        <f>'２①②③、３②（再掲）、４②③'!CC11</f>
        <v>0</v>
      </c>
      <c r="CD11" s="941">
        <f>'２①②③、３②（再掲）、４②③'!CD11</f>
        <v>0</v>
      </c>
      <c r="CE11" s="630" t="e">
        <f>'２①②③、３②（再掲）、４②③'!CE11</f>
        <v>#VALUE!</v>
      </c>
      <c r="CF11" s="633" t="e">
        <f>'２①②③、３②（再掲）、４②③'!CF11</f>
        <v>#VALUE!</v>
      </c>
      <c r="CG11" s="942" t="str">
        <f>'２①②③、３②（再掲）、４②③'!$A$1</f>
        <v>Ver 06.00</v>
      </c>
    </row>
    <row r="12" spans="1:85" s="410" customFormat="1" ht="18.75" customHeight="1">
      <c r="A12" s="671" t="str">
        <f>'２①②③、３②（再掲）、４②③'!A12</f>
        <v/>
      </c>
      <c r="B12" s="661" t="str">
        <f>'２①②③、３②（再掲）、４②③'!B12</f>
        <v/>
      </c>
      <c r="C12" s="664" t="str">
        <f>'２①②③、３②（再掲）、４②③'!C12</f>
        <v/>
      </c>
      <c r="D12" s="664" t="str">
        <f>'２①②③、３②（再掲）、４②③'!D12</f>
        <v/>
      </c>
      <c r="E12" s="664" t="str">
        <f>'２①②③、３②（再掲）、４②③'!E12</f>
        <v/>
      </c>
      <c r="F12" s="664">
        <f>'２①②③、３②（再掲）、４②③'!F12</f>
        <v>0</v>
      </c>
      <c r="G12" s="664">
        <f>'２①②③、３②（再掲）、４②③'!G12</f>
        <v>0</v>
      </c>
      <c r="H12" s="664">
        <f>'２①②③、３②（再掲）、４②③'!H12</f>
        <v>0</v>
      </c>
      <c r="I12" s="802" t="str">
        <f>'２①②③、３②（再掲）、４②③'!I12</f>
        <v>法適</v>
      </c>
      <c r="J12" s="673" t="str">
        <f>'２①②③、３②（再掲）、４②③'!J12</f>
        <v>-</v>
      </c>
      <c r="K12" s="680">
        <f>'２①②③、３②（再掲）、４②③'!K12</f>
        <v>0</v>
      </c>
      <c r="L12" s="680">
        <f>'２①②③、３②（再掲）、４②③'!L12</f>
        <v>0</v>
      </c>
      <c r="M12" s="680">
        <f>'２①②③、３②（再掲）、４②③'!M12</f>
        <v>0</v>
      </c>
      <c r="N12" s="680">
        <f>'２①②③、３②（再掲）、４②③'!N12</f>
        <v>0</v>
      </c>
      <c r="O12" s="680">
        <f>'２①②③、３②（再掲）、４②③'!O12</f>
        <v>0</v>
      </c>
      <c r="P12" s="933">
        <f>'２①②③、３②（再掲）、４②③'!P12</f>
        <v>0</v>
      </c>
      <c r="Q12" s="925">
        <f>'２①②③、３②（再掲）、４②③'!Q12</f>
        <v>0</v>
      </c>
      <c r="R12" s="680" t="str">
        <f>'２①②③、３②（再掲）、４②③'!R12</f>
        <v>-</v>
      </c>
      <c r="S12" s="677">
        <f>'２①②③、３②（再掲）、４②③'!S12</f>
        <v>0</v>
      </c>
      <c r="T12" s="680">
        <f>'２①②③、３②（再掲）、４②③'!T12</f>
        <v>0</v>
      </c>
      <c r="U12" s="680">
        <f>'２①②③、３②（再掲）、４②③'!U12</f>
        <v>0</v>
      </c>
      <c r="V12" s="680" t="str">
        <f>'２①②③、３②（再掲）、４②③'!V12</f>
        <v>-</v>
      </c>
      <c r="W12" s="925">
        <f>'２①②③、３②（再掲）、４②③'!W12</f>
        <v>0</v>
      </c>
      <c r="X12" s="925">
        <f>'２①②③、３②（再掲）、４②③'!X12</f>
        <v>0</v>
      </c>
      <c r="Y12" s="925" t="str">
        <f>'２①②③、３②（再掲）、４②③'!Y12</f>
        <v>-</v>
      </c>
      <c r="Z12" s="680">
        <f>'２①②③、３②（再掲）、４②③'!Z12</f>
        <v>0</v>
      </c>
      <c r="AA12" s="680" t="e">
        <f>'２①②③、３②（再掲）、４②③'!AA12</f>
        <v>#VALUE!</v>
      </c>
      <c r="AB12" s="680" t="e">
        <f>'２①②③、３②（再掲）、４②③'!AB12</f>
        <v>#VALUE!</v>
      </c>
      <c r="AC12" s="677">
        <f>'２①②③、３②（再掲）、４②③'!AC12</f>
        <v>0</v>
      </c>
      <c r="AD12" s="680">
        <f>'２①②③、３②（再掲）、４②③'!AD12</f>
        <v>0</v>
      </c>
      <c r="AE12" s="934" t="str">
        <f>'２①②③、３②（再掲）、４②③'!AE12</f>
        <v>-</v>
      </c>
      <c r="AF12" s="925">
        <f>'２①②③、３②（再掲）、４②③'!AF12</f>
        <v>0</v>
      </c>
      <c r="AG12" s="680">
        <f>'２①②③、３②（再掲）、４②③'!AG12</f>
        <v>0</v>
      </c>
      <c r="AH12" s="680" t="str">
        <f>'２①②③、３②（再掲）、４②③'!AH12</f>
        <v>-</v>
      </c>
      <c r="AI12" s="747" t="e">
        <f>'２①②③、３②（再掲）、４②③'!AI12</f>
        <v>#VALUE!</v>
      </c>
      <c r="AJ12" s="680">
        <f>'２①②③、３②（再掲）、４②③'!AJ12</f>
        <v>0</v>
      </c>
      <c r="AK12" s="748" t="e">
        <f>'２①②③、３②（再掲）、４②③'!AK12</f>
        <v>#VALUE!</v>
      </c>
      <c r="AL12" s="682" t="str">
        <f>'２①②③、３②（再掲）、４②③'!AL12</f>
        <v>-</v>
      </c>
      <c r="AM12" s="680">
        <f>'２①②③、３②（再掲）、４②③'!AM12</f>
        <v>0</v>
      </c>
      <c r="AN12" s="748" t="str">
        <f>'２①②③、３②（再掲）、４②③'!AN12</f>
        <v>-</v>
      </c>
      <c r="AO12" s="673">
        <f>'２①②③、３②（再掲）、４②③'!AO12</f>
        <v>0</v>
      </c>
      <c r="AP12" s="680">
        <f>'２①②③、３②（再掲）、４②③'!AP12</f>
        <v>0</v>
      </c>
      <c r="AQ12" s="935">
        <f>'２①②③、３②（再掲）、４②③'!AQ12</f>
        <v>0</v>
      </c>
      <c r="AR12" s="680" t="str">
        <f>'２①②③、３②（再掲）、４②③'!AR12</f>
        <v>***</v>
      </c>
      <c r="AS12" s="935">
        <f>'２①②③、３②（再掲）、４②③'!AS12</f>
        <v>0</v>
      </c>
      <c r="AT12" s="925">
        <f>'２①②③、３②（再掲）、４②③'!AT12</f>
        <v>0</v>
      </c>
      <c r="AU12" s="680">
        <f>'２①②③、３②（再掲）、４②③'!AU12</f>
        <v>0</v>
      </c>
      <c r="AV12" s="677">
        <f>'２①②③、３②（再掲）、４②③'!AV12</f>
        <v>0</v>
      </c>
      <c r="AW12" s="936">
        <f>'２①②③、３②（再掲）、４②③'!AW12</f>
        <v>0</v>
      </c>
      <c r="AX12" s="937">
        <f>'２①②③、３②（再掲）、４②③'!AX12</f>
        <v>0</v>
      </c>
      <c r="AY12" s="925">
        <f>'２①②③、３②（再掲）、４②③'!AY12</f>
        <v>0</v>
      </c>
      <c r="AZ12" s="789">
        <f>'２①②③、３②（再掲）、４②③'!AZ12</f>
        <v>0</v>
      </c>
      <c r="BA12" s="925">
        <f>'２①②③、３②（再掲）、４②③'!BA12</f>
        <v>0</v>
      </c>
      <c r="BB12" s="925">
        <f>'２①②③、３②（再掲）、４②③'!BB12</f>
        <v>0</v>
      </c>
      <c r="BC12" s="938">
        <f>'２①②③、３②（再掲）、４②③'!BC12</f>
        <v>0</v>
      </c>
      <c r="BD12" s="673">
        <f>'２①②③、３②（再掲）、４②③'!BD12</f>
        <v>0</v>
      </c>
      <c r="BE12" s="680">
        <f>'２①②③、３②（再掲）、４②③'!BE12</f>
        <v>0</v>
      </c>
      <c r="BF12" s="939">
        <f>'２①②③、３②（再掲）、４②③'!BF12</f>
        <v>0</v>
      </c>
      <c r="BG12" s="937">
        <f>'２①②③、３②（再掲）、４②③'!BG12</f>
        <v>0</v>
      </c>
      <c r="BH12" s="925">
        <f>'２①②③、３②（再掲）、４②③'!BH12</f>
        <v>0</v>
      </c>
      <c r="BI12" s="940">
        <f>'２①②③、３②（再掲）、４②③'!BI12</f>
        <v>0</v>
      </c>
      <c r="BJ12" s="925">
        <f>'２①②③、３②（再掲）、４②③'!BJ12</f>
        <v>0</v>
      </c>
      <c r="BK12" s="789">
        <f>'２①②③、３②（再掲）、４②③'!BK12</f>
        <v>0</v>
      </c>
      <c r="BL12" s="925">
        <f>'２①②③、３②（再掲）、４②③'!BL12</f>
        <v>0</v>
      </c>
      <c r="BM12" s="925">
        <f>'２①②③、３②（再掲）、４②③'!BM12</f>
        <v>0</v>
      </c>
      <c r="BN12" s="750">
        <f>'２①②③、３②（再掲）、４②③'!BN12</f>
        <v>0</v>
      </c>
      <c r="BO12" s="788">
        <f>'２①②③、３②（再掲）、４②③'!BO12</f>
        <v>0</v>
      </c>
      <c r="BP12" s="680">
        <f>'２①②③、３②（再掲）、４②③'!BP12</f>
        <v>0</v>
      </c>
      <c r="BQ12" s="680">
        <f>'２①②③、３②（再掲）、４②③'!BQ12</f>
        <v>0</v>
      </c>
      <c r="BR12" s="680">
        <f>'２①②③、３②（再掲）、４②③'!BR12</f>
        <v>0</v>
      </c>
      <c r="BS12" s="677">
        <f>'２①②③、３②（再掲）、４②③'!BS12</f>
        <v>0</v>
      </c>
      <c r="BT12" s="680">
        <f>'２①②③、３②（再掲）、４②③'!BT12</f>
        <v>0</v>
      </c>
      <c r="BU12" s="680">
        <f>'２①②③、３②（再掲）、４②③'!BU12</f>
        <v>0</v>
      </c>
      <c r="BV12" s="677">
        <f>'２①②③、３②（再掲）、４②③'!BV12</f>
        <v>0</v>
      </c>
      <c r="BW12" s="680">
        <f>'２①②③、３②（再掲）、４②③'!BW12</f>
        <v>0</v>
      </c>
      <c r="BX12" s="680">
        <f>'２①②③、３②（再掲）、４②③'!BX12</f>
        <v>0</v>
      </c>
      <c r="BY12" s="933">
        <f>'２①②③、３②（再掲）、４②③'!BY12</f>
        <v>0</v>
      </c>
      <c r="BZ12" s="680">
        <f>'２①②③、３②（再掲）、４②③'!BZ12</f>
        <v>0</v>
      </c>
      <c r="CA12" s="789">
        <f>'２①②③、３②（再掲）、４②③'!CA12</f>
        <v>0</v>
      </c>
      <c r="CB12" s="680">
        <f>'２①②③、３②（再掲）、４②③'!CB12</f>
        <v>0</v>
      </c>
      <c r="CC12" s="667">
        <f>'２①②③、３②（再掲）、４②③'!CC12</f>
        <v>0</v>
      </c>
      <c r="CD12" s="941">
        <f>'２①②③、３②（再掲）、４②③'!CD12</f>
        <v>0</v>
      </c>
      <c r="CE12" s="630" t="e">
        <f>'２①②③、３②（再掲）、４②③'!CE12</f>
        <v>#VALUE!</v>
      </c>
      <c r="CF12" s="633" t="e">
        <f>'２①②③、３②（再掲）、４②③'!CF12</f>
        <v>#VALUE!</v>
      </c>
      <c r="CG12" s="942" t="str">
        <f>'２①②③、３②（再掲）、４②③'!$A$1</f>
        <v>Ver 06.00</v>
      </c>
    </row>
    <row r="13" spans="1:85" s="410" customFormat="1" ht="18.75" customHeight="1">
      <c r="A13" s="671" t="str">
        <f>'２①②③、３②（再掲）、４②③'!A13</f>
        <v/>
      </c>
      <c r="B13" s="661" t="str">
        <f>'２①②③、３②（再掲）、４②③'!B13</f>
        <v/>
      </c>
      <c r="C13" s="664" t="str">
        <f>'２①②③、３②（再掲）、４②③'!C13</f>
        <v/>
      </c>
      <c r="D13" s="664" t="str">
        <f>'２①②③、３②（再掲）、４②③'!D13</f>
        <v/>
      </c>
      <c r="E13" s="664" t="str">
        <f>'２①②③、３②（再掲）、４②③'!E13</f>
        <v/>
      </c>
      <c r="F13" s="664">
        <f>'２①②③、３②（再掲）、４②③'!F13</f>
        <v>0</v>
      </c>
      <c r="G13" s="664">
        <f>'２①②③、３②（再掲）、４②③'!G13</f>
        <v>0</v>
      </c>
      <c r="H13" s="664">
        <f>'２①②③、３②（再掲）、４②③'!H13</f>
        <v>0</v>
      </c>
      <c r="I13" s="802" t="str">
        <f>'２①②③、３②（再掲）、４②③'!I13</f>
        <v>法適</v>
      </c>
      <c r="J13" s="673" t="str">
        <f>'２①②③、３②（再掲）、４②③'!J13</f>
        <v>-</v>
      </c>
      <c r="K13" s="680">
        <f>'２①②③、３②（再掲）、４②③'!K13</f>
        <v>0</v>
      </c>
      <c r="L13" s="680">
        <f>'２①②③、３②（再掲）、４②③'!L13</f>
        <v>0</v>
      </c>
      <c r="M13" s="680">
        <f>'２①②③、３②（再掲）、４②③'!M13</f>
        <v>0</v>
      </c>
      <c r="N13" s="680">
        <f>'２①②③、３②（再掲）、４②③'!N13</f>
        <v>0</v>
      </c>
      <c r="O13" s="680">
        <f>'２①②③、３②（再掲）、４②③'!O13</f>
        <v>0</v>
      </c>
      <c r="P13" s="933">
        <f>'２①②③、３②（再掲）、４②③'!P13</f>
        <v>0</v>
      </c>
      <c r="Q13" s="925">
        <f>'２①②③、３②（再掲）、４②③'!Q13</f>
        <v>0</v>
      </c>
      <c r="R13" s="680" t="str">
        <f>'２①②③、３②（再掲）、４②③'!R13</f>
        <v>-</v>
      </c>
      <c r="S13" s="677">
        <f>'２①②③、３②（再掲）、４②③'!S13</f>
        <v>0</v>
      </c>
      <c r="T13" s="680">
        <f>'２①②③、３②（再掲）、４②③'!T13</f>
        <v>0</v>
      </c>
      <c r="U13" s="680">
        <f>'２①②③、３②（再掲）、４②③'!U13</f>
        <v>0</v>
      </c>
      <c r="V13" s="680" t="str">
        <f>'２①②③、３②（再掲）、４②③'!V13</f>
        <v>-</v>
      </c>
      <c r="W13" s="925">
        <f>'２①②③、３②（再掲）、４②③'!W13</f>
        <v>0</v>
      </c>
      <c r="X13" s="925">
        <f>'２①②③、３②（再掲）、４②③'!X13</f>
        <v>0</v>
      </c>
      <c r="Y13" s="925" t="str">
        <f>'２①②③、３②（再掲）、４②③'!Y13</f>
        <v>-</v>
      </c>
      <c r="Z13" s="680">
        <f>'２①②③、３②（再掲）、４②③'!Z13</f>
        <v>0</v>
      </c>
      <c r="AA13" s="680" t="e">
        <f>'２①②③、３②（再掲）、４②③'!AA13</f>
        <v>#VALUE!</v>
      </c>
      <c r="AB13" s="680" t="e">
        <f>'２①②③、３②（再掲）、４②③'!AB13</f>
        <v>#VALUE!</v>
      </c>
      <c r="AC13" s="677">
        <f>'２①②③、３②（再掲）、４②③'!AC13</f>
        <v>0</v>
      </c>
      <c r="AD13" s="680">
        <f>'２①②③、３②（再掲）、４②③'!AD13</f>
        <v>0</v>
      </c>
      <c r="AE13" s="934" t="str">
        <f>'２①②③、３②（再掲）、４②③'!AE13</f>
        <v>-</v>
      </c>
      <c r="AF13" s="925">
        <f>'２①②③、３②（再掲）、４②③'!AF13</f>
        <v>0</v>
      </c>
      <c r="AG13" s="680">
        <f>'２①②③、３②（再掲）、４②③'!AG13</f>
        <v>0</v>
      </c>
      <c r="AH13" s="680" t="str">
        <f>'２①②③、３②（再掲）、４②③'!AH13</f>
        <v>-</v>
      </c>
      <c r="AI13" s="747" t="e">
        <f>'２①②③、３②（再掲）、４②③'!AI13</f>
        <v>#VALUE!</v>
      </c>
      <c r="AJ13" s="680">
        <f>'２①②③、３②（再掲）、４②③'!AJ13</f>
        <v>0</v>
      </c>
      <c r="AK13" s="748" t="e">
        <f>'２①②③、３②（再掲）、４②③'!AK13</f>
        <v>#VALUE!</v>
      </c>
      <c r="AL13" s="682" t="str">
        <f>'２①②③、３②（再掲）、４②③'!AL13</f>
        <v>-</v>
      </c>
      <c r="AM13" s="680">
        <f>'２①②③、３②（再掲）、４②③'!AM13</f>
        <v>0</v>
      </c>
      <c r="AN13" s="748" t="str">
        <f>'２①②③、３②（再掲）、４②③'!AN13</f>
        <v>-</v>
      </c>
      <c r="AO13" s="673">
        <f>'２①②③、３②（再掲）、４②③'!AO13</f>
        <v>0</v>
      </c>
      <c r="AP13" s="680">
        <f>'２①②③、３②（再掲）、４②③'!AP13</f>
        <v>0</v>
      </c>
      <c r="AQ13" s="935">
        <f>'２①②③、３②（再掲）、４②③'!AQ13</f>
        <v>0</v>
      </c>
      <c r="AR13" s="680" t="str">
        <f>'２①②③、３②（再掲）、４②③'!AR13</f>
        <v>***</v>
      </c>
      <c r="AS13" s="935">
        <f>'２①②③、３②（再掲）、４②③'!AS13</f>
        <v>0</v>
      </c>
      <c r="AT13" s="925">
        <f>'２①②③、３②（再掲）、４②③'!AT13</f>
        <v>0</v>
      </c>
      <c r="AU13" s="680">
        <f>'２①②③、３②（再掲）、４②③'!AU13</f>
        <v>0</v>
      </c>
      <c r="AV13" s="677">
        <f>'２①②③、３②（再掲）、４②③'!AV13</f>
        <v>0</v>
      </c>
      <c r="AW13" s="936">
        <f>'２①②③、３②（再掲）、４②③'!AW13</f>
        <v>0</v>
      </c>
      <c r="AX13" s="937">
        <f>'２①②③、３②（再掲）、４②③'!AX13</f>
        <v>0</v>
      </c>
      <c r="AY13" s="925">
        <f>'２①②③、３②（再掲）、４②③'!AY13</f>
        <v>0</v>
      </c>
      <c r="AZ13" s="789">
        <f>'２①②③、３②（再掲）、４②③'!AZ13</f>
        <v>0</v>
      </c>
      <c r="BA13" s="925">
        <f>'２①②③、３②（再掲）、４②③'!BA13</f>
        <v>0</v>
      </c>
      <c r="BB13" s="925">
        <f>'２①②③、３②（再掲）、４②③'!BB13</f>
        <v>0</v>
      </c>
      <c r="BC13" s="938">
        <f>'２①②③、３②（再掲）、４②③'!BC13</f>
        <v>0</v>
      </c>
      <c r="BD13" s="673">
        <f>'２①②③、３②（再掲）、４②③'!BD13</f>
        <v>0</v>
      </c>
      <c r="BE13" s="680">
        <f>'２①②③、３②（再掲）、４②③'!BE13</f>
        <v>0</v>
      </c>
      <c r="BF13" s="939">
        <f>'２①②③、３②（再掲）、４②③'!BF13</f>
        <v>0</v>
      </c>
      <c r="BG13" s="937">
        <f>'２①②③、３②（再掲）、４②③'!BG13</f>
        <v>0</v>
      </c>
      <c r="BH13" s="925">
        <f>'２①②③、３②（再掲）、４②③'!BH13</f>
        <v>0</v>
      </c>
      <c r="BI13" s="940">
        <f>'２①②③、３②（再掲）、４②③'!BI13</f>
        <v>0</v>
      </c>
      <c r="BJ13" s="925">
        <f>'２①②③、３②（再掲）、４②③'!BJ13</f>
        <v>0</v>
      </c>
      <c r="BK13" s="789">
        <f>'２①②③、３②（再掲）、４②③'!BK13</f>
        <v>0</v>
      </c>
      <c r="BL13" s="925">
        <f>'２①②③、３②（再掲）、４②③'!BL13</f>
        <v>0</v>
      </c>
      <c r="BM13" s="925">
        <f>'２①②③、３②（再掲）、４②③'!BM13</f>
        <v>0</v>
      </c>
      <c r="BN13" s="750">
        <f>'２①②③、３②（再掲）、４②③'!BN13</f>
        <v>0</v>
      </c>
      <c r="BO13" s="788">
        <f>'２①②③、３②（再掲）、４②③'!BO13</f>
        <v>0</v>
      </c>
      <c r="BP13" s="680">
        <f>'２①②③、３②（再掲）、４②③'!BP13</f>
        <v>0</v>
      </c>
      <c r="BQ13" s="680">
        <f>'２①②③、３②（再掲）、４②③'!BQ13</f>
        <v>0</v>
      </c>
      <c r="BR13" s="680">
        <f>'２①②③、３②（再掲）、４②③'!BR13</f>
        <v>0</v>
      </c>
      <c r="BS13" s="677">
        <f>'２①②③、３②（再掲）、４②③'!BS13</f>
        <v>0</v>
      </c>
      <c r="BT13" s="680">
        <f>'２①②③、３②（再掲）、４②③'!BT13</f>
        <v>0</v>
      </c>
      <c r="BU13" s="680">
        <f>'２①②③、３②（再掲）、４②③'!BU13</f>
        <v>0</v>
      </c>
      <c r="BV13" s="677">
        <f>'２①②③、３②（再掲）、４②③'!BV13</f>
        <v>0</v>
      </c>
      <c r="BW13" s="680">
        <f>'２①②③、３②（再掲）、４②③'!BW13</f>
        <v>0</v>
      </c>
      <c r="BX13" s="680">
        <f>'２①②③、３②（再掲）、４②③'!BX13</f>
        <v>0</v>
      </c>
      <c r="BY13" s="933">
        <f>'２①②③、３②（再掲）、４②③'!BY13</f>
        <v>0</v>
      </c>
      <c r="BZ13" s="680">
        <f>'２①②③、３②（再掲）、４②③'!BZ13</f>
        <v>0</v>
      </c>
      <c r="CA13" s="789">
        <f>'２①②③、３②（再掲）、４②③'!CA13</f>
        <v>0</v>
      </c>
      <c r="CB13" s="680">
        <f>'２①②③、３②（再掲）、４②③'!CB13</f>
        <v>0</v>
      </c>
      <c r="CC13" s="667">
        <f>'２①②③、３②（再掲）、４②③'!CC13</f>
        <v>0</v>
      </c>
      <c r="CD13" s="941">
        <f>'２①②③、３②（再掲）、４②③'!CD13</f>
        <v>0</v>
      </c>
      <c r="CE13" s="630" t="e">
        <f>'２①②③、３②（再掲）、４②③'!CE13</f>
        <v>#VALUE!</v>
      </c>
      <c r="CF13" s="633" t="e">
        <f>'２①②③、３②（再掲）、４②③'!CF13</f>
        <v>#VALUE!</v>
      </c>
      <c r="CG13" s="942" t="str">
        <f>'２①②③、３②（再掲）、４②③'!$A$1</f>
        <v>Ver 06.00</v>
      </c>
    </row>
    <row r="14" spans="1:85" s="410" customFormat="1" ht="18.75" customHeight="1">
      <c r="A14" s="671" t="str">
        <f>'２①②③、３②（再掲）、４②③'!A14</f>
        <v/>
      </c>
      <c r="B14" s="661" t="str">
        <f>'２①②③、３②（再掲）、４②③'!B14</f>
        <v/>
      </c>
      <c r="C14" s="664" t="str">
        <f>'２①②③、３②（再掲）、４②③'!C14</f>
        <v/>
      </c>
      <c r="D14" s="664" t="str">
        <f>'２①②③、３②（再掲）、４②③'!D14</f>
        <v/>
      </c>
      <c r="E14" s="664" t="str">
        <f>'２①②③、３②（再掲）、４②③'!E14</f>
        <v/>
      </c>
      <c r="F14" s="664">
        <f>'２①②③、３②（再掲）、４②③'!F14</f>
        <v>0</v>
      </c>
      <c r="G14" s="664">
        <f>'２①②③、３②（再掲）、４②③'!G14</f>
        <v>0</v>
      </c>
      <c r="H14" s="664">
        <f>'２①②③、３②（再掲）、４②③'!H14</f>
        <v>0</v>
      </c>
      <c r="I14" s="802" t="str">
        <f>'２①②③、３②（再掲）、４②③'!I14</f>
        <v>法適</v>
      </c>
      <c r="J14" s="673" t="str">
        <f>'２①②③、３②（再掲）、４②③'!J14</f>
        <v>-</v>
      </c>
      <c r="K14" s="680">
        <f>'２①②③、３②（再掲）、４②③'!K14</f>
        <v>0</v>
      </c>
      <c r="L14" s="680">
        <f>'２①②③、３②（再掲）、４②③'!L14</f>
        <v>0</v>
      </c>
      <c r="M14" s="680">
        <f>'２①②③、３②（再掲）、４②③'!M14</f>
        <v>0</v>
      </c>
      <c r="N14" s="680">
        <f>'２①②③、３②（再掲）、４②③'!N14</f>
        <v>0</v>
      </c>
      <c r="O14" s="680">
        <f>'２①②③、３②（再掲）、４②③'!O14</f>
        <v>0</v>
      </c>
      <c r="P14" s="933">
        <f>'２①②③、３②（再掲）、４②③'!P14</f>
        <v>0</v>
      </c>
      <c r="Q14" s="925">
        <f>'２①②③、３②（再掲）、４②③'!Q14</f>
        <v>0</v>
      </c>
      <c r="R14" s="680" t="str">
        <f>'２①②③、３②（再掲）、４②③'!R14</f>
        <v>-</v>
      </c>
      <c r="S14" s="677">
        <f>'２①②③、３②（再掲）、４②③'!S14</f>
        <v>0</v>
      </c>
      <c r="T14" s="680">
        <f>'２①②③、３②（再掲）、４②③'!T14</f>
        <v>0</v>
      </c>
      <c r="U14" s="680">
        <f>'２①②③、３②（再掲）、４②③'!U14</f>
        <v>0</v>
      </c>
      <c r="V14" s="680" t="str">
        <f>'２①②③、３②（再掲）、４②③'!V14</f>
        <v>-</v>
      </c>
      <c r="W14" s="925">
        <f>'２①②③、３②（再掲）、４②③'!W14</f>
        <v>0</v>
      </c>
      <c r="X14" s="925">
        <f>'２①②③、３②（再掲）、４②③'!X14</f>
        <v>0</v>
      </c>
      <c r="Y14" s="925" t="str">
        <f>'２①②③、３②（再掲）、４②③'!Y14</f>
        <v>-</v>
      </c>
      <c r="Z14" s="680">
        <f>'２①②③、３②（再掲）、４②③'!Z14</f>
        <v>0</v>
      </c>
      <c r="AA14" s="680" t="e">
        <f>'２①②③、３②（再掲）、４②③'!AA14</f>
        <v>#VALUE!</v>
      </c>
      <c r="AB14" s="680" t="e">
        <f>'２①②③、３②（再掲）、４②③'!AB14</f>
        <v>#VALUE!</v>
      </c>
      <c r="AC14" s="677">
        <f>'２①②③、３②（再掲）、４②③'!AC14</f>
        <v>0</v>
      </c>
      <c r="AD14" s="680">
        <f>'２①②③、３②（再掲）、４②③'!AD14</f>
        <v>0</v>
      </c>
      <c r="AE14" s="934" t="str">
        <f>'２①②③、３②（再掲）、４②③'!AE14</f>
        <v>-</v>
      </c>
      <c r="AF14" s="925">
        <f>'２①②③、３②（再掲）、４②③'!AF14</f>
        <v>0</v>
      </c>
      <c r="AG14" s="680">
        <f>'２①②③、３②（再掲）、４②③'!AG14</f>
        <v>0</v>
      </c>
      <c r="AH14" s="680" t="str">
        <f>'２①②③、３②（再掲）、４②③'!AH14</f>
        <v>-</v>
      </c>
      <c r="AI14" s="747" t="e">
        <f>'２①②③、３②（再掲）、４②③'!AI14</f>
        <v>#VALUE!</v>
      </c>
      <c r="AJ14" s="680">
        <f>'２①②③、３②（再掲）、４②③'!AJ14</f>
        <v>0</v>
      </c>
      <c r="AK14" s="748" t="e">
        <f>'２①②③、３②（再掲）、４②③'!AK14</f>
        <v>#VALUE!</v>
      </c>
      <c r="AL14" s="682" t="str">
        <f>'２①②③、３②（再掲）、４②③'!AL14</f>
        <v>-</v>
      </c>
      <c r="AM14" s="680">
        <f>'２①②③、３②（再掲）、４②③'!AM14</f>
        <v>0</v>
      </c>
      <c r="AN14" s="748" t="str">
        <f>'２①②③、３②（再掲）、４②③'!AN14</f>
        <v>-</v>
      </c>
      <c r="AO14" s="673">
        <f>'２①②③、３②（再掲）、４②③'!AO14</f>
        <v>0</v>
      </c>
      <c r="AP14" s="680">
        <f>'２①②③、３②（再掲）、４②③'!AP14</f>
        <v>0</v>
      </c>
      <c r="AQ14" s="935">
        <f>'２①②③、３②（再掲）、４②③'!AQ14</f>
        <v>0</v>
      </c>
      <c r="AR14" s="680" t="str">
        <f>'２①②③、３②（再掲）、４②③'!AR14</f>
        <v>***</v>
      </c>
      <c r="AS14" s="935">
        <f>'２①②③、３②（再掲）、４②③'!AS14</f>
        <v>0</v>
      </c>
      <c r="AT14" s="925">
        <f>'２①②③、３②（再掲）、４②③'!AT14</f>
        <v>0</v>
      </c>
      <c r="AU14" s="680">
        <f>'２①②③、３②（再掲）、４②③'!AU14</f>
        <v>0</v>
      </c>
      <c r="AV14" s="677">
        <f>'２①②③、３②（再掲）、４②③'!AV14</f>
        <v>0</v>
      </c>
      <c r="AW14" s="936">
        <f>'２①②③、３②（再掲）、４②③'!AW14</f>
        <v>0</v>
      </c>
      <c r="AX14" s="937">
        <f>'２①②③、３②（再掲）、４②③'!AX14</f>
        <v>0</v>
      </c>
      <c r="AY14" s="925">
        <f>'２①②③、３②（再掲）、４②③'!AY14</f>
        <v>0</v>
      </c>
      <c r="AZ14" s="789">
        <f>'２①②③、３②（再掲）、４②③'!AZ14</f>
        <v>0</v>
      </c>
      <c r="BA14" s="925">
        <f>'２①②③、３②（再掲）、４②③'!BA14</f>
        <v>0</v>
      </c>
      <c r="BB14" s="925">
        <f>'２①②③、３②（再掲）、４②③'!BB14</f>
        <v>0</v>
      </c>
      <c r="BC14" s="938">
        <f>'２①②③、３②（再掲）、４②③'!BC14</f>
        <v>0</v>
      </c>
      <c r="BD14" s="673">
        <f>'２①②③、３②（再掲）、４②③'!BD14</f>
        <v>0</v>
      </c>
      <c r="BE14" s="680">
        <f>'２①②③、３②（再掲）、４②③'!BE14</f>
        <v>0</v>
      </c>
      <c r="BF14" s="939">
        <f>'２①②③、３②（再掲）、４②③'!BF14</f>
        <v>0</v>
      </c>
      <c r="BG14" s="937">
        <f>'２①②③、３②（再掲）、４②③'!BG14</f>
        <v>0</v>
      </c>
      <c r="BH14" s="925">
        <f>'２①②③、３②（再掲）、４②③'!BH14</f>
        <v>0</v>
      </c>
      <c r="BI14" s="940">
        <f>'２①②③、３②（再掲）、４②③'!BI14</f>
        <v>0</v>
      </c>
      <c r="BJ14" s="925">
        <f>'２①②③、３②（再掲）、４②③'!BJ14</f>
        <v>0</v>
      </c>
      <c r="BK14" s="789">
        <f>'２①②③、３②（再掲）、４②③'!BK14</f>
        <v>0</v>
      </c>
      <c r="BL14" s="925">
        <f>'２①②③、３②（再掲）、４②③'!BL14</f>
        <v>0</v>
      </c>
      <c r="BM14" s="925">
        <f>'２①②③、３②（再掲）、４②③'!BM14</f>
        <v>0</v>
      </c>
      <c r="BN14" s="750">
        <f>'２①②③、３②（再掲）、４②③'!BN14</f>
        <v>0</v>
      </c>
      <c r="BO14" s="788">
        <f>'２①②③、３②（再掲）、４②③'!BO14</f>
        <v>0</v>
      </c>
      <c r="BP14" s="680">
        <f>'２①②③、３②（再掲）、４②③'!BP14</f>
        <v>0</v>
      </c>
      <c r="BQ14" s="680">
        <f>'２①②③、３②（再掲）、４②③'!BQ14</f>
        <v>0</v>
      </c>
      <c r="BR14" s="680">
        <f>'２①②③、３②（再掲）、４②③'!BR14</f>
        <v>0</v>
      </c>
      <c r="BS14" s="677">
        <f>'２①②③、３②（再掲）、４②③'!BS14</f>
        <v>0</v>
      </c>
      <c r="BT14" s="680">
        <f>'２①②③、３②（再掲）、４②③'!BT14</f>
        <v>0</v>
      </c>
      <c r="BU14" s="680">
        <f>'２①②③、３②（再掲）、４②③'!BU14</f>
        <v>0</v>
      </c>
      <c r="BV14" s="677">
        <f>'２①②③、３②（再掲）、４②③'!BV14</f>
        <v>0</v>
      </c>
      <c r="BW14" s="680">
        <f>'２①②③、３②（再掲）、４②③'!BW14</f>
        <v>0</v>
      </c>
      <c r="BX14" s="680">
        <f>'２①②③、３②（再掲）、４②③'!BX14</f>
        <v>0</v>
      </c>
      <c r="BY14" s="933">
        <f>'２①②③、３②（再掲）、４②③'!BY14</f>
        <v>0</v>
      </c>
      <c r="BZ14" s="680">
        <f>'２①②③、３②（再掲）、４②③'!BZ14</f>
        <v>0</v>
      </c>
      <c r="CA14" s="789">
        <f>'２①②③、３②（再掲）、４②③'!CA14</f>
        <v>0</v>
      </c>
      <c r="CB14" s="680">
        <f>'２①②③、３②（再掲）、４②③'!CB14</f>
        <v>0</v>
      </c>
      <c r="CC14" s="667">
        <f>'２①②③、３②（再掲）、４②③'!CC14</f>
        <v>0</v>
      </c>
      <c r="CD14" s="941">
        <f>'２①②③、３②（再掲）、４②③'!CD14</f>
        <v>0</v>
      </c>
      <c r="CE14" s="630" t="e">
        <f>'２①②③、３②（再掲）、４②③'!CE14</f>
        <v>#VALUE!</v>
      </c>
      <c r="CF14" s="633" t="e">
        <f>'２①②③、３②（再掲）、４②③'!CF14</f>
        <v>#VALUE!</v>
      </c>
      <c r="CG14" s="942" t="str">
        <f>'２①②③、３②（再掲）、４②③'!$A$1</f>
        <v>Ver 06.00</v>
      </c>
    </row>
    <row r="15" spans="1:85" s="410" customFormat="1" ht="18.75" customHeight="1">
      <c r="A15" s="671" t="str">
        <f>'２①②③、３②（再掲）、４②③'!A15</f>
        <v/>
      </c>
      <c r="B15" s="661" t="str">
        <f>'２①②③、３②（再掲）、４②③'!B15</f>
        <v/>
      </c>
      <c r="C15" s="664" t="str">
        <f>'２①②③、３②（再掲）、４②③'!C15</f>
        <v/>
      </c>
      <c r="D15" s="664" t="str">
        <f>'２①②③、３②（再掲）、４②③'!D15</f>
        <v/>
      </c>
      <c r="E15" s="664" t="str">
        <f>'２①②③、３②（再掲）、４②③'!E15</f>
        <v/>
      </c>
      <c r="F15" s="664">
        <f>'２①②③、３②（再掲）、４②③'!F15</f>
        <v>0</v>
      </c>
      <c r="G15" s="664">
        <f>'２①②③、３②（再掲）、４②③'!G15</f>
        <v>0</v>
      </c>
      <c r="H15" s="664">
        <f>'２①②③、３②（再掲）、４②③'!H15</f>
        <v>0</v>
      </c>
      <c r="I15" s="802" t="str">
        <f>'２①②③、３②（再掲）、４②③'!I15</f>
        <v>法適</v>
      </c>
      <c r="J15" s="673" t="str">
        <f>'２①②③、３②（再掲）、４②③'!J15</f>
        <v>-</v>
      </c>
      <c r="K15" s="680">
        <f>'２①②③、３②（再掲）、４②③'!K15</f>
        <v>0</v>
      </c>
      <c r="L15" s="680">
        <f>'２①②③、３②（再掲）、４②③'!L15</f>
        <v>0</v>
      </c>
      <c r="M15" s="680">
        <f>'２①②③、３②（再掲）、４②③'!M15</f>
        <v>0</v>
      </c>
      <c r="N15" s="680">
        <f>'２①②③、３②（再掲）、４②③'!N15</f>
        <v>0</v>
      </c>
      <c r="O15" s="680">
        <f>'２①②③、３②（再掲）、４②③'!O15</f>
        <v>0</v>
      </c>
      <c r="P15" s="933">
        <f>'２①②③、３②（再掲）、４②③'!P15</f>
        <v>0</v>
      </c>
      <c r="Q15" s="925">
        <f>'２①②③、３②（再掲）、４②③'!Q15</f>
        <v>0</v>
      </c>
      <c r="R15" s="680" t="str">
        <f>'２①②③、３②（再掲）、４②③'!R15</f>
        <v>-</v>
      </c>
      <c r="S15" s="677">
        <f>'２①②③、３②（再掲）、４②③'!S15</f>
        <v>0</v>
      </c>
      <c r="T15" s="680">
        <f>'２①②③、３②（再掲）、４②③'!T15</f>
        <v>0</v>
      </c>
      <c r="U15" s="680">
        <f>'２①②③、３②（再掲）、４②③'!U15</f>
        <v>0</v>
      </c>
      <c r="V15" s="680" t="str">
        <f>'２①②③、３②（再掲）、４②③'!V15</f>
        <v>-</v>
      </c>
      <c r="W15" s="925">
        <f>'２①②③、３②（再掲）、４②③'!W15</f>
        <v>0</v>
      </c>
      <c r="X15" s="925">
        <f>'２①②③、３②（再掲）、４②③'!X15</f>
        <v>0</v>
      </c>
      <c r="Y15" s="925" t="str">
        <f>'２①②③、３②（再掲）、４②③'!Y15</f>
        <v>-</v>
      </c>
      <c r="Z15" s="680">
        <f>'２①②③、３②（再掲）、４②③'!Z15</f>
        <v>0</v>
      </c>
      <c r="AA15" s="680" t="e">
        <f>'２①②③、３②（再掲）、４②③'!AA15</f>
        <v>#VALUE!</v>
      </c>
      <c r="AB15" s="680" t="e">
        <f>'２①②③、３②（再掲）、４②③'!AB15</f>
        <v>#VALUE!</v>
      </c>
      <c r="AC15" s="677">
        <f>'２①②③、３②（再掲）、４②③'!AC15</f>
        <v>0</v>
      </c>
      <c r="AD15" s="680">
        <f>'２①②③、３②（再掲）、４②③'!AD15</f>
        <v>0</v>
      </c>
      <c r="AE15" s="934" t="str">
        <f>'２①②③、３②（再掲）、４②③'!AE15</f>
        <v>-</v>
      </c>
      <c r="AF15" s="925">
        <f>'２①②③、３②（再掲）、４②③'!AF15</f>
        <v>0</v>
      </c>
      <c r="AG15" s="680">
        <f>'２①②③、３②（再掲）、４②③'!AG15</f>
        <v>0</v>
      </c>
      <c r="AH15" s="680" t="str">
        <f>'２①②③、３②（再掲）、４②③'!AH15</f>
        <v>-</v>
      </c>
      <c r="AI15" s="747" t="e">
        <f>'２①②③、３②（再掲）、４②③'!AI15</f>
        <v>#VALUE!</v>
      </c>
      <c r="AJ15" s="680">
        <f>'２①②③、３②（再掲）、４②③'!AJ15</f>
        <v>0</v>
      </c>
      <c r="AK15" s="748" t="e">
        <f>'２①②③、３②（再掲）、４②③'!AK15</f>
        <v>#VALUE!</v>
      </c>
      <c r="AL15" s="682" t="str">
        <f>'２①②③、３②（再掲）、４②③'!AL15</f>
        <v>-</v>
      </c>
      <c r="AM15" s="680">
        <f>'２①②③、３②（再掲）、４②③'!AM15</f>
        <v>0</v>
      </c>
      <c r="AN15" s="748" t="str">
        <f>'２①②③、３②（再掲）、４②③'!AN15</f>
        <v>-</v>
      </c>
      <c r="AO15" s="673">
        <f>'２①②③、３②（再掲）、４②③'!AO15</f>
        <v>0</v>
      </c>
      <c r="AP15" s="680">
        <f>'２①②③、３②（再掲）、４②③'!AP15</f>
        <v>0</v>
      </c>
      <c r="AQ15" s="935">
        <f>'２①②③、３②（再掲）、４②③'!AQ15</f>
        <v>0</v>
      </c>
      <c r="AR15" s="680" t="str">
        <f>'２①②③、３②（再掲）、４②③'!AR15</f>
        <v>***</v>
      </c>
      <c r="AS15" s="935">
        <f>'２①②③、３②（再掲）、４②③'!AS15</f>
        <v>0</v>
      </c>
      <c r="AT15" s="925">
        <f>'２①②③、３②（再掲）、４②③'!AT15</f>
        <v>0</v>
      </c>
      <c r="AU15" s="680">
        <f>'２①②③、３②（再掲）、４②③'!AU15</f>
        <v>0</v>
      </c>
      <c r="AV15" s="677">
        <f>'２①②③、３②（再掲）、４②③'!AV15</f>
        <v>0</v>
      </c>
      <c r="AW15" s="936">
        <f>'２①②③、３②（再掲）、４②③'!AW15</f>
        <v>0</v>
      </c>
      <c r="AX15" s="937">
        <f>'２①②③、３②（再掲）、４②③'!AX15</f>
        <v>0</v>
      </c>
      <c r="AY15" s="925">
        <f>'２①②③、３②（再掲）、４②③'!AY15</f>
        <v>0</v>
      </c>
      <c r="AZ15" s="789">
        <f>'２①②③、３②（再掲）、４②③'!AZ15</f>
        <v>0</v>
      </c>
      <c r="BA15" s="925">
        <f>'２①②③、３②（再掲）、４②③'!BA15</f>
        <v>0</v>
      </c>
      <c r="BB15" s="925">
        <f>'２①②③、３②（再掲）、４②③'!BB15</f>
        <v>0</v>
      </c>
      <c r="BC15" s="938">
        <f>'２①②③、３②（再掲）、４②③'!BC15</f>
        <v>0</v>
      </c>
      <c r="BD15" s="673">
        <f>'２①②③、３②（再掲）、４②③'!BD15</f>
        <v>0</v>
      </c>
      <c r="BE15" s="680">
        <f>'２①②③、３②（再掲）、４②③'!BE15</f>
        <v>0</v>
      </c>
      <c r="BF15" s="939">
        <f>'２①②③、３②（再掲）、４②③'!BF15</f>
        <v>0</v>
      </c>
      <c r="BG15" s="937">
        <f>'２①②③、３②（再掲）、４②③'!BG15</f>
        <v>0</v>
      </c>
      <c r="BH15" s="925">
        <f>'２①②③、３②（再掲）、４②③'!BH15</f>
        <v>0</v>
      </c>
      <c r="BI15" s="940">
        <f>'２①②③、３②（再掲）、４②③'!BI15</f>
        <v>0</v>
      </c>
      <c r="BJ15" s="925">
        <f>'２①②③、３②（再掲）、４②③'!BJ15</f>
        <v>0</v>
      </c>
      <c r="BK15" s="789">
        <f>'２①②③、３②（再掲）、４②③'!BK15</f>
        <v>0</v>
      </c>
      <c r="BL15" s="925">
        <f>'２①②③、３②（再掲）、４②③'!BL15</f>
        <v>0</v>
      </c>
      <c r="BM15" s="925">
        <f>'２①②③、３②（再掲）、４②③'!BM15</f>
        <v>0</v>
      </c>
      <c r="BN15" s="750">
        <f>'２①②③、３②（再掲）、４②③'!BN15</f>
        <v>0</v>
      </c>
      <c r="BO15" s="788">
        <f>'２①②③、３②（再掲）、４②③'!BO15</f>
        <v>0</v>
      </c>
      <c r="BP15" s="680">
        <f>'２①②③、３②（再掲）、４②③'!BP15</f>
        <v>0</v>
      </c>
      <c r="BQ15" s="680">
        <f>'２①②③、３②（再掲）、４②③'!BQ15</f>
        <v>0</v>
      </c>
      <c r="BR15" s="680">
        <f>'２①②③、３②（再掲）、４②③'!BR15</f>
        <v>0</v>
      </c>
      <c r="BS15" s="677">
        <f>'２①②③、３②（再掲）、４②③'!BS15</f>
        <v>0</v>
      </c>
      <c r="BT15" s="680">
        <f>'２①②③、３②（再掲）、４②③'!BT15</f>
        <v>0</v>
      </c>
      <c r="BU15" s="680">
        <f>'２①②③、３②（再掲）、４②③'!BU15</f>
        <v>0</v>
      </c>
      <c r="BV15" s="677">
        <f>'２①②③、３②（再掲）、４②③'!BV15</f>
        <v>0</v>
      </c>
      <c r="BW15" s="680">
        <f>'２①②③、３②（再掲）、４②③'!BW15</f>
        <v>0</v>
      </c>
      <c r="BX15" s="680">
        <f>'２①②③、３②（再掲）、４②③'!BX15</f>
        <v>0</v>
      </c>
      <c r="BY15" s="933">
        <f>'２①②③、３②（再掲）、４②③'!BY15</f>
        <v>0</v>
      </c>
      <c r="BZ15" s="680">
        <f>'２①②③、３②（再掲）、４②③'!BZ15</f>
        <v>0</v>
      </c>
      <c r="CA15" s="789">
        <f>'２①②③、３②（再掲）、４②③'!CA15</f>
        <v>0</v>
      </c>
      <c r="CB15" s="680">
        <f>'２①②③、３②（再掲）、４②③'!CB15</f>
        <v>0</v>
      </c>
      <c r="CC15" s="667">
        <f>'２①②③、３②（再掲）、４②③'!CC15</f>
        <v>0</v>
      </c>
      <c r="CD15" s="941">
        <f>'２①②③、３②（再掲）、４②③'!CD15</f>
        <v>0</v>
      </c>
      <c r="CE15" s="630" t="e">
        <f>'２①②③、３②（再掲）、４②③'!CE15</f>
        <v>#VALUE!</v>
      </c>
      <c r="CF15" s="633" t="e">
        <f>'２①②③、３②（再掲）、４②③'!CF15</f>
        <v>#VALUE!</v>
      </c>
      <c r="CG15" s="942" t="str">
        <f>'２①②③、３②（再掲）、４②③'!$A$1</f>
        <v>Ver 06.00</v>
      </c>
    </row>
    <row r="16" spans="1:85" s="410" customFormat="1" ht="18.75" customHeight="1">
      <c r="A16" s="671" t="str">
        <f>'２①②③、３②（再掲）、４②③'!A16</f>
        <v/>
      </c>
      <c r="B16" s="661" t="str">
        <f>'２①②③、３②（再掲）、４②③'!B16</f>
        <v/>
      </c>
      <c r="C16" s="664" t="str">
        <f>'２①②③、３②（再掲）、４②③'!C16</f>
        <v/>
      </c>
      <c r="D16" s="664" t="str">
        <f>'２①②③、３②（再掲）、４②③'!D16</f>
        <v/>
      </c>
      <c r="E16" s="664" t="str">
        <f>'２①②③、３②（再掲）、４②③'!E16</f>
        <v/>
      </c>
      <c r="F16" s="664">
        <f>'２①②③、３②（再掲）、４②③'!F16</f>
        <v>0</v>
      </c>
      <c r="G16" s="664">
        <f>'２①②③、３②（再掲）、４②③'!G16</f>
        <v>0</v>
      </c>
      <c r="H16" s="664">
        <f>'２①②③、３②（再掲）、４②③'!H16</f>
        <v>0</v>
      </c>
      <c r="I16" s="802" t="str">
        <f>'２①②③、３②（再掲）、４②③'!I16</f>
        <v>法適</v>
      </c>
      <c r="J16" s="673" t="str">
        <f>'２①②③、３②（再掲）、４②③'!J16</f>
        <v>-</v>
      </c>
      <c r="K16" s="680">
        <f>'２①②③、３②（再掲）、４②③'!K16</f>
        <v>0</v>
      </c>
      <c r="L16" s="680">
        <f>'２①②③、３②（再掲）、４②③'!L16</f>
        <v>0</v>
      </c>
      <c r="M16" s="680">
        <f>'２①②③、３②（再掲）、４②③'!M16</f>
        <v>0</v>
      </c>
      <c r="N16" s="680">
        <f>'２①②③、３②（再掲）、４②③'!N16</f>
        <v>0</v>
      </c>
      <c r="O16" s="680">
        <f>'２①②③、３②（再掲）、４②③'!O16</f>
        <v>0</v>
      </c>
      <c r="P16" s="933">
        <f>'２①②③、３②（再掲）、４②③'!P16</f>
        <v>0</v>
      </c>
      <c r="Q16" s="925">
        <f>'２①②③、３②（再掲）、４②③'!Q16</f>
        <v>0</v>
      </c>
      <c r="R16" s="680" t="str">
        <f>'２①②③、３②（再掲）、４②③'!R16</f>
        <v>-</v>
      </c>
      <c r="S16" s="677">
        <f>'２①②③、３②（再掲）、４②③'!S16</f>
        <v>0</v>
      </c>
      <c r="T16" s="680">
        <f>'２①②③、３②（再掲）、４②③'!T16</f>
        <v>0</v>
      </c>
      <c r="U16" s="680">
        <f>'２①②③、３②（再掲）、４②③'!U16</f>
        <v>0</v>
      </c>
      <c r="V16" s="680" t="str">
        <f>'２①②③、３②（再掲）、４②③'!V16</f>
        <v>-</v>
      </c>
      <c r="W16" s="925">
        <f>'２①②③、３②（再掲）、４②③'!W16</f>
        <v>0</v>
      </c>
      <c r="X16" s="925">
        <f>'２①②③、３②（再掲）、４②③'!X16</f>
        <v>0</v>
      </c>
      <c r="Y16" s="925" t="str">
        <f>'２①②③、３②（再掲）、４②③'!Y16</f>
        <v>-</v>
      </c>
      <c r="Z16" s="680">
        <f>'２①②③、３②（再掲）、４②③'!Z16</f>
        <v>0</v>
      </c>
      <c r="AA16" s="680" t="e">
        <f>'２①②③、３②（再掲）、４②③'!AA16</f>
        <v>#VALUE!</v>
      </c>
      <c r="AB16" s="680" t="e">
        <f>'２①②③、３②（再掲）、４②③'!AB16</f>
        <v>#VALUE!</v>
      </c>
      <c r="AC16" s="677">
        <f>'２①②③、３②（再掲）、４②③'!AC16</f>
        <v>0</v>
      </c>
      <c r="AD16" s="680">
        <f>'２①②③、３②（再掲）、４②③'!AD16</f>
        <v>0</v>
      </c>
      <c r="AE16" s="934" t="str">
        <f>'２①②③、３②（再掲）、４②③'!AE16</f>
        <v>-</v>
      </c>
      <c r="AF16" s="925">
        <f>'２①②③、３②（再掲）、４②③'!AF16</f>
        <v>0</v>
      </c>
      <c r="AG16" s="680">
        <f>'２①②③、３②（再掲）、４②③'!AG16</f>
        <v>0</v>
      </c>
      <c r="AH16" s="680" t="str">
        <f>'２①②③、３②（再掲）、４②③'!AH16</f>
        <v>-</v>
      </c>
      <c r="AI16" s="747" t="e">
        <f>'２①②③、３②（再掲）、４②③'!AI16</f>
        <v>#VALUE!</v>
      </c>
      <c r="AJ16" s="680">
        <f>'２①②③、３②（再掲）、４②③'!AJ16</f>
        <v>0</v>
      </c>
      <c r="AK16" s="748" t="e">
        <f>'２①②③、３②（再掲）、４②③'!AK16</f>
        <v>#VALUE!</v>
      </c>
      <c r="AL16" s="682" t="str">
        <f>'２①②③、３②（再掲）、４②③'!AL16</f>
        <v>-</v>
      </c>
      <c r="AM16" s="680">
        <f>'２①②③、３②（再掲）、４②③'!AM16</f>
        <v>0</v>
      </c>
      <c r="AN16" s="748" t="str">
        <f>'２①②③、３②（再掲）、４②③'!AN16</f>
        <v>-</v>
      </c>
      <c r="AO16" s="673">
        <f>'２①②③、３②（再掲）、４②③'!AO16</f>
        <v>0</v>
      </c>
      <c r="AP16" s="680">
        <f>'２①②③、３②（再掲）、４②③'!AP16</f>
        <v>0</v>
      </c>
      <c r="AQ16" s="935">
        <f>'２①②③、３②（再掲）、４②③'!AQ16</f>
        <v>0</v>
      </c>
      <c r="AR16" s="680" t="str">
        <f>'２①②③、３②（再掲）、４②③'!AR16</f>
        <v>***</v>
      </c>
      <c r="AS16" s="935">
        <f>'２①②③、３②（再掲）、４②③'!AS16</f>
        <v>0</v>
      </c>
      <c r="AT16" s="925">
        <f>'２①②③、３②（再掲）、４②③'!AT16</f>
        <v>0</v>
      </c>
      <c r="AU16" s="680">
        <f>'２①②③、３②（再掲）、４②③'!AU16</f>
        <v>0</v>
      </c>
      <c r="AV16" s="677">
        <f>'２①②③、３②（再掲）、４②③'!AV16</f>
        <v>0</v>
      </c>
      <c r="AW16" s="936">
        <f>'２①②③、３②（再掲）、４②③'!AW16</f>
        <v>0</v>
      </c>
      <c r="AX16" s="937">
        <f>'２①②③、３②（再掲）、４②③'!AX16</f>
        <v>0</v>
      </c>
      <c r="AY16" s="925">
        <f>'２①②③、３②（再掲）、４②③'!AY16</f>
        <v>0</v>
      </c>
      <c r="AZ16" s="789">
        <f>'２①②③、３②（再掲）、４②③'!AZ16</f>
        <v>0</v>
      </c>
      <c r="BA16" s="925">
        <f>'２①②③、３②（再掲）、４②③'!BA16</f>
        <v>0</v>
      </c>
      <c r="BB16" s="925">
        <f>'２①②③、３②（再掲）、４②③'!BB16</f>
        <v>0</v>
      </c>
      <c r="BC16" s="938">
        <f>'２①②③、３②（再掲）、４②③'!BC16</f>
        <v>0</v>
      </c>
      <c r="BD16" s="673">
        <f>'２①②③、３②（再掲）、４②③'!BD16</f>
        <v>0</v>
      </c>
      <c r="BE16" s="680">
        <f>'２①②③、３②（再掲）、４②③'!BE16</f>
        <v>0</v>
      </c>
      <c r="BF16" s="939">
        <f>'２①②③、３②（再掲）、４②③'!BF16</f>
        <v>0</v>
      </c>
      <c r="BG16" s="937">
        <f>'２①②③、３②（再掲）、４②③'!BG16</f>
        <v>0</v>
      </c>
      <c r="BH16" s="925">
        <f>'２①②③、３②（再掲）、４②③'!BH16</f>
        <v>0</v>
      </c>
      <c r="BI16" s="940">
        <f>'２①②③、３②（再掲）、４②③'!BI16</f>
        <v>0</v>
      </c>
      <c r="BJ16" s="925">
        <f>'２①②③、３②（再掲）、４②③'!BJ16</f>
        <v>0</v>
      </c>
      <c r="BK16" s="789">
        <f>'２①②③、３②（再掲）、４②③'!BK16</f>
        <v>0</v>
      </c>
      <c r="BL16" s="925">
        <f>'２①②③、３②（再掲）、４②③'!BL16</f>
        <v>0</v>
      </c>
      <c r="BM16" s="925">
        <f>'２①②③、３②（再掲）、４②③'!BM16</f>
        <v>0</v>
      </c>
      <c r="BN16" s="750">
        <f>'２①②③、３②（再掲）、４②③'!BN16</f>
        <v>0</v>
      </c>
      <c r="BO16" s="788">
        <f>'２①②③、３②（再掲）、４②③'!BO16</f>
        <v>0</v>
      </c>
      <c r="BP16" s="680">
        <f>'２①②③、３②（再掲）、４②③'!BP16</f>
        <v>0</v>
      </c>
      <c r="BQ16" s="680">
        <f>'２①②③、３②（再掲）、４②③'!BQ16</f>
        <v>0</v>
      </c>
      <c r="BR16" s="680">
        <f>'２①②③、３②（再掲）、４②③'!BR16</f>
        <v>0</v>
      </c>
      <c r="BS16" s="677">
        <f>'２①②③、３②（再掲）、４②③'!BS16</f>
        <v>0</v>
      </c>
      <c r="BT16" s="680">
        <f>'２①②③、３②（再掲）、４②③'!BT16</f>
        <v>0</v>
      </c>
      <c r="BU16" s="680">
        <f>'２①②③、３②（再掲）、４②③'!BU16</f>
        <v>0</v>
      </c>
      <c r="BV16" s="677">
        <f>'２①②③、３②（再掲）、４②③'!BV16</f>
        <v>0</v>
      </c>
      <c r="BW16" s="680">
        <f>'２①②③、３②（再掲）、４②③'!BW16</f>
        <v>0</v>
      </c>
      <c r="BX16" s="680">
        <f>'２①②③、３②（再掲）、４②③'!BX16</f>
        <v>0</v>
      </c>
      <c r="BY16" s="933">
        <f>'２①②③、３②（再掲）、４②③'!BY16</f>
        <v>0</v>
      </c>
      <c r="BZ16" s="680">
        <f>'２①②③、３②（再掲）、４②③'!BZ16</f>
        <v>0</v>
      </c>
      <c r="CA16" s="789">
        <f>'２①②③、３②（再掲）、４②③'!CA16</f>
        <v>0</v>
      </c>
      <c r="CB16" s="680">
        <f>'２①②③、３②（再掲）、４②③'!CB16</f>
        <v>0</v>
      </c>
      <c r="CC16" s="667">
        <f>'２①②③、３②（再掲）、４②③'!CC16</f>
        <v>0</v>
      </c>
      <c r="CD16" s="941">
        <f>'２①②③、３②（再掲）、４②③'!CD16</f>
        <v>0</v>
      </c>
      <c r="CE16" s="630" t="e">
        <f>'２①②③、３②（再掲）、４②③'!CE16</f>
        <v>#VALUE!</v>
      </c>
      <c r="CF16" s="633" t="e">
        <f>'２①②③、３②（再掲）、４②③'!CF16</f>
        <v>#VALUE!</v>
      </c>
      <c r="CG16" s="942" t="str">
        <f>'２①②③、３②（再掲）、４②③'!$A$1</f>
        <v>Ver 06.00</v>
      </c>
    </row>
    <row r="17" spans="1:85" s="410" customFormat="1" ht="18.75" customHeight="1">
      <c r="A17" s="671" t="str">
        <f>'２①②③、３②（再掲）、４②③'!A17</f>
        <v/>
      </c>
      <c r="B17" s="661" t="str">
        <f>'２①②③、３②（再掲）、４②③'!B17</f>
        <v/>
      </c>
      <c r="C17" s="664" t="str">
        <f>'２①②③、３②（再掲）、４②③'!C17</f>
        <v/>
      </c>
      <c r="D17" s="664" t="str">
        <f>'２①②③、３②（再掲）、４②③'!D17</f>
        <v/>
      </c>
      <c r="E17" s="664" t="str">
        <f>'２①②③、３②（再掲）、４②③'!E17</f>
        <v/>
      </c>
      <c r="F17" s="664">
        <f>'２①②③、３②（再掲）、４②③'!F17</f>
        <v>0</v>
      </c>
      <c r="G17" s="664">
        <f>'２①②③、３②（再掲）、４②③'!G17</f>
        <v>0</v>
      </c>
      <c r="H17" s="664">
        <f>'２①②③、３②（再掲）、４②③'!H17</f>
        <v>0</v>
      </c>
      <c r="I17" s="802" t="str">
        <f>'２①②③、３②（再掲）、４②③'!I17</f>
        <v>法適</v>
      </c>
      <c r="J17" s="673" t="str">
        <f>'２①②③、３②（再掲）、４②③'!J17</f>
        <v>-</v>
      </c>
      <c r="K17" s="680">
        <f>'２①②③、３②（再掲）、４②③'!K17</f>
        <v>0</v>
      </c>
      <c r="L17" s="680">
        <f>'２①②③、３②（再掲）、４②③'!L17</f>
        <v>0</v>
      </c>
      <c r="M17" s="680">
        <f>'２①②③、３②（再掲）、４②③'!M17</f>
        <v>0</v>
      </c>
      <c r="N17" s="680">
        <f>'２①②③、３②（再掲）、４②③'!N17</f>
        <v>0</v>
      </c>
      <c r="O17" s="680">
        <f>'２①②③、３②（再掲）、４②③'!O17</f>
        <v>0</v>
      </c>
      <c r="P17" s="933">
        <f>'２①②③、３②（再掲）、４②③'!P17</f>
        <v>0</v>
      </c>
      <c r="Q17" s="925">
        <f>'２①②③、３②（再掲）、４②③'!Q17</f>
        <v>0</v>
      </c>
      <c r="R17" s="680" t="str">
        <f>'２①②③、３②（再掲）、４②③'!R17</f>
        <v>-</v>
      </c>
      <c r="S17" s="677">
        <f>'２①②③、３②（再掲）、４②③'!S17</f>
        <v>0</v>
      </c>
      <c r="T17" s="680">
        <f>'２①②③、３②（再掲）、４②③'!T17</f>
        <v>0</v>
      </c>
      <c r="U17" s="680">
        <f>'２①②③、３②（再掲）、４②③'!U17</f>
        <v>0</v>
      </c>
      <c r="V17" s="680" t="str">
        <f>'２①②③、３②（再掲）、４②③'!V17</f>
        <v>-</v>
      </c>
      <c r="W17" s="925">
        <f>'２①②③、３②（再掲）、４②③'!W17</f>
        <v>0</v>
      </c>
      <c r="X17" s="925">
        <f>'２①②③、３②（再掲）、４②③'!X17</f>
        <v>0</v>
      </c>
      <c r="Y17" s="925" t="str">
        <f>'２①②③、３②（再掲）、４②③'!Y17</f>
        <v>-</v>
      </c>
      <c r="Z17" s="680">
        <f>'２①②③、３②（再掲）、４②③'!Z17</f>
        <v>0</v>
      </c>
      <c r="AA17" s="680" t="e">
        <f>'２①②③、３②（再掲）、４②③'!AA17</f>
        <v>#VALUE!</v>
      </c>
      <c r="AB17" s="680" t="e">
        <f>'２①②③、３②（再掲）、４②③'!AB17</f>
        <v>#VALUE!</v>
      </c>
      <c r="AC17" s="677">
        <f>'２①②③、３②（再掲）、４②③'!AC17</f>
        <v>0</v>
      </c>
      <c r="AD17" s="680">
        <f>'２①②③、３②（再掲）、４②③'!AD17</f>
        <v>0</v>
      </c>
      <c r="AE17" s="934" t="str">
        <f>'２①②③、３②（再掲）、４②③'!AE17</f>
        <v>-</v>
      </c>
      <c r="AF17" s="925">
        <f>'２①②③、３②（再掲）、４②③'!AF17</f>
        <v>0</v>
      </c>
      <c r="AG17" s="680">
        <f>'２①②③、３②（再掲）、４②③'!AG17</f>
        <v>0</v>
      </c>
      <c r="AH17" s="680" t="str">
        <f>'２①②③、３②（再掲）、４②③'!AH17</f>
        <v>-</v>
      </c>
      <c r="AI17" s="747" t="e">
        <f>'２①②③、３②（再掲）、４②③'!AI17</f>
        <v>#VALUE!</v>
      </c>
      <c r="AJ17" s="680">
        <f>'２①②③、３②（再掲）、４②③'!AJ17</f>
        <v>0</v>
      </c>
      <c r="AK17" s="748" t="e">
        <f>'２①②③、３②（再掲）、４②③'!AK17</f>
        <v>#VALUE!</v>
      </c>
      <c r="AL17" s="682" t="str">
        <f>'２①②③、３②（再掲）、４②③'!AL17</f>
        <v>-</v>
      </c>
      <c r="AM17" s="680">
        <f>'２①②③、３②（再掲）、４②③'!AM17</f>
        <v>0</v>
      </c>
      <c r="AN17" s="748" t="str">
        <f>'２①②③、３②（再掲）、４②③'!AN17</f>
        <v>-</v>
      </c>
      <c r="AO17" s="673">
        <f>'２①②③、３②（再掲）、４②③'!AO17</f>
        <v>0</v>
      </c>
      <c r="AP17" s="680">
        <f>'２①②③、３②（再掲）、４②③'!AP17</f>
        <v>0</v>
      </c>
      <c r="AQ17" s="935">
        <f>'２①②③、３②（再掲）、４②③'!AQ17</f>
        <v>0</v>
      </c>
      <c r="AR17" s="680" t="str">
        <f>'２①②③、３②（再掲）、４②③'!AR17</f>
        <v>***</v>
      </c>
      <c r="AS17" s="935">
        <f>'２①②③、３②（再掲）、４②③'!AS17</f>
        <v>0</v>
      </c>
      <c r="AT17" s="925">
        <f>'２①②③、３②（再掲）、４②③'!AT17</f>
        <v>0</v>
      </c>
      <c r="AU17" s="680">
        <f>'２①②③、３②（再掲）、４②③'!AU17</f>
        <v>0</v>
      </c>
      <c r="AV17" s="677">
        <f>'２①②③、３②（再掲）、４②③'!AV17</f>
        <v>0</v>
      </c>
      <c r="AW17" s="936">
        <f>'２①②③、３②（再掲）、４②③'!AW17</f>
        <v>0</v>
      </c>
      <c r="AX17" s="937">
        <f>'２①②③、３②（再掲）、４②③'!AX17</f>
        <v>0</v>
      </c>
      <c r="AY17" s="925">
        <f>'２①②③、３②（再掲）、４②③'!AY17</f>
        <v>0</v>
      </c>
      <c r="AZ17" s="789">
        <f>'２①②③、３②（再掲）、４②③'!AZ17</f>
        <v>0</v>
      </c>
      <c r="BA17" s="925">
        <f>'２①②③、３②（再掲）、４②③'!BA17</f>
        <v>0</v>
      </c>
      <c r="BB17" s="925">
        <f>'２①②③、３②（再掲）、４②③'!BB17</f>
        <v>0</v>
      </c>
      <c r="BC17" s="938">
        <f>'２①②③、３②（再掲）、４②③'!BC17</f>
        <v>0</v>
      </c>
      <c r="BD17" s="673">
        <f>'２①②③、３②（再掲）、４②③'!BD17</f>
        <v>0</v>
      </c>
      <c r="BE17" s="680">
        <f>'２①②③、３②（再掲）、４②③'!BE17</f>
        <v>0</v>
      </c>
      <c r="BF17" s="939">
        <f>'２①②③、３②（再掲）、４②③'!BF17</f>
        <v>0</v>
      </c>
      <c r="BG17" s="937">
        <f>'２①②③、３②（再掲）、４②③'!BG17</f>
        <v>0</v>
      </c>
      <c r="BH17" s="925">
        <f>'２①②③、３②（再掲）、４②③'!BH17</f>
        <v>0</v>
      </c>
      <c r="BI17" s="940">
        <f>'２①②③、３②（再掲）、４②③'!BI17</f>
        <v>0</v>
      </c>
      <c r="BJ17" s="925">
        <f>'２①②③、３②（再掲）、４②③'!BJ17</f>
        <v>0</v>
      </c>
      <c r="BK17" s="789">
        <f>'２①②③、３②（再掲）、４②③'!BK17</f>
        <v>0</v>
      </c>
      <c r="BL17" s="925">
        <f>'２①②③、３②（再掲）、４②③'!BL17</f>
        <v>0</v>
      </c>
      <c r="BM17" s="925">
        <f>'２①②③、３②（再掲）、４②③'!BM17</f>
        <v>0</v>
      </c>
      <c r="BN17" s="750">
        <f>'２①②③、３②（再掲）、４②③'!BN17</f>
        <v>0</v>
      </c>
      <c r="BO17" s="788">
        <f>'２①②③、３②（再掲）、４②③'!BO17</f>
        <v>0</v>
      </c>
      <c r="BP17" s="680">
        <f>'２①②③、３②（再掲）、４②③'!BP17</f>
        <v>0</v>
      </c>
      <c r="BQ17" s="680">
        <f>'２①②③、３②（再掲）、４②③'!BQ17</f>
        <v>0</v>
      </c>
      <c r="BR17" s="680">
        <f>'２①②③、３②（再掲）、４②③'!BR17</f>
        <v>0</v>
      </c>
      <c r="BS17" s="677">
        <f>'２①②③、３②（再掲）、４②③'!BS17</f>
        <v>0</v>
      </c>
      <c r="BT17" s="680">
        <f>'２①②③、３②（再掲）、４②③'!BT17</f>
        <v>0</v>
      </c>
      <c r="BU17" s="680">
        <f>'２①②③、３②（再掲）、４②③'!BU17</f>
        <v>0</v>
      </c>
      <c r="BV17" s="677">
        <f>'２①②③、３②（再掲）、４②③'!BV17</f>
        <v>0</v>
      </c>
      <c r="BW17" s="680">
        <f>'２①②③、３②（再掲）、４②③'!BW17</f>
        <v>0</v>
      </c>
      <c r="BX17" s="680">
        <f>'２①②③、３②（再掲）、４②③'!BX17</f>
        <v>0</v>
      </c>
      <c r="BY17" s="933">
        <f>'２①②③、３②（再掲）、４②③'!BY17</f>
        <v>0</v>
      </c>
      <c r="BZ17" s="680">
        <f>'２①②③、３②（再掲）、４②③'!BZ17</f>
        <v>0</v>
      </c>
      <c r="CA17" s="789">
        <f>'２①②③、３②（再掲）、４②③'!CA17</f>
        <v>0</v>
      </c>
      <c r="CB17" s="680">
        <f>'２①②③、３②（再掲）、４②③'!CB17</f>
        <v>0</v>
      </c>
      <c r="CC17" s="667">
        <f>'２①②③、３②（再掲）、４②③'!CC17</f>
        <v>0</v>
      </c>
      <c r="CD17" s="941">
        <f>'２①②③、３②（再掲）、４②③'!CD17</f>
        <v>0</v>
      </c>
      <c r="CE17" s="630" t="e">
        <f>'２①②③、３②（再掲）、４②③'!CE17</f>
        <v>#VALUE!</v>
      </c>
      <c r="CF17" s="633" t="e">
        <f>'２①②③、３②（再掲）、４②③'!CF17</f>
        <v>#VALUE!</v>
      </c>
      <c r="CG17" s="942" t="str">
        <f>'２①②③、３②（再掲）、４②③'!$A$1</f>
        <v>Ver 06.00</v>
      </c>
    </row>
    <row r="18" spans="1:85" s="410" customFormat="1" ht="18.75" customHeight="1">
      <c r="A18" s="671" t="str">
        <f>'２①②③、３②（再掲）、４②③'!A18</f>
        <v/>
      </c>
      <c r="B18" s="661" t="str">
        <f>'２①②③、３②（再掲）、４②③'!B18</f>
        <v/>
      </c>
      <c r="C18" s="664" t="str">
        <f>'２①②③、３②（再掲）、４②③'!C18</f>
        <v/>
      </c>
      <c r="D18" s="664" t="str">
        <f>'２①②③、３②（再掲）、４②③'!D18</f>
        <v/>
      </c>
      <c r="E18" s="664" t="str">
        <f>'２①②③、３②（再掲）、４②③'!E18</f>
        <v/>
      </c>
      <c r="F18" s="664">
        <f>'２①②③、３②（再掲）、４②③'!F18</f>
        <v>0</v>
      </c>
      <c r="G18" s="664">
        <f>'２①②③、３②（再掲）、４②③'!G18</f>
        <v>0</v>
      </c>
      <c r="H18" s="664">
        <f>'２①②③、３②（再掲）、４②③'!H18</f>
        <v>0</v>
      </c>
      <c r="I18" s="802" t="str">
        <f>'２①②③、３②（再掲）、４②③'!I18</f>
        <v>法適</v>
      </c>
      <c r="J18" s="673" t="str">
        <f>'２①②③、３②（再掲）、４②③'!J18</f>
        <v>-</v>
      </c>
      <c r="K18" s="680">
        <f>'２①②③、３②（再掲）、４②③'!K18</f>
        <v>0</v>
      </c>
      <c r="L18" s="680">
        <f>'２①②③、３②（再掲）、４②③'!L18</f>
        <v>0</v>
      </c>
      <c r="M18" s="680">
        <f>'２①②③、３②（再掲）、４②③'!M18</f>
        <v>0</v>
      </c>
      <c r="N18" s="680">
        <f>'２①②③、３②（再掲）、４②③'!N18</f>
        <v>0</v>
      </c>
      <c r="O18" s="680">
        <f>'２①②③、３②（再掲）、４②③'!O18</f>
        <v>0</v>
      </c>
      <c r="P18" s="933">
        <f>'２①②③、３②（再掲）、４②③'!P18</f>
        <v>0</v>
      </c>
      <c r="Q18" s="925">
        <f>'２①②③、３②（再掲）、４②③'!Q18</f>
        <v>0</v>
      </c>
      <c r="R18" s="680" t="str">
        <f>'２①②③、３②（再掲）、４②③'!R18</f>
        <v>-</v>
      </c>
      <c r="S18" s="677">
        <f>'２①②③、３②（再掲）、４②③'!S18</f>
        <v>0</v>
      </c>
      <c r="T18" s="680">
        <f>'２①②③、３②（再掲）、４②③'!T18</f>
        <v>0</v>
      </c>
      <c r="U18" s="680">
        <f>'２①②③、３②（再掲）、４②③'!U18</f>
        <v>0</v>
      </c>
      <c r="V18" s="680" t="str">
        <f>'２①②③、３②（再掲）、４②③'!V18</f>
        <v>-</v>
      </c>
      <c r="W18" s="925">
        <f>'２①②③、３②（再掲）、４②③'!W18</f>
        <v>0</v>
      </c>
      <c r="X18" s="925">
        <f>'２①②③、３②（再掲）、４②③'!X18</f>
        <v>0</v>
      </c>
      <c r="Y18" s="925" t="str">
        <f>'２①②③、３②（再掲）、４②③'!Y18</f>
        <v>-</v>
      </c>
      <c r="Z18" s="680">
        <f>'２①②③、３②（再掲）、４②③'!Z18</f>
        <v>0</v>
      </c>
      <c r="AA18" s="680" t="e">
        <f>'２①②③、３②（再掲）、４②③'!AA18</f>
        <v>#VALUE!</v>
      </c>
      <c r="AB18" s="680" t="e">
        <f>'２①②③、３②（再掲）、４②③'!AB18</f>
        <v>#VALUE!</v>
      </c>
      <c r="AC18" s="677">
        <f>'２①②③、３②（再掲）、４②③'!AC18</f>
        <v>0</v>
      </c>
      <c r="AD18" s="680">
        <f>'２①②③、３②（再掲）、４②③'!AD18</f>
        <v>0</v>
      </c>
      <c r="AE18" s="934" t="str">
        <f>'２①②③、３②（再掲）、４②③'!AE18</f>
        <v>-</v>
      </c>
      <c r="AF18" s="925">
        <f>'２①②③、３②（再掲）、４②③'!AF18</f>
        <v>0</v>
      </c>
      <c r="AG18" s="680">
        <f>'２①②③、３②（再掲）、４②③'!AG18</f>
        <v>0</v>
      </c>
      <c r="AH18" s="680" t="str">
        <f>'２①②③、３②（再掲）、４②③'!AH18</f>
        <v>-</v>
      </c>
      <c r="AI18" s="747" t="e">
        <f>'２①②③、３②（再掲）、４②③'!AI18</f>
        <v>#VALUE!</v>
      </c>
      <c r="AJ18" s="680">
        <f>'２①②③、３②（再掲）、４②③'!AJ18</f>
        <v>0</v>
      </c>
      <c r="AK18" s="748" t="e">
        <f>'２①②③、３②（再掲）、４②③'!AK18</f>
        <v>#VALUE!</v>
      </c>
      <c r="AL18" s="682" t="str">
        <f>'２①②③、３②（再掲）、４②③'!AL18</f>
        <v>-</v>
      </c>
      <c r="AM18" s="680">
        <f>'２①②③、３②（再掲）、４②③'!AM18</f>
        <v>0</v>
      </c>
      <c r="AN18" s="748" t="str">
        <f>'２①②③、３②（再掲）、４②③'!AN18</f>
        <v>-</v>
      </c>
      <c r="AO18" s="673">
        <f>'２①②③、３②（再掲）、４②③'!AO18</f>
        <v>0</v>
      </c>
      <c r="AP18" s="680">
        <f>'２①②③、３②（再掲）、４②③'!AP18</f>
        <v>0</v>
      </c>
      <c r="AQ18" s="935">
        <f>'２①②③、３②（再掲）、４②③'!AQ18</f>
        <v>0</v>
      </c>
      <c r="AR18" s="680" t="str">
        <f>'２①②③、３②（再掲）、４②③'!AR18</f>
        <v>***</v>
      </c>
      <c r="AS18" s="935">
        <f>'２①②③、３②（再掲）、４②③'!AS18</f>
        <v>0</v>
      </c>
      <c r="AT18" s="925">
        <f>'２①②③、３②（再掲）、４②③'!AT18</f>
        <v>0</v>
      </c>
      <c r="AU18" s="680">
        <f>'２①②③、３②（再掲）、４②③'!AU18</f>
        <v>0</v>
      </c>
      <c r="AV18" s="677">
        <f>'２①②③、３②（再掲）、４②③'!AV18</f>
        <v>0</v>
      </c>
      <c r="AW18" s="936">
        <f>'２①②③、３②（再掲）、４②③'!AW18</f>
        <v>0</v>
      </c>
      <c r="AX18" s="937">
        <f>'２①②③、３②（再掲）、４②③'!AX18</f>
        <v>0</v>
      </c>
      <c r="AY18" s="925">
        <f>'２①②③、３②（再掲）、４②③'!AY18</f>
        <v>0</v>
      </c>
      <c r="AZ18" s="789">
        <f>'２①②③、３②（再掲）、４②③'!AZ18</f>
        <v>0</v>
      </c>
      <c r="BA18" s="925">
        <f>'２①②③、３②（再掲）、４②③'!BA18</f>
        <v>0</v>
      </c>
      <c r="BB18" s="925">
        <f>'２①②③、３②（再掲）、４②③'!BB18</f>
        <v>0</v>
      </c>
      <c r="BC18" s="938">
        <f>'２①②③、３②（再掲）、４②③'!BC18</f>
        <v>0</v>
      </c>
      <c r="BD18" s="673">
        <f>'２①②③、３②（再掲）、４②③'!BD18</f>
        <v>0</v>
      </c>
      <c r="BE18" s="680">
        <f>'２①②③、３②（再掲）、４②③'!BE18</f>
        <v>0</v>
      </c>
      <c r="BF18" s="939">
        <f>'２①②③、３②（再掲）、４②③'!BF18</f>
        <v>0</v>
      </c>
      <c r="BG18" s="937">
        <f>'２①②③、３②（再掲）、４②③'!BG18</f>
        <v>0</v>
      </c>
      <c r="BH18" s="925">
        <f>'２①②③、３②（再掲）、４②③'!BH18</f>
        <v>0</v>
      </c>
      <c r="BI18" s="940">
        <f>'２①②③、３②（再掲）、４②③'!BI18</f>
        <v>0</v>
      </c>
      <c r="BJ18" s="925">
        <f>'２①②③、３②（再掲）、４②③'!BJ18</f>
        <v>0</v>
      </c>
      <c r="BK18" s="789">
        <f>'２①②③、３②（再掲）、４②③'!BK18</f>
        <v>0</v>
      </c>
      <c r="BL18" s="925">
        <f>'２①②③、３②（再掲）、４②③'!BL18</f>
        <v>0</v>
      </c>
      <c r="BM18" s="925">
        <f>'２①②③、３②（再掲）、４②③'!BM18</f>
        <v>0</v>
      </c>
      <c r="BN18" s="750">
        <f>'２①②③、３②（再掲）、４②③'!BN18</f>
        <v>0</v>
      </c>
      <c r="BO18" s="788">
        <f>'２①②③、３②（再掲）、４②③'!BO18</f>
        <v>0</v>
      </c>
      <c r="BP18" s="680">
        <f>'２①②③、３②（再掲）、４②③'!BP18</f>
        <v>0</v>
      </c>
      <c r="BQ18" s="680">
        <f>'２①②③、３②（再掲）、４②③'!BQ18</f>
        <v>0</v>
      </c>
      <c r="BR18" s="680">
        <f>'２①②③、３②（再掲）、４②③'!BR18</f>
        <v>0</v>
      </c>
      <c r="BS18" s="677">
        <f>'２①②③、３②（再掲）、４②③'!BS18</f>
        <v>0</v>
      </c>
      <c r="BT18" s="680">
        <f>'２①②③、３②（再掲）、４②③'!BT18</f>
        <v>0</v>
      </c>
      <c r="BU18" s="680">
        <f>'２①②③、３②（再掲）、４②③'!BU18</f>
        <v>0</v>
      </c>
      <c r="BV18" s="677">
        <f>'２①②③、３②（再掲）、４②③'!BV18</f>
        <v>0</v>
      </c>
      <c r="BW18" s="680">
        <f>'２①②③、３②（再掲）、４②③'!BW18</f>
        <v>0</v>
      </c>
      <c r="BX18" s="680">
        <f>'２①②③、３②（再掲）、４②③'!BX18</f>
        <v>0</v>
      </c>
      <c r="BY18" s="933">
        <f>'２①②③、３②（再掲）、４②③'!BY18</f>
        <v>0</v>
      </c>
      <c r="BZ18" s="680">
        <f>'２①②③、３②（再掲）、４②③'!BZ18</f>
        <v>0</v>
      </c>
      <c r="CA18" s="789">
        <f>'２①②③、３②（再掲）、４②③'!CA18</f>
        <v>0</v>
      </c>
      <c r="CB18" s="680">
        <f>'２①②③、３②（再掲）、４②③'!CB18</f>
        <v>0</v>
      </c>
      <c r="CC18" s="667">
        <f>'２①②③、３②（再掲）、４②③'!CC18</f>
        <v>0</v>
      </c>
      <c r="CD18" s="941">
        <f>'２①②③、３②（再掲）、４②③'!CD18</f>
        <v>0</v>
      </c>
      <c r="CE18" s="630" t="e">
        <f>'２①②③、３②（再掲）、４②③'!CE18</f>
        <v>#VALUE!</v>
      </c>
      <c r="CF18" s="633" t="e">
        <f>'２①②③、３②（再掲）、４②③'!CF18</f>
        <v>#VALUE!</v>
      </c>
      <c r="CG18" s="942" t="str">
        <f>'２①②③、３②（再掲）、４②③'!$A$1</f>
        <v>Ver 06.00</v>
      </c>
    </row>
    <row r="19" spans="1:85" s="410" customFormat="1" ht="18.75" customHeight="1">
      <c r="A19" s="671" t="str">
        <f>'２①②③、３②（再掲）、４②③'!A19</f>
        <v/>
      </c>
      <c r="B19" s="661" t="str">
        <f>'２①②③、３②（再掲）、４②③'!B19</f>
        <v/>
      </c>
      <c r="C19" s="664" t="str">
        <f>'２①②③、３②（再掲）、４②③'!C19</f>
        <v/>
      </c>
      <c r="D19" s="664" t="str">
        <f>'２①②③、３②（再掲）、４②③'!D19</f>
        <v/>
      </c>
      <c r="E19" s="664" t="str">
        <f>'２①②③、３②（再掲）、４②③'!E19</f>
        <v/>
      </c>
      <c r="F19" s="664">
        <f>'２①②③、３②（再掲）、４②③'!F19</f>
        <v>0</v>
      </c>
      <c r="G19" s="664">
        <f>'２①②③、３②（再掲）、４②③'!G19</f>
        <v>0</v>
      </c>
      <c r="H19" s="664">
        <f>'２①②③、３②（再掲）、４②③'!H19</f>
        <v>0</v>
      </c>
      <c r="I19" s="802" t="str">
        <f>'２①②③、３②（再掲）、４②③'!I19</f>
        <v>法適</v>
      </c>
      <c r="J19" s="673" t="str">
        <f>'２①②③、３②（再掲）、４②③'!J19</f>
        <v>-</v>
      </c>
      <c r="K19" s="680">
        <f>'２①②③、３②（再掲）、４②③'!K19</f>
        <v>0</v>
      </c>
      <c r="L19" s="680">
        <f>'２①②③、３②（再掲）、４②③'!L19</f>
        <v>0</v>
      </c>
      <c r="M19" s="680">
        <f>'２①②③、３②（再掲）、４②③'!M19</f>
        <v>0</v>
      </c>
      <c r="N19" s="680">
        <f>'２①②③、３②（再掲）、４②③'!N19</f>
        <v>0</v>
      </c>
      <c r="O19" s="680">
        <f>'２①②③、３②（再掲）、４②③'!O19</f>
        <v>0</v>
      </c>
      <c r="P19" s="933">
        <f>'２①②③、３②（再掲）、４②③'!P19</f>
        <v>0</v>
      </c>
      <c r="Q19" s="925">
        <f>'２①②③、３②（再掲）、４②③'!Q19</f>
        <v>0</v>
      </c>
      <c r="R19" s="680" t="str">
        <f>'２①②③、３②（再掲）、４②③'!R19</f>
        <v>-</v>
      </c>
      <c r="S19" s="677">
        <f>'２①②③、３②（再掲）、４②③'!S19</f>
        <v>0</v>
      </c>
      <c r="T19" s="680">
        <f>'２①②③、３②（再掲）、４②③'!T19</f>
        <v>0</v>
      </c>
      <c r="U19" s="680">
        <f>'２①②③、３②（再掲）、４②③'!U19</f>
        <v>0</v>
      </c>
      <c r="V19" s="680" t="str">
        <f>'２①②③、３②（再掲）、４②③'!V19</f>
        <v>-</v>
      </c>
      <c r="W19" s="925">
        <f>'２①②③、３②（再掲）、４②③'!W19</f>
        <v>0</v>
      </c>
      <c r="X19" s="925">
        <f>'２①②③、３②（再掲）、４②③'!X19</f>
        <v>0</v>
      </c>
      <c r="Y19" s="925" t="str">
        <f>'２①②③、３②（再掲）、４②③'!Y19</f>
        <v>-</v>
      </c>
      <c r="Z19" s="680">
        <f>'２①②③、３②（再掲）、４②③'!Z19</f>
        <v>0</v>
      </c>
      <c r="AA19" s="680" t="e">
        <f>'２①②③、３②（再掲）、４②③'!AA19</f>
        <v>#VALUE!</v>
      </c>
      <c r="AB19" s="680" t="e">
        <f>'２①②③、３②（再掲）、４②③'!AB19</f>
        <v>#VALUE!</v>
      </c>
      <c r="AC19" s="677">
        <f>'２①②③、３②（再掲）、４②③'!AC19</f>
        <v>0</v>
      </c>
      <c r="AD19" s="680">
        <f>'２①②③、３②（再掲）、４②③'!AD19</f>
        <v>0</v>
      </c>
      <c r="AE19" s="934" t="str">
        <f>'２①②③、３②（再掲）、４②③'!AE19</f>
        <v>-</v>
      </c>
      <c r="AF19" s="925">
        <f>'２①②③、３②（再掲）、４②③'!AF19</f>
        <v>0</v>
      </c>
      <c r="AG19" s="680">
        <f>'２①②③、３②（再掲）、４②③'!AG19</f>
        <v>0</v>
      </c>
      <c r="AH19" s="680" t="str">
        <f>'２①②③、３②（再掲）、４②③'!AH19</f>
        <v>-</v>
      </c>
      <c r="AI19" s="747" t="e">
        <f>'２①②③、３②（再掲）、４②③'!AI19</f>
        <v>#VALUE!</v>
      </c>
      <c r="AJ19" s="680">
        <f>'２①②③、３②（再掲）、４②③'!AJ19</f>
        <v>0</v>
      </c>
      <c r="AK19" s="748" t="e">
        <f>'２①②③、３②（再掲）、４②③'!AK19</f>
        <v>#VALUE!</v>
      </c>
      <c r="AL19" s="682" t="str">
        <f>'２①②③、３②（再掲）、４②③'!AL19</f>
        <v>-</v>
      </c>
      <c r="AM19" s="680">
        <f>'２①②③、３②（再掲）、４②③'!AM19</f>
        <v>0</v>
      </c>
      <c r="AN19" s="748" t="str">
        <f>'２①②③、３②（再掲）、４②③'!AN19</f>
        <v>-</v>
      </c>
      <c r="AO19" s="673">
        <f>'２①②③、３②（再掲）、４②③'!AO19</f>
        <v>0</v>
      </c>
      <c r="AP19" s="680">
        <f>'２①②③、３②（再掲）、４②③'!AP19</f>
        <v>0</v>
      </c>
      <c r="AQ19" s="935">
        <f>'２①②③、３②（再掲）、４②③'!AQ19</f>
        <v>0</v>
      </c>
      <c r="AR19" s="680" t="str">
        <f>'２①②③、３②（再掲）、４②③'!AR19</f>
        <v>***</v>
      </c>
      <c r="AS19" s="935">
        <f>'２①②③、３②（再掲）、４②③'!AS19</f>
        <v>0</v>
      </c>
      <c r="AT19" s="925">
        <f>'２①②③、３②（再掲）、４②③'!AT19</f>
        <v>0</v>
      </c>
      <c r="AU19" s="680">
        <f>'２①②③、３②（再掲）、４②③'!AU19</f>
        <v>0</v>
      </c>
      <c r="AV19" s="677">
        <f>'２①②③、３②（再掲）、４②③'!AV19</f>
        <v>0</v>
      </c>
      <c r="AW19" s="936">
        <f>'２①②③、３②（再掲）、４②③'!AW19</f>
        <v>0</v>
      </c>
      <c r="AX19" s="937">
        <f>'２①②③、３②（再掲）、４②③'!AX19</f>
        <v>0</v>
      </c>
      <c r="AY19" s="925">
        <f>'２①②③、３②（再掲）、４②③'!AY19</f>
        <v>0</v>
      </c>
      <c r="AZ19" s="789">
        <f>'２①②③、３②（再掲）、４②③'!AZ19</f>
        <v>0</v>
      </c>
      <c r="BA19" s="925">
        <f>'２①②③、３②（再掲）、４②③'!BA19</f>
        <v>0</v>
      </c>
      <c r="BB19" s="925">
        <f>'２①②③、３②（再掲）、４②③'!BB19</f>
        <v>0</v>
      </c>
      <c r="BC19" s="938">
        <f>'２①②③、３②（再掲）、４②③'!BC19</f>
        <v>0</v>
      </c>
      <c r="BD19" s="673">
        <f>'２①②③、３②（再掲）、４②③'!BD19</f>
        <v>0</v>
      </c>
      <c r="BE19" s="680">
        <f>'２①②③、３②（再掲）、４②③'!BE19</f>
        <v>0</v>
      </c>
      <c r="BF19" s="939">
        <f>'２①②③、３②（再掲）、４②③'!BF19</f>
        <v>0</v>
      </c>
      <c r="BG19" s="937">
        <f>'２①②③、３②（再掲）、４②③'!BG19</f>
        <v>0</v>
      </c>
      <c r="BH19" s="925">
        <f>'２①②③、３②（再掲）、４②③'!BH19</f>
        <v>0</v>
      </c>
      <c r="BI19" s="940">
        <f>'２①②③、３②（再掲）、４②③'!BI19</f>
        <v>0</v>
      </c>
      <c r="BJ19" s="925">
        <f>'２①②③、３②（再掲）、４②③'!BJ19</f>
        <v>0</v>
      </c>
      <c r="BK19" s="789">
        <f>'２①②③、３②（再掲）、４②③'!BK19</f>
        <v>0</v>
      </c>
      <c r="BL19" s="925">
        <f>'２①②③、３②（再掲）、４②③'!BL19</f>
        <v>0</v>
      </c>
      <c r="BM19" s="925">
        <f>'２①②③、３②（再掲）、４②③'!BM19</f>
        <v>0</v>
      </c>
      <c r="BN19" s="750">
        <f>'２①②③、３②（再掲）、４②③'!BN19</f>
        <v>0</v>
      </c>
      <c r="BO19" s="788">
        <f>'２①②③、３②（再掲）、４②③'!BO19</f>
        <v>0</v>
      </c>
      <c r="BP19" s="680">
        <f>'２①②③、３②（再掲）、４②③'!BP19</f>
        <v>0</v>
      </c>
      <c r="BQ19" s="680">
        <f>'２①②③、３②（再掲）、４②③'!BQ19</f>
        <v>0</v>
      </c>
      <c r="BR19" s="680">
        <f>'２①②③、３②（再掲）、４②③'!BR19</f>
        <v>0</v>
      </c>
      <c r="BS19" s="677">
        <f>'２①②③、３②（再掲）、４②③'!BS19</f>
        <v>0</v>
      </c>
      <c r="BT19" s="680">
        <f>'２①②③、３②（再掲）、４②③'!BT19</f>
        <v>0</v>
      </c>
      <c r="BU19" s="680">
        <f>'２①②③、３②（再掲）、４②③'!BU19</f>
        <v>0</v>
      </c>
      <c r="BV19" s="677">
        <f>'２①②③、３②（再掲）、４②③'!BV19</f>
        <v>0</v>
      </c>
      <c r="BW19" s="680">
        <f>'２①②③、３②（再掲）、４②③'!BW19</f>
        <v>0</v>
      </c>
      <c r="BX19" s="680">
        <f>'２①②③、３②（再掲）、４②③'!BX19</f>
        <v>0</v>
      </c>
      <c r="BY19" s="933">
        <f>'２①②③、３②（再掲）、４②③'!BY19</f>
        <v>0</v>
      </c>
      <c r="BZ19" s="680">
        <f>'２①②③、３②（再掲）、４②③'!BZ19</f>
        <v>0</v>
      </c>
      <c r="CA19" s="789">
        <f>'２①②③、３②（再掲）、４②③'!CA19</f>
        <v>0</v>
      </c>
      <c r="CB19" s="680">
        <f>'２①②③、３②（再掲）、４②③'!CB19</f>
        <v>0</v>
      </c>
      <c r="CC19" s="667">
        <f>'２①②③、３②（再掲）、４②③'!CC19</f>
        <v>0</v>
      </c>
      <c r="CD19" s="941">
        <f>'２①②③、３②（再掲）、４②③'!CD19</f>
        <v>0</v>
      </c>
      <c r="CE19" s="630" t="e">
        <f>'２①②③、３②（再掲）、４②③'!CE19</f>
        <v>#VALUE!</v>
      </c>
      <c r="CF19" s="633" t="e">
        <f>'２①②③、３②（再掲）、４②③'!CF19</f>
        <v>#VALUE!</v>
      </c>
      <c r="CG19" s="942" t="str">
        <f>'２①②③、３②（再掲）、４②③'!$A$1</f>
        <v>Ver 06.00</v>
      </c>
    </row>
    <row r="20" spans="1:85" s="410" customFormat="1" ht="18.75" customHeight="1">
      <c r="A20" s="671" t="str">
        <f>'２①②③、３②（再掲）、４②③'!A20</f>
        <v/>
      </c>
      <c r="B20" s="661" t="str">
        <f>'２①②③、３②（再掲）、４②③'!B20</f>
        <v/>
      </c>
      <c r="C20" s="664" t="str">
        <f>'２①②③、３②（再掲）、４②③'!C20</f>
        <v/>
      </c>
      <c r="D20" s="664" t="str">
        <f>'２①②③、３②（再掲）、４②③'!D20</f>
        <v/>
      </c>
      <c r="E20" s="664" t="str">
        <f>'２①②③、３②（再掲）、４②③'!E20</f>
        <v/>
      </c>
      <c r="F20" s="664">
        <f>'２①②③、３②（再掲）、４②③'!F20</f>
        <v>0</v>
      </c>
      <c r="G20" s="664">
        <f>'２①②③、３②（再掲）、４②③'!G20</f>
        <v>0</v>
      </c>
      <c r="H20" s="664">
        <f>'２①②③、３②（再掲）、４②③'!H20</f>
        <v>0</v>
      </c>
      <c r="I20" s="802" t="str">
        <f>'２①②③、３②（再掲）、４②③'!I20</f>
        <v>法適</v>
      </c>
      <c r="J20" s="673" t="str">
        <f>'２①②③、３②（再掲）、４②③'!J20</f>
        <v>-</v>
      </c>
      <c r="K20" s="680">
        <f>'２①②③、３②（再掲）、４②③'!K20</f>
        <v>0</v>
      </c>
      <c r="L20" s="680">
        <f>'２①②③、３②（再掲）、４②③'!L20</f>
        <v>0</v>
      </c>
      <c r="M20" s="680">
        <f>'２①②③、３②（再掲）、４②③'!M20</f>
        <v>0</v>
      </c>
      <c r="N20" s="680">
        <f>'２①②③、３②（再掲）、４②③'!N20</f>
        <v>0</v>
      </c>
      <c r="O20" s="680">
        <f>'２①②③、３②（再掲）、４②③'!O20</f>
        <v>0</v>
      </c>
      <c r="P20" s="933">
        <f>'２①②③、３②（再掲）、４②③'!P20</f>
        <v>0</v>
      </c>
      <c r="Q20" s="925">
        <f>'２①②③、３②（再掲）、４②③'!Q20</f>
        <v>0</v>
      </c>
      <c r="R20" s="680" t="str">
        <f>'２①②③、３②（再掲）、４②③'!R20</f>
        <v>-</v>
      </c>
      <c r="S20" s="677">
        <f>'２①②③、３②（再掲）、４②③'!S20</f>
        <v>0</v>
      </c>
      <c r="T20" s="680">
        <f>'２①②③、３②（再掲）、４②③'!T20</f>
        <v>0</v>
      </c>
      <c r="U20" s="680">
        <f>'２①②③、３②（再掲）、４②③'!U20</f>
        <v>0</v>
      </c>
      <c r="V20" s="680" t="str">
        <f>'２①②③、３②（再掲）、４②③'!V20</f>
        <v>-</v>
      </c>
      <c r="W20" s="925">
        <f>'２①②③、３②（再掲）、４②③'!W20</f>
        <v>0</v>
      </c>
      <c r="X20" s="925">
        <f>'２①②③、３②（再掲）、４②③'!X20</f>
        <v>0</v>
      </c>
      <c r="Y20" s="925" t="str">
        <f>'２①②③、３②（再掲）、４②③'!Y20</f>
        <v>-</v>
      </c>
      <c r="Z20" s="680">
        <f>'２①②③、３②（再掲）、４②③'!Z20</f>
        <v>0</v>
      </c>
      <c r="AA20" s="680" t="e">
        <f>'２①②③、３②（再掲）、４②③'!AA20</f>
        <v>#VALUE!</v>
      </c>
      <c r="AB20" s="680" t="e">
        <f>'２①②③、３②（再掲）、４②③'!AB20</f>
        <v>#VALUE!</v>
      </c>
      <c r="AC20" s="677">
        <f>'２①②③、３②（再掲）、４②③'!AC20</f>
        <v>0</v>
      </c>
      <c r="AD20" s="680">
        <f>'２①②③、３②（再掲）、４②③'!AD20</f>
        <v>0</v>
      </c>
      <c r="AE20" s="934" t="str">
        <f>'２①②③、３②（再掲）、４②③'!AE20</f>
        <v>-</v>
      </c>
      <c r="AF20" s="925">
        <f>'２①②③、３②（再掲）、４②③'!AF20</f>
        <v>0</v>
      </c>
      <c r="AG20" s="680">
        <f>'２①②③、３②（再掲）、４②③'!AG20</f>
        <v>0</v>
      </c>
      <c r="AH20" s="680" t="str">
        <f>'２①②③、３②（再掲）、４②③'!AH20</f>
        <v>-</v>
      </c>
      <c r="AI20" s="747" t="e">
        <f>'２①②③、３②（再掲）、４②③'!AI20</f>
        <v>#VALUE!</v>
      </c>
      <c r="AJ20" s="680">
        <f>'２①②③、３②（再掲）、４②③'!AJ20</f>
        <v>0</v>
      </c>
      <c r="AK20" s="748" t="e">
        <f>'２①②③、３②（再掲）、４②③'!AK20</f>
        <v>#VALUE!</v>
      </c>
      <c r="AL20" s="682" t="str">
        <f>'２①②③、３②（再掲）、４②③'!AL20</f>
        <v>-</v>
      </c>
      <c r="AM20" s="680">
        <f>'２①②③、３②（再掲）、４②③'!AM20</f>
        <v>0</v>
      </c>
      <c r="AN20" s="748" t="str">
        <f>'２①②③、３②（再掲）、４②③'!AN20</f>
        <v>-</v>
      </c>
      <c r="AO20" s="673">
        <f>'２①②③、３②（再掲）、４②③'!AO20</f>
        <v>0</v>
      </c>
      <c r="AP20" s="680">
        <f>'２①②③、３②（再掲）、４②③'!AP20</f>
        <v>0</v>
      </c>
      <c r="AQ20" s="935">
        <f>'２①②③、３②（再掲）、４②③'!AQ20</f>
        <v>0</v>
      </c>
      <c r="AR20" s="680" t="str">
        <f>'２①②③、３②（再掲）、４②③'!AR20</f>
        <v>***</v>
      </c>
      <c r="AS20" s="935">
        <f>'２①②③、３②（再掲）、４②③'!AS20</f>
        <v>0</v>
      </c>
      <c r="AT20" s="925">
        <f>'２①②③、３②（再掲）、４②③'!AT20</f>
        <v>0</v>
      </c>
      <c r="AU20" s="680">
        <f>'２①②③、３②（再掲）、４②③'!AU20</f>
        <v>0</v>
      </c>
      <c r="AV20" s="677">
        <f>'２①②③、３②（再掲）、４②③'!AV20</f>
        <v>0</v>
      </c>
      <c r="AW20" s="936">
        <f>'２①②③、３②（再掲）、４②③'!AW20</f>
        <v>0</v>
      </c>
      <c r="AX20" s="937">
        <f>'２①②③、３②（再掲）、４②③'!AX20</f>
        <v>0</v>
      </c>
      <c r="AY20" s="925">
        <f>'２①②③、３②（再掲）、４②③'!AY20</f>
        <v>0</v>
      </c>
      <c r="AZ20" s="789">
        <f>'２①②③、３②（再掲）、４②③'!AZ20</f>
        <v>0</v>
      </c>
      <c r="BA20" s="925">
        <f>'２①②③、３②（再掲）、４②③'!BA20</f>
        <v>0</v>
      </c>
      <c r="BB20" s="925">
        <f>'２①②③、３②（再掲）、４②③'!BB20</f>
        <v>0</v>
      </c>
      <c r="BC20" s="938">
        <f>'２①②③、３②（再掲）、４②③'!BC20</f>
        <v>0</v>
      </c>
      <c r="BD20" s="673">
        <f>'２①②③、３②（再掲）、４②③'!BD20</f>
        <v>0</v>
      </c>
      <c r="BE20" s="680">
        <f>'２①②③、３②（再掲）、４②③'!BE20</f>
        <v>0</v>
      </c>
      <c r="BF20" s="939">
        <f>'２①②③、３②（再掲）、４②③'!BF20</f>
        <v>0</v>
      </c>
      <c r="BG20" s="937">
        <f>'２①②③、３②（再掲）、４②③'!BG20</f>
        <v>0</v>
      </c>
      <c r="BH20" s="925">
        <f>'２①②③、３②（再掲）、４②③'!BH20</f>
        <v>0</v>
      </c>
      <c r="BI20" s="940">
        <f>'２①②③、３②（再掲）、４②③'!BI20</f>
        <v>0</v>
      </c>
      <c r="BJ20" s="925">
        <f>'２①②③、３②（再掲）、４②③'!BJ20</f>
        <v>0</v>
      </c>
      <c r="BK20" s="789">
        <f>'２①②③、３②（再掲）、４②③'!BK20</f>
        <v>0</v>
      </c>
      <c r="BL20" s="925">
        <f>'２①②③、３②（再掲）、４②③'!BL20</f>
        <v>0</v>
      </c>
      <c r="BM20" s="925">
        <f>'２①②③、３②（再掲）、４②③'!BM20</f>
        <v>0</v>
      </c>
      <c r="BN20" s="750">
        <f>'２①②③、３②（再掲）、４②③'!BN20</f>
        <v>0</v>
      </c>
      <c r="BO20" s="788">
        <f>'２①②③、３②（再掲）、４②③'!BO20</f>
        <v>0</v>
      </c>
      <c r="BP20" s="680">
        <f>'２①②③、３②（再掲）、４②③'!BP20</f>
        <v>0</v>
      </c>
      <c r="BQ20" s="680">
        <f>'２①②③、３②（再掲）、４②③'!BQ20</f>
        <v>0</v>
      </c>
      <c r="BR20" s="680">
        <f>'２①②③、３②（再掲）、４②③'!BR20</f>
        <v>0</v>
      </c>
      <c r="BS20" s="677">
        <f>'２①②③、３②（再掲）、４②③'!BS20</f>
        <v>0</v>
      </c>
      <c r="BT20" s="680">
        <f>'２①②③、３②（再掲）、４②③'!BT20</f>
        <v>0</v>
      </c>
      <c r="BU20" s="680">
        <f>'２①②③、３②（再掲）、４②③'!BU20</f>
        <v>0</v>
      </c>
      <c r="BV20" s="677">
        <f>'２①②③、３②（再掲）、４②③'!BV20</f>
        <v>0</v>
      </c>
      <c r="BW20" s="680">
        <f>'２①②③、３②（再掲）、４②③'!BW20</f>
        <v>0</v>
      </c>
      <c r="BX20" s="680">
        <f>'２①②③、３②（再掲）、４②③'!BX20</f>
        <v>0</v>
      </c>
      <c r="BY20" s="933">
        <f>'２①②③、３②（再掲）、４②③'!BY20</f>
        <v>0</v>
      </c>
      <c r="BZ20" s="680">
        <f>'２①②③、３②（再掲）、４②③'!BZ20</f>
        <v>0</v>
      </c>
      <c r="CA20" s="789">
        <f>'２①②③、３②（再掲）、４②③'!CA20</f>
        <v>0</v>
      </c>
      <c r="CB20" s="680">
        <f>'２①②③、３②（再掲）、４②③'!CB20</f>
        <v>0</v>
      </c>
      <c r="CC20" s="667">
        <f>'２①②③、３②（再掲）、４②③'!CC20</f>
        <v>0</v>
      </c>
      <c r="CD20" s="941">
        <f>'２①②③、３②（再掲）、４②③'!CD20</f>
        <v>0</v>
      </c>
      <c r="CE20" s="630" t="e">
        <f>'２①②③、３②（再掲）、４②③'!CE20</f>
        <v>#VALUE!</v>
      </c>
      <c r="CF20" s="633" t="e">
        <f>'２①②③、３②（再掲）、４②③'!CF20</f>
        <v>#VALUE!</v>
      </c>
      <c r="CG20" s="942" t="str">
        <f>'２①②③、３②（再掲）、４②③'!$A$1</f>
        <v>Ver 06.00</v>
      </c>
    </row>
    <row r="21" spans="1:85" s="410" customFormat="1" ht="18.75" customHeight="1">
      <c r="A21" s="671" t="str">
        <f>'２①②③、３②（再掲）、４②③'!A21</f>
        <v/>
      </c>
      <c r="B21" s="661" t="str">
        <f>'２①②③、３②（再掲）、４②③'!B21</f>
        <v/>
      </c>
      <c r="C21" s="664" t="str">
        <f>'２①②③、３②（再掲）、４②③'!C21</f>
        <v/>
      </c>
      <c r="D21" s="664" t="str">
        <f>'２①②③、３②（再掲）、４②③'!D21</f>
        <v/>
      </c>
      <c r="E21" s="664" t="str">
        <f>'２①②③、３②（再掲）、４②③'!E21</f>
        <v/>
      </c>
      <c r="F21" s="664">
        <f>'２①②③、３②（再掲）、４②③'!F21</f>
        <v>0</v>
      </c>
      <c r="G21" s="664">
        <f>'２①②③、３②（再掲）、４②③'!G21</f>
        <v>0</v>
      </c>
      <c r="H21" s="664">
        <f>'２①②③、３②（再掲）、４②③'!H21</f>
        <v>0</v>
      </c>
      <c r="I21" s="802" t="str">
        <f>'２①②③、３②（再掲）、４②③'!I21</f>
        <v>法適</v>
      </c>
      <c r="J21" s="673" t="str">
        <f>'２①②③、３②（再掲）、４②③'!J21</f>
        <v>-</v>
      </c>
      <c r="K21" s="680">
        <f>'２①②③、３②（再掲）、４②③'!K21</f>
        <v>0</v>
      </c>
      <c r="L21" s="680">
        <f>'２①②③、３②（再掲）、４②③'!L21</f>
        <v>0</v>
      </c>
      <c r="M21" s="680">
        <f>'２①②③、３②（再掲）、４②③'!M21</f>
        <v>0</v>
      </c>
      <c r="N21" s="680">
        <f>'２①②③、３②（再掲）、４②③'!N21</f>
        <v>0</v>
      </c>
      <c r="O21" s="680">
        <f>'２①②③、３②（再掲）、４②③'!O21</f>
        <v>0</v>
      </c>
      <c r="P21" s="933">
        <f>'２①②③、３②（再掲）、４②③'!P21</f>
        <v>0</v>
      </c>
      <c r="Q21" s="925">
        <f>'２①②③、３②（再掲）、４②③'!Q21</f>
        <v>0</v>
      </c>
      <c r="R21" s="680" t="str">
        <f>'２①②③、３②（再掲）、４②③'!R21</f>
        <v>-</v>
      </c>
      <c r="S21" s="677">
        <f>'２①②③、３②（再掲）、４②③'!S21</f>
        <v>0</v>
      </c>
      <c r="T21" s="680">
        <f>'２①②③、３②（再掲）、４②③'!T21</f>
        <v>0</v>
      </c>
      <c r="U21" s="680">
        <f>'２①②③、３②（再掲）、４②③'!U21</f>
        <v>0</v>
      </c>
      <c r="V21" s="680" t="str">
        <f>'２①②③、３②（再掲）、４②③'!V21</f>
        <v>-</v>
      </c>
      <c r="W21" s="925">
        <f>'２①②③、３②（再掲）、４②③'!W21</f>
        <v>0</v>
      </c>
      <c r="X21" s="925">
        <f>'２①②③、３②（再掲）、４②③'!X21</f>
        <v>0</v>
      </c>
      <c r="Y21" s="925" t="str">
        <f>'２①②③、３②（再掲）、４②③'!Y21</f>
        <v>-</v>
      </c>
      <c r="Z21" s="680">
        <f>'２①②③、３②（再掲）、４②③'!Z21</f>
        <v>0</v>
      </c>
      <c r="AA21" s="680" t="e">
        <f>'２①②③、３②（再掲）、４②③'!AA21</f>
        <v>#VALUE!</v>
      </c>
      <c r="AB21" s="680" t="e">
        <f>'２①②③、３②（再掲）、４②③'!AB21</f>
        <v>#VALUE!</v>
      </c>
      <c r="AC21" s="677">
        <f>'２①②③、３②（再掲）、４②③'!AC21</f>
        <v>0</v>
      </c>
      <c r="AD21" s="680">
        <f>'２①②③、３②（再掲）、４②③'!AD21</f>
        <v>0</v>
      </c>
      <c r="AE21" s="934" t="str">
        <f>'２①②③、３②（再掲）、４②③'!AE21</f>
        <v>-</v>
      </c>
      <c r="AF21" s="925">
        <f>'２①②③、３②（再掲）、４②③'!AF21</f>
        <v>0</v>
      </c>
      <c r="AG21" s="680">
        <f>'２①②③、３②（再掲）、４②③'!AG21</f>
        <v>0</v>
      </c>
      <c r="AH21" s="680" t="str">
        <f>'２①②③、３②（再掲）、４②③'!AH21</f>
        <v>-</v>
      </c>
      <c r="AI21" s="747" t="e">
        <f>'２①②③、３②（再掲）、４②③'!AI21</f>
        <v>#VALUE!</v>
      </c>
      <c r="AJ21" s="680">
        <f>'２①②③、３②（再掲）、４②③'!AJ21</f>
        <v>0</v>
      </c>
      <c r="AK21" s="748" t="e">
        <f>'２①②③、３②（再掲）、４②③'!AK21</f>
        <v>#VALUE!</v>
      </c>
      <c r="AL21" s="682" t="str">
        <f>'２①②③、３②（再掲）、４②③'!AL21</f>
        <v>-</v>
      </c>
      <c r="AM21" s="680">
        <f>'２①②③、３②（再掲）、４②③'!AM21</f>
        <v>0</v>
      </c>
      <c r="AN21" s="748" t="str">
        <f>'２①②③、３②（再掲）、４②③'!AN21</f>
        <v>-</v>
      </c>
      <c r="AO21" s="673">
        <f>'２①②③、３②（再掲）、４②③'!AO21</f>
        <v>0</v>
      </c>
      <c r="AP21" s="680">
        <f>'２①②③、３②（再掲）、４②③'!AP21</f>
        <v>0</v>
      </c>
      <c r="AQ21" s="935">
        <f>'２①②③、３②（再掲）、４②③'!AQ21</f>
        <v>0</v>
      </c>
      <c r="AR21" s="680" t="str">
        <f>'２①②③、３②（再掲）、４②③'!AR21</f>
        <v>***</v>
      </c>
      <c r="AS21" s="935">
        <f>'２①②③、３②（再掲）、４②③'!AS21</f>
        <v>0</v>
      </c>
      <c r="AT21" s="925">
        <f>'２①②③、３②（再掲）、４②③'!AT21</f>
        <v>0</v>
      </c>
      <c r="AU21" s="680">
        <f>'２①②③、３②（再掲）、４②③'!AU21</f>
        <v>0</v>
      </c>
      <c r="AV21" s="677">
        <f>'２①②③、３②（再掲）、４②③'!AV21</f>
        <v>0</v>
      </c>
      <c r="AW21" s="936">
        <f>'２①②③、３②（再掲）、４②③'!AW21</f>
        <v>0</v>
      </c>
      <c r="AX21" s="937">
        <f>'２①②③、３②（再掲）、４②③'!AX21</f>
        <v>0</v>
      </c>
      <c r="AY21" s="925">
        <f>'２①②③、３②（再掲）、４②③'!AY21</f>
        <v>0</v>
      </c>
      <c r="AZ21" s="789">
        <f>'２①②③、３②（再掲）、４②③'!AZ21</f>
        <v>0</v>
      </c>
      <c r="BA21" s="925">
        <f>'２①②③、３②（再掲）、４②③'!BA21</f>
        <v>0</v>
      </c>
      <c r="BB21" s="925">
        <f>'２①②③、３②（再掲）、４②③'!BB21</f>
        <v>0</v>
      </c>
      <c r="BC21" s="938">
        <f>'２①②③、３②（再掲）、４②③'!BC21</f>
        <v>0</v>
      </c>
      <c r="BD21" s="673">
        <f>'２①②③、３②（再掲）、４②③'!BD21</f>
        <v>0</v>
      </c>
      <c r="BE21" s="680">
        <f>'２①②③、３②（再掲）、４②③'!BE21</f>
        <v>0</v>
      </c>
      <c r="BF21" s="939">
        <f>'２①②③、３②（再掲）、４②③'!BF21</f>
        <v>0</v>
      </c>
      <c r="BG21" s="937">
        <f>'２①②③、３②（再掲）、４②③'!BG21</f>
        <v>0</v>
      </c>
      <c r="BH21" s="925">
        <f>'２①②③、３②（再掲）、４②③'!BH21</f>
        <v>0</v>
      </c>
      <c r="BI21" s="940">
        <f>'２①②③、３②（再掲）、４②③'!BI21</f>
        <v>0</v>
      </c>
      <c r="BJ21" s="925">
        <f>'２①②③、３②（再掲）、４②③'!BJ21</f>
        <v>0</v>
      </c>
      <c r="BK21" s="789">
        <f>'２①②③、３②（再掲）、４②③'!BK21</f>
        <v>0</v>
      </c>
      <c r="BL21" s="925">
        <f>'２①②③、３②（再掲）、４②③'!BL21</f>
        <v>0</v>
      </c>
      <c r="BM21" s="925">
        <f>'２①②③、３②（再掲）、４②③'!BM21</f>
        <v>0</v>
      </c>
      <c r="BN21" s="750">
        <f>'２①②③、３②（再掲）、４②③'!BN21</f>
        <v>0</v>
      </c>
      <c r="BO21" s="788">
        <f>'２①②③、３②（再掲）、４②③'!BO21</f>
        <v>0</v>
      </c>
      <c r="BP21" s="680">
        <f>'２①②③、３②（再掲）、４②③'!BP21</f>
        <v>0</v>
      </c>
      <c r="BQ21" s="680">
        <f>'２①②③、３②（再掲）、４②③'!BQ21</f>
        <v>0</v>
      </c>
      <c r="BR21" s="680">
        <f>'２①②③、３②（再掲）、４②③'!BR21</f>
        <v>0</v>
      </c>
      <c r="BS21" s="677">
        <f>'２①②③、３②（再掲）、４②③'!BS21</f>
        <v>0</v>
      </c>
      <c r="BT21" s="680">
        <f>'２①②③、３②（再掲）、４②③'!BT21</f>
        <v>0</v>
      </c>
      <c r="BU21" s="680">
        <f>'２①②③、３②（再掲）、４②③'!BU21</f>
        <v>0</v>
      </c>
      <c r="BV21" s="677">
        <f>'２①②③、３②（再掲）、４②③'!BV21</f>
        <v>0</v>
      </c>
      <c r="BW21" s="680">
        <f>'２①②③、３②（再掲）、４②③'!BW21</f>
        <v>0</v>
      </c>
      <c r="BX21" s="680">
        <f>'２①②③、３②（再掲）、４②③'!BX21</f>
        <v>0</v>
      </c>
      <c r="BY21" s="933">
        <f>'２①②③、３②（再掲）、４②③'!BY21</f>
        <v>0</v>
      </c>
      <c r="BZ21" s="680">
        <f>'２①②③、３②（再掲）、４②③'!BZ21</f>
        <v>0</v>
      </c>
      <c r="CA21" s="789">
        <f>'２①②③、３②（再掲）、４②③'!CA21</f>
        <v>0</v>
      </c>
      <c r="CB21" s="680">
        <f>'２①②③、３②（再掲）、４②③'!CB21</f>
        <v>0</v>
      </c>
      <c r="CC21" s="667">
        <f>'２①②③、３②（再掲）、４②③'!CC21</f>
        <v>0</v>
      </c>
      <c r="CD21" s="941">
        <f>'２①②③、３②（再掲）、４②③'!CD21</f>
        <v>0</v>
      </c>
      <c r="CE21" s="630" t="e">
        <f>'２①②③、３②（再掲）、４②③'!CE21</f>
        <v>#VALUE!</v>
      </c>
      <c r="CF21" s="633" t="e">
        <f>'２①②③、３②（再掲）、４②③'!CF21</f>
        <v>#VALUE!</v>
      </c>
      <c r="CG21" s="942" t="str">
        <f>'２①②③、３②（再掲）、４②③'!$A$1</f>
        <v>Ver 06.00</v>
      </c>
    </row>
    <row r="22" spans="1:85" s="410" customFormat="1" ht="18.75" customHeight="1">
      <c r="A22" s="671" t="str">
        <f>'２①②③、３②（再掲）、４②③'!A22</f>
        <v/>
      </c>
      <c r="B22" s="661" t="str">
        <f>'２①②③、３②（再掲）、４②③'!B22</f>
        <v/>
      </c>
      <c r="C22" s="664" t="str">
        <f>'２①②③、３②（再掲）、４②③'!C22</f>
        <v/>
      </c>
      <c r="D22" s="664" t="str">
        <f>'２①②③、３②（再掲）、４②③'!D22</f>
        <v/>
      </c>
      <c r="E22" s="664" t="str">
        <f>'２①②③、３②（再掲）、４②③'!E22</f>
        <v/>
      </c>
      <c r="F22" s="664">
        <f>'２①②③、３②（再掲）、４②③'!F22</f>
        <v>0</v>
      </c>
      <c r="G22" s="664">
        <f>'２①②③、３②（再掲）、４②③'!G22</f>
        <v>0</v>
      </c>
      <c r="H22" s="664">
        <f>'２①②③、３②（再掲）、４②③'!H22</f>
        <v>0</v>
      </c>
      <c r="I22" s="802" t="str">
        <f>'２①②③、３②（再掲）、４②③'!I22</f>
        <v>法適</v>
      </c>
      <c r="J22" s="673" t="str">
        <f>'２①②③、３②（再掲）、４②③'!J22</f>
        <v>-</v>
      </c>
      <c r="K22" s="680">
        <f>'２①②③、３②（再掲）、４②③'!K22</f>
        <v>0</v>
      </c>
      <c r="L22" s="680">
        <f>'２①②③、３②（再掲）、４②③'!L22</f>
        <v>0</v>
      </c>
      <c r="M22" s="680">
        <f>'２①②③、３②（再掲）、４②③'!M22</f>
        <v>0</v>
      </c>
      <c r="N22" s="680">
        <f>'２①②③、３②（再掲）、４②③'!N22</f>
        <v>0</v>
      </c>
      <c r="O22" s="680">
        <f>'２①②③、３②（再掲）、４②③'!O22</f>
        <v>0</v>
      </c>
      <c r="P22" s="933">
        <f>'２①②③、３②（再掲）、４②③'!P22</f>
        <v>0</v>
      </c>
      <c r="Q22" s="925">
        <f>'２①②③、３②（再掲）、４②③'!Q22</f>
        <v>0</v>
      </c>
      <c r="R22" s="680" t="str">
        <f>'２①②③、３②（再掲）、４②③'!R22</f>
        <v>-</v>
      </c>
      <c r="S22" s="677">
        <f>'２①②③、３②（再掲）、４②③'!S22</f>
        <v>0</v>
      </c>
      <c r="T22" s="680">
        <f>'２①②③、３②（再掲）、４②③'!T22</f>
        <v>0</v>
      </c>
      <c r="U22" s="680">
        <f>'２①②③、３②（再掲）、４②③'!U22</f>
        <v>0</v>
      </c>
      <c r="V22" s="680" t="str">
        <f>'２①②③、３②（再掲）、４②③'!V22</f>
        <v>-</v>
      </c>
      <c r="W22" s="925">
        <f>'２①②③、３②（再掲）、４②③'!W22</f>
        <v>0</v>
      </c>
      <c r="X22" s="925">
        <f>'２①②③、３②（再掲）、４②③'!X22</f>
        <v>0</v>
      </c>
      <c r="Y22" s="925" t="str">
        <f>'２①②③、３②（再掲）、４②③'!Y22</f>
        <v>-</v>
      </c>
      <c r="Z22" s="680">
        <f>'２①②③、３②（再掲）、４②③'!Z22</f>
        <v>0</v>
      </c>
      <c r="AA22" s="680" t="e">
        <f>'２①②③、３②（再掲）、４②③'!AA22</f>
        <v>#VALUE!</v>
      </c>
      <c r="AB22" s="680" t="e">
        <f>'２①②③、３②（再掲）、４②③'!AB22</f>
        <v>#VALUE!</v>
      </c>
      <c r="AC22" s="677">
        <f>'２①②③、３②（再掲）、４②③'!AC22</f>
        <v>0</v>
      </c>
      <c r="AD22" s="680">
        <f>'２①②③、３②（再掲）、４②③'!AD22</f>
        <v>0</v>
      </c>
      <c r="AE22" s="934" t="str">
        <f>'２①②③、３②（再掲）、４②③'!AE22</f>
        <v>-</v>
      </c>
      <c r="AF22" s="925">
        <f>'２①②③、３②（再掲）、４②③'!AF22</f>
        <v>0</v>
      </c>
      <c r="AG22" s="680">
        <f>'２①②③、３②（再掲）、４②③'!AG22</f>
        <v>0</v>
      </c>
      <c r="AH22" s="680" t="str">
        <f>'２①②③、３②（再掲）、４②③'!AH22</f>
        <v>-</v>
      </c>
      <c r="AI22" s="747" t="e">
        <f>'２①②③、３②（再掲）、４②③'!AI22</f>
        <v>#VALUE!</v>
      </c>
      <c r="AJ22" s="680">
        <f>'２①②③、３②（再掲）、４②③'!AJ22</f>
        <v>0</v>
      </c>
      <c r="AK22" s="748" t="e">
        <f>'２①②③、３②（再掲）、４②③'!AK22</f>
        <v>#VALUE!</v>
      </c>
      <c r="AL22" s="682" t="str">
        <f>'２①②③、３②（再掲）、４②③'!AL22</f>
        <v>-</v>
      </c>
      <c r="AM22" s="680">
        <f>'２①②③、３②（再掲）、４②③'!AM22</f>
        <v>0</v>
      </c>
      <c r="AN22" s="748" t="str">
        <f>'２①②③、３②（再掲）、４②③'!AN22</f>
        <v>-</v>
      </c>
      <c r="AO22" s="673">
        <f>'２①②③、３②（再掲）、４②③'!AO22</f>
        <v>0</v>
      </c>
      <c r="AP22" s="680">
        <f>'２①②③、３②（再掲）、４②③'!AP22</f>
        <v>0</v>
      </c>
      <c r="AQ22" s="935">
        <f>'２①②③、３②（再掲）、４②③'!AQ22</f>
        <v>0</v>
      </c>
      <c r="AR22" s="680" t="str">
        <f>'２①②③、３②（再掲）、４②③'!AR22</f>
        <v>***</v>
      </c>
      <c r="AS22" s="935">
        <f>'２①②③、３②（再掲）、４②③'!AS22</f>
        <v>0</v>
      </c>
      <c r="AT22" s="925">
        <f>'２①②③、３②（再掲）、４②③'!AT22</f>
        <v>0</v>
      </c>
      <c r="AU22" s="680">
        <f>'２①②③、３②（再掲）、４②③'!AU22</f>
        <v>0</v>
      </c>
      <c r="AV22" s="677">
        <f>'２①②③、３②（再掲）、４②③'!AV22</f>
        <v>0</v>
      </c>
      <c r="AW22" s="936">
        <f>'２①②③、３②（再掲）、４②③'!AW22</f>
        <v>0</v>
      </c>
      <c r="AX22" s="937">
        <f>'２①②③、３②（再掲）、４②③'!AX22</f>
        <v>0</v>
      </c>
      <c r="AY22" s="925">
        <f>'２①②③、３②（再掲）、４②③'!AY22</f>
        <v>0</v>
      </c>
      <c r="AZ22" s="789">
        <f>'２①②③、３②（再掲）、４②③'!AZ22</f>
        <v>0</v>
      </c>
      <c r="BA22" s="925">
        <f>'２①②③、３②（再掲）、４②③'!BA22</f>
        <v>0</v>
      </c>
      <c r="BB22" s="925">
        <f>'２①②③、３②（再掲）、４②③'!BB22</f>
        <v>0</v>
      </c>
      <c r="BC22" s="938">
        <f>'２①②③、３②（再掲）、４②③'!BC22</f>
        <v>0</v>
      </c>
      <c r="BD22" s="673">
        <f>'２①②③、３②（再掲）、４②③'!BD22</f>
        <v>0</v>
      </c>
      <c r="BE22" s="680">
        <f>'２①②③、３②（再掲）、４②③'!BE22</f>
        <v>0</v>
      </c>
      <c r="BF22" s="939">
        <f>'２①②③、３②（再掲）、４②③'!BF22</f>
        <v>0</v>
      </c>
      <c r="BG22" s="937">
        <f>'２①②③、３②（再掲）、４②③'!BG22</f>
        <v>0</v>
      </c>
      <c r="BH22" s="925">
        <f>'２①②③、３②（再掲）、４②③'!BH22</f>
        <v>0</v>
      </c>
      <c r="BI22" s="940">
        <f>'２①②③、３②（再掲）、４②③'!BI22</f>
        <v>0</v>
      </c>
      <c r="BJ22" s="925">
        <f>'２①②③、３②（再掲）、４②③'!BJ22</f>
        <v>0</v>
      </c>
      <c r="BK22" s="789">
        <f>'２①②③、３②（再掲）、４②③'!BK22</f>
        <v>0</v>
      </c>
      <c r="BL22" s="925">
        <f>'２①②③、３②（再掲）、４②③'!BL22</f>
        <v>0</v>
      </c>
      <c r="BM22" s="925">
        <f>'２①②③、３②（再掲）、４②③'!BM22</f>
        <v>0</v>
      </c>
      <c r="BN22" s="750">
        <f>'２①②③、３②（再掲）、４②③'!BN22</f>
        <v>0</v>
      </c>
      <c r="BO22" s="788">
        <f>'２①②③、３②（再掲）、４②③'!BO22</f>
        <v>0</v>
      </c>
      <c r="BP22" s="680">
        <f>'２①②③、３②（再掲）、４②③'!BP22</f>
        <v>0</v>
      </c>
      <c r="BQ22" s="680">
        <f>'２①②③、３②（再掲）、４②③'!BQ22</f>
        <v>0</v>
      </c>
      <c r="BR22" s="680">
        <f>'２①②③、３②（再掲）、４②③'!BR22</f>
        <v>0</v>
      </c>
      <c r="BS22" s="677">
        <f>'２①②③、３②（再掲）、４②③'!BS22</f>
        <v>0</v>
      </c>
      <c r="BT22" s="680">
        <f>'２①②③、３②（再掲）、４②③'!BT22</f>
        <v>0</v>
      </c>
      <c r="BU22" s="680">
        <f>'２①②③、３②（再掲）、４②③'!BU22</f>
        <v>0</v>
      </c>
      <c r="BV22" s="677">
        <f>'２①②③、３②（再掲）、４②③'!BV22</f>
        <v>0</v>
      </c>
      <c r="BW22" s="680">
        <f>'２①②③、３②（再掲）、４②③'!BW22</f>
        <v>0</v>
      </c>
      <c r="BX22" s="680">
        <f>'２①②③、３②（再掲）、４②③'!BX22</f>
        <v>0</v>
      </c>
      <c r="BY22" s="933">
        <f>'２①②③、３②（再掲）、４②③'!BY22</f>
        <v>0</v>
      </c>
      <c r="BZ22" s="680">
        <f>'２①②③、３②（再掲）、４②③'!BZ22</f>
        <v>0</v>
      </c>
      <c r="CA22" s="789">
        <f>'２①②③、３②（再掲）、４②③'!CA22</f>
        <v>0</v>
      </c>
      <c r="CB22" s="680">
        <f>'２①②③、３②（再掲）、４②③'!CB22</f>
        <v>0</v>
      </c>
      <c r="CC22" s="667">
        <f>'２①②③、３②（再掲）、４②③'!CC22</f>
        <v>0</v>
      </c>
      <c r="CD22" s="941">
        <f>'２①②③、３②（再掲）、４②③'!CD22</f>
        <v>0</v>
      </c>
      <c r="CE22" s="630" t="e">
        <f>'２①②③、３②（再掲）、４②③'!CE22</f>
        <v>#VALUE!</v>
      </c>
      <c r="CF22" s="633" t="e">
        <f>'２①②③、３②（再掲）、４②③'!CF22</f>
        <v>#VALUE!</v>
      </c>
      <c r="CG22" s="942" t="str">
        <f>'２①②③、３②（再掲）、４②③'!$A$1</f>
        <v>Ver 06.00</v>
      </c>
    </row>
    <row r="23" spans="1:85" s="410" customFormat="1" ht="18.75" customHeight="1">
      <c r="A23" s="658" t="str">
        <f>'２①②③、３②（再掲）、４②③'!A23</f>
        <v/>
      </c>
      <c r="B23" s="662" t="str">
        <f>'２①②③、３②（再掲）、４②③'!B23</f>
        <v/>
      </c>
      <c r="C23" s="665" t="str">
        <f>'２①②③、３②（再掲）、４②③'!C23</f>
        <v/>
      </c>
      <c r="D23" s="665" t="str">
        <f>'２①②③、３②（再掲）、４②③'!D23</f>
        <v/>
      </c>
      <c r="E23" s="665" t="str">
        <f>'２①②③、３②（再掲）、４②③'!E23</f>
        <v/>
      </c>
      <c r="F23" s="665">
        <f>'２①②③、３②（再掲）、４②③'!F23</f>
        <v>0</v>
      </c>
      <c r="G23" s="665">
        <f>'２①②③、３②（再掲）、４②③'!G23</f>
        <v>0</v>
      </c>
      <c r="H23" s="665">
        <f>'２①②③、３②（再掲）、４②③'!H23</f>
        <v>0</v>
      </c>
      <c r="I23" s="803" t="str">
        <f>'２①②③、３②（再掲）、４②③'!I23</f>
        <v>法適</v>
      </c>
      <c r="J23" s="673" t="str">
        <f>'２①②③、３②（再掲）、４②③'!J23</f>
        <v>-</v>
      </c>
      <c r="K23" s="680">
        <f>'２①②③、３②（再掲）、４②③'!K23</f>
        <v>0</v>
      </c>
      <c r="L23" s="680">
        <f>'２①②③、３②（再掲）、４②③'!L23</f>
        <v>0</v>
      </c>
      <c r="M23" s="680">
        <f>'２①②③、３②（再掲）、４②③'!M23</f>
        <v>0</v>
      </c>
      <c r="N23" s="680">
        <f>'２①②③、３②（再掲）、４②③'!N23</f>
        <v>0</v>
      </c>
      <c r="O23" s="680">
        <f>'２①②③、３②（再掲）、４②③'!O23</f>
        <v>0</v>
      </c>
      <c r="P23" s="933">
        <f>'２①②③、３②（再掲）、４②③'!P23</f>
        <v>0</v>
      </c>
      <c r="Q23" s="925">
        <f>'２①②③、３②（再掲）、４②③'!Q23</f>
        <v>0</v>
      </c>
      <c r="R23" s="680" t="str">
        <f>'２①②③、３②（再掲）、４②③'!R23</f>
        <v>-</v>
      </c>
      <c r="S23" s="677">
        <f>'２①②③、３②（再掲）、４②③'!S23</f>
        <v>0</v>
      </c>
      <c r="T23" s="680">
        <f>'２①②③、３②（再掲）、４②③'!T23</f>
        <v>0</v>
      </c>
      <c r="U23" s="680">
        <f>'２①②③、３②（再掲）、４②③'!U23</f>
        <v>0</v>
      </c>
      <c r="V23" s="680" t="str">
        <f>'２①②③、３②（再掲）、４②③'!V23</f>
        <v>-</v>
      </c>
      <c r="W23" s="925">
        <f>'２①②③、３②（再掲）、４②③'!W23</f>
        <v>0</v>
      </c>
      <c r="X23" s="925">
        <f>'２①②③、３②（再掲）、４②③'!X23</f>
        <v>0</v>
      </c>
      <c r="Y23" s="925" t="str">
        <f>'２①②③、３②（再掲）、４②③'!Y23</f>
        <v>-</v>
      </c>
      <c r="Z23" s="680">
        <f>'２①②③、３②（再掲）、４②③'!Z23</f>
        <v>0</v>
      </c>
      <c r="AA23" s="680" t="e">
        <f>'２①②③、３②（再掲）、４②③'!AA23</f>
        <v>#VALUE!</v>
      </c>
      <c r="AB23" s="680" t="e">
        <f>'２①②③、３②（再掲）、４②③'!AB23</f>
        <v>#VALUE!</v>
      </c>
      <c r="AC23" s="677">
        <f>'２①②③、３②（再掲）、４②③'!AC23</f>
        <v>0</v>
      </c>
      <c r="AD23" s="680">
        <f>'２①②③、３②（再掲）、４②③'!AD23</f>
        <v>0</v>
      </c>
      <c r="AE23" s="934" t="str">
        <f>'２①②③、３②（再掲）、４②③'!AE23</f>
        <v>-</v>
      </c>
      <c r="AF23" s="925">
        <f>'２①②③、３②（再掲）、４②③'!AF23</f>
        <v>0</v>
      </c>
      <c r="AG23" s="680">
        <f>'２①②③、３②（再掲）、４②③'!AG23</f>
        <v>0</v>
      </c>
      <c r="AH23" s="680" t="str">
        <f>'２①②③、３②（再掲）、４②③'!AH23</f>
        <v>-</v>
      </c>
      <c r="AI23" s="747" t="e">
        <f>'２①②③、３②（再掲）、４②③'!AI23</f>
        <v>#VALUE!</v>
      </c>
      <c r="AJ23" s="680">
        <f>'２①②③、３②（再掲）、４②③'!AJ23</f>
        <v>0</v>
      </c>
      <c r="AK23" s="748" t="e">
        <f>'２①②③、３②（再掲）、４②③'!AK23</f>
        <v>#VALUE!</v>
      </c>
      <c r="AL23" s="682" t="str">
        <f>'２①②③、３②（再掲）、４②③'!AL23</f>
        <v>-</v>
      </c>
      <c r="AM23" s="680">
        <f>'２①②③、３②（再掲）、４②③'!AM23</f>
        <v>0</v>
      </c>
      <c r="AN23" s="748" t="str">
        <f>'２①②③、３②（再掲）、４②③'!AN23</f>
        <v>-</v>
      </c>
      <c r="AO23" s="673">
        <f>'２①②③、３②（再掲）、４②③'!AO23</f>
        <v>0</v>
      </c>
      <c r="AP23" s="680">
        <f>'２①②③、３②（再掲）、４②③'!AP23</f>
        <v>0</v>
      </c>
      <c r="AQ23" s="935">
        <f>'２①②③、３②（再掲）、４②③'!AQ23</f>
        <v>0</v>
      </c>
      <c r="AR23" s="680" t="str">
        <f>'２①②③、３②（再掲）、４②③'!AR23</f>
        <v>***</v>
      </c>
      <c r="AS23" s="935">
        <f>'２①②③、３②（再掲）、４②③'!AS23</f>
        <v>0</v>
      </c>
      <c r="AT23" s="925">
        <f>'２①②③、３②（再掲）、４②③'!AT23</f>
        <v>0</v>
      </c>
      <c r="AU23" s="680">
        <f>'２①②③、３②（再掲）、４②③'!AU23</f>
        <v>0</v>
      </c>
      <c r="AV23" s="677">
        <f>'２①②③、３②（再掲）、４②③'!AV23</f>
        <v>0</v>
      </c>
      <c r="AW23" s="936">
        <f>'２①②③、３②（再掲）、４②③'!AW23</f>
        <v>0</v>
      </c>
      <c r="AX23" s="937">
        <f>'２①②③、３②（再掲）、４②③'!AX23</f>
        <v>0</v>
      </c>
      <c r="AY23" s="925">
        <f>'２①②③、３②（再掲）、４②③'!AY23</f>
        <v>0</v>
      </c>
      <c r="AZ23" s="789">
        <f>'２①②③、３②（再掲）、４②③'!AZ23</f>
        <v>0</v>
      </c>
      <c r="BA23" s="925">
        <f>'２①②③、３②（再掲）、４②③'!BA23</f>
        <v>0</v>
      </c>
      <c r="BB23" s="925">
        <f>'２①②③、３②（再掲）、４②③'!BB23</f>
        <v>0</v>
      </c>
      <c r="BC23" s="938">
        <f>'２①②③、３②（再掲）、４②③'!BC23</f>
        <v>0</v>
      </c>
      <c r="BD23" s="673">
        <f>'２①②③、３②（再掲）、４②③'!BD23</f>
        <v>0</v>
      </c>
      <c r="BE23" s="680">
        <f>'２①②③、３②（再掲）、４②③'!BE23</f>
        <v>0</v>
      </c>
      <c r="BF23" s="939">
        <f>'２①②③、３②（再掲）、４②③'!BF23</f>
        <v>0</v>
      </c>
      <c r="BG23" s="937">
        <f>'２①②③、３②（再掲）、４②③'!BG23</f>
        <v>0</v>
      </c>
      <c r="BH23" s="925">
        <f>'２①②③、３②（再掲）、４②③'!BH23</f>
        <v>0</v>
      </c>
      <c r="BI23" s="940">
        <f>'２①②③、３②（再掲）、４②③'!BI23</f>
        <v>0</v>
      </c>
      <c r="BJ23" s="925">
        <f>'２①②③、３②（再掲）、４②③'!BJ23</f>
        <v>0</v>
      </c>
      <c r="BK23" s="789">
        <f>'２①②③、３②（再掲）、４②③'!BK23</f>
        <v>0</v>
      </c>
      <c r="BL23" s="925">
        <f>'２①②③、３②（再掲）、４②③'!BL23</f>
        <v>0</v>
      </c>
      <c r="BM23" s="925">
        <f>'２①②③、３②（再掲）、４②③'!BM23</f>
        <v>0</v>
      </c>
      <c r="BN23" s="750">
        <f>'２①②③、３②（再掲）、４②③'!BN23</f>
        <v>0</v>
      </c>
      <c r="BO23" s="673">
        <f>'２①②③、３②（再掲）、４②③'!BO23</f>
        <v>0</v>
      </c>
      <c r="BP23" s="680">
        <f>'２①②③、３②（再掲）、４②③'!BP23</f>
        <v>0</v>
      </c>
      <c r="BQ23" s="680">
        <f>'２①②③、３②（再掲）、４②③'!BQ23</f>
        <v>0</v>
      </c>
      <c r="BR23" s="680">
        <f>'２①②③、３②（再掲）、４②③'!BR23</f>
        <v>0</v>
      </c>
      <c r="BS23" s="677">
        <f>'２①②③、３②（再掲）、４②③'!BS23</f>
        <v>0</v>
      </c>
      <c r="BT23" s="680">
        <f>'２①②③、３②（再掲）、４②③'!BT23</f>
        <v>0</v>
      </c>
      <c r="BU23" s="680">
        <f>'２①②③、３②（再掲）、４②③'!BU23</f>
        <v>0</v>
      </c>
      <c r="BV23" s="677">
        <f>'２①②③、３②（再掲）、４②③'!BV23</f>
        <v>0</v>
      </c>
      <c r="BW23" s="680">
        <f>'２①②③、３②（再掲）、４②③'!BW23</f>
        <v>0</v>
      </c>
      <c r="BX23" s="680">
        <f>'２①②③、３②（再掲）、４②③'!BX23</f>
        <v>0</v>
      </c>
      <c r="BY23" s="933">
        <f>'２①②③、３②（再掲）、４②③'!BY23</f>
        <v>0</v>
      </c>
      <c r="BZ23" s="680">
        <f>'２①②③、３②（再掲）、４②③'!BZ23</f>
        <v>0</v>
      </c>
      <c r="CA23" s="789">
        <f>'２①②③、３②（再掲）、４②③'!CA23</f>
        <v>0</v>
      </c>
      <c r="CB23" s="680">
        <f>'２①②③、３②（再掲）、４②③'!CB23</f>
        <v>0</v>
      </c>
      <c r="CC23" s="750">
        <f>'２①②③、３②（再掲）、４②③'!CC23</f>
        <v>0</v>
      </c>
      <c r="CD23" s="941">
        <f>'２①②③、３②（再掲）、４②③'!CD23</f>
        <v>0</v>
      </c>
      <c r="CE23" s="812" t="e">
        <f>'２①②③、３②（再掲）、４②③'!CE23</f>
        <v>#VALUE!</v>
      </c>
      <c r="CF23" s="633" t="e">
        <f>'２①②③、３②（再掲）、４②③'!CF23</f>
        <v>#VALUE!</v>
      </c>
      <c r="CG23" s="942" t="str">
        <f>'２①②③、３②（再掲）、４②③'!$A$1</f>
        <v>Ver 06.00</v>
      </c>
    </row>
    <row r="24" spans="1:85" s="410" customFormat="1" ht="18.75" customHeight="1">
      <c r="A24" s="943" t="str">
        <f>'２①②③、３②（再掲）、４②③'!A29</f>
        <v/>
      </c>
      <c r="B24" s="661" t="str">
        <f>'２①②③、３②（再掲）、４②③'!B29</f>
        <v/>
      </c>
      <c r="C24" s="661" t="str">
        <f>'２①②③、３②（再掲）、４②③'!C29</f>
        <v/>
      </c>
      <c r="D24" s="661" t="str">
        <f>'２①②③、３②（再掲）、４②③'!D29</f>
        <v/>
      </c>
      <c r="E24" s="661" t="str">
        <f>'２①②③、３②（再掲）、４②③'!E29</f>
        <v/>
      </c>
      <c r="F24" s="661">
        <f>'２①②③、３②（再掲）、４②③'!F29</f>
        <v>0</v>
      </c>
      <c r="G24" s="661">
        <f>'２①②③、３②（再掲）、４②③'!G29</f>
        <v>0</v>
      </c>
      <c r="H24" s="661">
        <f>'２①②③、３②（再掲）、４②③'!H29</f>
        <v>0</v>
      </c>
      <c r="I24" s="944" t="str">
        <f>'２①②③、３②（再掲）、４②③'!I29</f>
        <v>非適</v>
      </c>
      <c r="J24" s="674">
        <f>'２①②③、３②（再掲）、４②③'!J29</f>
        <v>0</v>
      </c>
      <c r="K24" s="787">
        <f>'２①②③、３②（再掲）、４②③'!K29</f>
        <v>0</v>
      </c>
      <c r="L24" s="787">
        <f>'２①②③、３②（再掲）、４②③'!L29</f>
        <v>0</v>
      </c>
      <c r="M24" s="787">
        <f>'２①②③、３②（再掲）、４②③'!M29</f>
        <v>0</v>
      </c>
      <c r="N24" s="787">
        <f>'２①②③、３②（再掲）、４②③'!N29</f>
        <v>0</v>
      </c>
      <c r="O24" s="787">
        <f>'２①②③、３②（再掲）、４②③'!O29</f>
        <v>0</v>
      </c>
      <c r="P24" s="787">
        <f>'２①②③、３②（再掲）、４②③'!P29</f>
        <v>0</v>
      </c>
      <c r="Q24" s="787">
        <f>'２①②③、３②（再掲）、４②③'!Q29</f>
        <v>0</v>
      </c>
      <c r="R24" s="787">
        <f>'２①②③、３②（再掲）、４②③'!R29</f>
        <v>0</v>
      </c>
      <c r="S24" s="787">
        <f>'２①②③、３②（再掲）、４②③'!S29</f>
        <v>0</v>
      </c>
      <c r="T24" s="787">
        <f>'２①②③、３②（再掲）、４②③'!T29</f>
        <v>0</v>
      </c>
      <c r="U24" s="787">
        <f>'２①②③、３②（再掲）、４②③'!U29</f>
        <v>0</v>
      </c>
      <c r="V24" s="787" t="str">
        <f>'２①②③、３②（再掲）、４②③'!V29</f>
        <v>-</v>
      </c>
      <c r="W24" s="787">
        <f>'２①②③、３②（再掲）、４②③'!W29</f>
        <v>0</v>
      </c>
      <c r="X24" s="787">
        <f>'２①②③、３②（再掲）、４②③'!X29</f>
        <v>0</v>
      </c>
      <c r="Y24" s="945" t="str">
        <f>'２①②③、３②（再掲）、４②③'!Y29</f>
        <v>-</v>
      </c>
      <c r="Z24" s="787">
        <f>'２①②③、３②（再掲）、４②③'!Z29</f>
        <v>0</v>
      </c>
      <c r="AA24" s="787" t="e">
        <f>'２①②③、３②（再掲）、４②③'!AA29</f>
        <v>#VALUE!</v>
      </c>
      <c r="AB24" s="787" t="e">
        <f>'２①②③、３②（再掲）、４②③'!AB29</f>
        <v>#VALUE!</v>
      </c>
      <c r="AC24" s="787">
        <f>'２①②③、３②（再掲）、４②③'!AC29</f>
        <v>0</v>
      </c>
      <c r="AD24" s="787">
        <f>'２①②③、３②（再掲）、４②③'!AD29</f>
        <v>0</v>
      </c>
      <c r="AE24" s="787">
        <f>'２①②③、３②（再掲）、４②③'!AE29</f>
        <v>0</v>
      </c>
      <c r="AF24" s="787" t="str">
        <f>'２①②③、３②（再掲）、４②③'!AF29</f>
        <v>***</v>
      </c>
      <c r="AG24" s="787" t="str">
        <f>'２①②③、３②（再掲）、４②③'!AG29</f>
        <v>***</v>
      </c>
      <c r="AH24" s="787" t="str">
        <f>'２①②③、３②（再掲）、４②③'!AH29</f>
        <v>-</v>
      </c>
      <c r="AI24" s="787" t="e">
        <f>'２①②③、３②（再掲）、４②③'!AI29</f>
        <v>#VALUE!</v>
      </c>
      <c r="AJ24" s="787" t="str">
        <f>'２①②③、３②（再掲）、４②③'!AJ29</f>
        <v>***</v>
      </c>
      <c r="AK24" s="787" t="e">
        <f>'２①②③、３②（再掲）、４②③'!AK29</f>
        <v>#VALUE!</v>
      </c>
      <c r="AL24" s="684" t="str">
        <f>'２①②③、３②（再掲）、４②③'!AL29</f>
        <v>-</v>
      </c>
      <c r="AM24" s="787">
        <f>'２①②③、３②（再掲）、４②③'!AM29</f>
        <v>0</v>
      </c>
      <c r="AN24" s="749" t="str">
        <f>'２①②③、３②（再掲）、４②③'!AN29</f>
        <v>-</v>
      </c>
      <c r="AO24" s="788">
        <f>'２①②③、３②（再掲）、４②③'!AO29</f>
        <v>0</v>
      </c>
      <c r="AP24" s="787">
        <f>'２①②③、３②（再掲）、４②③'!AP29</f>
        <v>0</v>
      </c>
      <c r="AQ24" s="787" t="str">
        <f>'２①②③、３②（再掲）、４②③'!AQ29</f>
        <v>***</v>
      </c>
      <c r="AR24" s="787">
        <f>'２①②③、３②（再掲）、４②③'!AR29</f>
        <v>0</v>
      </c>
      <c r="AS24" s="787">
        <f>'２①②③、３②（再掲）、４②③'!AS29</f>
        <v>0</v>
      </c>
      <c r="AT24" s="787">
        <f>'２①②③、３②（再掲）、４②③'!AT29</f>
        <v>0</v>
      </c>
      <c r="AU24" s="787">
        <f>'２①②③、３②（再掲）、４②③'!AU29</f>
        <v>0</v>
      </c>
      <c r="AV24" s="787">
        <f>'２①②③、３②（再掲）、４②③'!AV29</f>
        <v>0</v>
      </c>
      <c r="AW24" s="787">
        <f>'２①②③、３②（再掲）、４②③'!AW29</f>
        <v>0</v>
      </c>
      <c r="AX24" s="946">
        <f>'２①②③、３②（再掲）、４②③'!AX29</f>
        <v>0</v>
      </c>
      <c r="AY24" s="945">
        <f>'２①②③、３②（再掲）、４②③'!AY29</f>
        <v>0</v>
      </c>
      <c r="AZ24" s="945">
        <f>'２①②③、３②（再掲）、４②③'!AZ29</f>
        <v>0</v>
      </c>
      <c r="BA24" s="945">
        <f>'２①②③、３②（再掲）、４②③'!BA29</f>
        <v>0</v>
      </c>
      <c r="BB24" s="945">
        <f>'２①②③、３②（再掲）、４②③'!BB29</f>
        <v>0</v>
      </c>
      <c r="BC24" s="945" t="str">
        <f>'２①②③、３②（再掲）、４②③'!BC29</f>
        <v>***</v>
      </c>
      <c r="BD24" s="788">
        <f>'２①②③、３②（再掲）、４②③'!BD29</f>
        <v>0</v>
      </c>
      <c r="BE24" s="787">
        <f>'２①②③、３②（再掲）、４②③'!BE29</f>
        <v>0</v>
      </c>
      <c r="BF24" s="947">
        <f>'２①②③、３②（再掲）、４②③'!BF29</f>
        <v>0</v>
      </c>
      <c r="BG24" s="946">
        <f>'２①②③、３②（再掲）、４②③'!BG29</f>
        <v>0</v>
      </c>
      <c r="BH24" s="945">
        <f>'２①②③、３②（再掲）、４②③'!BH29</f>
        <v>0</v>
      </c>
      <c r="BI24" s="948">
        <f>'２①②③、３②（再掲）、４②③'!BI29</f>
        <v>0</v>
      </c>
      <c r="BJ24" s="945">
        <f>'２①②③、３②（再掲）、４②③'!BJ29</f>
        <v>0</v>
      </c>
      <c r="BK24" s="945">
        <f>'２①②③、３②（再掲）、４②③'!BK29</f>
        <v>0</v>
      </c>
      <c r="BL24" s="945">
        <f>'２①②③、３②（再掲）、４②③'!BL29</f>
        <v>0</v>
      </c>
      <c r="BM24" s="945">
        <f>'２①②③、３②（再掲）、４②③'!BM29</f>
        <v>0</v>
      </c>
      <c r="BN24" s="945">
        <f>'２①②③、３②（再掲）、４②③'!BN29</f>
        <v>0</v>
      </c>
      <c r="BO24" s="788">
        <f>'２①②③、３②（再掲）、４②③'!BO29</f>
        <v>0</v>
      </c>
      <c r="BP24" s="787">
        <f>'２①②③、３②（再掲）、４②③'!BP29</f>
        <v>0</v>
      </c>
      <c r="BQ24" s="787">
        <f>'２①②③、３②（再掲）、４②③'!BQ29</f>
        <v>0</v>
      </c>
      <c r="BR24" s="787">
        <f>'２①②③、３②（再掲）、４②③'!BR29</f>
        <v>0</v>
      </c>
      <c r="BS24" s="787" t="str">
        <f>'２①②③、３②（再掲）、４②③'!BS29</f>
        <v>***</v>
      </c>
      <c r="BT24" s="787" t="str">
        <f>'２①②③、３②（再掲）、４②③'!BT29</f>
        <v>***</v>
      </c>
      <c r="BU24" s="787" t="str">
        <f>'２①②③、３②（再掲）、４②③'!BU29</f>
        <v>***</v>
      </c>
      <c r="BV24" s="787" t="str">
        <f>'２①②③、３②（再掲）、４②③'!BV29</f>
        <v>***</v>
      </c>
      <c r="BW24" s="787" t="str">
        <f>'２①②③、３②（再掲）、４②③'!BW29</f>
        <v>***</v>
      </c>
      <c r="BX24" s="787" t="str">
        <f>'２①②③、３②（再掲）、４②③'!BX29</f>
        <v>***</v>
      </c>
      <c r="BY24" s="787" t="str">
        <f>'２①②③、３②（再掲）、４②③'!BY29</f>
        <v>***</v>
      </c>
      <c r="BZ24" s="787" t="str">
        <f>'２①②③、３②（再掲）、４②③'!BZ29</f>
        <v>***</v>
      </c>
      <c r="CA24" s="787" t="str">
        <f>'２①②③、３②（再掲）、４②③'!CA29</f>
        <v>***</v>
      </c>
      <c r="CB24" s="787" t="str">
        <f>'２①②③、３②（再掲）、４②③'!CB29</f>
        <v>***</v>
      </c>
      <c r="CC24" s="787">
        <f>'２①②③、３②（再掲）、４②③'!CC29</f>
        <v>0</v>
      </c>
      <c r="CD24" s="949">
        <f>'２①②③、３②（再掲）、４②③'!CD29</f>
        <v>0</v>
      </c>
      <c r="CE24" s="630" t="e">
        <f>'２①②③、３②（再掲）、４②③'!CE29</f>
        <v>#VALUE!</v>
      </c>
      <c r="CF24" s="631" t="e">
        <f>'２①②③、３②（再掲）、４②③'!CF29</f>
        <v>#VALUE!</v>
      </c>
      <c r="CG24" s="950" t="str">
        <f>'２①②③、３②（再掲）、４②③'!$A$1</f>
        <v>Ver 06.00</v>
      </c>
    </row>
    <row r="25" spans="1:85" s="410" customFormat="1" ht="18.75" customHeight="1">
      <c r="A25" s="658" t="str">
        <f>'２①②③、３②（再掲）、４②③'!A30</f>
        <v/>
      </c>
      <c r="B25" s="662" t="str">
        <f>'２①②③、３②（再掲）、４②③'!B30</f>
        <v/>
      </c>
      <c r="C25" s="665" t="str">
        <f>'２①②③、３②（再掲）、４②③'!C30</f>
        <v/>
      </c>
      <c r="D25" s="662" t="str">
        <f>'２①②③、３②（再掲）、４②③'!D30</f>
        <v/>
      </c>
      <c r="E25" s="632" t="str">
        <f>'２①②③、３②（再掲）、４②③'!E30</f>
        <v/>
      </c>
      <c r="F25" s="665">
        <f>'２①②③、３②（再掲）、４②③'!F30</f>
        <v>0</v>
      </c>
      <c r="G25" s="662">
        <f>'２①②③、３②（再掲）、４②③'!G30</f>
        <v>0</v>
      </c>
      <c r="H25" s="662">
        <f>'２①②③、３②（再掲）、４②③'!H30</f>
        <v>0</v>
      </c>
      <c r="I25" s="951" t="str">
        <f>'２①②③、３②（再掲）、４②③'!I30</f>
        <v>非適</v>
      </c>
      <c r="J25" s="673">
        <f>'２①②③、３②（再掲）、４②③'!J30</f>
        <v>0</v>
      </c>
      <c r="K25" s="680">
        <f>'２①②③、３②（再掲）、４②③'!K30</f>
        <v>0</v>
      </c>
      <c r="L25" s="680">
        <f>'２①②③、３②（再掲）、４②③'!L30</f>
        <v>0</v>
      </c>
      <c r="M25" s="680">
        <f>'２①②③、３②（再掲）、４②③'!M30</f>
        <v>0</v>
      </c>
      <c r="N25" s="680">
        <f>'２①②③、３②（再掲）、４②③'!N30</f>
        <v>0</v>
      </c>
      <c r="O25" s="680">
        <f>'２①②③、３②（再掲）、４②③'!O30</f>
        <v>0</v>
      </c>
      <c r="P25" s="933">
        <f>'２①②③、３②（再掲）、４②③'!P30</f>
        <v>0</v>
      </c>
      <c r="Q25" s="925">
        <f>'２①②③、３②（再掲）、４②③'!Q30</f>
        <v>0</v>
      </c>
      <c r="R25" s="680">
        <f>'２①②③、３②（再掲）、４②③'!R30</f>
        <v>0</v>
      </c>
      <c r="S25" s="677">
        <f>'２①②③、３②（再掲）、４②③'!S30</f>
        <v>0</v>
      </c>
      <c r="T25" s="680">
        <f>'２①②③、３②（再掲）、４②③'!T30</f>
        <v>0</v>
      </c>
      <c r="U25" s="680">
        <f>'２①②③、３②（再掲）、４②③'!U30</f>
        <v>0</v>
      </c>
      <c r="V25" s="680" t="str">
        <f>'２①②③、３②（再掲）、４②③'!V30</f>
        <v>-</v>
      </c>
      <c r="W25" s="925">
        <f>'２①②③、３②（再掲）、４②③'!W30</f>
        <v>0</v>
      </c>
      <c r="X25" s="925">
        <f>'２①②③、３②（再掲）、４②③'!X30</f>
        <v>0</v>
      </c>
      <c r="Y25" s="925" t="str">
        <f>'２①②③、３②（再掲）、４②③'!Y30</f>
        <v>-</v>
      </c>
      <c r="Z25" s="680">
        <f>'２①②③、３②（再掲）、４②③'!Z30</f>
        <v>0</v>
      </c>
      <c r="AA25" s="680" t="e">
        <f>'２①②③、３②（再掲）、４②③'!AA30</f>
        <v>#VALUE!</v>
      </c>
      <c r="AB25" s="680" t="e">
        <f>'２①②③、３②（再掲）、４②③'!AB30</f>
        <v>#VALUE!</v>
      </c>
      <c r="AC25" s="677">
        <f>'２①②③、３②（再掲）、４②③'!AC30</f>
        <v>0</v>
      </c>
      <c r="AD25" s="680">
        <f>'２①②③、３②（再掲）、４②③'!AD30</f>
        <v>0</v>
      </c>
      <c r="AE25" s="934">
        <f>'２①②③、３②（再掲）、４②③'!AE30</f>
        <v>0</v>
      </c>
      <c r="AF25" s="925" t="str">
        <f>'２①②③、３②（再掲）、４②③'!AF30</f>
        <v>***</v>
      </c>
      <c r="AG25" s="680" t="str">
        <f>'２①②③、３②（再掲）、４②③'!AG30</f>
        <v>***</v>
      </c>
      <c r="AH25" s="680" t="str">
        <f>'２①②③、３②（再掲）、４②③'!AH30</f>
        <v>-</v>
      </c>
      <c r="AI25" s="747" t="e">
        <f>'２①②③、３②（再掲）、４②③'!AI30</f>
        <v>#VALUE!</v>
      </c>
      <c r="AJ25" s="680" t="str">
        <f>'２①②③、３②（再掲）、４②③'!AJ30</f>
        <v>***</v>
      </c>
      <c r="AK25" s="748" t="e">
        <f>'２①②③、３②（再掲）、４②③'!AK30</f>
        <v>#VALUE!</v>
      </c>
      <c r="AL25" s="682" t="str">
        <f>'２①②③、３②（再掲）、４②③'!AL30</f>
        <v>-</v>
      </c>
      <c r="AM25" s="680">
        <f>'２①②③、３②（再掲）、４②③'!AM30</f>
        <v>0</v>
      </c>
      <c r="AN25" s="748" t="str">
        <f>'２①②③、３②（再掲）、４②③'!AN30</f>
        <v>-</v>
      </c>
      <c r="AO25" s="673">
        <f>'２①②③、３②（再掲）、４②③'!AO30</f>
        <v>0</v>
      </c>
      <c r="AP25" s="680">
        <f>'２①②③、３②（再掲）、４②③'!AP30</f>
        <v>0</v>
      </c>
      <c r="AQ25" s="935" t="str">
        <f>'２①②③、３②（再掲）、４②③'!AQ30</f>
        <v>***</v>
      </c>
      <c r="AR25" s="680">
        <f>'２①②③、３②（再掲）、４②③'!AR30</f>
        <v>0</v>
      </c>
      <c r="AS25" s="935">
        <f>'２①②③、３②（再掲）、４②③'!AS30</f>
        <v>0</v>
      </c>
      <c r="AT25" s="925">
        <f>'２①②③、３②（再掲）、４②③'!AT30</f>
        <v>0</v>
      </c>
      <c r="AU25" s="680">
        <f>'２①②③、３②（再掲）、４②③'!AU30</f>
        <v>0</v>
      </c>
      <c r="AV25" s="677">
        <f>'２①②③、３②（再掲）、４②③'!AV30</f>
        <v>0</v>
      </c>
      <c r="AW25" s="936">
        <f>'２①②③、３②（再掲）、４②③'!AW30</f>
        <v>0</v>
      </c>
      <c r="AX25" s="937">
        <f>'２①②③、３②（再掲）、４②③'!AX30</f>
        <v>0</v>
      </c>
      <c r="AY25" s="925">
        <f>'２①②③、３②（再掲）、４②③'!AY30</f>
        <v>0</v>
      </c>
      <c r="AZ25" s="789">
        <f>'２①②③、３②（再掲）、４②③'!AZ30</f>
        <v>0</v>
      </c>
      <c r="BA25" s="925">
        <f>'２①②③、３②（再掲）、４②③'!BA30</f>
        <v>0</v>
      </c>
      <c r="BB25" s="925">
        <f>'２①②③、３②（再掲）、４②③'!BB30</f>
        <v>0</v>
      </c>
      <c r="BC25" s="938" t="str">
        <f>'２①②③、３②（再掲）、４②③'!BC30</f>
        <v>***</v>
      </c>
      <c r="BD25" s="673">
        <f>'２①②③、３②（再掲）、４②③'!BD30</f>
        <v>0</v>
      </c>
      <c r="BE25" s="680">
        <f>'２①②③、３②（再掲）、４②③'!BE30</f>
        <v>0</v>
      </c>
      <c r="BF25" s="939">
        <f>'２①②③、３②（再掲）、４②③'!BF30</f>
        <v>0</v>
      </c>
      <c r="BG25" s="937">
        <f>'２①②③、３②（再掲）、４②③'!BG30</f>
        <v>0</v>
      </c>
      <c r="BH25" s="925">
        <f>'２①②③、３②（再掲）、４②③'!BH30</f>
        <v>0</v>
      </c>
      <c r="BI25" s="940">
        <f>'２①②③、３②（再掲）、４②③'!BI30</f>
        <v>0</v>
      </c>
      <c r="BJ25" s="925">
        <f>'２①②③、３②（再掲）、４②③'!BJ30</f>
        <v>0</v>
      </c>
      <c r="BK25" s="789">
        <f>'２①②③、３②（再掲）、４②③'!BK30</f>
        <v>0</v>
      </c>
      <c r="BL25" s="925">
        <f>'２①②③、３②（再掲）、４②③'!BL30</f>
        <v>0</v>
      </c>
      <c r="BM25" s="925">
        <f>'２①②③、３②（再掲）、４②③'!BM30</f>
        <v>0</v>
      </c>
      <c r="BN25" s="750">
        <f>'２①②③、３②（再掲）、４②③'!BN30</f>
        <v>0</v>
      </c>
      <c r="BO25" s="788">
        <f>'２①②③、３②（再掲）、４②③'!BO30</f>
        <v>0</v>
      </c>
      <c r="BP25" s="680">
        <f>'２①②③、３②（再掲）、４②③'!BP30</f>
        <v>0</v>
      </c>
      <c r="BQ25" s="680">
        <f>'２①②③、３②（再掲）、４②③'!BQ30</f>
        <v>0</v>
      </c>
      <c r="BR25" s="680">
        <f>'２①②③、３②（再掲）、４②③'!BR30</f>
        <v>0</v>
      </c>
      <c r="BS25" s="677" t="str">
        <f>'２①②③、３②（再掲）、４②③'!BS30</f>
        <v>***</v>
      </c>
      <c r="BT25" s="680" t="str">
        <f>'２①②③、３②（再掲）、４②③'!BT30</f>
        <v>***</v>
      </c>
      <c r="BU25" s="680" t="str">
        <f>'２①②③、３②（再掲）、４②③'!BU30</f>
        <v>***</v>
      </c>
      <c r="BV25" s="677" t="str">
        <f>'２①②③、３②（再掲）、４②③'!BV30</f>
        <v>***</v>
      </c>
      <c r="BW25" s="680" t="str">
        <f>'２①②③、３②（再掲）、４②③'!BW30</f>
        <v>***</v>
      </c>
      <c r="BX25" s="680" t="str">
        <f>'２①②③、３②（再掲）、４②③'!BX30</f>
        <v>***</v>
      </c>
      <c r="BY25" s="933" t="str">
        <f>'２①②③、３②（再掲）、４②③'!BY30</f>
        <v>***</v>
      </c>
      <c r="BZ25" s="680" t="str">
        <f>'２①②③、３②（再掲）、４②③'!BZ30</f>
        <v>***</v>
      </c>
      <c r="CA25" s="789" t="str">
        <f>'２①②③、３②（再掲）、４②③'!CA30</f>
        <v>***</v>
      </c>
      <c r="CB25" s="680" t="str">
        <f>'２①②③、３②（再掲）、４②③'!CB30</f>
        <v>***</v>
      </c>
      <c r="CC25" s="667">
        <f>'２①②③、３②（再掲）、４②③'!CC30</f>
        <v>0</v>
      </c>
      <c r="CD25" s="941">
        <f>'２①②③、３②（再掲）、４②③'!CD30</f>
        <v>0</v>
      </c>
      <c r="CE25" s="630" t="e">
        <f>'２①②③、３②（再掲）、４②③'!CE30</f>
        <v>#VALUE!</v>
      </c>
      <c r="CF25" s="633" t="e">
        <f>'２①②③、３②（再掲）、４②③'!CF30</f>
        <v>#VALUE!</v>
      </c>
      <c r="CG25" s="952" t="str">
        <f>'２①②③、３②（再掲）、４②③'!$A$1</f>
        <v>Ver 06.00</v>
      </c>
    </row>
    <row r="26" spans="1:85" s="410" customFormat="1" ht="18.75" customHeight="1">
      <c r="A26" s="658" t="str">
        <f>'２①②③、３②（再掲）、４②③'!A31</f>
        <v/>
      </c>
      <c r="B26" s="662" t="str">
        <f>'２①②③、３②（再掲）、４②③'!B31</f>
        <v/>
      </c>
      <c r="C26" s="665" t="str">
        <f>'２①②③、３②（再掲）、４②③'!C31</f>
        <v/>
      </c>
      <c r="D26" s="662" t="str">
        <f>'２①②③、３②（再掲）、４②③'!D31</f>
        <v/>
      </c>
      <c r="E26" s="632" t="str">
        <f>'２①②③、３②（再掲）、４②③'!E31</f>
        <v/>
      </c>
      <c r="F26" s="665">
        <f>'２①②③、３②（再掲）、４②③'!F31</f>
        <v>0</v>
      </c>
      <c r="G26" s="662">
        <f>'２①②③、３②（再掲）、４②③'!G31</f>
        <v>0</v>
      </c>
      <c r="H26" s="662">
        <f>'２①②③、３②（再掲）、４②③'!H31</f>
        <v>0</v>
      </c>
      <c r="I26" s="951" t="str">
        <f>'２①②③、３②（再掲）、４②③'!I31</f>
        <v>非適</v>
      </c>
      <c r="J26" s="673">
        <f>'２①②③、３②（再掲）、４②③'!J31</f>
        <v>0</v>
      </c>
      <c r="K26" s="680">
        <f>'２①②③、３②（再掲）、４②③'!K31</f>
        <v>0</v>
      </c>
      <c r="L26" s="680">
        <f>'２①②③、３②（再掲）、４②③'!L31</f>
        <v>0</v>
      </c>
      <c r="M26" s="680">
        <f>'２①②③、３②（再掲）、４②③'!M31</f>
        <v>0</v>
      </c>
      <c r="N26" s="680">
        <f>'２①②③、３②（再掲）、４②③'!N31</f>
        <v>0</v>
      </c>
      <c r="O26" s="787">
        <f>'２①②③、３②（再掲）、４②③'!O31</f>
        <v>0</v>
      </c>
      <c r="P26" s="933">
        <f>'２①②③、３②（再掲）、４②③'!P31</f>
        <v>0</v>
      </c>
      <c r="Q26" s="925">
        <f>'２①②③、３②（再掲）、４②③'!Q31</f>
        <v>0</v>
      </c>
      <c r="R26" s="680">
        <f>'２①②③、３②（再掲）、４②③'!R31</f>
        <v>0</v>
      </c>
      <c r="S26" s="677">
        <f>'２①②③、３②（再掲）、４②③'!S31</f>
        <v>0</v>
      </c>
      <c r="T26" s="680">
        <f>'２①②③、３②（再掲）、４②③'!T31</f>
        <v>0</v>
      </c>
      <c r="U26" s="680">
        <f>'２①②③、３②（再掲）、４②③'!U31</f>
        <v>0</v>
      </c>
      <c r="V26" s="680" t="str">
        <f>'２①②③、３②（再掲）、４②③'!V31</f>
        <v>-</v>
      </c>
      <c r="W26" s="925">
        <f>'２①②③、３②（再掲）、４②③'!W31</f>
        <v>0</v>
      </c>
      <c r="X26" s="925">
        <f>'２①②③、３②（再掲）、４②③'!X31</f>
        <v>0</v>
      </c>
      <c r="Y26" s="925" t="str">
        <f>'２①②③、３②（再掲）、４②③'!Y31</f>
        <v>-</v>
      </c>
      <c r="Z26" s="680">
        <f>'２①②③、３②（再掲）、４②③'!Z31</f>
        <v>0</v>
      </c>
      <c r="AA26" s="680" t="e">
        <f>'２①②③、３②（再掲）、４②③'!AA31</f>
        <v>#VALUE!</v>
      </c>
      <c r="AB26" s="680" t="e">
        <f>'２①②③、３②（再掲）、４②③'!AB31</f>
        <v>#VALUE!</v>
      </c>
      <c r="AC26" s="677">
        <f>'２①②③、３②（再掲）、４②③'!AC31</f>
        <v>0</v>
      </c>
      <c r="AD26" s="680">
        <f>'２①②③、３②（再掲）、４②③'!AD31</f>
        <v>0</v>
      </c>
      <c r="AE26" s="934">
        <f>'２①②③、３②（再掲）、４②③'!AE31</f>
        <v>0</v>
      </c>
      <c r="AF26" s="925" t="str">
        <f>'２①②③、３②（再掲）、４②③'!AF31</f>
        <v>***</v>
      </c>
      <c r="AG26" s="680" t="str">
        <f>'２①②③、３②（再掲）、４②③'!AG31</f>
        <v>***</v>
      </c>
      <c r="AH26" s="680" t="str">
        <f>'２①②③、３②（再掲）、４②③'!AH31</f>
        <v>-</v>
      </c>
      <c r="AI26" s="747" t="e">
        <f>'２①②③、３②（再掲）、４②③'!AI31</f>
        <v>#VALUE!</v>
      </c>
      <c r="AJ26" s="680" t="str">
        <f>'２①②③、３②（再掲）、４②③'!AJ31</f>
        <v>***</v>
      </c>
      <c r="AK26" s="748" t="e">
        <f>'２①②③、３②（再掲）、４②③'!AK31</f>
        <v>#VALUE!</v>
      </c>
      <c r="AL26" s="682" t="str">
        <f>'２①②③、３②（再掲）、４②③'!AL31</f>
        <v>-</v>
      </c>
      <c r="AM26" s="680">
        <f>'２①②③、３②（再掲）、４②③'!AM31</f>
        <v>0</v>
      </c>
      <c r="AN26" s="748" t="str">
        <f>'２①②③、３②（再掲）、４②③'!AN31</f>
        <v>-</v>
      </c>
      <c r="AO26" s="673">
        <f>'２①②③、３②（再掲）、４②③'!AO31</f>
        <v>0</v>
      </c>
      <c r="AP26" s="680">
        <f>'２①②③、３②（再掲）、４②③'!AP31</f>
        <v>0</v>
      </c>
      <c r="AQ26" s="935" t="str">
        <f>'２①②③、３②（再掲）、４②③'!AQ31</f>
        <v>***</v>
      </c>
      <c r="AR26" s="680">
        <f>'２①②③、３②（再掲）、４②③'!AR31</f>
        <v>0</v>
      </c>
      <c r="AS26" s="935">
        <f>'２①②③、３②（再掲）、４②③'!AS31</f>
        <v>0</v>
      </c>
      <c r="AT26" s="925">
        <f>'２①②③、３②（再掲）、４②③'!AT31</f>
        <v>0</v>
      </c>
      <c r="AU26" s="680">
        <f>'２①②③、３②（再掲）、４②③'!AU31</f>
        <v>0</v>
      </c>
      <c r="AV26" s="677">
        <f>'２①②③、３②（再掲）、４②③'!AV31</f>
        <v>0</v>
      </c>
      <c r="AW26" s="936">
        <f>'２①②③、３②（再掲）、４②③'!AW31</f>
        <v>0</v>
      </c>
      <c r="AX26" s="937">
        <f>'２①②③、３②（再掲）、４②③'!AX31</f>
        <v>0</v>
      </c>
      <c r="AY26" s="925">
        <f>'２①②③、３②（再掲）、４②③'!AY31</f>
        <v>0</v>
      </c>
      <c r="AZ26" s="789">
        <f>'２①②③、３②（再掲）、４②③'!AZ31</f>
        <v>0</v>
      </c>
      <c r="BA26" s="925">
        <f>'２①②③、３②（再掲）、４②③'!BA31</f>
        <v>0</v>
      </c>
      <c r="BB26" s="925">
        <f>'２①②③、３②（再掲）、４②③'!BB31</f>
        <v>0</v>
      </c>
      <c r="BC26" s="938" t="str">
        <f>'２①②③、３②（再掲）、４②③'!BC31</f>
        <v>***</v>
      </c>
      <c r="BD26" s="673">
        <f>'２①②③、３②（再掲）、４②③'!BD31</f>
        <v>0</v>
      </c>
      <c r="BE26" s="680">
        <f>'２①②③、３②（再掲）、４②③'!BE31</f>
        <v>0</v>
      </c>
      <c r="BF26" s="939">
        <f>'２①②③、３②（再掲）、４②③'!BF31</f>
        <v>0</v>
      </c>
      <c r="BG26" s="937">
        <f>'２①②③、３②（再掲）、４②③'!BG31</f>
        <v>0</v>
      </c>
      <c r="BH26" s="925">
        <f>'２①②③、３②（再掲）、４②③'!BH31</f>
        <v>0</v>
      </c>
      <c r="BI26" s="940">
        <f>'２①②③、３②（再掲）、４②③'!BI31</f>
        <v>0</v>
      </c>
      <c r="BJ26" s="925">
        <f>'２①②③、３②（再掲）、４②③'!BJ31</f>
        <v>0</v>
      </c>
      <c r="BK26" s="789">
        <f>'２①②③、３②（再掲）、４②③'!BK31</f>
        <v>0</v>
      </c>
      <c r="BL26" s="925">
        <f>'２①②③、３②（再掲）、４②③'!BL31</f>
        <v>0</v>
      </c>
      <c r="BM26" s="925">
        <f>'２①②③、３②（再掲）、４②③'!BM31</f>
        <v>0</v>
      </c>
      <c r="BN26" s="750">
        <f>'２①②③、３②（再掲）、４②③'!BN31</f>
        <v>0</v>
      </c>
      <c r="BO26" s="788">
        <f>'２①②③、３②（再掲）、４②③'!BO31</f>
        <v>0</v>
      </c>
      <c r="BP26" s="680">
        <f>'２①②③、３②（再掲）、４②③'!BP31</f>
        <v>0</v>
      </c>
      <c r="BQ26" s="787">
        <f>'２①②③、３②（再掲）、４②③'!BQ31</f>
        <v>0</v>
      </c>
      <c r="BR26" s="787">
        <f>'２①②③、３②（再掲）、４②③'!BR31</f>
        <v>0</v>
      </c>
      <c r="BS26" s="677" t="str">
        <f>'２①②③、３②（再掲）、４②③'!BS31</f>
        <v>***</v>
      </c>
      <c r="BT26" s="680" t="str">
        <f>'２①②③、３②（再掲）、４②③'!BT31</f>
        <v>***</v>
      </c>
      <c r="BU26" s="680" t="str">
        <f>'２①②③、３②（再掲）、４②③'!BU31</f>
        <v>***</v>
      </c>
      <c r="BV26" s="677" t="str">
        <f>'２①②③、３②（再掲）、４②③'!BV31</f>
        <v>***</v>
      </c>
      <c r="BW26" s="680" t="str">
        <f>'２①②③、３②（再掲）、４②③'!BW31</f>
        <v>***</v>
      </c>
      <c r="BX26" s="680" t="str">
        <f>'２①②③、３②（再掲）、４②③'!BX31</f>
        <v>***</v>
      </c>
      <c r="BY26" s="933" t="str">
        <f>'２①②③、３②（再掲）、４②③'!BY31</f>
        <v>***</v>
      </c>
      <c r="BZ26" s="680" t="str">
        <f>'２①②③、３②（再掲）、４②③'!BZ31</f>
        <v>***</v>
      </c>
      <c r="CA26" s="789" t="str">
        <f>'２①②③、３②（再掲）、４②③'!CA31</f>
        <v>***</v>
      </c>
      <c r="CB26" s="680" t="str">
        <f>'２①②③、３②（再掲）、４②③'!CB31</f>
        <v>***</v>
      </c>
      <c r="CC26" s="667">
        <f>'２①②③、３②（再掲）、４②③'!CC31</f>
        <v>0</v>
      </c>
      <c r="CD26" s="941">
        <f>'２①②③、３②（再掲）、４②③'!CD31</f>
        <v>0</v>
      </c>
      <c r="CE26" s="630" t="e">
        <f>'２①②③、３②（再掲）、４②③'!CE31</f>
        <v>#VALUE!</v>
      </c>
      <c r="CF26" s="633" t="e">
        <f>'２①②③、３②（再掲）、４②③'!CF31</f>
        <v>#VALUE!</v>
      </c>
      <c r="CG26" s="952" t="str">
        <f>'２①②③、３②（再掲）、４②③'!$A$1</f>
        <v>Ver 06.00</v>
      </c>
    </row>
    <row r="27" spans="1:85" s="410" customFormat="1" ht="18.75" customHeight="1">
      <c r="A27" s="658" t="str">
        <f>'２①②③、３②（再掲）、４②③'!A32</f>
        <v/>
      </c>
      <c r="B27" s="662" t="str">
        <f>'２①②③、３②（再掲）、４②③'!B32</f>
        <v/>
      </c>
      <c r="C27" s="665" t="str">
        <f>'２①②③、３②（再掲）、４②③'!C32</f>
        <v/>
      </c>
      <c r="D27" s="662" t="str">
        <f>'２①②③、３②（再掲）、４②③'!D32</f>
        <v/>
      </c>
      <c r="E27" s="632" t="str">
        <f>'２①②③、３②（再掲）、４②③'!E32</f>
        <v/>
      </c>
      <c r="F27" s="665">
        <f>'２①②③、３②（再掲）、４②③'!F32</f>
        <v>0</v>
      </c>
      <c r="G27" s="662">
        <f>'２①②③、３②（再掲）、４②③'!G32</f>
        <v>0</v>
      </c>
      <c r="H27" s="662">
        <f>'２①②③、３②（再掲）、４②③'!H32</f>
        <v>0</v>
      </c>
      <c r="I27" s="951" t="str">
        <f>'２①②③、３②（再掲）、４②③'!I32</f>
        <v>非適</v>
      </c>
      <c r="J27" s="673">
        <f>'２①②③、３②（再掲）、４②③'!J32</f>
        <v>0</v>
      </c>
      <c r="K27" s="680">
        <f>'２①②③、３②（再掲）、４②③'!K32</f>
        <v>0</v>
      </c>
      <c r="L27" s="680">
        <f>'２①②③、３②（再掲）、４②③'!L32</f>
        <v>0</v>
      </c>
      <c r="M27" s="680">
        <f>'２①②③、３②（再掲）、４②③'!M32</f>
        <v>0</v>
      </c>
      <c r="N27" s="680">
        <f>'２①②③、３②（再掲）、４②③'!N32</f>
        <v>0</v>
      </c>
      <c r="O27" s="680">
        <f>'２①②③、３②（再掲）、４②③'!O32</f>
        <v>0</v>
      </c>
      <c r="P27" s="933">
        <f>'２①②③、３②（再掲）、４②③'!P32</f>
        <v>0</v>
      </c>
      <c r="Q27" s="925">
        <f>'２①②③、３②（再掲）、４②③'!Q32</f>
        <v>0</v>
      </c>
      <c r="R27" s="680">
        <f>'２①②③、３②（再掲）、４②③'!R32</f>
        <v>0</v>
      </c>
      <c r="S27" s="677">
        <f>'２①②③、３②（再掲）、４②③'!S32</f>
        <v>0</v>
      </c>
      <c r="T27" s="680">
        <f>'２①②③、３②（再掲）、４②③'!T32</f>
        <v>0</v>
      </c>
      <c r="U27" s="680">
        <f>'２①②③、３②（再掲）、４②③'!U32</f>
        <v>0</v>
      </c>
      <c r="V27" s="680" t="str">
        <f>'２①②③、３②（再掲）、４②③'!V32</f>
        <v>-</v>
      </c>
      <c r="W27" s="925">
        <f>'２①②③、３②（再掲）、４②③'!W32</f>
        <v>0</v>
      </c>
      <c r="X27" s="925">
        <f>'２①②③、３②（再掲）、４②③'!X32</f>
        <v>0</v>
      </c>
      <c r="Y27" s="925" t="str">
        <f>'２①②③、３②（再掲）、４②③'!Y32</f>
        <v>-</v>
      </c>
      <c r="Z27" s="680">
        <f>'２①②③、３②（再掲）、４②③'!Z32</f>
        <v>0</v>
      </c>
      <c r="AA27" s="680" t="e">
        <f>'２①②③、３②（再掲）、４②③'!AA32</f>
        <v>#VALUE!</v>
      </c>
      <c r="AB27" s="680" t="e">
        <f>'２①②③、３②（再掲）、４②③'!AB32</f>
        <v>#VALUE!</v>
      </c>
      <c r="AC27" s="677">
        <f>'２①②③、３②（再掲）、４②③'!AC32</f>
        <v>0</v>
      </c>
      <c r="AD27" s="680">
        <f>'２①②③、３②（再掲）、４②③'!AD32</f>
        <v>0</v>
      </c>
      <c r="AE27" s="934">
        <f>'２①②③、３②（再掲）、４②③'!AE32</f>
        <v>0</v>
      </c>
      <c r="AF27" s="925" t="str">
        <f>'２①②③、３②（再掲）、４②③'!AF32</f>
        <v>***</v>
      </c>
      <c r="AG27" s="680" t="str">
        <f>'２①②③、３②（再掲）、４②③'!AG32</f>
        <v>***</v>
      </c>
      <c r="AH27" s="680" t="str">
        <f>'２①②③、３②（再掲）、４②③'!AH32</f>
        <v>-</v>
      </c>
      <c r="AI27" s="747" t="e">
        <f>'２①②③、３②（再掲）、４②③'!AI32</f>
        <v>#VALUE!</v>
      </c>
      <c r="AJ27" s="680" t="str">
        <f>'２①②③、３②（再掲）、４②③'!AJ32</f>
        <v>***</v>
      </c>
      <c r="AK27" s="748" t="e">
        <f>'２①②③、３②（再掲）、４②③'!AK32</f>
        <v>#VALUE!</v>
      </c>
      <c r="AL27" s="682" t="str">
        <f>'２①②③、３②（再掲）、４②③'!AL32</f>
        <v>-</v>
      </c>
      <c r="AM27" s="680">
        <f>'２①②③、３②（再掲）、４②③'!AM32</f>
        <v>0</v>
      </c>
      <c r="AN27" s="748" t="str">
        <f>'２①②③、３②（再掲）、４②③'!AN32</f>
        <v>-</v>
      </c>
      <c r="AO27" s="673">
        <f>'２①②③、３②（再掲）、４②③'!AO32</f>
        <v>0</v>
      </c>
      <c r="AP27" s="680">
        <f>'２①②③、３②（再掲）、４②③'!AP32</f>
        <v>0</v>
      </c>
      <c r="AQ27" s="935" t="str">
        <f>'２①②③、３②（再掲）、４②③'!AQ32</f>
        <v>***</v>
      </c>
      <c r="AR27" s="680">
        <f>'２①②③、３②（再掲）、４②③'!AR32</f>
        <v>0</v>
      </c>
      <c r="AS27" s="935">
        <f>'２①②③、３②（再掲）、４②③'!AS32</f>
        <v>0</v>
      </c>
      <c r="AT27" s="925">
        <f>'２①②③、３②（再掲）、４②③'!AT32</f>
        <v>0</v>
      </c>
      <c r="AU27" s="680">
        <f>'２①②③、３②（再掲）、４②③'!AU32</f>
        <v>0</v>
      </c>
      <c r="AV27" s="677">
        <f>'２①②③、３②（再掲）、４②③'!AV32</f>
        <v>0</v>
      </c>
      <c r="AW27" s="936">
        <f>'２①②③、３②（再掲）、４②③'!AW32</f>
        <v>0</v>
      </c>
      <c r="AX27" s="937">
        <f>'２①②③、３②（再掲）、４②③'!AX32</f>
        <v>0</v>
      </c>
      <c r="AY27" s="925">
        <f>'２①②③、３②（再掲）、４②③'!AY32</f>
        <v>0</v>
      </c>
      <c r="AZ27" s="789">
        <f>'２①②③、３②（再掲）、４②③'!AZ32</f>
        <v>0</v>
      </c>
      <c r="BA27" s="925">
        <f>'２①②③、３②（再掲）、４②③'!BA32</f>
        <v>0</v>
      </c>
      <c r="BB27" s="925">
        <f>'２①②③、３②（再掲）、４②③'!BB32</f>
        <v>0</v>
      </c>
      <c r="BC27" s="938" t="str">
        <f>'２①②③、３②（再掲）、４②③'!BC32</f>
        <v>***</v>
      </c>
      <c r="BD27" s="673">
        <f>'２①②③、３②（再掲）、４②③'!BD32</f>
        <v>0</v>
      </c>
      <c r="BE27" s="680">
        <f>'２①②③、３②（再掲）、４②③'!BE32</f>
        <v>0</v>
      </c>
      <c r="BF27" s="939">
        <f>'２①②③、３②（再掲）、４②③'!BF32</f>
        <v>0</v>
      </c>
      <c r="BG27" s="937">
        <f>'２①②③、３②（再掲）、４②③'!BG32</f>
        <v>0</v>
      </c>
      <c r="BH27" s="925">
        <f>'２①②③、３②（再掲）、４②③'!BH32</f>
        <v>0</v>
      </c>
      <c r="BI27" s="940">
        <f>'２①②③、３②（再掲）、４②③'!BI32</f>
        <v>0</v>
      </c>
      <c r="BJ27" s="925">
        <f>'２①②③、３②（再掲）、４②③'!BJ32</f>
        <v>0</v>
      </c>
      <c r="BK27" s="789">
        <f>'２①②③、３②（再掲）、４②③'!BK32</f>
        <v>0</v>
      </c>
      <c r="BL27" s="925">
        <f>'２①②③、３②（再掲）、４②③'!BL32</f>
        <v>0</v>
      </c>
      <c r="BM27" s="925">
        <f>'２①②③、３②（再掲）、４②③'!BM32</f>
        <v>0</v>
      </c>
      <c r="BN27" s="750">
        <f>'２①②③、３②（再掲）、４②③'!BN32</f>
        <v>0</v>
      </c>
      <c r="BO27" s="788">
        <f>'２①②③、３②（再掲）、４②③'!BO32</f>
        <v>0</v>
      </c>
      <c r="BP27" s="680">
        <f>'２①②③、３②（再掲）、４②③'!BP32</f>
        <v>0</v>
      </c>
      <c r="BQ27" s="680">
        <f>'２①②③、３②（再掲）、４②③'!BQ32</f>
        <v>0</v>
      </c>
      <c r="BR27" s="680">
        <f>'２①②③、３②（再掲）、４②③'!BR32</f>
        <v>0</v>
      </c>
      <c r="BS27" s="677" t="str">
        <f>'２①②③、３②（再掲）、４②③'!BS32</f>
        <v>***</v>
      </c>
      <c r="BT27" s="680" t="str">
        <f>'２①②③、３②（再掲）、４②③'!BT32</f>
        <v>***</v>
      </c>
      <c r="BU27" s="680" t="str">
        <f>'２①②③、３②（再掲）、４②③'!BU32</f>
        <v>***</v>
      </c>
      <c r="BV27" s="677" t="str">
        <f>'２①②③、３②（再掲）、４②③'!BV32</f>
        <v>***</v>
      </c>
      <c r="BW27" s="680" t="str">
        <f>'２①②③、３②（再掲）、４②③'!BW32</f>
        <v>***</v>
      </c>
      <c r="BX27" s="680" t="str">
        <f>'２①②③、３②（再掲）、４②③'!BX32</f>
        <v>***</v>
      </c>
      <c r="BY27" s="933" t="str">
        <f>'２①②③、３②（再掲）、４②③'!BY32</f>
        <v>***</v>
      </c>
      <c r="BZ27" s="680" t="str">
        <f>'２①②③、３②（再掲）、４②③'!BZ32</f>
        <v>***</v>
      </c>
      <c r="CA27" s="789" t="str">
        <f>'２①②③、３②（再掲）、４②③'!CA32</f>
        <v>***</v>
      </c>
      <c r="CB27" s="680" t="str">
        <f>'２①②③、３②（再掲）、４②③'!CB32</f>
        <v>***</v>
      </c>
      <c r="CC27" s="667">
        <f>'２①②③、３②（再掲）、４②③'!CC32</f>
        <v>0</v>
      </c>
      <c r="CD27" s="941">
        <f>'２①②③、３②（再掲）、４②③'!CD32</f>
        <v>0</v>
      </c>
      <c r="CE27" s="630" t="e">
        <f>'２①②③、３②（再掲）、４②③'!CE32</f>
        <v>#VALUE!</v>
      </c>
      <c r="CF27" s="633" t="e">
        <f>'２①②③、３②（再掲）、４②③'!CF32</f>
        <v>#VALUE!</v>
      </c>
      <c r="CG27" s="952" t="str">
        <f>'２①②③、３②（再掲）、４②③'!$A$1</f>
        <v>Ver 06.00</v>
      </c>
    </row>
    <row r="28" spans="1:85" s="410" customFormat="1" ht="18.75" customHeight="1">
      <c r="A28" s="658" t="str">
        <f>'２①②③、３②（再掲）、４②③'!A33</f>
        <v/>
      </c>
      <c r="B28" s="662" t="str">
        <f>'２①②③、３②（再掲）、４②③'!B33</f>
        <v/>
      </c>
      <c r="C28" s="665" t="str">
        <f>'２①②③、３②（再掲）、４②③'!C33</f>
        <v/>
      </c>
      <c r="D28" s="662" t="str">
        <f>'２①②③、３②（再掲）、４②③'!D33</f>
        <v/>
      </c>
      <c r="E28" s="632" t="str">
        <f>'２①②③、３②（再掲）、４②③'!E33</f>
        <v/>
      </c>
      <c r="F28" s="665">
        <f>'２①②③、３②（再掲）、４②③'!F33</f>
        <v>0</v>
      </c>
      <c r="G28" s="662">
        <f>'２①②③、３②（再掲）、４②③'!G33</f>
        <v>0</v>
      </c>
      <c r="H28" s="662">
        <f>'２①②③、３②（再掲）、４②③'!H33</f>
        <v>0</v>
      </c>
      <c r="I28" s="951" t="str">
        <f>'２①②③、３②（再掲）、４②③'!I33</f>
        <v>非適</v>
      </c>
      <c r="J28" s="673">
        <f>'２①②③、３②（再掲）、４②③'!J33</f>
        <v>0</v>
      </c>
      <c r="K28" s="680">
        <f>'２①②③、３②（再掲）、４②③'!K33</f>
        <v>0</v>
      </c>
      <c r="L28" s="680">
        <f>'２①②③、３②（再掲）、４②③'!L33</f>
        <v>0</v>
      </c>
      <c r="M28" s="680">
        <f>'２①②③、３②（再掲）、４②③'!M33</f>
        <v>0</v>
      </c>
      <c r="N28" s="680">
        <f>'２①②③、３②（再掲）、４②③'!N33</f>
        <v>0</v>
      </c>
      <c r="O28" s="787">
        <f>'２①②③、３②（再掲）、４②③'!O33</f>
        <v>0</v>
      </c>
      <c r="P28" s="933">
        <f>'２①②③、３②（再掲）、４②③'!P33</f>
        <v>0</v>
      </c>
      <c r="Q28" s="925">
        <f>'２①②③、３②（再掲）、４②③'!Q33</f>
        <v>0</v>
      </c>
      <c r="R28" s="680">
        <f>'２①②③、３②（再掲）、４②③'!R33</f>
        <v>0</v>
      </c>
      <c r="S28" s="677">
        <f>'２①②③、３②（再掲）、４②③'!S33</f>
        <v>0</v>
      </c>
      <c r="T28" s="680">
        <f>'２①②③、３②（再掲）、４②③'!T33</f>
        <v>0</v>
      </c>
      <c r="U28" s="680">
        <f>'２①②③、３②（再掲）、４②③'!U33</f>
        <v>0</v>
      </c>
      <c r="V28" s="680" t="str">
        <f>'２①②③、３②（再掲）、４②③'!V33</f>
        <v>-</v>
      </c>
      <c r="W28" s="925">
        <f>'２①②③、３②（再掲）、４②③'!W33</f>
        <v>0</v>
      </c>
      <c r="X28" s="925">
        <f>'２①②③、３②（再掲）、４②③'!X33</f>
        <v>0</v>
      </c>
      <c r="Y28" s="925" t="str">
        <f>'２①②③、３②（再掲）、４②③'!Y33</f>
        <v>-</v>
      </c>
      <c r="Z28" s="680">
        <f>'２①②③、３②（再掲）、４②③'!Z33</f>
        <v>0</v>
      </c>
      <c r="AA28" s="680" t="e">
        <f>'２①②③、３②（再掲）、４②③'!AA33</f>
        <v>#VALUE!</v>
      </c>
      <c r="AB28" s="680" t="e">
        <f>'２①②③、３②（再掲）、４②③'!AB33</f>
        <v>#VALUE!</v>
      </c>
      <c r="AC28" s="677">
        <f>'２①②③、３②（再掲）、４②③'!AC33</f>
        <v>0</v>
      </c>
      <c r="AD28" s="680">
        <f>'２①②③、３②（再掲）、４②③'!AD33</f>
        <v>0</v>
      </c>
      <c r="AE28" s="934">
        <f>'２①②③、３②（再掲）、４②③'!AE33</f>
        <v>0</v>
      </c>
      <c r="AF28" s="925" t="str">
        <f>'２①②③、３②（再掲）、４②③'!AF33</f>
        <v>***</v>
      </c>
      <c r="AG28" s="680" t="str">
        <f>'２①②③、３②（再掲）、４②③'!AG33</f>
        <v>***</v>
      </c>
      <c r="AH28" s="680" t="str">
        <f>'２①②③、３②（再掲）、４②③'!AH33</f>
        <v>-</v>
      </c>
      <c r="AI28" s="747" t="e">
        <f>'２①②③、３②（再掲）、４②③'!AI33</f>
        <v>#VALUE!</v>
      </c>
      <c r="AJ28" s="680" t="str">
        <f>'２①②③、３②（再掲）、４②③'!AJ33</f>
        <v>***</v>
      </c>
      <c r="AK28" s="748" t="e">
        <f>'２①②③、３②（再掲）、４②③'!AK33</f>
        <v>#VALUE!</v>
      </c>
      <c r="AL28" s="682" t="str">
        <f>'２①②③、３②（再掲）、４②③'!AL33</f>
        <v>-</v>
      </c>
      <c r="AM28" s="680">
        <f>'２①②③、３②（再掲）、４②③'!AM33</f>
        <v>0</v>
      </c>
      <c r="AN28" s="748" t="str">
        <f>'２①②③、３②（再掲）、４②③'!AN33</f>
        <v>-</v>
      </c>
      <c r="AO28" s="673">
        <f>'２①②③、３②（再掲）、４②③'!AO33</f>
        <v>0</v>
      </c>
      <c r="AP28" s="680">
        <f>'２①②③、３②（再掲）、４②③'!AP33</f>
        <v>0</v>
      </c>
      <c r="AQ28" s="935" t="str">
        <f>'２①②③、３②（再掲）、４②③'!AQ33</f>
        <v>***</v>
      </c>
      <c r="AR28" s="680">
        <f>'２①②③、３②（再掲）、４②③'!AR33</f>
        <v>0</v>
      </c>
      <c r="AS28" s="935">
        <f>'２①②③、３②（再掲）、４②③'!AS33</f>
        <v>0</v>
      </c>
      <c r="AT28" s="925">
        <f>'２①②③、３②（再掲）、４②③'!AT33</f>
        <v>0</v>
      </c>
      <c r="AU28" s="680">
        <f>'２①②③、３②（再掲）、４②③'!AU33</f>
        <v>0</v>
      </c>
      <c r="AV28" s="677">
        <f>'２①②③、３②（再掲）、４②③'!AV33</f>
        <v>0</v>
      </c>
      <c r="AW28" s="936">
        <f>'２①②③、３②（再掲）、４②③'!AW33</f>
        <v>0</v>
      </c>
      <c r="AX28" s="937">
        <f>'２①②③、３②（再掲）、４②③'!AX33</f>
        <v>0</v>
      </c>
      <c r="AY28" s="925">
        <f>'２①②③、３②（再掲）、４②③'!AY33</f>
        <v>0</v>
      </c>
      <c r="AZ28" s="789">
        <f>'２①②③、３②（再掲）、４②③'!AZ33</f>
        <v>0</v>
      </c>
      <c r="BA28" s="925">
        <f>'２①②③、３②（再掲）、４②③'!BA33</f>
        <v>0</v>
      </c>
      <c r="BB28" s="925">
        <f>'２①②③、３②（再掲）、４②③'!BB33</f>
        <v>0</v>
      </c>
      <c r="BC28" s="938" t="str">
        <f>'２①②③、３②（再掲）、４②③'!BC33</f>
        <v>***</v>
      </c>
      <c r="BD28" s="673">
        <f>'２①②③、３②（再掲）、４②③'!BD33</f>
        <v>0</v>
      </c>
      <c r="BE28" s="680">
        <f>'２①②③、３②（再掲）、４②③'!BE33</f>
        <v>0</v>
      </c>
      <c r="BF28" s="939">
        <f>'２①②③、３②（再掲）、４②③'!BF33</f>
        <v>0</v>
      </c>
      <c r="BG28" s="937">
        <f>'２①②③、３②（再掲）、４②③'!BG33</f>
        <v>0</v>
      </c>
      <c r="BH28" s="925">
        <f>'２①②③、３②（再掲）、４②③'!BH33</f>
        <v>0</v>
      </c>
      <c r="BI28" s="940">
        <f>'２①②③、３②（再掲）、４②③'!BI33</f>
        <v>0</v>
      </c>
      <c r="BJ28" s="925">
        <f>'２①②③、３②（再掲）、４②③'!BJ33</f>
        <v>0</v>
      </c>
      <c r="BK28" s="789">
        <f>'２①②③、３②（再掲）、４②③'!BK33</f>
        <v>0</v>
      </c>
      <c r="BL28" s="925">
        <f>'２①②③、３②（再掲）、４②③'!BL33</f>
        <v>0</v>
      </c>
      <c r="BM28" s="925">
        <f>'２①②③、３②（再掲）、４②③'!BM33</f>
        <v>0</v>
      </c>
      <c r="BN28" s="750">
        <f>'２①②③、３②（再掲）、４②③'!BN33</f>
        <v>0</v>
      </c>
      <c r="BO28" s="788">
        <f>'２①②③、３②（再掲）、４②③'!BO33</f>
        <v>0</v>
      </c>
      <c r="BP28" s="680">
        <f>'２①②③、３②（再掲）、４②③'!BP33</f>
        <v>0</v>
      </c>
      <c r="BQ28" s="787">
        <f>'２①②③、３②（再掲）、４②③'!BQ33</f>
        <v>0</v>
      </c>
      <c r="BR28" s="787">
        <f>'２①②③、３②（再掲）、４②③'!BR33</f>
        <v>0</v>
      </c>
      <c r="BS28" s="677" t="str">
        <f>'２①②③、３②（再掲）、４②③'!BS33</f>
        <v>***</v>
      </c>
      <c r="BT28" s="680" t="str">
        <f>'２①②③、３②（再掲）、４②③'!BT33</f>
        <v>***</v>
      </c>
      <c r="BU28" s="680" t="str">
        <f>'２①②③、３②（再掲）、４②③'!BU33</f>
        <v>***</v>
      </c>
      <c r="BV28" s="677" t="str">
        <f>'２①②③、３②（再掲）、４②③'!BV33</f>
        <v>***</v>
      </c>
      <c r="BW28" s="680" t="str">
        <f>'２①②③、３②（再掲）、４②③'!BW33</f>
        <v>***</v>
      </c>
      <c r="BX28" s="680" t="str">
        <f>'２①②③、３②（再掲）、４②③'!BX33</f>
        <v>***</v>
      </c>
      <c r="BY28" s="933" t="str">
        <f>'２①②③、３②（再掲）、４②③'!BY33</f>
        <v>***</v>
      </c>
      <c r="BZ28" s="680" t="str">
        <f>'２①②③、３②（再掲）、４②③'!BZ33</f>
        <v>***</v>
      </c>
      <c r="CA28" s="789" t="str">
        <f>'２①②③、３②（再掲）、４②③'!CA33</f>
        <v>***</v>
      </c>
      <c r="CB28" s="680" t="str">
        <f>'２①②③、３②（再掲）、４②③'!CB33</f>
        <v>***</v>
      </c>
      <c r="CC28" s="667">
        <f>'２①②③、３②（再掲）、４②③'!CC33</f>
        <v>0</v>
      </c>
      <c r="CD28" s="941">
        <f>'２①②③、３②（再掲）、４②③'!CD33</f>
        <v>0</v>
      </c>
      <c r="CE28" s="630" t="e">
        <f>'２①②③、３②（再掲）、４②③'!CE33</f>
        <v>#VALUE!</v>
      </c>
      <c r="CF28" s="633" t="e">
        <f>'２①②③、３②（再掲）、４②③'!CF33</f>
        <v>#VALUE!</v>
      </c>
      <c r="CG28" s="952" t="str">
        <f>'２①②③、３②（再掲）、４②③'!$A$1</f>
        <v>Ver 06.00</v>
      </c>
    </row>
    <row r="29" spans="1:85" s="410" customFormat="1" ht="18.75" customHeight="1">
      <c r="A29" s="658" t="str">
        <f>'２①②③、３②（再掲）、４②③'!A34</f>
        <v/>
      </c>
      <c r="B29" s="662" t="str">
        <f>'２①②③、３②（再掲）、４②③'!B34</f>
        <v/>
      </c>
      <c r="C29" s="665" t="str">
        <f>'２①②③、３②（再掲）、４②③'!C34</f>
        <v/>
      </c>
      <c r="D29" s="662" t="str">
        <f>'２①②③、３②（再掲）、４②③'!D34</f>
        <v/>
      </c>
      <c r="E29" s="632" t="str">
        <f>'２①②③、３②（再掲）、４②③'!E34</f>
        <v/>
      </c>
      <c r="F29" s="665">
        <f>'２①②③、３②（再掲）、４②③'!F34</f>
        <v>0</v>
      </c>
      <c r="G29" s="662">
        <f>'２①②③、３②（再掲）、４②③'!G34</f>
        <v>0</v>
      </c>
      <c r="H29" s="662">
        <f>'２①②③、３②（再掲）、４②③'!H34</f>
        <v>0</v>
      </c>
      <c r="I29" s="951" t="str">
        <f>'２①②③、３②（再掲）、４②③'!I34</f>
        <v>非適</v>
      </c>
      <c r="J29" s="673">
        <f>'２①②③、３②（再掲）、４②③'!J34</f>
        <v>0</v>
      </c>
      <c r="K29" s="680">
        <f>'２①②③、３②（再掲）、４②③'!K34</f>
        <v>0</v>
      </c>
      <c r="L29" s="680">
        <f>'２①②③、３②（再掲）、４②③'!L34</f>
        <v>0</v>
      </c>
      <c r="M29" s="680">
        <f>'２①②③、３②（再掲）、４②③'!M34</f>
        <v>0</v>
      </c>
      <c r="N29" s="680">
        <f>'２①②③、３②（再掲）、４②③'!N34</f>
        <v>0</v>
      </c>
      <c r="O29" s="680">
        <f>'２①②③、３②（再掲）、４②③'!O34</f>
        <v>0</v>
      </c>
      <c r="P29" s="933">
        <f>'２①②③、３②（再掲）、４②③'!P34</f>
        <v>0</v>
      </c>
      <c r="Q29" s="925">
        <f>'２①②③、３②（再掲）、４②③'!Q34</f>
        <v>0</v>
      </c>
      <c r="R29" s="680">
        <f>'２①②③、３②（再掲）、４②③'!R34</f>
        <v>0</v>
      </c>
      <c r="S29" s="677">
        <f>'２①②③、３②（再掲）、４②③'!S34</f>
        <v>0</v>
      </c>
      <c r="T29" s="680">
        <f>'２①②③、３②（再掲）、４②③'!T34</f>
        <v>0</v>
      </c>
      <c r="U29" s="680">
        <f>'２①②③、３②（再掲）、４②③'!U34</f>
        <v>0</v>
      </c>
      <c r="V29" s="680" t="str">
        <f>'２①②③、３②（再掲）、４②③'!V34</f>
        <v>-</v>
      </c>
      <c r="W29" s="925">
        <f>'２①②③、３②（再掲）、４②③'!W34</f>
        <v>0</v>
      </c>
      <c r="X29" s="925">
        <f>'２①②③、３②（再掲）、４②③'!X34</f>
        <v>0</v>
      </c>
      <c r="Y29" s="925" t="str">
        <f>'２①②③、３②（再掲）、４②③'!Y34</f>
        <v>-</v>
      </c>
      <c r="Z29" s="680">
        <f>'２①②③、３②（再掲）、４②③'!Z34</f>
        <v>0</v>
      </c>
      <c r="AA29" s="680" t="e">
        <f>'２①②③、３②（再掲）、４②③'!AA34</f>
        <v>#VALUE!</v>
      </c>
      <c r="AB29" s="680" t="e">
        <f>'２①②③、３②（再掲）、４②③'!AB34</f>
        <v>#VALUE!</v>
      </c>
      <c r="AC29" s="677">
        <f>'２①②③、３②（再掲）、４②③'!AC34</f>
        <v>0</v>
      </c>
      <c r="AD29" s="680">
        <f>'２①②③、３②（再掲）、４②③'!AD34</f>
        <v>0</v>
      </c>
      <c r="AE29" s="934">
        <f>'２①②③、３②（再掲）、４②③'!AE34</f>
        <v>0</v>
      </c>
      <c r="AF29" s="925" t="str">
        <f>'２①②③、３②（再掲）、４②③'!AF34</f>
        <v>***</v>
      </c>
      <c r="AG29" s="680" t="str">
        <f>'２①②③、３②（再掲）、４②③'!AG34</f>
        <v>***</v>
      </c>
      <c r="AH29" s="680" t="str">
        <f>'２①②③、３②（再掲）、４②③'!AH34</f>
        <v>-</v>
      </c>
      <c r="AI29" s="747" t="e">
        <f>'２①②③、３②（再掲）、４②③'!AI34</f>
        <v>#VALUE!</v>
      </c>
      <c r="AJ29" s="680" t="str">
        <f>'２①②③、３②（再掲）、４②③'!AJ34</f>
        <v>***</v>
      </c>
      <c r="AK29" s="748" t="e">
        <f>'２①②③、３②（再掲）、４②③'!AK34</f>
        <v>#VALUE!</v>
      </c>
      <c r="AL29" s="682" t="str">
        <f>'２①②③、３②（再掲）、４②③'!AL34</f>
        <v>-</v>
      </c>
      <c r="AM29" s="680">
        <f>'２①②③、３②（再掲）、４②③'!AM34</f>
        <v>0</v>
      </c>
      <c r="AN29" s="748" t="str">
        <f>'２①②③、３②（再掲）、４②③'!AN34</f>
        <v>-</v>
      </c>
      <c r="AO29" s="673">
        <f>'２①②③、３②（再掲）、４②③'!AO34</f>
        <v>0</v>
      </c>
      <c r="AP29" s="680">
        <f>'２①②③、３②（再掲）、４②③'!AP34</f>
        <v>0</v>
      </c>
      <c r="AQ29" s="935" t="str">
        <f>'２①②③、３②（再掲）、４②③'!AQ34</f>
        <v>***</v>
      </c>
      <c r="AR29" s="680">
        <f>'２①②③、３②（再掲）、４②③'!AR34</f>
        <v>0</v>
      </c>
      <c r="AS29" s="935">
        <f>'２①②③、３②（再掲）、４②③'!AS34</f>
        <v>0</v>
      </c>
      <c r="AT29" s="925">
        <f>'２①②③、３②（再掲）、４②③'!AT34</f>
        <v>0</v>
      </c>
      <c r="AU29" s="680">
        <f>'２①②③、３②（再掲）、４②③'!AU34</f>
        <v>0</v>
      </c>
      <c r="AV29" s="677">
        <f>'２①②③、３②（再掲）、４②③'!AV34</f>
        <v>0</v>
      </c>
      <c r="AW29" s="936">
        <f>'２①②③、３②（再掲）、４②③'!AW34</f>
        <v>0</v>
      </c>
      <c r="AX29" s="937">
        <f>'２①②③、３②（再掲）、４②③'!AX34</f>
        <v>0</v>
      </c>
      <c r="AY29" s="925">
        <f>'２①②③、３②（再掲）、４②③'!AY34</f>
        <v>0</v>
      </c>
      <c r="AZ29" s="789">
        <f>'２①②③、３②（再掲）、４②③'!AZ34</f>
        <v>0</v>
      </c>
      <c r="BA29" s="925">
        <f>'２①②③、３②（再掲）、４②③'!BA34</f>
        <v>0</v>
      </c>
      <c r="BB29" s="925">
        <f>'２①②③、３②（再掲）、４②③'!BB34</f>
        <v>0</v>
      </c>
      <c r="BC29" s="938" t="str">
        <f>'２①②③、３②（再掲）、４②③'!BC34</f>
        <v>***</v>
      </c>
      <c r="BD29" s="673">
        <f>'２①②③、３②（再掲）、４②③'!BD34</f>
        <v>0</v>
      </c>
      <c r="BE29" s="680">
        <f>'２①②③、３②（再掲）、４②③'!BE34</f>
        <v>0</v>
      </c>
      <c r="BF29" s="939">
        <f>'２①②③、３②（再掲）、４②③'!BF34</f>
        <v>0</v>
      </c>
      <c r="BG29" s="937">
        <f>'２①②③、３②（再掲）、４②③'!BG34</f>
        <v>0</v>
      </c>
      <c r="BH29" s="925">
        <f>'２①②③、３②（再掲）、４②③'!BH34</f>
        <v>0</v>
      </c>
      <c r="BI29" s="940">
        <f>'２①②③、３②（再掲）、４②③'!BI34</f>
        <v>0</v>
      </c>
      <c r="BJ29" s="925">
        <f>'２①②③、３②（再掲）、４②③'!BJ34</f>
        <v>0</v>
      </c>
      <c r="BK29" s="789">
        <f>'２①②③、３②（再掲）、４②③'!BK34</f>
        <v>0</v>
      </c>
      <c r="BL29" s="925">
        <f>'２①②③、３②（再掲）、４②③'!BL34</f>
        <v>0</v>
      </c>
      <c r="BM29" s="925">
        <f>'２①②③、３②（再掲）、４②③'!BM34</f>
        <v>0</v>
      </c>
      <c r="BN29" s="750">
        <f>'２①②③、３②（再掲）、４②③'!BN34</f>
        <v>0</v>
      </c>
      <c r="BO29" s="788">
        <f>'２①②③、３②（再掲）、４②③'!BO34</f>
        <v>0</v>
      </c>
      <c r="BP29" s="680">
        <f>'２①②③、３②（再掲）、４②③'!BP34</f>
        <v>0</v>
      </c>
      <c r="BQ29" s="680">
        <f>'２①②③、３②（再掲）、４②③'!BQ34</f>
        <v>0</v>
      </c>
      <c r="BR29" s="680">
        <f>'２①②③、３②（再掲）、４②③'!BR34</f>
        <v>0</v>
      </c>
      <c r="BS29" s="677" t="str">
        <f>'２①②③、３②（再掲）、４②③'!BS34</f>
        <v>***</v>
      </c>
      <c r="BT29" s="680" t="str">
        <f>'２①②③、３②（再掲）、４②③'!BT34</f>
        <v>***</v>
      </c>
      <c r="BU29" s="680" t="str">
        <f>'２①②③、３②（再掲）、４②③'!BU34</f>
        <v>***</v>
      </c>
      <c r="BV29" s="677" t="str">
        <f>'２①②③、３②（再掲）、４②③'!BV34</f>
        <v>***</v>
      </c>
      <c r="BW29" s="680" t="str">
        <f>'２①②③、３②（再掲）、４②③'!BW34</f>
        <v>***</v>
      </c>
      <c r="BX29" s="680" t="str">
        <f>'２①②③、３②（再掲）、４②③'!BX34</f>
        <v>***</v>
      </c>
      <c r="BY29" s="933" t="str">
        <f>'２①②③、３②（再掲）、４②③'!BY34</f>
        <v>***</v>
      </c>
      <c r="BZ29" s="680" t="str">
        <f>'２①②③、３②（再掲）、４②③'!BZ34</f>
        <v>***</v>
      </c>
      <c r="CA29" s="789" t="str">
        <f>'２①②③、３②（再掲）、４②③'!CA34</f>
        <v>***</v>
      </c>
      <c r="CB29" s="680" t="str">
        <f>'２①②③、３②（再掲）、４②③'!CB34</f>
        <v>***</v>
      </c>
      <c r="CC29" s="667">
        <f>'２①②③、３②（再掲）、４②③'!CC34</f>
        <v>0</v>
      </c>
      <c r="CD29" s="941">
        <f>'２①②③、３②（再掲）、４②③'!CD34</f>
        <v>0</v>
      </c>
      <c r="CE29" s="630" t="e">
        <f>'２①②③、３②（再掲）、４②③'!CE34</f>
        <v>#VALUE!</v>
      </c>
      <c r="CF29" s="633" t="e">
        <f>'２①②③、３②（再掲）、４②③'!CF34</f>
        <v>#VALUE!</v>
      </c>
      <c r="CG29" s="952" t="str">
        <f>'２①②③、３②（再掲）、４②③'!$A$1</f>
        <v>Ver 06.00</v>
      </c>
    </row>
    <row r="30" spans="1:85" s="410" customFormat="1" ht="18.75" customHeight="1">
      <c r="A30" s="658" t="str">
        <f>'２①②③、３②（再掲）、４②③'!A35</f>
        <v/>
      </c>
      <c r="B30" s="662" t="str">
        <f>'２①②③、３②（再掲）、４②③'!B35</f>
        <v/>
      </c>
      <c r="C30" s="665" t="str">
        <f>'２①②③、３②（再掲）、４②③'!C35</f>
        <v/>
      </c>
      <c r="D30" s="662" t="str">
        <f>'２①②③、３②（再掲）、４②③'!D35</f>
        <v/>
      </c>
      <c r="E30" s="632" t="str">
        <f>'２①②③、３②（再掲）、４②③'!E35</f>
        <v/>
      </c>
      <c r="F30" s="665">
        <f>'２①②③、３②（再掲）、４②③'!F35</f>
        <v>0</v>
      </c>
      <c r="G30" s="662">
        <f>'２①②③、３②（再掲）、４②③'!G35</f>
        <v>0</v>
      </c>
      <c r="H30" s="662">
        <f>'２①②③、３②（再掲）、４②③'!H35</f>
        <v>0</v>
      </c>
      <c r="I30" s="951" t="str">
        <f>'２①②③、３②（再掲）、４②③'!I35</f>
        <v>非適</v>
      </c>
      <c r="J30" s="673">
        <f>'２①②③、３②（再掲）、４②③'!J35</f>
        <v>0</v>
      </c>
      <c r="K30" s="680">
        <f>'２①②③、３②（再掲）、４②③'!K35</f>
        <v>0</v>
      </c>
      <c r="L30" s="680">
        <f>'２①②③、３②（再掲）、４②③'!L35</f>
        <v>0</v>
      </c>
      <c r="M30" s="680">
        <f>'２①②③、３②（再掲）、４②③'!M35</f>
        <v>0</v>
      </c>
      <c r="N30" s="680">
        <f>'２①②③、３②（再掲）、４②③'!N35</f>
        <v>0</v>
      </c>
      <c r="O30" s="787">
        <f>'２①②③、３②（再掲）、４②③'!O35</f>
        <v>0</v>
      </c>
      <c r="P30" s="933">
        <f>'２①②③、３②（再掲）、４②③'!P35</f>
        <v>0</v>
      </c>
      <c r="Q30" s="925">
        <f>'２①②③、３②（再掲）、４②③'!Q35</f>
        <v>0</v>
      </c>
      <c r="R30" s="680">
        <f>'２①②③、３②（再掲）、４②③'!R35</f>
        <v>0</v>
      </c>
      <c r="S30" s="677">
        <f>'２①②③、３②（再掲）、４②③'!S35</f>
        <v>0</v>
      </c>
      <c r="T30" s="680">
        <f>'２①②③、３②（再掲）、４②③'!T35</f>
        <v>0</v>
      </c>
      <c r="U30" s="680">
        <f>'２①②③、３②（再掲）、４②③'!U35</f>
        <v>0</v>
      </c>
      <c r="V30" s="680" t="str">
        <f>'２①②③、３②（再掲）、４②③'!V35</f>
        <v>-</v>
      </c>
      <c r="W30" s="925">
        <f>'２①②③、３②（再掲）、４②③'!W35</f>
        <v>0</v>
      </c>
      <c r="X30" s="925">
        <f>'２①②③、３②（再掲）、４②③'!X35</f>
        <v>0</v>
      </c>
      <c r="Y30" s="925" t="str">
        <f>'２①②③、３②（再掲）、４②③'!Y35</f>
        <v>-</v>
      </c>
      <c r="Z30" s="680">
        <f>'２①②③、３②（再掲）、４②③'!Z35</f>
        <v>0</v>
      </c>
      <c r="AA30" s="680" t="e">
        <f>'２①②③、３②（再掲）、４②③'!AA35</f>
        <v>#VALUE!</v>
      </c>
      <c r="AB30" s="680" t="e">
        <f>'２①②③、３②（再掲）、４②③'!AB35</f>
        <v>#VALUE!</v>
      </c>
      <c r="AC30" s="677">
        <f>'２①②③、３②（再掲）、４②③'!AC35</f>
        <v>0</v>
      </c>
      <c r="AD30" s="680">
        <f>'２①②③、３②（再掲）、４②③'!AD35</f>
        <v>0</v>
      </c>
      <c r="AE30" s="934">
        <f>'２①②③、３②（再掲）、４②③'!AE35</f>
        <v>0</v>
      </c>
      <c r="AF30" s="925" t="str">
        <f>'２①②③、３②（再掲）、４②③'!AF35</f>
        <v>***</v>
      </c>
      <c r="AG30" s="680" t="str">
        <f>'２①②③、３②（再掲）、４②③'!AG35</f>
        <v>***</v>
      </c>
      <c r="AH30" s="680" t="str">
        <f>'２①②③、３②（再掲）、４②③'!AH35</f>
        <v>-</v>
      </c>
      <c r="AI30" s="747" t="e">
        <f>'２①②③、３②（再掲）、４②③'!AI35</f>
        <v>#VALUE!</v>
      </c>
      <c r="AJ30" s="680" t="str">
        <f>'２①②③、３②（再掲）、４②③'!AJ35</f>
        <v>***</v>
      </c>
      <c r="AK30" s="748" t="e">
        <f>'２①②③、３②（再掲）、４②③'!AK35</f>
        <v>#VALUE!</v>
      </c>
      <c r="AL30" s="682" t="str">
        <f>'２①②③、３②（再掲）、４②③'!AL35</f>
        <v>-</v>
      </c>
      <c r="AM30" s="680">
        <f>'２①②③、３②（再掲）、４②③'!AM35</f>
        <v>0</v>
      </c>
      <c r="AN30" s="748" t="str">
        <f>'２①②③、３②（再掲）、４②③'!AN35</f>
        <v>-</v>
      </c>
      <c r="AO30" s="673">
        <f>'２①②③、３②（再掲）、４②③'!AO35</f>
        <v>0</v>
      </c>
      <c r="AP30" s="680">
        <f>'２①②③、３②（再掲）、４②③'!AP35</f>
        <v>0</v>
      </c>
      <c r="AQ30" s="935" t="str">
        <f>'２①②③、３②（再掲）、４②③'!AQ35</f>
        <v>***</v>
      </c>
      <c r="AR30" s="680">
        <f>'２①②③、３②（再掲）、４②③'!AR35</f>
        <v>0</v>
      </c>
      <c r="AS30" s="935">
        <f>'２①②③、３②（再掲）、４②③'!AS35</f>
        <v>0</v>
      </c>
      <c r="AT30" s="925">
        <f>'２①②③、３②（再掲）、４②③'!AT35</f>
        <v>0</v>
      </c>
      <c r="AU30" s="680">
        <f>'２①②③、３②（再掲）、４②③'!AU35</f>
        <v>0</v>
      </c>
      <c r="AV30" s="677">
        <f>'２①②③、３②（再掲）、４②③'!AV35</f>
        <v>0</v>
      </c>
      <c r="AW30" s="936">
        <f>'２①②③、３②（再掲）、４②③'!AW35</f>
        <v>0</v>
      </c>
      <c r="AX30" s="937">
        <f>'２①②③、３②（再掲）、４②③'!AX35</f>
        <v>0</v>
      </c>
      <c r="AY30" s="925">
        <f>'２①②③、３②（再掲）、４②③'!AY35</f>
        <v>0</v>
      </c>
      <c r="AZ30" s="789">
        <f>'２①②③、３②（再掲）、４②③'!AZ35</f>
        <v>0</v>
      </c>
      <c r="BA30" s="925">
        <f>'２①②③、３②（再掲）、４②③'!BA35</f>
        <v>0</v>
      </c>
      <c r="BB30" s="925">
        <f>'２①②③、３②（再掲）、４②③'!BB35</f>
        <v>0</v>
      </c>
      <c r="BC30" s="938" t="str">
        <f>'２①②③、３②（再掲）、４②③'!BC35</f>
        <v>***</v>
      </c>
      <c r="BD30" s="673">
        <f>'２①②③、３②（再掲）、４②③'!BD35</f>
        <v>0</v>
      </c>
      <c r="BE30" s="680">
        <f>'２①②③、３②（再掲）、４②③'!BE35</f>
        <v>0</v>
      </c>
      <c r="BF30" s="939">
        <f>'２①②③、３②（再掲）、４②③'!BF35</f>
        <v>0</v>
      </c>
      <c r="BG30" s="937">
        <f>'２①②③、３②（再掲）、４②③'!BG35</f>
        <v>0</v>
      </c>
      <c r="BH30" s="925">
        <f>'２①②③、３②（再掲）、４②③'!BH35</f>
        <v>0</v>
      </c>
      <c r="BI30" s="940">
        <f>'２①②③、３②（再掲）、４②③'!BI35</f>
        <v>0</v>
      </c>
      <c r="BJ30" s="925">
        <f>'２①②③、３②（再掲）、４②③'!BJ35</f>
        <v>0</v>
      </c>
      <c r="BK30" s="789">
        <f>'２①②③、３②（再掲）、４②③'!BK35</f>
        <v>0</v>
      </c>
      <c r="BL30" s="925">
        <f>'２①②③、３②（再掲）、４②③'!BL35</f>
        <v>0</v>
      </c>
      <c r="BM30" s="925">
        <f>'２①②③、３②（再掲）、４②③'!BM35</f>
        <v>0</v>
      </c>
      <c r="BN30" s="750">
        <f>'２①②③、３②（再掲）、４②③'!BN35</f>
        <v>0</v>
      </c>
      <c r="BO30" s="788">
        <f>'２①②③、３②（再掲）、４②③'!BO35</f>
        <v>0</v>
      </c>
      <c r="BP30" s="680">
        <f>'２①②③、３②（再掲）、４②③'!BP35</f>
        <v>0</v>
      </c>
      <c r="BQ30" s="787">
        <f>'２①②③、３②（再掲）、４②③'!BQ35</f>
        <v>0</v>
      </c>
      <c r="BR30" s="787">
        <f>'２①②③、３②（再掲）、４②③'!BR35</f>
        <v>0</v>
      </c>
      <c r="BS30" s="677" t="str">
        <f>'２①②③、３②（再掲）、４②③'!BS35</f>
        <v>***</v>
      </c>
      <c r="BT30" s="680" t="str">
        <f>'２①②③、３②（再掲）、４②③'!BT35</f>
        <v>***</v>
      </c>
      <c r="BU30" s="680" t="str">
        <f>'２①②③、３②（再掲）、４②③'!BU35</f>
        <v>***</v>
      </c>
      <c r="BV30" s="677" t="str">
        <f>'２①②③、３②（再掲）、４②③'!BV35</f>
        <v>***</v>
      </c>
      <c r="BW30" s="680" t="str">
        <f>'２①②③、３②（再掲）、４②③'!BW35</f>
        <v>***</v>
      </c>
      <c r="BX30" s="680" t="str">
        <f>'２①②③、３②（再掲）、４②③'!BX35</f>
        <v>***</v>
      </c>
      <c r="BY30" s="933" t="str">
        <f>'２①②③、３②（再掲）、４②③'!BY35</f>
        <v>***</v>
      </c>
      <c r="BZ30" s="680" t="str">
        <f>'２①②③、３②（再掲）、４②③'!BZ35</f>
        <v>***</v>
      </c>
      <c r="CA30" s="789" t="str">
        <f>'２①②③、３②（再掲）、４②③'!CA35</f>
        <v>***</v>
      </c>
      <c r="CB30" s="680" t="str">
        <f>'２①②③、３②（再掲）、４②③'!CB35</f>
        <v>***</v>
      </c>
      <c r="CC30" s="667">
        <f>'２①②③、３②（再掲）、４②③'!CC35</f>
        <v>0</v>
      </c>
      <c r="CD30" s="941">
        <f>'２①②③、３②（再掲）、４②③'!CD35</f>
        <v>0</v>
      </c>
      <c r="CE30" s="630" t="e">
        <f>'２①②③、３②（再掲）、４②③'!CE35</f>
        <v>#VALUE!</v>
      </c>
      <c r="CF30" s="633" t="e">
        <f>'２①②③、３②（再掲）、４②③'!CF35</f>
        <v>#VALUE!</v>
      </c>
      <c r="CG30" s="952" t="str">
        <f>'２①②③、３②（再掲）、４②③'!$A$1</f>
        <v>Ver 06.00</v>
      </c>
    </row>
    <row r="31" spans="1:85" s="410" customFormat="1" ht="18.75" customHeight="1">
      <c r="A31" s="658" t="str">
        <f>'２①②③、３②（再掲）、４②③'!A36</f>
        <v/>
      </c>
      <c r="B31" s="662" t="str">
        <f>'２①②③、３②（再掲）、４②③'!B36</f>
        <v/>
      </c>
      <c r="C31" s="665" t="str">
        <f>'２①②③、３②（再掲）、４②③'!C36</f>
        <v/>
      </c>
      <c r="D31" s="662" t="str">
        <f>'２①②③、３②（再掲）、４②③'!D36</f>
        <v/>
      </c>
      <c r="E31" s="632" t="str">
        <f>'２①②③、３②（再掲）、４②③'!E36</f>
        <v/>
      </c>
      <c r="F31" s="665">
        <f>'２①②③、３②（再掲）、４②③'!F36</f>
        <v>0</v>
      </c>
      <c r="G31" s="662">
        <f>'２①②③、３②（再掲）、４②③'!G36</f>
        <v>0</v>
      </c>
      <c r="H31" s="662">
        <f>'２①②③、３②（再掲）、４②③'!H36</f>
        <v>0</v>
      </c>
      <c r="I31" s="951" t="str">
        <f>'２①②③、３②（再掲）、４②③'!I36</f>
        <v>非適</v>
      </c>
      <c r="J31" s="673">
        <f>'２①②③、３②（再掲）、４②③'!J36</f>
        <v>0</v>
      </c>
      <c r="K31" s="680">
        <f>'２①②③、３②（再掲）、４②③'!K36</f>
        <v>0</v>
      </c>
      <c r="L31" s="680">
        <f>'２①②③、３②（再掲）、４②③'!L36</f>
        <v>0</v>
      </c>
      <c r="M31" s="680">
        <f>'２①②③、３②（再掲）、４②③'!M36</f>
        <v>0</v>
      </c>
      <c r="N31" s="680">
        <f>'２①②③、３②（再掲）、４②③'!N36</f>
        <v>0</v>
      </c>
      <c r="O31" s="680">
        <f>'２①②③、３②（再掲）、４②③'!O36</f>
        <v>0</v>
      </c>
      <c r="P31" s="933">
        <f>'２①②③、３②（再掲）、４②③'!P36</f>
        <v>0</v>
      </c>
      <c r="Q31" s="925">
        <f>'２①②③、３②（再掲）、４②③'!Q36</f>
        <v>0</v>
      </c>
      <c r="R31" s="680">
        <f>'２①②③、３②（再掲）、４②③'!R36</f>
        <v>0</v>
      </c>
      <c r="S31" s="677">
        <f>'２①②③、３②（再掲）、４②③'!S36</f>
        <v>0</v>
      </c>
      <c r="T31" s="680">
        <f>'２①②③、３②（再掲）、４②③'!T36</f>
        <v>0</v>
      </c>
      <c r="U31" s="680">
        <f>'２①②③、３②（再掲）、４②③'!U36</f>
        <v>0</v>
      </c>
      <c r="V31" s="680" t="str">
        <f>'２①②③、３②（再掲）、４②③'!V36</f>
        <v>-</v>
      </c>
      <c r="W31" s="925">
        <f>'２①②③、３②（再掲）、４②③'!W36</f>
        <v>0</v>
      </c>
      <c r="X31" s="925">
        <f>'２①②③、３②（再掲）、４②③'!X36</f>
        <v>0</v>
      </c>
      <c r="Y31" s="925" t="str">
        <f>'２①②③、３②（再掲）、４②③'!Y36</f>
        <v>-</v>
      </c>
      <c r="Z31" s="680">
        <f>'２①②③、３②（再掲）、４②③'!Z36</f>
        <v>0</v>
      </c>
      <c r="AA31" s="680" t="e">
        <f>'２①②③、３②（再掲）、４②③'!AA36</f>
        <v>#VALUE!</v>
      </c>
      <c r="AB31" s="680" t="e">
        <f>'２①②③、３②（再掲）、４②③'!AB36</f>
        <v>#VALUE!</v>
      </c>
      <c r="AC31" s="677">
        <f>'２①②③、３②（再掲）、４②③'!AC36</f>
        <v>0</v>
      </c>
      <c r="AD31" s="680">
        <f>'２①②③、３②（再掲）、４②③'!AD36</f>
        <v>0</v>
      </c>
      <c r="AE31" s="934">
        <f>'２①②③、３②（再掲）、４②③'!AE36</f>
        <v>0</v>
      </c>
      <c r="AF31" s="925" t="str">
        <f>'２①②③、３②（再掲）、４②③'!AF36</f>
        <v>***</v>
      </c>
      <c r="AG31" s="680" t="str">
        <f>'２①②③、３②（再掲）、４②③'!AG36</f>
        <v>***</v>
      </c>
      <c r="AH31" s="680" t="str">
        <f>'２①②③、３②（再掲）、４②③'!AH36</f>
        <v>-</v>
      </c>
      <c r="AI31" s="747" t="e">
        <f>'２①②③、３②（再掲）、４②③'!AI36</f>
        <v>#VALUE!</v>
      </c>
      <c r="AJ31" s="680" t="str">
        <f>'２①②③、３②（再掲）、４②③'!AJ36</f>
        <v>***</v>
      </c>
      <c r="AK31" s="748" t="e">
        <f>'２①②③、３②（再掲）、４②③'!AK36</f>
        <v>#VALUE!</v>
      </c>
      <c r="AL31" s="682" t="str">
        <f>'２①②③、３②（再掲）、４②③'!AL36</f>
        <v>-</v>
      </c>
      <c r="AM31" s="680">
        <f>'２①②③、３②（再掲）、４②③'!AM36</f>
        <v>0</v>
      </c>
      <c r="AN31" s="748" t="str">
        <f>'２①②③、３②（再掲）、４②③'!AN36</f>
        <v>-</v>
      </c>
      <c r="AO31" s="673">
        <f>'２①②③、３②（再掲）、４②③'!AO36</f>
        <v>0</v>
      </c>
      <c r="AP31" s="680">
        <f>'２①②③、３②（再掲）、４②③'!AP36</f>
        <v>0</v>
      </c>
      <c r="AQ31" s="935" t="str">
        <f>'２①②③、３②（再掲）、４②③'!AQ36</f>
        <v>***</v>
      </c>
      <c r="AR31" s="680">
        <f>'２①②③、３②（再掲）、４②③'!AR36</f>
        <v>0</v>
      </c>
      <c r="AS31" s="935">
        <f>'２①②③、３②（再掲）、４②③'!AS36</f>
        <v>0</v>
      </c>
      <c r="AT31" s="925">
        <f>'２①②③、３②（再掲）、４②③'!AT36</f>
        <v>0</v>
      </c>
      <c r="AU31" s="680">
        <f>'２①②③、３②（再掲）、４②③'!AU36</f>
        <v>0</v>
      </c>
      <c r="AV31" s="677">
        <f>'２①②③、３②（再掲）、４②③'!AV36</f>
        <v>0</v>
      </c>
      <c r="AW31" s="936">
        <f>'２①②③、３②（再掲）、４②③'!AW36</f>
        <v>0</v>
      </c>
      <c r="AX31" s="937">
        <f>'２①②③、３②（再掲）、４②③'!AX36</f>
        <v>0</v>
      </c>
      <c r="AY31" s="925">
        <f>'２①②③、３②（再掲）、４②③'!AY36</f>
        <v>0</v>
      </c>
      <c r="AZ31" s="789">
        <f>'２①②③、３②（再掲）、４②③'!AZ36</f>
        <v>0</v>
      </c>
      <c r="BA31" s="925">
        <f>'２①②③、３②（再掲）、４②③'!BA36</f>
        <v>0</v>
      </c>
      <c r="BB31" s="925">
        <f>'２①②③、３②（再掲）、４②③'!BB36</f>
        <v>0</v>
      </c>
      <c r="BC31" s="938" t="str">
        <f>'２①②③、３②（再掲）、４②③'!BC36</f>
        <v>***</v>
      </c>
      <c r="BD31" s="673">
        <f>'２①②③、３②（再掲）、４②③'!BD36</f>
        <v>0</v>
      </c>
      <c r="BE31" s="680">
        <f>'２①②③、３②（再掲）、４②③'!BE36</f>
        <v>0</v>
      </c>
      <c r="BF31" s="939">
        <f>'２①②③、３②（再掲）、４②③'!BF36</f>
        <v>0</v>
      </c>
      <c r="BG31" s="937">
        <f>'２①②③、３②（再掲）、４②③'!BG36</f>
        <v>0</v>
      </c>
      <c r="BH31" s="925">
        <f>'２①②③、３②（再掲）、４②③'!BH36</f>
        <v>0</v>
      </c>
      <c r="BI31" s="940">
        <f>'２①②③、３②（再掲）、４②③'!BI36</f>
        <v>0</v>
      </c>
      <c r="BJ31" s="925">
        <f>'２①②③、３②（再掲）、４②③'!BJ36</f>
        <v>0</v>
      </c>
      <c r="BK31" s="789">
        <f>'２①②③、３②（再掲）、４②③'!BK36</f>
        <v>0</v>
      </c>
      <c r="BL31" s="925">
        <f>'２①②③、３②（再掲）、４②③'!BL36</f>
        <v>0</v>
      </c>
      <c r="BM31" s="925">
        <f>'２①②③、３②（再掲）、４②③'!BM36</f>
        <v>0</v>
      </c>
      <c r="BN31" s="750">
        <f>'２①②③、３②（再掲）、４②③'!BN36</f>
        <v>0</v>
      </c>
      <c r="BO31" s="788">
        <f>'２①②③、３②（再掲）、４②③'!BO36</f>
        <v>0</v>
      </c>
      <c r="BP31" s="680">
        <f>'２①②③、３②（再掲）、４②③'!BP36</f>
        <v>0</v>
      </c>
      <c r="BQ31" s="680">
        <f>'２①②③、３②（再掲）、４②③'!BQ36</f>
        <v>0</v>
      </c>
      <c r="BR31" s="680">
        <f>'２①②③、３②（再掲）、４②③'!BR36</f>
        <v>0</v>
      </c>
      <c r="BS31" s="677" t="str">
        <f>'２①②③、３②（再掲）、４②③'!BS36</f>
        <v>***</v>
      </c>
      <c r="BT31" s="680" t="str">
        <f>'２①②③、３②（再掲）、４②③'!BT36</f>
        <v>***</v>
      </c>
      <c r="BU31" s="680" t="str">
        <f>'２①②③、３②（再掲）、４②③'!BU36</f>
        <v>***</v>
      </c>
      <c r="BV31" s="677" t="str">
        <f>'２①②③、３②（再掲）、４②③'!BV36</f>
        <v>***</v>
      </c>
      <c r="BW31" s="680" t="str">
        <f>'２①②③、３②（再掲）、４②③'!BW36</f>
        <v>***</v>
      </c>
      <c r="BX31" s="680" t="str">
        <f>'２①②③、３②（再掲）、４②③'!BX36</f>
        <v>***</v>
      </c>
      <c r="BY31" s="933" t="str">
        <f>'２①②③、３②（再掲）、４②③'!BY36</f>
        <v>***</v>
      </c>
      <c r="BZ31" s="680" t="str">
        <f>'２①②③、３②（再掲）、４②③'!BZ36</f>
        <v>***</v>
      </c>
      <c r="CA31" s="789" t="str">
        <f>'２①②③、３②（再掲）、４②③'!CA36</f>
        <v>***</v>
      </c>
      <c r="CB31" s="680" t="str">
        <f>'２①②③、３②（再掲）、４②③'!CB36</f>
        <v>***</v>
      </c>
      <c r="CC31" s="667">
        <f>'２①②③、３②（再掲）、４②③'!CC36</f>
        <v>0</v>
      </c>
      <c r="CD31" s="941">
        <f>'２①②③、３②（再掲）、４②③'!CD36</f>
        <v>0</v>
      </c>
      <c r="CE31" s="630" t="e">
        <f>'２①②③、３②（再掲）、４②③'!CE36</f>
        <v>#VALUE!</v>
      </c>
      <c r="CF31" s="633" t="e">
        <f>'２①②③、３②（再掲）、４②③'!CF36</f>
        <v>#VALUE!</v>
      </c>
      <c r="CG31" s="952" t="str">
        <f>'２①②③、３②（再掲）、４②③'!$A$1</f>
        <v>Ver 06.00</v>
      </c>
    </row>
    <row r="32" spans="1:85" s="410" customFormat="1" ht="18.75" customHeight="1">
      <c r="A32" s="658" t="str">
        <f>'２①②③、３②（再掲）、４②③'!A37</f>
        <v/>
      </c>
      <c r="B32" s="662" t="str">
        <f>'２①②③、３②（再掲）、４②③'!B37</f>
        <v/>
      </c>
      <c r="C32" s="665" t="str">
        <f>'２①②③、３②（再掲）、４②③'!C37</f>
        <v/>
      </c>
      <c r="D32" s="662" t="str">
        <f>'２①②③、３②（再掲）、４②③'!D37</f>
        <v/>
      </c>
      <c r="E32" s="632" t="str">
        <f>'２①②③、３②（再掲）、４②③'!E37</f>
        <v/>
      </c>
      <c r="F32" s="665">
        <f>'２①②③、３②（再掲）、４②③'!F37</f>
        <v>0</v>
      </c>
      <c r="G32" s="662">
        <f>'２①②③、３②（再掲）、４②③'!G37</f>
        <v>0</v>
      </c>
      <c r="H32" s="662">
        <f>'２①②③、３②（再掲）、４②③'!H37</f>
        <v>0</v>
      </c>
      <c r="I32" s="951" t="str">
        <f>'２①②③、３②（再掲）、４②③'!I37</f>
        <v>非適</v>
      </c>
      <c r="J32" s="673">
        <f>'２①②③、３②（再掲）、４②③'!J37</f>
        <v>0</v>
      </c>
      <c r="K32" s="680">
        <f>'２①②③、３②（再掲）、４②③'!K37</f>
        <v>0</v>
      </c>
      <c r="L32" s="680">
        <f>'２①②③、３②（再掲）、４②③'!L37</f>
        <v>0</v>
      </c>
      <c r="M32" s="680">
        <f>'２①②③、３②（再掲）、４②③'!M37</f>
        <v>0</v>
      </c>
      <c r="N32" s="680">
        <f>'２①②③、３②（再掲）、４②③'!N37</f>
        <v>0</v>
      </c>
      <c r="O32" s="787">
        <f>'２①②③、３②（再掲）、４②③'!O37</f>
        <v>0</v>
      </c>
      <c r="P32" s="933">
        <f>'２①②③、３②（再掲）、４②③'!P37</f>
        <v>0</v>
      </c>
      <c r="Q32" s="925">
        <f>'２①②③、３②（再掲）、４②③'!Q37</f>
        <v>0</v>
      </c>
      <c r="R32" s="680">
        <f>'２①②③、３②（再掲）、４②③'!R37</f>
        <v>0</v>
      </c>
      <c r="S32" s="677">
        <f>'２①②③、３②（再掲）、４②③'!S37</f>
        <v>0</v>
      </c>
      <c r="T32" s="680">
        <f>'２①②③、３②（再掲）、４②③'!T37</f>
        <v>0</v>
      </c>
      <c r="U32" s="680">
        <f>'２①②③、３②（再掲）、４②③'!U37</f>
        <v>0</v>
      </c>
      <c r="V32" s="680" t="str">
        <f>'２①②③、３②（再掲）、４②③'!V37</f>
        <v>-</v>
      </c>
      <c r="W32" s="925">
        <f>'２①②③、３②（再掲）、４②③'!W37</f>
        <v>0</v>
      </c>
      <c r="X32" s="925">
        <f>'２①②③、３②（再掲）、４②③'!X37</f>
        <v>0</v>
      </c>
      <c r="Y32" s="925" t="str">
        <f>'２①②③、３②（再掲）、４②③'!Y37</f>
        <v>-</v>
      </c>
      <c r="Z32" s="680">
        <f>'２①②③、３②（再掲）、４②③'!Z37</f>
        <v>0</v>
      </c>
      <c r="AA32" s="680" t="e">
        <f>'２①②③、３②（再掲）、４②③'!AA37</f>
        <v>#VALUE!</v>
      </c>
      <c r="AB32" s="680" t="e">
        <f>'２①②③、３②（再掲）、４②③'!AB37</f>
        <v>#VALUE!</v>
      </c>
      <c r="AC32" s="677">
        <f>'２①②③、３②（再掲）、４②③'!AC37</f>
        <v>0</v>
      </c>
      <c r="AD32" s="680">
        <f>'２①②③、３②（再掲）、４②③'!AD37</f>
        <v>0</v>
      </c>
      <c r="AE32" s="934">
        <f>'２①②③、３②（再掲）、４②③'!AE37</f>
        <v>0</v>
      </c>
      <c r="AF32" s="925" t="str">
        <f>'２①②③、３②（再掲）、４②③'!AF37</f>
        <v>***</v>
      </c>
      <c r="AG32" s="680" t="str">
        <f>'２①②③、３②（再掲）、４②③'!AG37</f>
        <v>***</v>
      </c>
      <c r="AH32" s="680" t="str">
        <f>'２①②③、３②（再掲）、４②③'!AH37</f>
        <v>-</v>
      </c>
      <c r="AI32" s="747" t="e">
        <f>'２①②③、３②（再掲）、４②③'!AI37</f>
        <v>#VALUE!</v>
      </c>
      <c r="AJ32" s="680" t="str">
        <f>'２①②③、３②（再掲）、４②③'!AJ37</f>
        <v>***</v>
      </c>
      <c r="AK32" s="748" t="e">
        <f>'２①②③、３②（再掲）、４②③'!AK37</f>
        <v>#VALUE!</v>
      </c>
      <c r="AL32" s="682" t="str">
        <f>'２①②③、３②（再掲）、４②③'!AL37</f>
        <v>-</v>
      </c>
      <c r="AM32" s="680">
        <f>'２①②③、３②（再掲）、４②③'!AM37</f>
        <v>0</v>
      </c>
      <c r="AN32" s="748" t="str">
        <f>'２①②③、３②（再掲）、４②③'!AN37</f>
        <v>-</v>
      </c>
      <c r="AO32" s="673">
        <f>'２①②③、３②（再掲）、４②③'!AO37</f>
        <v>0</v>
      </c>
      <c r="AP32" s="680">
        <f>'２①②③、３②（再掲）、４②③'!AP37</f>
        <v>0</v>
      </c>
      <c r="AQ32" s="935" t="str">
        <f>'２①②③、３②（再掲）、４②③'!AQ37</f>
        <v>***</v>
      </c>
      <c r="AR32" s="680">
        <f>'２①②③、３②（再掲）、４②③'!AR37</f>
        <v>0</v>
      </c>
      <c r="AS32" s="935">
        <f>'２①②③、３②（再掲）、４②③'!AS37</f>
        <v>0</v>
      </c>
      <c r="AT32" s="925">
        <f>'２①②③、３②（再掲）、４②③'!AT37</f>
        <v>0</v>
      </c>
      <c r="AU32" s="680">
        <f>'２①②③、３②（再掲）、４②③'!AU37</f>
        <v>0</v>
      </c>
      <c r="AV32" s="677">
        <f>'２①②③、３②（再掲）、４②③'!AV37</f>
        <v>0</v>
      </c>
      <c r="AW32" s="936">
        <f>'２①②③、３②（再掲）、４②③'!AW37</f>
        <v>0</v>
      </c>
      <c r="AX32" s="937">
        <f>'２①②③、３②（再掲）、４②③'!AX37</f>
        <v>0</v>
      </c>
      <c r="AY32" s="925">
        <f>'２①②③、３②（再掲）、４②③'!AY37</f>
        <v>0</v>
      </c>
      <c r="AZ32" s="789">
        <f>'２①②③、３②（再掲）、４②③'!AZ37</f>
        <v>0</v>
      </c>
      <c r="BA32" s="925">
        <f>'２①②③、３②（再掲）、４②③'!BA37</f>
        <v>0</v>
      </c>
      <c r="BB32" s="925">
        <f>'２①②③、３②（再掲）、４②③'!BB37</f>
        <v>0</v>
      </c>
      <c r="BC32" s="938" t="str">
        <f>'２①②③、３②（再掲）、４②③'!BC37</f>
        <v>***</v>
      </c>
      <c r="BD32" s="673">
        <f>'２①②③、３②（再掲）、４②③'!BD37</f>
        <v>0</v>
      </c>
      <c r="BE32" s="680">
        <f>'２①②③、３②（再掲）、４②③'!BE37</f>
        <v>0</v>
      </c>
      <c r="BF32" s="939">
        <f>'２①②③、３②（再掲）、４②③'!BF37</f>
        <v>0</v>
      </c>
      <c r="BG32" s="937">
        <f>'２①②③、３②（再掲）、４②③'!BG37</f>
        <v>0</v>
      </c>
      <c r="BH32" s="925">
        <f>'２①②③、３②（再掲）、４②③'!BH37</f>
        <v>0</v>
      </c>
      <c r="BI32" s="940">
        <f>'２①②③、３②（再掲）、４②③'!BI37</f>
        <v>0</v>
      </c>
      <c r="BJ32" s="925">
        <f>'２①②③、３②（再掲）、４②③'!BJ37</f>
        <v>0</v>
      </c>
      <c r="BK32" s="789">
        <f>'２①②③、３②（再掲）、４②③'!BK37</f>
        <v>0</v>
      </c>
      <c r="BL32" s="925">
        <f>'２①②③、３②（再掲）、４②③'!BL37</f>
        <v>0</v>
      </c>
      <c r="BM32" s="925">
        <f>'２①②③、３②（再掲）、４②③'!BM37</f>
        <v>0</v>
      </c>
      <c r="BN32" s="750">
        <f>'２①②③、３②（再掲）、４②③'!BN37</f>
        <v>0</v>
      </c>
      <c r="BO32" s="788">
        <f>'２①②③、３②（再掲）、４②③'!BO37</f>
        <v>0</v>
      </c>
      <c r="BP32" s="680">
        <f>'２①②③、３②（再掲）、４②③'!BP37</f>
        <v>0</v>
      </c>
      <c r="BQ32" s="787">
        <f>'２①②③、３②（再掲）、４②③'!BQ37</f>
        <v>0</v>
      </c>
      <c r="BR32" s="787">
        <f>'２①②③、３②（再掲）、４②③'!BR37</f>
        <v>0</v>
      </c>
      <c r="BS32" s="677" t="str">
        <f>'２①②③、３②（再掲）、４②③'!BS37</f>
        <v>***</v>
      </c>
      <c r="BT32" s="680" t="str">
        <f>'２①②③、３②（再掲）、４②③'!BT37</f>
        <v>***</v>
      </c>
      <c r="BU32" s="680" t="str">
        <f>'２①②③、３②（再掲）、４②③'!BU37</f>
        <v>***</v>
      </c>
      <c r="BV32" s="677" t="str">
        <f>'２①②③、３②（再掲）、４②③'!BV37</f>
        <v>***</v>
      </c>
      <c r="BW32" s="680" t="str">
        <f>'２①②③、３②（再掲）、４②③'!BW37</f>
        <v>***</v>
      </c>
      <c r="BX32" s="680" t="str">
        <f>'２①②③、３②（再掲）、４②③'!BX37</f>
        <v>***</v>
      </c>
      <c r="BY32" s="933" t="str">
        <f>'２①②③、３②（再掲）、４②③'!BY37</f>
        <v>***</v>
      </c>
      <c r="BZ32" s="680" t="str">
        <f>'２①②③、３②（再掲）、４②③'!BZ37</f>
        <v>***</v>
      </c>
      <c r="CA32" s="789" t="str">
        <f>'２①②③、３②（再掲）、４②③'!CA37</f>
        <v>***</v>
      </c>
      <c r="CB32" s="680" t="str">
        <f>'２①②③、３②（再掲）、４②③'!CB37</f>
        <v>***</v>
      </c>
      <c r="CC32" s="667">
        <f>'２①②③、３②（再掲）、４②③'!CC37</f>
        <v>0</v>
      </c>
      <c r="CD32" s="941">
        <f>'２①②③、３②（再掲）、４②③'!CD37</f>
        <v>0</v>
      </c>
      <c r="CE32" s="630" t="e">
        <f>'２①②③、３②（再掲）、４②③'!CE37</f>
        <v>#VALUE!</v>
      </c>
      <c r="CF32" s="633" t="e">
        <f>'２①②③、３②（再掲）、４②③'!CF37</f>
        <v>#VALUE!</v>
      </c>
      <c r="CG32" s="952" t="str">
        <f>'２①②③、３②（再掲）、４②③'!$A$1</f>
        <v>Ver 06.00</v>
      </c>
    </row>
    <row r="33" spans="1:85" s="410" customFormat="1" ht="18.75" customHeight="1">
      <c r="A33" s="658" t="str">
        <f>'２①②③、３②（再掲）、４②③'!A38</f>
        <v/>
      </c>
      <c r="B33" s="662" t="str">
        <f>'２①②③、３②（再掲）、４②③'!B38</f>
        <v/>
      </c>
      <c r="C33" s="665" t="str">
        <f>'２①②③、３②（再掲）、４②③'!C38</f>
        <v/>
      </c>
      <c r="D33" s="662" t="str">
        <f>'２①②③、３②（再掲）、４②③'!D38</f>
        <v/>
      </c>
      <c r="E33" s="632" t="str">
        <f>'２①②③、３②（再掲）、４②③'!E38</f>
        <v/>
      </c>
      <c r="F33" s="665">
        <f>'２①②③、３②（再掲）、４②③'!F38</f>
        <v>0</v>
      </c>
      <c r="G33" s="662">
        <f>'２①②③、３②（再掲）、４②③'!G38</f>
        <v>0</v>
      </c>
      <c r="H33" s="662">
        <f>'２①②③、３②（再掲）、４②③'!H38</f>
        <v>0</v>
      </c>
      <c r="I33" s="951" t="str">
        <f>'２①②③、３②（再掲）、４②③'!I38</f>
        <v>非適</v>
      </c>
      <c r="J33" s="673">
        <f>'２①②③、３②（再掲）、４②③'!J38</f>
        <v>0</v>
      </c>
      <c r="K33" s="680">
        <f>'２①②③、３②（再掲）、４②③'!K38</f>
        <v>0</v>
      </c>
      <c r="L33" s="680">
        <f>'２①②③、３②（再掲）、４②③'!L38</f>
        <v>0</v>
      </c>
      <c r="M33" s="680">
        <f>'２①②③、３②（再掲）、４②③'!M38</f>
        <v>0</v>
      </c>
      <c r="N33" s="680">
        <f>'２①②③、３②（再掲）、４②③'!N38</f>
        <v>0</v>
      </c>
      <c r="O33" s="680">
        <f>'２①②③、３②（再掲）、４②③'!O38</f>
        <v>0</v>
      </c>
      <c r="P33" s="933">
        <f>'２①②③、３②（再掲）、４②③'!P38</f>
        <v>0</v>
      </c>
      <c r="Q33" s="925">
        <f>'２①②③、３②（再掲）、４②③'!Q38</f>
        <v>0</v>
      </c>
      <c r="R33" s="680">
        <f>'２①②③、３②（再掲）、４②③'!R38</f>
        <v>0</v>
      </c>
      <c r="S33" s="677">
        <f>'２①②③、３②（再掲）、４②③'!S38</f>
        <v>0</v>
      </c>
      <c r="T33" s="680">
        <f>'２①②③、３②（再掲）、４②③'!T38</f>
        <v>0</v>
      </c>
      <c r="U33" s="680">
        <f>'２①②③、３②（再掲）、４②③'!U38</f>
        <v>0</v>
      </c>
      <c r="V33" s="680" t="str">
        <f>'２①②③、３②（再掲）、４②③'!V38</f>
        <v>-</v>
      </c>
      <c r="W33" s="925">
        <f>'２①②③、３②（再掲）、４②③'!W38</f>
        <v>0</v>
      </c>
      <c r="X33" s="925">
        <f>'２①②③、３②（再掲）、４②③'!X38</f>
        <v>0</v>
      </c>
      <c r="Y33" s="925" t="str">
        <f>'２①②③、３②（再掲）、４②③'!Y38</f>
        <v>-</v>
      </c>
      <c r="Z33" s="680">
        <f>'２①②③、３②（再掲）、４②③'!Z38</f>
        <v>0</v>
      </c>
      <c r="AA33" s="680" t="e">
        <f>'２①②③、３②（再掲）、４②③'!AA38</f>
        <v>#VALUE!</v>
      </c>
      <c r="AB33" s="680" t="e">
        <f>'２①②③、３②（再掲）、４②③'!AB38</f>
        <v>#VALUE!</v>
      </c>
      <c r="AC33" s="677">
        <f>'２①②③、３②（再掲）、４②③'!AC38</f>
        <v>0</v>
      </c>
      <c r="AD33" s="680">
        <f>'２①②③、３②（再掲）、４②③'!AD38</f>
        <v>0</v>
      </c>
      <c r="AE33" s="934">
        <f>'２①②③、３②（再掲）、４②③'!AE38</f>
        <v>0</v>
      </c>
      <c r="AF33" s="925" t="str">
        <f>'２①②③、３②（再掲）、４②③'!AF38</f>
        <v>***</v>
      </c>
      <c r="AG33" s="680" t="str">
        <f>'２①②③、３②（再掲）、４②③'!AG38</f>
        <v>***</v>
      </c>
      <c r="AH33" s="680" t="str">
        <f>'２①②③、３②（再掲）、４②③'!AH38</f>
        <v>-</v>
      </c>
      <c r="AI33" s="747" t="e">
        <f>'２①②③、３②（再掲）、４②③'!AI38</f>
        <v>#VALUE!</v>
      </c>
      <c r="AJ33" s="680" t="str">
        <f>'２①②③、３②（再掲）、４②③'!AJ38</f>
        <v>***</v>
      </c>
      <c r="AK33" s="748" t="e">
        <f>'２①②③、３②（再掲）、４②③'!AK38</f>
        <v>#VALUE!</v>
      </c>
      <c r="AL33" s="682" t="str">
        <f>'２①②③、３②（再掲）、４②③'!AL38</f>
        <v>-</v>
      </c>
      <c r="AM33" s="680">
        <f>'２①②③、３②（再掲）、４②③'!AM38</f>
        <v>0</v>
      </c>
      <c r="AN33" s="748" t="str">
        <f>'２①②③、３②（再掲）、４②③'!AN38</f>
        <v>-</v>
      </c>
      <c r="AO33" s="673">
        <f>'２①②③、３②（再掲）、４②③'!AO38</f>
        <v>0</v>
      </c>
      <c r="AP33" s="680">
        <f>'２①②③、３②（再掲）、４②③'!AP38</f>
        <v>0</v>
      </c>
      <c r="AQ33" s="935" t="str">
        <f>'２①②③、３②（再掲）、４②③'!AQ38</f>
        <v>***</v>
      </c>
      <c r="AR33" s="680">
        <f>'２①②③、３②（再掲）、４②③'!AR38</f>
        <v>0</v>
      </c>
      <c r="AS33" s="935">
        <f>'２①②③、３②（再掲）、４②③'!AS38</f>
        <v>0</v>
      </c>
      <c r="AT33" s="925">
        <f>'２①②③、３②（再掲）、４②③'!AT38</f>
        <v>0</v>
      </c>
      <c r="AU33" s="680">
        <f>'２①②③、３②（再掲）、４②③'!AU38</f>
        <v>0</v>
      </c>
      <c r="AV33" s="677">
        <f>'２①②③、３②（再掲）、４②③'!AV38</f>
        <v>0</v>
      </c>
      <c r="AW33" s="936">
        <f>'２①②③、３②（再掲）、４②③'!AW38</f>
        <v>0</v>
      </c>
      <c r="AX33" s="937">
        <f>'２①②③、３②（再掲）、４②③'!AX38</f>
        <v>0</v>
      </c>
      <c r="AY33" s="925">
        <f>'２①②③、３②（再掲）、４②③'!AY38</f>
        <v>0</v>
      </c>
      <c r="AZ33" s="789">
        <f>'２①②③、３②（再掲）、４②③'!AZ38</f>
        <v>0</v>
      </c>
      <c r="BA33" s="925">
        <f>'２①②③、３②（再掲）、４②③'!BA38</f>
        <v>0</v>
      </c>
      <c r="BB33" s="925">
        <f>'２①②③、３②（再掲）、４②③'!BB38</f>
        <v>0</v>
      </c>
      <c r="BC33" s="938" t="str">
        <f>'２①②③、３②（再掲）、４②③'!BC38</f>
        <v>***</v>
      </c>
      <c r="BD33" s="673">
        <f>'２①②③、３②（再掲）、４②③'!BD38</f>
        <v>0</v>
      </c>
      <c r="BE33" s="680">
        <f>'２①②③、３②（再掲）、４②③'!BE38</f>
        <v>0</v>
      </c>
      <c r="BF33" s="939">
        <f>'２①②③、３②（再掲）、４②③'!BF38</f>
        <v>0</v>
      </c>
      <c r="BG33" s="937">
        <f>'２①②③、３②（再掲）、４②③'!BG38</f>
        <v>0</v>
      </c>
      <c r="BH33" s="925">
        <f>'２①②③、３②（再掲）、４②③'!BH38</f>
        <v>0</v>
      </c>
      <c r="BI33" s="940">
        <f>'２①②③、３②（再掲）、４②③'!BI38</f>
        <v>0</v>
      </c>
      <c r="BJ33" s="925">
        <f>'２①②③、３②（再掲）、４②③'!BJ38</f>
        <v>0</v>
      </c>
      <c r="BK33" s="789">
        <f>'２①②③、３②（再掲）、４②③'!BK38</f>
        <v>0</v>
      </c>
      <c r="BL33" s="925">
        <f>'２①②③、３②（再掲）、４②③'!BL38</f>
        <v>0</v>
      </c>
      <c r="BM33" s="925">
        <f>'２①②③、３②（再掲）、４②③'!BM38</f>
        <v>0</v>
      </c>
      <c r="BN33" s="750">
        <f>'２①②③、３②（再掲）、４②③'!BN38</f>
        <v>0</v>
      </c>
      <c r="BO33" s="788">
        <f>'２①②③、３②（再掲）、４②③'!BO38</f>
        <v>0</v>
      </c>
      <c r="BP33" s="680">
        <f>'２①②③、３②（再掲）、４②③'!BP38</f>
        <v>0</v>
      </c>
      <c r="BQ33" s="680">
        <f>'２①②③、３②（再掲）、４②③'!BQ38</f>
        <v>0</v>
      </c>
      <c r="BR33" s="680">
        <f>'２①②③、３②（再掲）、４②③'!BR38</f>
        <v>0</v>
      </c>
      <c r="BS33" s="677" t="str">
        <f>'２①②③、３②（再掲）、４②③'!BS38</f>
        <v>***</v>
      </c>
      <c r="BT33" s="680" t="str">
        <f>'２①②③、３②（再掲）、４②③'!BT38</f>
        <v>***</v>
      </c>
      <c r="BU33" s="680" t="str">
        <f>'２①②③、３②（再掲）、４②③'!BU38</f>
        <v>***</v>
      </c>
      <c r="BV33" s="677" t="str">
        <f>'２①②③、３②（再掲）、４②③'!BV38</f>
        <v>***</v>
      </c>
      <c r="BW33" s="680" t="str">
        <f>'２①②③、３②（再掲）、４②③'!BW38</f>
        <v>***</v>
      </c>
      <c r="BX33" s="680" t="str">
        <f>'２①②③、３②（再掲）、４②③'!BX38</f>
        <v>***</v>
      </c>
      <c r="BY33" s="933" t="str">
        <f>'２①②③、３②（再掲）、４②③'!BY38</f>
        <v>***</v>
      </c>
      <c r="BZ33" s="680" t="str">
        <f>'２①②③、３②（再掲）、４②③'!BZ38</f>
        <v>***</v>
      </c>
      <c r="CA33" s="789" t="str">
        <f>'２①②③、３②（再掲）、４②③'!CA38</f>
        <v>***</v>
      </c>
      <c r="CB33" s="680" t="str">
        <f>'２①②③、３②（再掲）、４②③'!CB38</f>
        <v>***</v>
      </c>
      <c r="CC33" s="667">
        <f>'２①②③、３②（再掲）、４②③'!CC38</f>
        <v>0</v>
      </c>
      <c r="CD33" s="941">
        <f>'２①②③、３②（再掲）、４②③'!CD38</f>
        <v>0</v>
      </c>
      <c r="CE33" s="630" t="e">
        <f>'２①②③、３②（再掲）、４②③'!CE38</f>
        <v>#VALUE!</v>
      </c>
      <c r="CF33" s="633" t="e">
        <f>'２①②③、３②（再掲）、４②③'!CF38</f>
        <v>#VALUE!</v>
      </c>
      <c r="CG33" s="952" t="str">
        <f>'２①②③、３②（再掲）、４②③'!$A$1</f>
        <v>Ver 06.00</v>
      </c>
    </row>
    <row r="34" spans="1:85" s="410" customFormat="1" ht="18.75" customHeight="1">
      <c r="A34" s="658" t="str">
        <f>'２①②③、３②（再掲）、４②③'!A39</f>
        <v/>
      </c>
      <c r="B34" s="662" t="str">
        <f>'２①②③、３②（再掲）、４②③'!B39</f>
        <v/>
      </c>
      <c r="C34" s="665" t="str">
        <f>'２①②③、３②（再掲）、４②③'!C39</f>
        <v/>
      </c>
      <c r="D34" s="662" t="str">
        <f>'２①②③、３②（再掲）、４②③'!D39</f>
        <v/>
      </c>
      <c r="E34" s="632" t="str">
        <f>'２①②③、３②（再掲）、４②③'!E39</f>
        <v/>
      </c>
      <c r="F34" s="665">
        <f>'２①②③、３②（再掲）、４②③'!F39</f>
        <v>0</v>
      </c>
      <c r="G34" s="662">
        <f>'２①②③、３②（再掲）、４②③'!G39</f>
        <v>0</v>
      </c>
      <c r="H34" s="662">
        <f>'２①②③、３②（再掲）、４②③'!H39</f>
        <v>0</v>
      </c>
      <c r="I34" s="951" t="str">
        <f>'２①②③、３②（再掲）、４②③'!I39</f>
        <v>非適</v>
      </c>
      <c r="J34" s="673">
        <f>'２①②③、３②（再掲）、４②③'!J39</f>
        <v>0</v>
      </c>
      <c r="K34" s="680">
        <f>'２①②③、３②（再掲）、４②③'!K39</f>
        <v>0</v>
      </c>
      <c r="L34" s="680">
        <f>'２①②③、３②（再掲）、４②③'!L39</f>
        <v>0</v>
      </c>
      <c r="M34" s="680">
        <f>'２①②③、３②（再掲）、４②③'!M39</f>
        <v>0</v>
      </c>
      <c r="N34" s="680">
        <f>'２①②③、３②（再掲）、４②③'!N39</f>
        <v>0</v>
      </c>
      <c r="O34" s="787">
        <f>'２①②③、３②（再掲）、４②③'!O39</f>
        <v>0</v>
      </c>
      <c r="P34" s="933">
        <f>'２①②③、３②（再掲）、４②③'!P39</f>
        <v>0</v>
      </c>
      <c r="Q34" s="925">
        <f>'２①②③、３②（再掲）、４②③'!Q39</f>
        <v>0</v>
      </c>
      <c r="R34" s="680">
        <f>'２①②③、３②（再掲）、４②③'!R39</f>
        <v>0</v>
      </c>
      <c r="S34" s="677">
        <f>'２①②③、３②（再掲）、４②③'!S39</f>
        <v>0</v>
      </c>
      <c r="T34" s="680">
        <f>'２①②③、３②（再掲）、４②③'!T39</f>
        <v>0</v>
      </c>
      <c r="U34" s="680">
        <f>'２①②③、３②（再掲）、４②③'!U39</f>
        <v>0</v>
      </c>
      <c r="V34" s="680" t="str">
        <f>'２①②③、３②（再掲）、４②③'!V39</f>
        <v>-</v>
      </c>
      <c r="W34" s="925">
        <f>'２①②③、３②（再掲）、４②③'!W39</f>
        <v>0</v>
      </c>
      <c r="X34" s="925">
        <f>'２①②③、３②（再掲）、４②③'!X39</f>
        <v>0</v>
      </c>
      <c r="Y34" s="925" t="str">
        <f>'２①②③、３②（再掲）、４②③'!Y39</f>
        <v>-</v>
      </c>
      <c r="Z34" s="680">
        <f>'２①②③、３②（再掲）、４②③'!Z39</f>
        <v>0</v>
      </c>
      <c r="AA34" s="680" t="e">
        <f>'２①②③、３②（再掲）、４②③'!AA39</f>
        <v>#VALUE!</v>
      </c>
      <c r="AB34" s="680" t="e">
        <f>'２①②③、３②（再掲）、４②③'!AB39</f>
        <v>#VALUE!</v>
      </c>
      <c r="AC34" s="677">
        <f>'２①②③、３②（再掲）、４②③'!AC39</f>
        <v>0</v>
      </c>
      <c r="AD34" s="680">
        <f>'２①②③、３②（再掲）、４②③'!AD39</f>
        <v>0</v>
      </c>
      <c r="AE34" s="934">
        <f>'２①②③、３②（再掲）、４②③'!AE39</f>
        <v>0</v>
      </c>
      <c r="AF34" s="925" t="str">
        <f>'２①②③、３②（再掲）、４②③'!AF39</f>
        <v>***</v>
      </c>
      <c r="AG34" s="680" t="str">
        <f>'２①②③、３②（再掲）、４②③'!AG39</f>
        <v>***</v>
      </c>
      <c r="AH34" s="680" t="str">
        <f>'２①②③、３②（再掲）、４②③'!AH39</f>
        <v>-</v>
      </c>
      <c r="AI34" s="747" t="e">
        <f>'２①②③、３②（再掲）、４②③'!AI39</f>
        <v>#VALUE!</v>
      </c>
      <c r="AJ34" s="680" t="str">
        <f>'２①②③、３②（再掲）、４②③'!AJ39</f>
        <v>***</v>
      </c>
      <c r="AK34" s="748" t="e">
        <f>'２①②③、３②（再掲）、４②③'!AK39</f>
        <v>#VALUE!</v>
      </c>
      <c r="AL34" s="682" t="str">
        <f>'２①②③、３②（再掲）、４②③'!AL39</f>
        <v>-</v>
      </c>
      <c r="AM34" s="680">
        <f>'２①②③、３②（再掲）、４②③'!AM39</f>
        <v>0</v>
      </c>
      <c r="AN34" s="748" t="str">
        <f>'２①②③、３②（再掲）、４②③'!AN39</f>
        <v>-</v>
      </c>
      <c r="AO34" s="673">
        <f>'２①②③、３②（再掲）、４②③'!AO39</f>
        <v>0</v>
      </c>
      <c r="AP34" s="680">
        <f>'２①②③、３②（再掲）、４②③'!AP39</f>
        <v>0</v>
      </c>
      <c r="AQ34" s="935" t="str">
        <f>'２①②③、３②（再掲）、４②③'!AQ39</f>
        <v>***</v>
      </c>
      <c r="AR34" s="680">
        <f>'２①②③、３②（再掲）、４②③'!AR39</f>
        <v>0</v>
      </c>
      <c r="AS34" s="935">
        <f>'２①②③、３②（再掲）、４②③'!AS39</f>
        <v>0</v>
      </c>
      <c r="AT34" s="925">
        <f>'２①②③、３②（再掲）、４②③'!AT39</f>
        <v>0</v>
      </c>
      <c r="AU34" s="680">
        <f>'２①②③、３②（再掲）、４②③'!AU39</f>
        <v>0</v>
      </c>
      <c r="AV34" s="677">
        <f>'２①②③、３②（再掲）、４②③'!AV39</f>
        <v>0</v>
      </c>
      <c r="AW34" s="936">
        <f>'２①②③、３②（再掲）、４②③'!AW39</f>
        <v>0</v>
      </c>
      <c r="AX34" s="937">
        <f>'２①②③、３②（再掲）、４②③'!AX39</f>
        <v>0</v>
      </c>
      <c r="AY34" s="925">
        <f>'２①②③、３②（再掲）、４②③'!AY39</f>
        <v>0</v>
      </c>
      <c r="AZ34" s="789">
        <f>'２①②③、３②（再掲）、４②③'!AZ39</f>
        <v>0</v>
      </c>
      <c r="BA34" s="925">
        <f>'２①②③、３②（再掲）、４②③'!BA39</f>
        <v>0</v>
      </c>
      <c r="BB34" s="925">
        <f>'２①②③、３②（再掲）、４②③'!BB39</f>
        <v>0</v>
      </c>
      <c r="BC34" s="938" t="str">
        <f>'２①②③、３②（再掲）、４②③'!BC39</f>
        <v>***</v>
      </c>
      <c r="BD34" s="673">
        <f>'２①②③、３②（再掲）、４②③'!BD39</f>
        <v>0</v>
      </c>
      <c r="BE34" s="680">
        <f>'２①②③、３②（再掲）、４②③'!BE39</f>
        <v>0</v>
      </c>
      <c r="BF34" s="939">
        <f>'２①②③、３②（再掲）、４②③'!BF39</f>
        <v>0</v>
      </c>
      <c r="BG34" s="937">
        <f>'２①②③、３②（再掲）、４②③'!BG39</f>
        <v>0</v>
      </c>
      <c r="BH34" s="925">
        <f>'２①②③、３②（再掲）、４②③'!BH39</f>
        <v>0</v>
      </c>
      <c r="BI34" s="940">
        <f>'２①②③、３②（再掲）、４②③'!BI39</f>
        <v>0</v>
      </c>
      <c r="BJ34" s="925">
        <f>'２①②③、３②（再掲）、４②③'!BJ39</f>
        <v>0</v>
      </c>
      <c r="BK34" s="789">
        <f>'２①②③、３②（再掲）、４②③'!BK39</f>
        <v>0</v>
      </c>
      <c r="BL34" s="925">
        <f>'２①②③、３②（再掲）、４②③'!BL39</f>
        <v>0</v>
      </c>
      <c r="BM34" s="925">
        <f>'２①②③、３②（再掲）、４②③'!BM39</f>
        <v>0</v>
      </c>
      <c r="BN34" s="750">
        <f>'２①②③、３②（再掲）、４②③'!BN39</f>
        <v>0</v>
      </c>
      <c r="BO34" s="788">
        <f>'２①②③、３②（再掲）、４②③'!BO39</f>
        <v>0</v>
      </c>
      <c r="BP34" s="680">
        <f>'２①②③、３②（再掲）、４②③'!BP39</f>
        <v>0</v>
      </c>
      <c r="BQ34" s="787">
        <f>'２①②③、３②（再掲）、４②③'!BQ39</f>
        <v>0</v>
      </c>
      <c r="BR34" s="787">
        <f>'２①②③、３②（再掲）、４②③'!BR39</f>
        <v>0</v>
      </c>
      <c r="BS34" s="677" t="str">
        <f>'２①②③、３②（再掲）、４②③'!BS39</f>
        <v>***</v>
      </c>
      <c r="BT34" s="680" t="str">
        <f>'２①②③、３②（再掲）、４②③'!BT39</f>
        <v>***</v>
      </c>
      <c r="BU34" s="680" t="str">
        <f>'２①②③、３②（再掲）、４②③'!BU39</f>
        <v>***</v>
      </c>
      <c r="BV34" s="677" t="str">
        <f>'２①②③、３②（再掲）、４②③'!BV39</f>
        <v>***</v>
      </c>
      <c r="BW34" s="680" t="str">
        <f>'２①②③、３②（再掲）、４②③'!BW39</f>
        <v>***</v>
      </c>
      <c r="BX34" s="680" t="str">
        <f>'２①②③、３②（再掲）、４②③'!BX39</f>
        <v>***</v>
      </c>
      <c r="BY34" s="933" t="str">
        <f>'２①②③、３②（再掲）、４②③'!BY39</f>
        <v>***</v>
      </c>
      <c r="BZ34" s="680" t="str">
        <f>'２①②③、３②（再掲）、４②③'!BZ39</f>
        <v>***</v>
      </c>
      <c r="CA34" s="789" t="str">
        <f>'２①②③、３②（再掲）、４②③'!CA39</f>
        <v>***</v>
      </c>
      <c r="CB34" s="680" t="str">
        <f>'２①②③、３②（再掲）、４②③'!CB39</f>
        <v>***</v>
      </c>
      <c r="CC34" s="667">
        <f>'２①②③、３②（再掲）、４②③'!CC39</f>
        <v>0</v>
      </c>
      <c r="CD34" s="941">
        <f>'２①②③、３②（再掲）、４②③'!CD39</f>
        <v>0</v>
      </c>
      <c r="CE34" s="630" t="e">
        <f>'２①②③、３②（再掲）、４②③'!CE39</f>
        <v>#VALUE!</v>
      </c>
      <c r="CF34" s="633" t="e">
        <f>'２①②③、３②（再掲）、４②③'!CF39</f>
        <v>#VALUE!</v>
      </c>
      <c r="CG34" s="952" t="str">
        <f>'２①②③、３②（再掲）、４②③'!$A$1</f>
        <v>Ver 06.00</v>
      </c>
    </row>
    <row r="35" spans="1:85" s="410" customFormat="1" ht="18.75" customHeight="1">
      <c r="A35" s="658" t="str">
        <f>'２①②③、３②（再掲）、４②③'!A40</f>
        <v/>
      </c>
      <c r="B35" s="662" t="str">
        <f>'２①②③、３②（再掲）、４②③'!B40</f>
        <v/>
      </c>
      <c r="C35" s="665" t="str">
        <f>'２①②③、３②（再掲）、４②③'!C40</f>
        <v/>
      </c>
      <c r="D35" s="662" t="str">
        <f>'２①②③、３②（再掲）、４②③'!D40</f>
        <v/>
      </c>
      <c r="E35" s="632" t="str">
        <f>'２①②③、３②（再掲）、４②③'!E40</f>
        <v/>
      </c>
      <c r="F35" s="665">
        <f>'２①②③、３②（再掲）、４②③'!F40</f>
        <v>0</v>
      </c>
      <c r="G35" s="662">
        <f>'２①②③、３②（再掲）、４②③'!G40</f>
        <v>0</v>
      </c>
      <c r="H35" s="662">
        <f>'２①②③、３②（再掲）、４②③'!H40</f>
        <v>0</v>
      </c>
      <c r="I35" s="951" t="str">
        <f>'２①②③、３②（再掲）、４②③'!I40</f>
        <v>非適</v>
      </c>
      <c r="J35" s="673">
        <f>'２①②③、３②（再掲）、４②③'!J40</f>
        <v>0</v>
      </c>
      <c r="K35" s="680">
        <f>'２①②③、３②（再掲）、４②③'!K40</f>
        <v>0</v>
      </c>
      <c r="L35" s="680">
        <f>'２①②③、３②（再掲）、４②③'!L40</f>
        <v>0</v>
      </c>
      <c r="M35" s="680">
        <f>'２①②③、３②（再掲）、４②③'!M40</f>
        <v>0</v>
      </c>
      <c r="N35" s="680">
        <f>'２①②③、３②（再掲）、４②③'!N40</f>
        <v>0</v>
      </c>
      <c r="O35" s="680">
        <f>'２①②③、３②（再掲）、４②③'!O40</f>
        <v>0</v>
      </c>
      <c r="P35" s="933">
        <f>'２①②③、３②（再掲）、４②③'!P40</f>
        <v>0</v>
      </c>
      <c r="Q35" s="925">
        <f>'２①②③、３②（再掲）、４②③'!Q40</f>
        <v>0</v>
      </c>
      <c r="R35" s="680">
        <f>'２①②③、３②（再掲）、４②③'!R40</f>
        <v>0</v>
      </c>
      <c r="S35" s="677">
        <f>'２①②③、３②（再掲）、４②③'!S40</f>
        <v>0</v>
      </c>
      <c r="T35" s="680">
        <f>'２①②③、３②（再掲）、４②③'!T40</f>
        <v>0</v>
      </c>
      <c r="U35" s="680">
        <f>'２①②③、３②（再掲）、４②③'!U40</f>
        <v>0</v>
      </c>
      <c r="V35" s="680" t="str">
        <f>'２①②③、３②（再掲）、４②③'!V40</f>
        <v>-</v>
      </c>
      <c r="W35" s="925">
        <f>'２①②③、３②（再掲）、４②③'!W40</f>
        <v>0</v>
      </c>
      <c r="X35" s="925">
        <f>'２①②③、３②（再掲）、４②③'!X40</f>
        <v>0</v>
      </c>
      <c r="Y35" s="925" t="str">
        <f>'２①②③、３②（再掲）、４②③'!Y40</f>
        <v>-</v>
      </c>
      <c r="Z35" s="680">
        <f>'２①②③、３②（再掲）、４②③'!Z40</f>
        <v>0</v>
      </c>
      <c r="AA35" s="680" t="e">
        <f>'２①②③、３②（再掲）、４②③'!AA40</f>
        <v>#VALUE!</v>
      </c>
      <c r="AB35" s="680" t="e">
        <f>'２①②③、３②（再掲）、４②③'!AB40</f>
        <v>#VALUE!</v>
      </c>
      <c r="AC35" s="677">
        <f>'２①②③、３②（再掲）、４②③'!AC40</f>
        <v>0</v>
      </c>
      <c r="AD35" s="680">
        <f>'２①②③、３②（再掲）、４②③'!AD40</f>
        <v>0</v>
      </c>
      <c r="AE35" s="934">
        <f>'２①②③、３②（再掲）、４②③'!AE40</f>
        <v>0</v>
      </c>
      <c r="AF35" s="925" t="str">
        <f>'２①②③、３②（再掲）、４②③'!AF40</f>
        <v>***</v>
      </c>
      <c r="AG35" s="680" t="str">
        <f>'２①②③、３②（再掲）、４②③'!AG40</f>
        <v>***</v>
      </c>
      <c r="AH35" s="680" t="str">
        <f>'２①②③、３②（再掲）、４②③'!AH40</f>
        <v>-</v>
      </c>
      <c r="AI35" s="747" t="e">
        <f>'２①②③、３②（再掲）、４②③'!AI40</f>
        <v>#VALUE!</v>
      </c>
      <c r="AJ35" s="680" t="str">
        <f>'２①②③、３②（再掲）、４②③'!AJ40</f>
        <v>***</v>
      </c>
      <c r="AK35" s="748" t="e">
        <f>'２①②③、３②（再掲）、４②③'!AK40</f>
        <v>#VALUE!</v>
      </c>
      <c r="AL35" s="682" t="str">
        <f>'２①②③、３②（再掲）、４②③'!AL40</f>
        <v>-</v>
      </c>
      <c r="AM35" s="680">
        <f>'２①②③、３②（再掲）、４②③'!AM40</f>
        <v>0</v>
      </c>
      <c r="AN35" s="748" t="str">
        <f>'２①②③、３②（再掲）、４②③'!AN40</f>
        <v>-</v>
      </c>
      <c r="AO35" s="673">
        <f>'２①②③、３②（再掲）、４②③'!AO40</f>
        <v>0</v>
      </c>
      <c r="AP35" s="680">
        <f>'２①②③、３②（再掲）、４②③'!AP40</f>
        <v>0</v>
      </c>
      <c r="AQ35" s="935" t="str">
        <f>'２①②③、３②（再掲）、４②③'!AQ40</f>
        <v>***</v>
      </c>
      <c r="AR35" s="680">
        <f>'２①②③、３②（再掲）、４②③'!AR40</f>
        <v>0</v>
      </c>
      <c r="AS35" s="935">
        <f>'２①②③、３②（再掲）、４②③'!AS40</f>
        <v>0</v>
      </c>
      <c r="AT35" s="925">
        <f>'２①②③、３②（再掲）、４②③'!AT40</f>
        <v>0</v>
      </c>
      <c r="AU35" s="680">
        <f>'２①②③、３②（再掲）、４②③'!AU40</f>
        <v>0</v>
      </c>
      <c r="AV35" s="677">
        <f>'２①②③、３②（再掲）、４②③'!AV40</f>
        <v>0</v>
      </c>
      <c r="AW35" s="936">
        <f>'２①②③、３②（再掲）、４②③'!AW40</f>
        <v>0</v>
      </c>
      <c r="AX35" s="937">
        <f>'２①②③、３②（再掲）、４②③'!AX40</f>
        <v>0</v>
      </c>
      <c r="AY35" s="925">
        <f>'２①②③、３②（再掲）、４②③'!AY40</f>
        <v>0</v>
      </c>
      <c r="AZ35" s="789">
        <f>'２①②③、３②（再掲）、４②③'!AZ40</f>
        <v>0</v>
      </c>
      <c r="BA35" s="925">
        <f>'２①②③、３②（再掲）、４②③'!BA40</f>
        <v>0</v>
      </c>
      <c r="BB35" s="925">
        <f>'２①②③、３②（再掲）、４②③'!BB40</f>
        <v>0</v>
      </c>
      <c r="BC35" s="938" t="str">
        <f>'２①②③、３②（再掲）、４②③'!BC40</f>
        <v>***</v>
      </c>
      <c r="BD35" s="673">
        <f>'２①②③、３②（再掲）、４②③'!BD40</f>
        <v>0</v>
      </c>
      <c r="BE35" s="680">
        <f>'２①②③、３②（再掲）、４②③'!BE40</f>
        <v>0</v>
      </c>
      <c r="BF35" s="939">
        <f>'２①②③、３②（再掲）、４②③'!BF40</f>
        <v>0</v>
      </c>
      <c r="BG35" s="937">
        <f>'２①②③、３②（再掲）、４②③'!BG40</f>
        <v>0</v>
      </c>
      <c r="BH35" s="925">
        <f>'２①②③、３②（再掲）、４②③'!BH40</f>
        <v>0</v>
      </c>
      <c r="BI35" s="940">
        <f>'２①②③、３②（再掲）、４②③'!BI40</f>
        <v>0</v>
      </c>
      <c r="BJ35" s="925">
        <f>'２①②③、３②（再掲）、４②③'!BJ40</f>
        <v>0</v>
      </c>
      <c r="BK35" s="789">
        <f>'２①②③、３②（再掲）、４②③'!BK40</f>
        <v>0</v>
      </c>
      <c r="BL35" s="925">
        <f>'２①②③、３②（再掲）、４②③'!BL40</f>
        <v>0</v>
      </c>
      <c r="BM35" s="925">
        <f>'２①②③、３②（再掲）、４②③'!BM40</f>
        <v>0</v>
      </c>
      <c r="BN35" s="750">
        <f>'２①②③、３②（再掲）、４②③'!BN40</f>
        <v>0</v>
      </c>
      <c r="BO35" s="788">
        <f>'２①②③、３②（再掲）、４②③'!BO40</f>
        <v>0</v>
      </c>
      <c r="BP35" s="680">
        <f>'２①②③、３②（再掲）、４②③'!BP40</f>
        <v>0</v>
      </c>
      <c r="BQ35" s="680">
        <f>'２①②③、３②（再掲）、４②③'!BQ40</f>
        <v>0</v>
      </c>
      <c r="BR35" s="680">
        <f>'２①②③、３②（再掲）、４②③'!BR40</f>
        <v>0</v>
      </c>
      <c r="BS35" s="677" t="str">
        <f>'２①②③、３②（再掲）、４②③'!BS40</f>
        <v>***</v>
      </c>
      <c r="BT35" s="680" t="str">
        <f>'２①②③、３②（再掲）、４②③'!BT40</f>
        <v>***</v>
      </c>
      <c r="BU35" s="680" t="str">
        <f>'２①②③、３②（再掲）、４②③'!BU40</f>
        <v>***</v>
      </c>
      <c r="BV35" s="677" t="str">
        <f>'２①②③、３②（再掲）、４②③'!BV40</f>
        <v>***</v>
      </c>
      <c r="BW35" s="680" t="str">
        <f>'２①②③、３②（再掲）、４②③'!BW40</f>
        <v>***</v>
      </c>
      <c r="BX35" s="680" t="str">
        <f>'２①②③、３②（再掲）、４②③'!BX40</f>
        <v>***</v>
      </c>
      <c r="BY35" s="933" t="str">
        <f>'２①②③、３②（再掲）、４②③'!BY40</f>
        <v>***</v>
      </c>
      <c r="BZ35" s="680" t="str">
        <f>'２①②③、３②（再掲）、４②③'!BZ40</f>
        <v>***</v>
      </c>
      <c r="CA35" s="789" t="str">
        <f>'２①②③、３②（再掲）、４②③'!CA40</f>
        <v>***</v>
      </c>
      <c r="CB35" s="680" t="str">
        <f>'２①②③、３②（再掲）、４②③'!CB40</f>
        <v>***</v>
      </c>
      <c r="CC35" s="667">
        <f>'２①②③、３②（再掲）、４②③'!CC40</f>
        <v>0</v>
      </c>
      <c r="CD35" s="941">
        <f>'２①②③、３②（再掲）、４②③'!CD40</f>
        <v>0</v>
      </c>
      <c r="CE35" s="630" t="e">
        <f>'２①②③、３②（再掲）、４②③'!CE40</f>
        <v>#VALUE!</v>
      </c>
      <c r="CF35" s="633" t="e">
        <f>'２①②③、３②（再掲）、４②③'!CF40</f>
        <v>#VALUE!</v>
      </c>
      <c r="CG35" s="952" t="str">
        <f>'２①②③、３②（再掲）、４②③'!$A$1</f>
        <v>Ver 06.00</v>
      </c>
    </row>
    <row r="36" spans="1:85" s="410" customFormat="1" ht="18.75" customHeight="1">
      <c r="A36" s="658" t="str">
        <f>'２①②③、３②（再掲）、４②③'!A41</f>
        <v/>
      </c>
      <c r="B36" s="662" t="str">
        <f>'２①②③、３②（再掲）、４②③'!B41</f>
        <v/>
      </c>
      <c r="C36" s="665" t="str">
        <f>'２①②③、３②（再掲）、４②③'!C41</f>
        <v/>
      </c>
      <c r="D36" s="662" t="str">
        <f>'２①②③、３②（再掲）、４②③'!D41</f>
        <v/>
      </c>
      <c r="E36" s="632" t="str">
        <f>'２①②③、３②（再掲）、４②③'!E41</f>
        <v/>
      </c>
      <c r="F36" s="665">
        <f>'２①②③、３②（再掲）、４②③'!F41</f>
        <v>0</v>
      </c>
      <c r="G36" s="662">
        <f>'２①②③、３②（再掲）、４②③'!G41</f>
        <v>0</v>
      </c>
      <c r="H36" s="662">
        <f>'２①②③、３②（再掲）、４②③'!H41</f>
        <v>0</v>
      </c>
      <c r="I36" s="951" t="str">
        <f>'２①②③、３②（再掲）、４②③'!I41</f>
        <v>非適</v>
      </c>
      <c r="J36" s="673">
        <f>'２①②③、３②（再掲）、４②③'!J41</f>
        <v>0</v>
      </c>
      <c r="K36" s="680">
        <f>'２①②③、３②（再掲）、４②③'!K41</f>
        <v>0</v>
      </c>
      <c r="L36" s="680">
        <f>'２①②③、３②（再掲）、４②③'!L41</f>
        <v>0</v>
      </c>
      <c r="M36" s="680">
        <f>'２①②③、３②（再掲）、４②③'!M41</f>
        <v>0</v>
      </c>
      <c r="N36" s="680">
        <f>'２①②③、３②（再掲）、４②③'!N41</f>
        <v>0</v>
      </c>
      <c r="O36" s="787">
        <f>'２①②③、３②（再掲）、４②③'!O41</f>
        <v>0</v>
      </c>
      <c r="P36" s="933">
        <f>'２①②③、３②（再掲）、４②③'!P41</f>
        <v>0</v>
      </c>
      <c r="Q36" s="925">
        <f>'２①②③、３②（再掲）、４②③'!Q41</f>
        <v>0</v>
      </c>
      <c r="R36" s="680">
        <f>'２①②③、３②（再掲）、４②③'!R41</f>
        <v>0</v>
      </c>
      <c r="S36" s="677">
        <f>'２①②③、３②（再掲）、４②③'!S41</f>
        <v>0</v>
      </c>
      <c r="T36" s="680">
        <f>'２①②③、３②（再掲）、４②③'!T41</f>
        <v>0</v>
      </c>
      <c r="U36" s="680">
        <f>'２①②③、３②（再掲）、４②③'!U41</f>
        <v>0</v>
      </c>
      <c r="V36" s="680" t="str">
        <f>'２①②③、３②（再掲）、４②③'!V41</f>
        <v>-</v>
      </c>
      <c r="W36" s="925">
        <f>'２①②③、３②（再掲）、４②③'!W41</f>
        <v>0</v>
      </c>
      <c r="X36" s="925">
        <f>'２①②③、３②（再掲）、４②③'!X41</f>
        <v>0</v>
      </c>
      <c r="Y36" s="925" t="str">
        <f>'２①②③、３②（再掲）、４②③'!Y41</f>
        <v>-</v>
      </c>
      <c r="Z36" s="680">
        <f>'２①②③、３②（再掲）、４②③'!Z41</f>
        <v>0</v>
      </c>
      <c r="AA36" s="680" t="e">
        <f>'２①②③、３②（再掲）、４②③'!AA41</f>
        <v>#VALUE!</v>
      </c>
      <c r="AB36" s="680" t="e">
        <f>'２①②③、３②（再掲）、４②③'!AB41</f>
        <v>#VALUE!</v>
      </c>
      <c r="AC36" s="677">
        <f>'２①②③、３②（再掲）、４②③'!AC41</f>
        <v>0</v>
      </c>
      <c r="AD36" s="680">
        <f>'２①②③、３②（再掲）、４②③'!AD41</f>
        <v>0</v>
      </c>
      <c r="AE36" s="934">
        <f>'２①②③、３②（再掲）、４②③'!AE41</f>
        <v>0</v>
      </c>
      <c r="AF36" s="925" t="str">
        <f>'２①②③、３②（再掲）、４②③'!AF41</f>
        <v>***</v>
      </c>
      <c r="AG36" s="680" t="str">
        <f>'２①②③、３②（再掲）、４②③'!AG41</f>
        <v>***</v>
      </c>
      <c r="AH36" s="680" t="str">
        <f>'２①②③、３②（再掲）、４②③'!AH41</f>
        <v>-</v>
      </c>
      <c r="AI36" s="747" t="e">
        <f>'２①②③、３②（再掲）、４②③'!AI41</f>
        <v>#VALUE!</v>
      </c>
      <c r="AJ36" s="680" t="str">
        <f>'２①②③、３②（再掲）、４②③'!AJ41</f>
        <v>***</v>
      </c>
      <c r="AK36" s="748" t="e">
        <f>'２①②③、３②（再掲）、４②③'!AK41</f>
        <v>#VALUE!</v>
      </c>
      <c r="AL36" s="682" t="str">
        <f>'２①②③、３②（再掲）、４②③'!AL41</f>
        <v>-</v>
      </c>
      <c r="AM36" s="680">
        <f>'２①②③、３②（再掲）、４②③'!AM41</f>
        <v>0</v>
      </c>
      <c r="AN36" s="748" t="str">
        <f>'２①②③、３②（再掲）、４②③'!AN41</f>
        <v>-</v>
      </c>
      <c r="AO36" s="673">
        <f>'２①②③、３②（再掲）、４②③'!AO41</f>
        <v>0</v>
      </c>
      <c r="AP36" s="680">
        <f>'２①②③、３②（再掲）、４②③'!AP41</f>
        <v>0</v>
      </c>
      <c r="AQ36" s="935" t="str">
        <f>'２①②③、３②（再掲）、４②③'!AQ41</f>
        <v>***</v>
      </c>
      <c r="AR36" s="680">
        <f>'２①②③、３②（再掲）、４②③'!AR41</f>
        <v>0</v>
      </c>
      <c r="AS36" s="935">
        <f>'２①②③、３②（再掲）、４②③'!AS41</f>
        <v>0</v>
      </c>
      <c r="AT36" s="925">
        <f>'２①②③、３②（再掲）、４②③'!AT41</f>
        <v>0</v>
      </c>
      <c r="AU36" s="680">
        <f>'２①②③、３②（再掲）、４②③'!AU41</f>
        <v>0</v>
      </c>
      <c r="AV36" s="677">
        <f>'２①②③、３②（再掲）、４②③'!AV41</f>
        <v>0</v>
      </c>
      <c r="AW36" s="936">
        <f>'２①②③、３②（再掲）、４②③'!AW41</f>
        <v>0</v>
      </c>
      <c r="AX36" s="937">
        <f>'２①②③、３②（再掲）、４②③'!AX41</f>
        <v>0</v>
      </c>
      <c r="AY36" s="925">
        <f>'２①②③、３②（再掲）、４②③'!AY41</f>
        <v>0</v>
      </c>
      <c r="AZ36" s="789">
        <f>'２①②③、３②（再掲）、４②③'!AZ41</f>
        <v>0</v>
      </c>
      <c r="BA36" s="925">
        <f>'２①②③、３②（再掲）、４②③'!BA41</f>
        <v>0</v>
      </c>
      <c r="BB36" s="925">
        <f>'２①②③、３②（再掲）、４②③'!BB41</f>
        <v>0</v>
      </c>
      <c r="BC36" s="938" t="str">
        <f>'２①②③、３②（再掲）、４②③'!BC41</f>
        <v>***</v>
      </c>
      <c r="BD36" s="673">
        <f>'２①②③、３②（再掲）、４②③'!BD41</f>
        <v>0</v>
      </c>
      <c r="BE36" s="680">
        <f>'２①②③、３②（再掲）、４②③'!BE41</f>
        <v>0</v>
      </c>
      <c r="BF36" s="939">
        <f>'２①②③、３②（再掲）、４②③'!BF41</f>
        <v>0</v>
      </c>
      <c r="BG36" s="937">
        <f>'２①②③、３②（再掲）、４②③'!BG41</f>
        <v>0</v>
      </c>
      <c r="BH36" s="925">
        <f>'２①②③、３②（再掲）、４②③'!BH41</f>
        <v>0</v>
      </c>
      <c r="BI36" s="940">
        <f>'２①②③、３②（再掲）、４②③'!BI41</f>
        <v>0</v>
      </c>
      <c r="BJ36" s="925">
        <f>'２①②③、３②（再掲）、４②③'!BJ41</f>
        <v>0</v>
      </c>
      <c r="BK36" s="789">
        <f>'２①②③、３②（再掲）、４②③'!BK41</f>
        <v>0</v>
      </c>
      <c r="BL36" s="925">
        <f>'２①②③、３②（再掲）、４②③'!BL41</f>
        <v>0</v>
      </c>
      <c r="BM36" s="925">
        <f>'２①②③、３②（再掲）、４②③'!BM41</f>
        <v>0</v>
      </c>
      <c r="BN36" s="750">
        <f>'２①②③、３②（再掲）、４②③'!BN41</f>
        <v>0</v>
      </c>
      <c r="BO36" s="788">
        <f>'２①②③、３②（再掲）、４②③'!BO41</f>
        <v>0</v>
      </c>
      <c r="BP36" s="680">
        <f>'２①②③、３②（再掲）、４②③'!BP41</f>
        <v>0</v>
      </c>
      <c r="BQ36" s="787">
        <f>'２①②③、３②（再掲）、４②③'!BQ41</f>
        <v>0</v>
      </c>
      <c r="BR36" s="787">
        <f>'２①②③、３②（再掲）、４②③'!BR41</f>
        <v>0</v>
      </c>
      <c r="BS36" s="677" t="str">
        <f>'２①②③、３②（再掲）、４②③'!BS41</f>
        <v>***</v>
      </c>
      <c r="BT36" s="680" t="str">
        <f>'２①②③、３②（再掲）、４②③'!BT41</f>
        <v>***</v>
      </c>
      <c r="BU36" s="680" t="str">
        <f>'２①②③、３②（再掲）、４②③'!BU41</f>
        <v>***</v>
      </c>
      <c r="BV36" s="677" t="str">
        <f>'２①②③、３②（再掲）、４②③'!BV41</f>
        <v>***</v>
      </c>
      <c r="BW36" s="680" t="str">
        <f>'２①②③、３②（再掲）、４②③'!BW41</f>
        <v>***</v>
      </c>
      <c r="BX36" s="680" t="str">
        <f>'２①②③、３②（再掲）、４②③'!BX41</f>
        <v>***</v>
      </c>
      <c r="BY36" s="933" t="str">
        <f>'２①②③、３②（再掲）、４②③'!BY41</f>
        <v>***</v>
      </c>
      <c r="BZ36" s="680" t="str">
        <f>'２①②③、３②（再掲）、４②③'!BZ41</f>
        <v>***</v>
      </c>
      <c r="CA36" s="789" t="str">
        <f>'２①②③、３②（再掲）、４②③'!CA41</f>
        <v>***</v>
      </c>
      <c r="CB36" s="680" t="str">
        <f>'２①②③、３②（再掲）、４②③'!CB41</f>
        <v>***</v>
      </c>
      <c r="CC36" s="667">
        <f>'２①②③、３②（再掲）、４②③'!CC41</f>
        <v>0</v>
      </c>
      <c r="CD36" s="941">
        <f>'２①②③、３②（再掲）、４②③'!CD41</f>
        <v>0</v>
      </c>
      <c r="CE36" s="630" t="e">
        <f>'２①②③、３②（再掲）、４②③'!CE41</f>
        <v>#VALUE!</v>
      </c>
      <c r="CF36" s="633" t="e">
        <f>'２①②③、３②（再掲）、４②③'!CF41</f>
        <v>#VALUE!</v>
      </c>
      <c r="CG36" s="952" t="str">
        <f>'２①②③、３②（再掲）、４②③'!$A$1</f>
        <v>Ver 06.00</v>
      </c>
    </row>
    <row r="37" spans="1:85" s="410" customFormat="1" ht="18.75" customHeight="1">
      <c r="A37" s="658" t="str">
        <f>'２①②③、３②（再掲）、４②③'!A42</f>
        <v/>
      </c>
      <c r="B37" s="662" t="str">
        <f>'２①②③、３②（再掲）、４②③'!B42</f>
        <v/>
      </c>
      <c r="C37" s="665" t="str">
        <f>'２①②③、３②（再掲）、４②③'!C42</f>
        <v/>
      </c>
      <c r="D37" s="662" t="str">
        <f>'２①②③、３②（再掲）、４②③'!D42</f>
        <v/>
      </c>
      <c r="E37" s="632" t="str">
        <f>'２①②③、３②（再掲）、４②③'!E42</f>
        <v/>
      </c>
      <c r="F37" s="665">
        <f>'２①②③、３②（再掲）、４②③'!F42</f>
        <v>0</v>
      </c>
      <c r="G37" s="662">
        <f>'２①②③、３②（再掲）、４②③'!G42</f>
        <v>0</v>
      </c>
      <c r="H37" s="662">
        <f>'２①②③、３②（再掲）、４②③'!H42</f>
        <v>0</v>
      </c>
      <c r="I37" s="951" t="str">
        <f>'２①②③、３②（再掲）、４②③'!I42</f>
        <v>非適</v>
      </c>
      <c r="J37" s="673">
        <f>'２①②③、３②（再掲）、４②③'!J42</f>
        <v>0</v>
      </c>
      <c r="K37" s="680">
        <f>'２①②③、３②（再掲）、４②③'!K42</f>
        <v>0</v>
      </c>
      <c r="L37" s="680">
        <f>'２①②③、３②（再掲）、４②③'!L42</f>
        <v>0</v>
      </c>
      <c r="M37" s="680">
        <f>'２①②③、３②（再掲）、４②③'!M42</f>
        <v>0</v>
      </c>
      <c r="N37" s="680">
        <f>'２①②③、３②（再掲）、４②③'!N42</f>
        <v>0</v>
      </c>
      <c r="O37" s="680">
        <f>'２①②③、３②（再掲）、４②③'!O42</f>
        <v>0</v>
      </c>
      <c r="P37" s="933">
        <f>'２①②③、３②（再掲）、４②③'!P42</f>
        <v>0</v>
      </c>
      <c r="Q37" s="925">
        <f>'２①②③、３②（再掲）、４②③'!Q42</f>
        <v>0</v>
      </c>
      <c r="R37" s="680">
        <f>'２①②③、３②（再掲）、４②③'!R42</f>
        <v>0</v>
      </c>
      <c r="S37" s="677">
        <f>'２①②③、３②（再掲）、４②③'!S42</f>
        <v>0</v>
      </c>
      <c r="T37" s="680">
        <f>'２①②③、３②（再掲）、４②③'!T42</f>
        <v>0</v>
      </c>
      <c r="U37" s="680">
        <f>'２①②③、３②（再掲）、４②③'!U42</f>
        <v>0</v>
      </c>
      <c r="V37" s="680" t="str">
        <f>'２①②③、３②（再掲）、４②③'!V42</f>
        <v>-</v>
      </c>
      <c r="W37" s="925">
        <f>'２①②③、３②（再掲）、４②③'!W42</f>
        <v>0</v>
      </c>
      <c r="X37" s="925">
        <f>'２①②③、３②（再掲）、４②③'!X42</f>
        <v>0</v>
      </c>
      <c r="Y37" s="925" t="str">
        <f>'２①②③、３②（再掲）、４②③'!Y42</f>
        <v>-</v>
      </c>
      <c r="Z37" s="680">
        <f>'２①②③、３②（再掲）、４②③'!Z42</f>
        <v>0</v>
      </c>
      <c r="AA37" s="680" t="e">
        <f>'２①②③、３②（再掲）、４②③'!AA42</f>
        <v>#VALUE!</v>
      </c>
      <c r="AB37" s="680" t="e">
        <f>'２①②③、３②（再掲）、４②③'!AB42</f>
        <v>#VALUE!</v>
      </c>
      <c r="AC37" s="677">
        <f>'２①②③、３②（再掲）、４②③'!AC42</f>
        <v>0</v>
      </c>
      <c r="AD37" s="680">
        <f>'２①②③、３②（再掲）、４②③'!AD42</f>
        <v>0</v>
      </c>
      <c r="AE37" s="934">
        <f>'２①②③、３②（再掲）、４②③'!AE42</f>
        <v>0</v>
      </c>
      <c r="AF37" s="925" t="str">
        <f>'２①②③、３②（再掲）、４②③'!AF42</f>
        <v>***</v>
      </c>
      <c r="AG37" s="680" t="str">
        <f>'２①②③、３②（再掲）、４②③'!AG42</f>
        <v>***</v>
      </c>
      <c r="AH37" s="680" t="str">
        <f>'２①②③、３②（再掲）、４②③'!AH42</f>
        <v>-</v>
      </c>
      <c r="AI37" s="747" t="e">
        <f>'２①②③、３②（再掲）、４②③'!AI42</f>
        <v>#VALUE!</v>
      </c>
      <c r="AJ37" s="680" t="str">
        <f>'２①②③、３②（再掲）、４②③'!AJ42</f>
        <v>***</v>
      </c>
      <c r="AK37" s="748" t="e">
        <f>'２①②③、３②（再掲）、４②③'!AK42</f>
        <v>#VALUE!</v>
      </c>
      <c r="AL37" s="682" t="str">
        <f>'２①②③、３②（再掲）、４②③'!AL42</f>
        <v>-</v>
      </c>
      <c r="AM37" s="680">
        <f>'２①②③、３②（再掲）、４②③'!AM42</f>
        <v>0</v>
      </c>
      <c r="AN37" s="748" t="str">
        <f>'２①②③、３②（再掲）、４②③'!AN42</f>
        <v>-</v>
      </c>
      <c r="AO37" s="673">
        <f>'２①②③、３②（再掲）、４②③'!AO42</f>
        <v>0</v>
      </c>
      <c r="AP37" s="680">
        <f>'２①②③、３②（再掲）、４②③'!AP42</f>
        <v>0</v>
      </c>
      <c r="AQ37" s="935" t="str">
        <f>'２①②③、３②（再掲）、４②③'!AQ42</f>
        <v>***</v>
      </c>
      <c r="AR37" s="680">
        <f>'２①②③、３②（再掲）、４②③'!AR42</f>
        <v>0</v>
      </c>
      <c r="AS37" s="935">
        <f>'２①②③、３②（再掲）、４②③'!AS42</f>
        <v>0</v>
      </c>
      <c r="AT37" s="925">
        <f>'２①②③、３②（再掲）、４②③'!AT42</f>
        <v>0</v>
      </c>
      <c r="AU37" s="680">
        <f>'２①②③、３②（再掲）、４②③'!AU42</f>
        <v>0</v>
      </c>
      <c r="AV37" s="677">
        <f>'２①②③、３②（再掲）、４②③'!AV42</f>
        <v>0</v>
      </c>
      <c r="AW37" s="936">
        <f>'２①②③、３②（再掲）、４②③'!AW42</f>
        <v>0</v>
      </c>
      <c r="AX37" s="937">
        <f>'２①②③、３②（再掲）、４②③'!AX42</f>
        <v>0</v>
      </c>
      <c r="AY37" s="925">
        <f>'２①②③、３②（再掲）、４②③'!AY42</f>
        <v>0</v>
      </c>
      <c r="AZ37" s="789">
        <f>'２①②③、３②（再掲）、４②③'!AZ42</f>
        <v>0</v>
      </c>
      <c r="BA37" s="925">
        <f>'２①②③、３②（再掲）、４②③'!BA42</f>
        <v>0</v>
      </c>
      <c r="BB37" s="925">
        <f>'２①②③、３②（再掲）、４②③'!BB42</f>
        <v>0</v>
      </c>
      <c r="BC37" s="938" t="str">
        <f>'２①②③、３②（再掲）、４②③'!BC42</f>
        <v>***</v>
      </c>
      <c r="BD37" s="673">
        <f>'２①②③、３②（再掲）、４②③'!BD42</f>
        <v>0</v>
      </c>
      <c r="BE37" s="680">
        <f>'２①②③、３②（再掲）、４②③'!BE42</f>
        <v>0</v>
      </c>
      <c r="BF37" s="939">
        <f>'２①②③、３②（再掲）、４②③'!BF42</f>
        <v>0</v>
      </c>
      <c r="BG37" s="937">
        <f>'２①②③、３②（再掲）、４②③'!BG42</f>
        <v>0</v>
      </c>
      <c r="BH37" s="925">
        <f>'２①②③、３②（再掲）、４②③'!BH42</f>
        <v>0</v>
      </c>
      <c r="BI37" s="940">
        <f>'２①②③、３②（再掲）、４②③'!BI42</f>
        <v>0</v>
      </c>
      <c r="BJ37" s="925">
        <f>'２①②③、３②（再掲）、４②③'!BJ42</f>
        <v>0</v>
      </c>
      <c r="BK37" s="789">
        <f>'２①②③、３②（再掲）、４②③'!BK42</f>
        <v>0</v>
      </c>
      <c r="BL37" s="925">
        <f>'２①②③、３②（再掲）、４②③'!BL42</f>
        <v>0</v>
      </c>
      <c r="BM37" s="925">
        <f>'２①②③、３②（再掲）、４②③'!BM42</f>
        <v>0</v>
      </c>
      <c r="BN37" s="750">
        <f>'２①②③、３②（再掲）、４②③'!BN42</f>
        <v>0</v>
      </c>
      <c r="BO37" s="788">
        <f>'２①②③、３②（再掲）、４②③'!BO42</f>
        <v>0</v>
      </c>
      <c r="BP37" s="680">
        <f>'２①②③、３②（再掲）、４②③'!BP42</f>
        <v>0</v>
      </c>
      <c r="BQ37" s="680">
        <f>'２①②③、３②（再掲）、４②③'!BQ42</f>
        <v>0</v>
      </c>
      <c r="BR37" s="680">
        <f>'２①②③、３②（再掲）、４②③'!BR42</f>
        <v>0</v>
      </c>
      <c r="BS37" s="677" t="str">
        <f>'２①②③、３②（再掲）、４②③'!BS42</f>
        <v>***</v>
      </c>
      <c r="BT37" s="680" t="str">
        <f>'２①②③、３②（再掲）、４②③'!BT42</f>
        <v>***</v>
      </c>
      <c r="BU37" s="680" t="str">
        <f>'２①②③、３②（再掲）、４②③'!BU42</f>
        <v>***</v>
      </c>
      <c r="BV37" s="677" t="str">
        <f>'２①②③、３②（再掲）、４②③'!BV42</f>
        <v>***</v>
      </c>
      <c r="BW37" s="680" t="str">
        <f>'２①②③、３②（再掲）、４②③'!BW42</f>
        <v>***</v>
      </c>
      <c r="BX37" s="680" t="str">
        <f>'２①②③、３②（再掲）、４②③'!BX42</f>
        <v>***</v>
      </c>
      <c r="BY37" s="933" t="str">
        <f>'２①②③、３②（再掲）、４②③'!BY42</f>
        <v>***</v>
      </c>
      <c r="BZ37" s="680" t="str">
        <f>'２①②③、３②（再掲）、４②③'!BZ42</f>
        <v>***</v>
      </c>
      <c r="CA37" s="789" t="str">
        <f>'２①②③、３②（再掲）、４②③'!CA42</f>
        <v>***</v>
      </c>
      <c r="CB37" s="680" t="str">
        <f>'２①②③、３②（再掲）、４②③'!CB42</f>
        <v>***</v>
      </c>
      <c r="CC37" s="667">
        <f>'２①②③、３②（再掲）、４②③'!CC42</f>
        <v>0</v>
      </c>
      <c r="CD37" s="941">
        <f>'２①②③、３②（再掲）、４②③'!CD42</f>
        <v>0</v>
      </c>
      <c r="CE37" s="630" t="e">
        <f>'２①②③、３②（再掲）、４②③'!CE42</f>
        <v>#VALUE!</v>
      </c>
      <c r="CF37" s="633" t="e">
        <f>'２①②③、３②（再掲）、４②③'!CF42</f>
        <v>#VALUE!</v>
      </c>
      <c r="CG37" s="952" t="str">
        <f>'２①②③、３②（再掲）、４②③'!$A$1</f>
        <v>Ver 06.00</v>
      </c>
    </row>
    <row r="38" spans="1:85" s="410" customFormat="1" ht="18.75" customHeight="1">
      <c r="A38" s="658" t="str">
        <f>'２①②③、３②（再掲）、４②③'!A43</f>
        <v/>
      </c>
      <c r="B38" s="662" t="str">
        <f>'２①②③、３②（再掲）、４②③'!B43</f>
        <v/>
      </c>
      <c r="C38" s="665" t="str">
        <f>'２①②③、３②（再掲）、４②③'!C43</f>
        <v/>
      </c>
      <c r="D38" s="662" t="str">
        <f>'２①②③、３②（再掲）、４②③'!D43</f>
        <v/>
      </c>
      <c r="E38" s="632" t="str">
        <f>'２①②③、３②（再掲）、４②③'!E43</f>
        <v/>
      </c>
      <c r="F38" s="665">
        <f>'２①②③、３②（再掲）、４②③'!F43</f>
        <v>0</v>
      </c>
      <c r="G38" s="662">
        <f>'２①②③、３②（再掲）、４②③'!G43</f>
        <v>0</v>
      </c>
      <c r="H38" s="662">
        <f>'２①②③、３②（再掲）、４②③'!H43</f>
        <v>0</v>
      </c>
      <c r="I38" s="951" t="str">
        <f>'２①②③、３②（再掲）、４②③'!I43</f>
        <v>非適</v>
      </c>
      <c r="J38" s="673">
        <f>'２①②③、３②（再掲）、４②③'!J43</f>
        <v>0</v>
      </c>
      <c r="K38" s="680">
        <f>'２①②③、３②（再掲）、４②③'!K43</f>
        <v>0</v>
      </c>
      <c r="L38" s="680">
        <f>'２①②③、３②（再掲）、４②③'!L43</f>
        <v>0</v>
      </c>
      <c r="M38" s="680">
        <f>'２①②③、３②（再掲）、４②③'!M43</f>
        <v>0</v>
      </c>
      <c r="N38" s="680">
        <f>'２①②③、３②（再掲）、４②③'!N43</f>
        <v>0</v>
      </c>
      <c r="O38" s="787">
        <f>'２①②③、３②（再掲）、４②③'!O43</f>
        <v>0</v>
      </c>
      <c r="P38" s="933">
        <f>'２①②③、３②（再掲）、４②③'!P43</f>
        <v>0</v>
      </c>
      <c r="Q38" s="925">
        <f>'２①②③、３②（再掲）、４②③'!Q43</f>
        <v>0</v>
      </c>
      <c r="R38" s="680">
        <f>'２①②③、３②（再掲）、４②③'!R43</f>
        <v>0</v>
      </c>
      <c r="S38" s="677">
        <f>'２①②③、３②（再掲）、４②③'!S43</f>
        <v>0</v>
      </c>
      <c r="T38" s="680">
        <f>'２①②③、３②（再掲）、４②③'!T43</f>
        <v>0</v>
      </c>
      <c r="U38" s="680">
        <f>'２①②③、３②（再掲）、４②③'!U43</f>
        <v>0</v>
      </c>
      <c r="V38" s="680" t="str">
        <f>'２①②③、３②（再掲）、４②③'!V43</f>
        <v>-</v>
      </c>
      <c r="W38" s="925">
        <f>'２①②③、３②（再掲）、４②③'!W43</f>
        <v>0</v>
      </c>
      <c r="X38" s="925">
        <f>'２①②③、３②（再掲）、４②③'!X43</f>
        <v>0</v>
      </c>
      <c r="Y38" s="925" t="str">
        <f>'２①②③、３②（再掲）、４②③'!Y43</f>
        <v>-</v>
      </c>
      <c r="Z38" s="680">
        <f>'２①②③、３②（再掲）、４②③'!Z43</f>
        <v>0</v>
      </c>
      <c r="AA38" s="680" t="e">
        <f>'２①②③、３②（再掲）、４②③'!AA43</f>
        <v>#VALUE!</v>
      </c>
      <c r="AB38" s="680" t="e">
        <f>'２①②③、３②（再掲）、４②③'!AB43</f>
        <v>#VALUE!</v>
      </c>
      <c r="AC38" s="677">
        <f>'２①②③、３②（再掲）、４②③'!AC43</f>
        <v>0</v>
      </c>
      <c r="AD38" s="680">
        <f>'２①②③、３②（再掲）、４②③'!AD43</f>
        <v>0</v>
      </c>
      <c r="AE38" s="934">
        <f>'２①②③、３②（再掲）、４②③'!AE43</f>
        <v>0</v>
      </c>
      <c r="AF38" s="925" t="str">
        <f>'２①②③、３②（再掲）、４②③'!AF43</f>
        <v>***</v>
      </c>
      <c r="AG38" s="680" t="str">
        <f>'２①②③、３②（再掲）、４②③'!AG43</f>
        <v>***</v>
      </c>
      <c r="AH38" s="680" t="str">
        <f>'２①②③、３②（再掲）、４②③'!AH43</f>
        <v>-</v>
      </c>
      <c r="AI38" s="747" t="e">
        <f>'２①②③、３②（再掲）、４②③'!AI43</f>
        <v>#VALUE!</v>
      </c>
      <c r="AJ38" s="680" t="str">
        <f>'２①②③、３②（再掲）、４②③'!AJ43</f>
        <v>***</v>
      </c>
      <c r="AK38" s="748" t="e">
        <f>'２①②③、３②（再掲）、４②③'!AK43</f>
        <v>#VALUE!</v>
      </c>
      <c r="AL38" s="682" t="str">
        <f>'２①②③、３②（再掲）、４②③'!AL43</f>
        <v>-</v>
      </c>
      <c r="AM38" s="680">
        <f>'２①②③、３②（再掲）、４②③'!AM43</f>
        <v>0</v>
      </c>
      <c r="AN38" s="748" t="str">
        <f>'２①②③、３②（再掲）、４②③'!AN43</f>
        <v>-</v>
      </c>
      <c r="AO38" s="673">
        <f>'２①②③、３②（再掲）、４②③'!AO43</f>
        <v>0</v>
      </c>
      <c r="AP38" s="680">
        <f>'２①②③、３②（再掲）、４②③'!AP43</f>
        <v>0</v>
      </c>
      <c r="AQ38" s="935" t="str">
        <f>'２①②③、３②（再掲）、４②③'!AQ43</f>
        <v>***</v>
      </c>
      <c r="AR38" s="680">
        <f>'２①②③、３②（再掲）、４②③'!AR43</f>
        <v>0</v>
      </c>
      <c r="AS38" s="935">
        <f>'２①②③、３②（再掲）、４②③'!AS43</f>
        <v>0</v>
      </c>
      <c r="AT38" s="925">
        <f>'２①②③、３②（再掲）、４②③'!AT43</f>
        <v>0</v>
      </c>
      <c r="AU38" s="680">
        <f>'２①②③、３②（再掲）、４②③'!AU43</f>
        <v>0</v>
      </c>
      <c r="AV38" s="677">
        <f>'２①②③、３②（再掲）、４②③'!AV43</f>
        <v>0</v>
      </c>
      <c r="AW38" s="936">
        <f>'２①②③、３②（再掲）、４②③'!AW43</f>
        <v>0</v>
      </c>
      <c r="AX38" s="937">
        <f>'２①②③、３②（再掲）、４②③'!AX43</f>
        <v>0</v>
      </c>
      <c r="AY38" s="925">
        <f>'２①②③、３②（再掲）、４②③'!AY43</f>
        <v>0</v>
      </c>
      <c r="AZ38" s="789">
        <f>'２①②③、３②（再掲）、４②③'!AZ43</f>
        <v>0</v>
      </c>
      <c r="BA38" s="925">
        <f>'２①②③、３②（再掲）、４②③'!BA43</f>
        <v>0</v>
      </c>
      <c r="BB38" s="925">
        <f>'２①②③、３②（再掲）、４②③'!BB43</f>
        <v>0</v>
      </c>
      <c r="BC38" s="938" t="str">
        <f>'２①②③、３②（再掲）、４②③'!BC43</f>
        <v>***</v>
      </c>
      <c r="BD38" s="673">
        <f>'２①②③、３②（再掲）、４②③'!BD43</f>
        <v>0</v>
      </c>
      <c r="BE38" s="680">
        <f>'２①②③、３②（再掲）、４②③'!BE43</f>
        <v>0</v>
      </c>
      <c r="BF38" s="939">
        <f>'２①②③、３②（再掲）、４②③'!BF43</f>
        <v>0</v>
      </c>
      <c r="BG38" s="937">
        <f>'２①②③、３②（再掲）、４②③'!BG43</f>
        <v>0</v>
      </c>
      <c r="BH38" s="925">
        <f>'２①②③、３②（再掲）、４②③'!BH43</f>
        <v>0</v>
      </c>
      <c r="BI38" s="940">
        <f>'２①②③、３②（再掲）、４②③'!BI43</f>
        <v>0</v>
      </c>
      <c r="BJ38" s="925">
        <f>'２①②③、３②（再掲）、４②③'!BJ43</f>
        <v>0</v>
      </c>
      <c r="BK38" s="789">
        <f>'２①②③、３②（再掲）、４②③'!BK43</f>
        <v>0</v>
      </c>
      <c r="BL38" s="925">
        <f>'２①②③、３②（再掲）、４②③'!BL43</f>
        <v>0</v>
      </c>
      <c r="BM38" s="925">
        <f>'２①②③、３②（再掲）、４②③'!BM43</f>
        <v>0</v>
      </c>
      <c r="BN38" s="750">
        <f>'２①②③、３②（再掲）、４②③'!BN43</f>
        <v>0</v>
      </c>
      <c r="BO38" s="673">
        <f>'２①②③、３②（再掲）、４②③'!BO43</f>
        <v>0</v>
      </c>
      <c r="BP38" s="680">
        <f>'２①②③、３②（再掲）、４②③'!BP43</f>
        <v>0</v>
      </c>
      <c r="BQ38" s="787">
        <f>'２①②③、３②（再掲）、４②③'!BQ43</f>
        <v>0</v>
      </c>
      <c r="BR38" s="787">
        <f>'２①②③、３②（再掲）、４②③'!BR43</f>
        <v>0</v>
      </c>
      <c r="BS38" s="677" t="str">
        <f>'２①②③、３②（再掲）、４②③'!BS43</f>
        <v>***</v>
      </c>
      <c r="BT38" s="680" t="str">
        <f>'２①②③、３②（再掲）、４②③'!BT43</f>
        <v>***</v>
      </c>
      <c r="BU38" s="680" t="str">
        <f>'２①②③、３②（再掲）、４②③'!BU43</f>
        <v>***</v>
      </c>
      <c r="BV38" s="677" t="str">
        <f>'２①②③、３②（再掲）、４②③'!BV43</f>
        <v>***</v>
      </c>
      <c r="BW38" s="680" t="str">
        <f>'２①②③、３②（再掲）、４②③'!BW43</f>
        <v>***</v>
      </c>
      <c r="BX38" s="680" t="str">
        <f>'２①②③、３②（再掲）、４②③'!BX43</f>
        <v>***</v>
      </c>
      <c r="BY38" s="933" t="str">
        <f>'２①②③、３②（再掲）、４②③'!BY43</f>
        <v>***</v>
      </c>
      <c r="BZ38" s="680" t="str">
        <f>'２①②③、３②（再掲）、４②③'!BZ43</f>
        <v>***</v>
      </c>
      <c r="CA38" s="789" t="str">
        <f>'２①②③、３②（再掲）、４②③'!CA43</f>
        <v>***</v>
      </c>
      <c r="CB38" s="680" t="str">
        <f>'２①②③、３②（再掲）、４②③'!CB43</f>
        <v>***</v>
      </c>
      <c r="CC38" s="750">
        <f>'２①②③、３②（再掲）、４②③'!CC43</f>
        <v>0</v>
      </c>
      <c r="CD38" s="941">
        <f>'２①②③、３②（再掲）、４②③'!CD43</f>
        <v>0</v>
      </c>
      <c r="CE38" s="813" t="e">
        <f>'２①②③、３②（再掲）、４②③'!CE43</f>
        <v>#VALUE!</v>
      </c>
      <c r="CF38" s="633" t="e">
        <f>'２①②③、３②（再掲）、４②③'!CF43</f>
        <v>#VALUE!</v>
      </c>
      <c r="CG38" s="953" t="str">
        <f>'２①②③、３②（再掲）、４②③'!$A$1</f>
        <v>Ver 06.00</v>
      </c>
    </row>
    <row r="39" spans="1:85" s="410" customFormat="1" ht="18.75" customHeight="1">
      <c r="A39" s="658" t="str">
        <f>'２①②③、３②（再掲）、４②③'!A44</f>
        <v/>
      </c>
      <c r="B39" s="662" t="str">
        <f>'２①②③、３②（再掲）、４②③'!B44</f>
        <v/>
      </c>
      <c r="C39" s="665" t="str">
        <f>'２①②③、３②（再掲）、４②③'!C44</f>
        <v/>
      </c>
      <c r="D39" s="662" t="str">
        <f>'２①②③、３②（再掲）、４②③'!D44</f>
        <v/>
      </c>
      <c r="E39" s="632" t="str">
        <f>'２①②③、３②（再掲）、４②③'!E44</f>
        <v/>
      </c>
      <c r="F39" s="665">
        <f>'２①②③、３②（再掲）、４②③'!F44</f>
        <v>0</v>
      </c>
      <c r="G39" s="662">
        <f>'２①②③、３②（再掲）、４②③'!G44</f>
        <v>0</v>
      </c>
      <c r="H39" s="662">
        <f>'２①②③、３②（再掲）、４②③'!H44</f>
        <v>0</v>
      </c>
      <c r="I39" s="951" t="str">
        <f>'２①②③、３②（再掲）、４②③'!I44</f>
        <v>非適</v>
      </c>
      <c r="J39" s="673">
        <f>'２①②③、３②（再掲）、４②③'!J44</f>
        <v>0</v>
      </c>
      <c r="K39" s="680">
        <f>'２①②③、３②（再掲）、４②③'!K44</f>
        <v>0</v>
      </c>
      <c r="L39" s="680">
        <f>'２①②③、３②（再掲）、４②③'!L44</f>
        <v>0</v>
      </c>
      <c r="M39" s="680">
        <f>'２①②③、３②（再掲）、４②③'!M44</f>
        <v>0</v>
      </c>
      <c r="N39" s="680">
        <f>'２①②③、３②（再掲）、４②③'!N44</f>
        <v>0</v>
      </c>
      <c r="O39" s="680">
        <f>'２①②③、３②（再掲）、４②③'!O44</f>
        <v>0</v>
      </c>
      <c r="P39" s="933">
        <f>'２①②③、３②（再掲）、４②③'!P44</f>
        <v>0</v>
      </c>
      <c r="Q39" s="925">
        <f>'２①②③、３②（再掲）、４②③'!Q44</f>
        <v>0</v>
      </c>
      <c r="R39" s="680">
        <f>'２①②③、３②（再掲）、４②③'!R44</f>
        <v>0</v>
      </c>
      <c r="S39" s="677">
        <f>'２①②③、３②（再掲）、４②③'!S44</f>
        <v>0</v>
      </c>
      <c r="T39" s="680">
        <f>'２①②③、３②（再掲）、４②③'!T44</f>
        <v>0</v>
      </c>
      <c r="U39" s="680">
        <f>'２①②③、３②（再掲）、４②③'!U44</f>
        <v>0</v>
      </c>
      <c r="V39" s="680" t="str">
        <f>'２①②③、３②（再掲）、４②③'!V44</f>
        <v>-</v>
      </c>
      <c r="W39" s="925">
        <f>'２①②③、３②（再掲）、４②③'!W44</f>
        <v>0</v>
      </c>
      <c r="X39" s="925">
        <f>'２①②③、３②（再掲）、４②③'!X44</f>
        <v>0</v>
      </c>
      <c r="Y39" s="925" t="str">
        <f>'２①②③、３②（再掲）、４②③'!Y44</f>
        <v>-</v>
      </c>
      <c r="Z39" s="680">
        <f>'２①②③、３②（再掲）、４②③'!Z44</f>
        <v>0</v>
      </c>
      <c r="AA39" s="680" t="e">
        <f>'２①②③、３②（再掲）、４②③'!AA44</f>
        <v>#VALUE!</v>
      </c>
      <c r="AB39" s="680" t="e">
        <f>'２①②③、３②（再掲）、４②③'!AB44</f>
        <v>#VALUE!</v>
      </c>
      <c r="AC39" s="677">
        <f>'２①②③、３②（再掲）、４②③'!AC44</f>
        <v>0</v>
      </c>
      <c r="AD39" s="680">
        <f>'２①②③、３②（再掲）、４②③'!AD44</f>
        <v>0</v>
      </c>
      <c r="AE39" s="934">
        <f>'２①②③、３②（再掲）、４②③'!AE44</f>
        <v>0</v>
      </c>
      <c r="AF39" s="925" t="str">
        <f>'２①②③、３②（再掲）、４②③'!AF44</f>
        <v>***</v>
      </c>
      <c r="AG39" s="680" t="str">
        <f>'２①②③、３②（再掲）、４②③'!AG44</f>
        <v>***</v>
      </c>
      <c r="AH39" s="680" t="str">
        <f>'２①②③、３②（再掲）、４②③'!AH44</f>
        <v>-</v>
      </c>
      <c r="AI39" s="747" t="e">
        <f>'２①②③、３②（再掲）、４②③'!AI44</f>
        <v>#VALUE!</v>
      </c>
      <c r="AJ39" s="680" t="str">
        <f>'２①②③、３②（再掲）、４②③'!AJ44</f>
        <v>***</v>
      </c>
      <c r="AK39" s="748" t="e">
        <f>'２①②③、３②（再掲）、４②③'!AK44</f>
        <v>#VALUE!</v>
      </c>
      <c r="AL39" s="682" t="str">
        <f>'２①②③、３②（再掲）、４②③'!AL44</f>
        <v>-</v>
      </c>
      <c r="AM39" s="680">
        <f>'２①②③、３②（再掲）、４②③'!AM44</f>
        <v>0</v>
      </c>
      <c r="AN39" s="748" t="str">
        <f>'２①②③、３②（再掲）、４②③'!AN44</f>
        <v>-</v>
      </c>
      <c r="AO39" s="673">
        <f>'２①②③、３②（再掲）、４②③'!AO44</f>
        <v>0</v>
      </c>
      <c r="AP39" s="680">
        <f>'２①②③、３②（再掲）、４②③'!AP44</f>
        <v>0</v>
      </c>
      <c r="AQ39" s="935" t="str">
        <f>'２①②③、３②（再掲）、４②③'!AQ44</f>
        <v>***</v>
      </c>
      <c r="AR39" s="680">
        <f>'２①②③、３②（再掲）、４②③'!AR44</f>
        <v>0</v>
      </c>
      <c r="AS39" s="935">
        <f>'２①②③、３②（再掲）、４②③'!AS44</f>
        <v>0</v>
      </c>
      <c r="AT39" s="925">
        <f>'２①②③、３②（再掲）、４②③'!AT44</f>
        <v>0</v>
      </c>
      <c r="AU39" s="680">
        <f>'２①②③、３②（再掲）、４②③'!AU44</f>
        <v>0</v>
      </c>
      <c r="AV39" s="677">
        <f>'２①②③、３②（再掲）、４②③'!AV44</f>
        <v>0</v>
      </c>
      <c r="AW39" s="936">
        <f>'２①②③、３②（再掲）、４②③'!AW44</f>
        <v>0</v>
      </c>
      <c r="AX39" s="937">
        <f>'２①②③、３②（再掲）、４②③'!AX44</f>
        <v>0</v>
      </c>
      <c r="AY39" s="925">
        <f>'２①②③、３②（再掲）、４②③'!AY44</f>
        <v>0</v>
      </c>
      <c r="AZ39" s="789">
        <f>'２①②③、３②（再掲）、４②③'!AZ44</f>
        <v>0</v>
      </c>
      <c r="BA39" s="925">
        <f>'２①②③、３②（再掲）、４②③'!BA44</f>
        <v>0</v>
      </c>
      <c r="BB39" s="925">
        <f>'２①②③、３②（再掲）、４②③'!BB44</f>
        <v>0</v>
      </c>
      <c r="BC39" s="938" t="str">
        <f>'２①②③、３②（再掲）、４②③'!BC44</f>
        <v>***</v>
      </c>
      <c r="BD39" s="673">
        <f>'２①②③、３②（再掲）、４②③'!BD44</f>
        <v>0</v>
      </c>
      <c r="BE39" s="680">
        <f>'２①②③、３②（再掲）、４②③'!BE44</f>
        <v>0</v>
      </c>
      <c r="BF39" s="939">
        <f>'２①②③、３②（再掲）、４②③'!BF44</f>
        <v>0</v>
      </c>
      <c r="BG39" s="937">
        <f>'２①②③、３②（再掲）、４②③'!BG44</f>
        <v>0</v>
      </c>
      <c r="BH39" s="925">
        <f>'２①②③、３②（再掲）、４②③'!BH44</f>
        <v>0</v>
      </c>
      <c r="BI39" s="940">
        <f>'２①②③、３②（再掲）、４②③'!BI44</f>
        <v>0</v>
      </c>
      <c r="BJ39" s="925">
        <f>'２①②③、３②（再掲）、４②③'!BJ44</f>
        <v>0</v>
      </c>
      <c r="BK39" s="789">
        <f>'２①②③、３②（再掲）、４②③'!BK44</f>
        <v>0</v>
      </c>
      <c r="BL39" s="925">
        <f>'２①②③、３②（再掲）、４②③'!BL44</f>
        <v>0</v>
      </c>
      <c r="BM39" s="925">
        <f>'２①②③、３②（再掲）、４②③'!BM44</f>
        <v>0</v>
      </c>
      <c r="BN39" s="750">
        <f>'２①②③、３②（再掲）、４②③'!BN44</f>
        <v>0</v>
      </c>
      <c r="BO39" s="673">
        <f>'２①②③、３②（再掲）、４②③'!BO44</f>
        <v>0</v>
      </c>
      <c r="BP39" s="680">
        <f>'２①②③、３②（再掲）、４②③'!BP44</f>
        <v>0</v>
      </c>
      <c r="BQ39" s="680">
        <f>'２①②③、３②（再掲）、４②③'!BQ44</f>
        <v>0</v>
      </c>
      <c r="BR39" s="680">
        <f>'２①②③、３②（再掲）、４②③'!BR44</f>
        <v>0</v>
      </c>
      <c r="BS39" s="677" t="str">
        <f>'２①②③、３②（再掲）、４②③'!BS44</f>
        <v>***</v>
      </c>
      <c r="BT39" s="680" t="str">
        <f>'２①②③、３②（再掲）、４②③'!BT44</f>
        <v>***</v>
      </c>
      <c r="BU39" s="680" t="str">
        <f>'２①②③、３②（再掲）、４②③'!BU44</f>
        <v>***</v>
      </c>
      <c r="BV39" s="677" t="str">
        <f>'２①②③、３②（再掲）、４②③'!BV44</f>
        <v>***</v>
      </c>
      <c r="BW39" s="680" t="str">
        <f>'２①②③、３②（再掲）、４②③'!BW44</f>
        <v>***</v>
      </c>
      <c r="BX39" s="680" t="str">
        <f>'２①②③、３②（再掲）、４②③'!BX44</f>
        <v>***</v>
      </c>
      <c r="BY39" s="933" t="str">
        <f>'２①②③、３②（再掲）、４②③'!BY44</f>
        <v>***</v>
      </c>
      <c r="BZ39" s="680" t="str">
        <f>'２①②③、３②（再掲）、４②③'!BZ44</f>
        <v>***</v>
      </c>
      <c r="CA39" s="789" t="str">
        <f>'２①②③、３②（再掲）、４②③'!CA44</f>
        <v>***</v>
      </c>
      <c r="CB39" s="680" t="str">
        <f>'２①②③、３②（再掲）、４②③'!CB44</f>
        <v>***</v>
      </c>
      <c r="CC39" s="750">
        <f>'２①②③、３②（再掲）、４②③'!CC44</f>
        <v>0</v>
      </c>
      <c r="CD39" s="941">
        <f>'２①②③、３②（再掲）、４②③'!CD44</f>
        <v>0</v>
      </c>
      <c r="CE39" s="813" t="e">
        <f>'２①②③、３②（再掲）、４②③'!CE44</f>
        <v>#VALUE!</v>
      </c>
      <c r="CF39" s="633" t="e">
        <f>'２①②③、３②（再掲）、４②③'!CF44</f>
        <v>#VALUE!</v>
      </c>
      <c r="CG39" s="953" t="str">
        <f>'２①②③、３②（再掲）、４②③'!$A$1</f>
        <v>Ver 06.00</v>
      </c>
    </row>
    <row r="40" spans="1:85" s="410" customFormat="1" ht="18.75" customHeight="1">
      <c r="A40" s="658" t="str">
        <f>'２①②③、３②（再掲）、４②③'!A45</f>
        <v/>
      </c>
      <c r="B40" s="662" t="str">
        <f>'２①②③、３②（再掲）、４②③'!B45</f>
        <v/>
      </c>
      <c r="C40" s="665" t="str">
        <f>'２①②③、３②（再掲）、４②③'!C45</f>
        <v/>
      </c>
      <c r="D40" s="662" t="str">
        <f>'２①②③、３②（再掲）、４②③'!D45</f>
        <v/>
      </c>
      <c r="E40" s="632" t="str">
        <f>'２①②③、３②（再掲）、４②③'!E45</f>
        <v/>
      </c>
      <c r="F40" s="665">
        <f>'２①②③、３②（再掲）、４②③'!F45</f>
        <v>0</v>
      </c>
      <c r="G40" s="662">
        <f>'２①②③、３②（再掲）、４②③'!G45</f>
        <v>0</v>
      </c>
      <c r="H40" s="662">
        <f>'２①②③、３②（再掲）、４②③'!H45</f>
        <v>0</v>
      </c>
      <c r="I40" s="951" t="str">
        <f>'２①②③、３②（再掲）、４②③'!I45</f>
        <v>非適</v>
      </c>
      <c r="J40" s="673">
        <f>'２①②③、３②（再掲）、４②③'!J45</f>
        <v>0</v>
      </c>
      <c r="K40" s="680">
        <f>'２①②③、３②（再掲）、４②③'!K45</f>
        <v>0</v>
      </c>
      <c r="L40" s="680">
        <f>'２①②③、３②（再掲）、４②③'!L45</f>
        <v>0</v>
      </c>
      <c r="M40" s="680">
        <f>'２①②③、３②（再掲）、４②③'!M45</f>
        <v>0</v>
      </c>
      <c r="N40" s="680">
        <f>'２①②③、３②（再掲）、４②③'!N45</f>
        <v>0</v>
      </c>
      <c r="O40" s="787">
        <f>'２①②③、３②（再掲）、４②③'!O45</f>
        <v>0</v>
      </c>
      <c r="P40" s="933">
        <f>'２①②③、３②（再掲）、４②③'!P45</f>
        <v>0</v>
      </c>
      <c r="Q40" s="925">
        <f>'２①②③、３②（再掲）、４②③'!Q45</f>
        <v>0</v>
      </c>
      <c r="R40" s="680">
        <f>'２①②③、３②（再掲）、４②③'!R45</f>
        <v>0</v>
      </c>
      <c r="S40" s="677">
        <f>'２①②③、３②（再掲）、４②③'!S45</f>
        <v>0</v>
      </c>
      <c r="T40" s="680">
        <f>'２①②③、３②（再掲）、４②③'!T45</f>
        <v>0</v>
      </c>
      <c r="U40" s="680">
        <f>'２①②③、３②（再掲）、４②③'!U45</f>
        <v>0</v>
      </c>
      <c r="V40" s="680" t="str">
        <f>'２①②③、３②（再掲）、４②③'!V45</f>
        <v>-</v>
      </c>
      <c r="W40" s="925">
        <f>'２①②③、３②（再掲）、４②③'!W45</f>
        <v>0</v>
      </c>
      <c r="X40" s="925">
        <f>'２①②③、３②（再掲）、４②③'!X45</f>
        <v>0</v>
      </c>
      <c r="Y40" s="925" t="str">
        <f>'２①②③、３②（再掲）、４②③'!Y45</f>
        <v>-</v>
      </c>
      <c r="Z40" s="680">
        <f>'２①②③、３②（再掲）、４②③'!Z45</f>
        <v>0</v>
      </c>
      <c r="AA40" s="680" t="e">
        <f>'２①②③、３②（再掲）、４②③'!AA45</f>
        <v>#VALUE!</v>
      </c>
      <c r="AB40" s="680" t="e">
        <f>'２①②③、３②（再掲）、４②③'!AB45</f>
        <v>#VALUE!</v>
      </c>
      <c r="AC40" s="677">
        <f>'２①②③、３②（再掲）、４②③'!AC45</f>
        <v>0</v>
      </c>
      <c r="AD40" s="680">
        <f>'２①②③、３②（再掲）、４②③'!AD45</f>
        <v>0</v>
      </c>
      <c r="AE40" s="934">
        <f>'２①②③、３②（再掲）、４②③'!AE45</f>
        <v>0</v>
      </c>
      <c r="AF40" s="925" t="str">
        <f>'２①②③、３②（再掲）、４②③'!AF45</f>
        <v>***</v>
      </c>
      <c r="AG40" s="680" t="str">
        <f>'２①②③、３②（再掲）、４②③'!AG45</f>
        <v>***</v>
      </c>
      <c r="AH40" s="680" t="str">
        <f>'２①②③、３②（再掲）、４②③'!AH45</f>
        <v>-</v>
      </c>
      <c r="AI40" s="747" t="e">
        <f>'２①②③、３②（再掲）、４②③'!AI45</f>
        <v>#VALUE!</v>
      </c>
      <c r="AJ40" s="680" t="str">
        <f>'２①②③、３②（再掲）、４②③'!AJ45</f>
        <v>***</v>
      </c>
      <c r="AK40" s="748" t="e">
        <f>'２①②③、３②（再掲）、４②③'!AK45</f>
        <v>#VALUE!</v>
      </c>
      <c r="AL40" s="682" t="str">
        <f>'２①②③、３②（再掲）、４②③'!AL45</f>
        <v>-</v>
      </c>
      <c r="AM40" s="680">
        <f>'２①②③、３②（再掲）、４②③'!AM45</f>
        <v>0</v>
      </c>
      <c r="AN40" s="748" t="str">
        <f>'２①②③、３②（再掲）、４②③'!AN45</f>
        <v>-</v>
      </c>
      <c r="AO40" s="673">
        <f>'２①②③、３②（再掲）、４②③'!AO45</f>
        <v>0</v>
      </c>
      <c r="AP40" s="680">
        <f>'２①②③、３②（再掲）、４②③'!AP45</f>
        <v>0</v>
      </c>
      <c r="AQ40" s="935" t="str">
        <f>'２①②③、３②（再掲）、４②③'!AQ45</f>
        <v>***</v>
      </c>
      <c r="AR40" s="680">
        <f>'２①②③、３②（再掲）、４②③'!AR45</f>
        <v>0</v>
      </c>
      <c r="AS40" s="935">
        <f>'２①②③、３②（再掲）、４②③'!AS45</f>
        <v>0</v>
      </c>
      <c r="AT40" s="925">
        <f>'２①②③、３②（再掲）、４②③'!AT45</f>
        <v>0</v>
      </c>
      <c r="AU40" s="680">
        <f>'２①②③、３②（再掲）、４②③'!AU45</f>
        <v>0</v>
      </c>
      <c r="AV40" s="677">
        <f>'２①②③、３②（再掲）、４②③'!AV45</f>
        <v>0</v>
      </c>
      <c r="AW40" s="936">
        <f>'２①②③、３②（再掲）、４②③'!AW45</f>
        <v>0</v>
      </c>
      <c r="AX40" s="937">
        <f>'２①②③、３②（再掲）、４②③'!AX45</f>
        <v>0</v>
      </c>
      <c r="AY40" s="925">
        <f>'２①②③、３②（再掲）、４②③'!AY45</f>
        <v>0</v>
      </c>
      <c r="AZ40" s="789">
        <f>'２①②③、３②（再掲）、４②③'!AZ45</f>
        <v>0</v>
      </c>
      <c r="BA40" s="925">
        <f>'２①②③、３②（再掲）、４②③'!BA45</f>
        <v>0</v>
      </c>
      <c r="BB40" s="925">
        <f>'２①②③、３②（再掲）、４②③'!BB45</f>
        <v>0</v>
      </c>
      <c r="BC40" s="938" t="str">
        <f>'２①②③、３②（再掲）、４②③'!BC45</f>
        <v>***</v>
      </c>
      <c r="BD40" s="673">
        <f>'２①②③、３②（再掲）、４②③'!BD45</f>
        <v>0</v>
      </c>
      <c r="BE40" s="680">
        <f>'２①②③、３②（再掲）、４②③'!BE45</f>
        <v>0</v>
      </c>
      <c r="BF40" s="939">
        <f>'２①②③、３②（再掲）、４②③'!BF45</f>
        <v>0</v>
      </c>
      <c r="BG40" s="937">
        <f>'２①②③、３②（再掲）、４②③'!BG45</f>
        <v>0</v>
      </c>
      <c r="BH40" s="925">
        <f>'２①②③、３②（再掲）、４②③'!BH45</f>
        <v>0</v>
      </c>
      <c r="BI40" s="940">
        <f>'２①②③、３②（再掲）、４②③'!BI45</f>
        <v>0</v>
      </c>
      <c r="BJ40" s="925">
        <f>'２①②③、３②（再掲）、４②③'!BJ45</f>
        <v>0</v>
      </c>
      <c r="BK40" s="789">
        <f>'２①②③、３②（再掲）、４②③'!BK45</f>
        <v>0</v>
      </c>
      <c r="BL40" s="925">
        <f>'２①②③、３②（再掲）、４②③'!BL45</f>
        <v>0</v>
      </c>
      <c r="BM40" s="925">
        <f>'２①②③、３②（再掲）、４②③'!BM45</f>
        <v>0</v>
      </c>
      <c r="BN40" s="750">
        <f>'２①②③、３②（再掲）、４②③'!BN45</f>
        <v>0</v>
      </c>
      <c r="BO40" s="673">
        <f>'２①②③、３②（再掲）、４②③'!BO45</f>
        <v>0</v>
      </c>
      <c r="BP40" s="680">
        <f>'２①②③、３②（再掲）、４②③'!BP45</f>
        <v>0</v>
      </c>
      <c r="BQ40" s="787">
        <f>'２①②③、３②（再掲）、４②③'!BQ45</f>
        <v>0</v>
      </c>
      <c r="BR40" s="787">
        <f>'２①②③、３②（再掲）、４②③'!BR45</f>
        <v>0</v>
      </c>
      <c r="BS40" s="677" t="str">
        <f>'２①②③、３②（再掲）、４②③'!BS45</f>
        <v>***</v>
      </c>
      <c r="BT40" s="680" t="str">
        <f>'２①②③、３②（再掲）、４②③'!BT45</f>
        <v>***</v>
      </c>
      <c r="BU40" s="680" t="str">
        <f>'２①②③、３②（再掲）、４②③'!BU45</f>
        <v>***</v>
      </c>
      <c r="BV40" s="677" t="str">
        <f>'２①②③、３②（再掲）、４②③'!BV45</f>
        <v>***</v>
      </c>
      <c r="BW40" s="680" t="str">
        <f>'２①②③、３②（再掲）、４②③'!BW45</f>
        <v>***</v>
      </c>
      <c r="BX40" s="680" t="str">
        <f>'２①②③、３②（再掲）、４②③'!BX45</f>
        <v>***</v>
      </c>
      <c r="BY40" s="933" t="str">
        <f>'２①②③、３②（再掲）、４②③'!BY45</f>
        <v>***</v>
      </c>
      <c r="BZ40" s="680" t="str">
        <f>'２①②③、３②（再掲）、４②③'!BZ45</f>
        <v>***</v>
      </c>
      <c r="CA40" s="789" t="str">
        <f>'２①②③、３②（再掲）、４②③'!CA45</f>
        <v>***</v>
      </c>
      <c r="CB40" s="680" t="str">
        <f>'２①②③、３②（再掲）、４②③'!CB45</f>
        <v>***</v>
      </c>
      <c r="CC40" s="750">
        <f>'２①②③、３②（再掲）、４②③'!CC45</f>
        <v>0</v>
      </c>
      <c r="CD40" s="941">
        <f>'２①②③、３②（再掲）、４②③'!CD45</f>
        <v>0</v>
      </c>
      <c r="CE40" s="813" t="e">
        <f>'２①②③、３②（再掲）、４②③'!CE45</f>
        <v>#VALUE!</v>
      </c>
      <c r="CF40" s="633" t="e">
        <f>'２①②③、３②（再掲）、４②③'!CF45</f>
        <v>#VALUE!</v>
      </c>
      <c r="CG40" s="953" t="str">
        <f>'２①②③、３②（再掲）、４②③'!$A$1</f>
        <v>Ver 06.00</v>
      </c>
    </row>
    <row r="41" spans="1:85" s="410" customFormat="1" ht="18.75" customHeight="1">
      <c r="A41" s="658" t="str">
        <f>'２①②③、３②（再掲）、４②③'!A46</f>
        <v/>
      </c>
      <c r="B41" s="662" t="str">
        <f>'２①②③、３②（再掲）、４②③'!B46</f>
        <v/>
      </c>
      <c r="C41" s="665" t="str">
        <f>'２①②③、３②（再掲）、４②③'!C46</f>
        <v/>
      </c>
      <c r="D41" s="662" t="str">
        <f>'２①②③、３②（再掲）、４②③'!D46</f>
        <v/>
      </c>
      <c r="E41" s="632" t="str">
        <f>'２①②③、３②（再掲）、４②③'!E46</f>
        <v/>
      </c>
      <c r="F41" s="665">
        <f>'２①②③、３②（再掲）、４②③'!F46</f>
        <v>0</v>
      </c>
      <c r="G41" s="662">
        <f>'２①②③、３②（再掲）、４②③'!G46</f>
        <v>0</v>
      </c>
      <c r="H41" s="662">
        <f>'２①②③、３②（再掲）、４②③'!H46</f>
        <v>0</v>
      </c>
      <c r="I41" s="951" t="str">
        <f>'２①②③、３②（再掲）、４②③'!I46</f>
        <v>非適</v>
      </c>
      <c r="J41" s="673">
        <f>'２①②③、３②（再掲）、４②③'!J46</f>
        <v>0</v>
      </c>
      <c r="K41" s="680">
        <f>'２①②③、３②（再掲）、４②③'!K46</f>
        <v>0</v>
      </c>
      <c r="L41" s="680">
        <f>'２①②③、３②（再掲）、４②③'!L46</f>
        <v>0</v>
      </c>
      <c r="M41" s="680">
        <f>'２①②③、３②（再掲）、４②③'!M46</f>
        <v>0</v>
      </c>
      <c r="N41" s="680">
        <f>'２①②③、３②（再掲）、４②③'!N46</f>
        <v>0</v>
      </c>
      <c r="O41" s="680">
        <f>'２①②③、３②（再掲）、４②③'!O46</f>
        <v>0</v>
      </c>
      <c r="P41" s="933">
        <f>'２①②③、３②（再掲）、４②③'!P46</f>
        <v>0</v>
      </c>
      <c r="Q41" s="925">
        <f>'２①②③、３②（再掲）、４②③'!Q46</f>
        <v>0</v>
      </c>
      <c r="R41" s="680">
        <f>'２①②③、３②（再掲）、４②③'!R46</f>
        <v>0</v>
      </c>
      <c r="S41" s="677">
        <f>'２①②③、３②（再掲）、４②③'!S46</f>
        <v>0</v>
      </c>
      <c r="T41" s="680">
        <f>'２①②③、３②（再掲）、４②③'!T46</f>
        <v>0</v>
      </c>
      <c r="U41" s="680">
        <f>'２①②③、３②（再掲）、４②③'!U46</f>
        <v>0</v>
      </c>
      <c r="V41" s="680" t="str">
        <f>'２①②③、３②（再掲）、４②③'!V46</f>
        <v>-</v>
      </c>
      <c r="W41" s="925">
        <f>'２①②③、３②（再掲）、４②③'!W46</f>
        <v>0</v>
      </c>
      <c r="X41" s="925">
        <f>'２①②③、３②（再掲）、４②③'!X46</f>
        <v>0</v>
      </c>
      <c r="Y41" s="925" t="str">
        <f>'２①②③、３②（再掲）、４②③'!Y46</f>
        <v>-</v>
      </c>
      <c r="Z41" s="680">
        <f>'２①②③、３②（再掲）、４②③'!Z46</f>
        <v>0</v>
      </c>
      <c r="AA41" s="680" t="e">
        <f>'２①②③、３②（再掲）、４②③'!AA46</f>
        <v>#VALUE!</v>
      </c>
      <c r="AB41" s="680" t="e">
        <f>'２①②③、３②（再掲）、４②③'!AB46</f>
        <v>#VALUE!</v>
      </c>
      <c r="AC41" s="677">
        <f>'２①②③、３②（再掲）、４②③'!AC46</f>
        <v>0</v>
      </c>
      <c r="AD41" s="680">
        <f>'２①②③、３②（再掲）、４②③'!AD46</f>
        <v>0</v>
      </c>
      <c r="AE41" s="934">
        <f>'２①②③、３②（再掲）、４②③'!AE46</f>
        <v>0</v>
      </c>
      <c r="AF41" s="925" t="str">
        <f>'２①②③、３②（再掲）、４②③'!AF46</f>
        <v>***</v>
      </c>
      <c r="AG41" s="680" t="str">
        <f>'２①②③、３②（再掲）、４②③'!AG46</f>
        <v>***</v>
      </c>
      <c r="AH41" s="680" t="str">
        <f>'２①②③、３②（再掲）、４②③'!AH46</f>
        <v>-</v>
      </c>
      <c r="AI41" s="747" t="e">
        <f>'２①②③、３②（再掲）、４②③'!AI46</f>
        <v>#VALUE!</v>
      </c>
      <c r="AJ41" s="680" t="str">
        <f>'２①②③、３②（再掲）、４②③'!AJ46</f>
        <v>***</v>
      </c>
      <c r="AK41" s="748" t="e">
        <f>'２①②③、３②（再掲）、４②③'!AK46</f>
        <v>#VALUE!</v>
      </c>
      <c r="AL41" s="682" t="str">
        <f>'２①②③、３②（再掲）、４②③'!AL46</f>
        <v>-</v>
      </c>
      <c r="AM41" s="680">
        <f>'２①②③、３②（再掲）、４②③'!AM46</f>
        <v>0</v>
      </c>
      <c r="AN41" s="748" t="str">
        <f>'２①②③、３②（再掲）、４②③'!AN46</f>
        <v>-</v>
      </c>
      <c r="AO41" s="673">
        <f>'２①②③、３②（再掲）、４②③'!AO46</f>
        <v>0</v>
      </c>
      <c r="AP41" s="680">
        <f>'２①②③、３②（再掲）、４②③'!AP46</f>
        <v>0</v>
      </c>
      <c r="AQ41" s="935" t="str">
        <f>'２①②③、３②（再掲）、４②③'!AQ46</f>
        <v>***</v>
      </c>
      <c r="AR41" s="680">
        <f>'２①②③、３②（再掲）、４②③'!AR46</f>
        <v>0</v>
      </c>
      <c r="AS41" s="935">
        <f>'２①②③、３②（再掲）、４②③'!AS46</f>
        <v>0</v>
      </c>
      <c r="AT41" s="925">
        <f>'２①②③、３②（再掲）、４②③'!AT46</f>
        <v>0</v>
      </c>
      <c r="AU41" s="680">
        <f>'２①②③、３②（再掲）、４②③'!AU46</f>
        <v>0</v>
      </c>
      <c r="AV41" s="677">
        <f>'２①②③、３②（再掲）、４②③'!AV46</f>
        <v>0</v>
      </c>
      <c r="AW41" s="936">
        <f>'２①②③、３②（再掲）、４②③'!AW46</f>
        <v>0</v>
      </c>
      <c r="AX41" s="937">
        <f>'２①②③、３②（再掲）、４②③'!AX46</f>
        <v>0</v>
      </c>
      <c r="AY41" s="925">
        <f>'２①②③、３②（再掲）、４②③'!AY46</f>
        <v>0</v>
      </c>
      <c r="AZ41" s="789">
        <f>'２①②③、３②（再掲）、４②③'!AZ46</f>
        <v>0</v>
      </c>
      <c r="BA41" s="925">
        <f>'２①②③、３②（再掲）、４②③'!BA46</f>
        <v>0</v>
      </c>
      <c r="BB41" s="925">
        <f>'２①②③、３②（再掲）、４②③'!BB46</f>
        <v>0</v>
      </c>
      <c r="BC41" s="938" t="str">
        <f>'２①②③、３②（再掲）、４②③'!BC46</f>
        <v>***</v>
      </c>
      <c r="BD41" s="673">
        <f>'２①②③、３②（再掲）、４②③'!BD46</f>
        <v>0</v>
      </c>
      <c r="BE41" s="680">
        <f>'２①②③、３②（再掲）、４②③'!BE46</f>
        <v>0</v>
      </c>
      <c r="BF41" s="939">
        <f>'２①②③、３②（再掲）、４②③'!BF46</f>
        <v>0</v>
      </c>
      <c r="BG41" s="937">
        <f>'２①②③、３②（再掲）、４②③'!BG46</f>
        <v>0</v>
      </c>
      <c r="BH41" s="925">
        <f>'２①②③、３②（再掲）、４②③'!BH46</f>
        <v>0</v>
      </c>
      <c r="BI41" s="940">
        <f>'２①②③、３②（再掲）、４②③'!BI46</f>
        <v>0</v>
      </c>
      <c r="BJ41" s="925">
        <f>'２①②③、３②（再掲）、４②③'!BJ46</f>
        <v>0</v>
      </c>
      <c r="BK41" s="789">
        <f>'２①②③、３②（再掲）、４②③'!BK46</f>
        <v>0</v>
      </c>
      <c r="BL41" s="925">
        <f>'２①②③、３②（再掲）、４②③'!BL46</f>
        <v>0</v>
      </c>
      <c r="BM41" s="925">
        <f>'２①②③、３②（再掲）、４②③'!BM46</f>
        <v>0</v>
      </c>
      <c r="BN41" s="750">
        <f>'２①②③、３②（再掲）、４②③'!BN46</f>
        <v>0</v>
      </c>
      <c r="BO41" s="673">
        <f>'２①②③、３②（再掲）、４②③'!BO46</f>
        <v>0</v>
      </c>
      <c r="BP41" s="680">
        <f>'２①②③、３②（再掲）、４②③'!BP46</f>
        <v>0</v>
      </c>
      <c r="BQ41" s="680">
        <f>'２①②③、３②（再掲）、４②③'!BQ46</f>
        <v>0</v>
      </c>
      <c r="BR41" s="680">
        <f>'２①②③、３②（再掲）、４②③'!BR46</f>
        <v>0</v>
      </c>
      <c r="BS41" s="677" t="str">
        <f>'２①②③、３②（再掲）、４②③'!BS46</f>
        <v>***</v>
      </c>
      <c r="BT41" s="680" t="str">
        <f>'２①②③、３②（再掲）、４②③'!BT46</f>
        <v>***</v>
      </c>
      <c r="BU41" s="680" t="str">
        <f>'２①②③、３②（再掲）、４②③'!BU46</f>
        <v>***</v>
      </c>
      <c r="BV41" s="677" t="str">
        <f>'２①②③、３②（再掲）、４②③'!BV46</f>
        <v>***</v>
      </c>
      <c r="BW41" s="680" t="str">
        <f>'２①②③、３②（再掲）、４②③'!BW46</f>
        <v>***</v>
      </c>
      <c r="BX41" s="680" t="str">
        <f>'２①②③、３②（再掲）、４②③'!BX46</f>
        <v>***</v>
      </c>
      <c r="BY41" s="933" t="str">
        <f>'２①②③、３②（再掲）、４②③'!BY46</f>
        <v>***</v>
      </c>
      <c r="BZ41" s="680" t="str">
        <f>'２①②③、３②（再掲）、４②③'!BZ46</f>
        <v>***</v>
      </c>
      <c r="CA41" s="789" t="str">
        <f>'２①②③、３②（再掲）、４②③'!CA46</f>
        <v>***</v>
      </c>
      <c r="CB41" s="680" t="str">
        <f>'２①②③、３②（再掲）、４②③'!CB46</f>
        <v>***</v>
      </c>
      <c r="CC41" s="750">
        <f>'２①②③、３②（再掲）、４②③'!CC46</f>
        <v>0</v>
      </c>
      <c r="CD41" s="941">
        <f>'２①②③、３②（再掲）、４②③'!CD46</f>
        <v>0</v>
      </c>
      <c r="CE41" s="813" t="e">
        <f>'２①②③、３②（再掲）、４②③'!CE46</f>
        <v>#VALUE!</v>
      </c>
      <c r="CF41" s="633" t="e">
        <f>'２①②③、３②（再掲）、４②③'!CF46</f>
        <v>#VALUE!</v>
      </c>
      <c r="CG41" s="953" t="str">
        <f>'２①②③、３②（再掲）、４②③'!$A$1</f>
        <v>Ver 06.00</v>
      </c>
    </row>
    <row r="42" spans="1:85" s="410" customFormat="1" ht="18.75" customHeight="1">
      <c r="A42" s="658" t="str">
        <f>'２①②③、３②（再掲）、４②③'!A47</f>
        <v/>
      </c>
      <c r="B42" s="662" t="str">
        <f>'２①②③、３②（再掲）、４②③'!B47</f>
        <v/>
      </c>
      <c r="C42" s="665" t="str">
        <f>'２①②③、３②（再掲）、４②③'!C47</f>
        <v/>
      </c>
      <c r="D42" s="662" t="str">
        <f>'２①②③、３②（再掲）、４②③'!D47</f>
        <v/>
      </c>
      <c r="E42" s="632" t="str">
        <f>'２①②③、３②（再掲）、４②③'!E47</f>
        <v/>
      </c>
      <c r="F42" s="665">
        <f>'２①②③、３②（再掲）、４②③'!F47</f>
        <v>0</v>
      </c>
      <c r="G42" s="662">
        <f>'２①②③、３②（再掲）、４②③'!G47</f>
        <v>0</v>
      </c>
      <c r="H42" s="662">
        <f>'２①②③、３②（再掲）、４②③'!H47</f>
        <v>0</v>
      </c>
      <c r="I42" s="951" t="str">
        <f>'２①②③、３②（再掲）、４②③'!I47</f>
        <v>非適</v>
      </c>
      <c r="J42" s="673">
        <f>'２①②③、３②（再掲）、４②③'!J47</f>
        <v>0</v>
      </c>
      <c r="K42" s="680">
        <f>'２①②③、３②（再掲）、４②③'!K47</f>
        <v>0</v>
      </c>
      <c r="L42" s="680">
        <f>'２①②③、３②（再掲）、４②③'!L47</f>
        <v>0</v>
      </c>
      <c r="M42" s="680">
        <f>'２①②③、３②（再掲）、４②③'!M47</f>
        <v>0</v>
      </c>
      <c r="N42" s="680">
        <f>'２①②③、３②（再掲）、４②③'!N47</f>
        <v>0</v>
      </c>
      <c r="O42" s="787">
        <f>'２①②③、３②（再掲）、４②③'!O47</f>
        <v>0</v>
      </c>
      <c r="P42" s="933">
        <f>'２①②③、３②（再掲）、４②③'!P47</f>
        <v>0</v>
      </c>
      <c r="Q42" s="925">
        <f>'２①②③、３②（再掲）、４②③'!Q47</f>
        <v>0</v>
      </c>
      <c r="R42" s="680">
        <f>'２①②③、３②（再掲）、４②③'!R47</f>
        <v>0</v>
      </c>
      <c r="S42" s="677">
        <f>'２①②③、３②（再掲）、４②③'!S47</f>
        <v>0</v>
      </c>
      <c r="T42" s="680">
        <f>'２①②③、３②（再掲）、４②③'!T47</f>
        <v>0</v>
      </c>
      <c r="U42" s="680">
        <f>'２①②③、３②（再掲）、４②③'!U47</f>
        <v>0</v>
      </c>
      <c r="V42" s="680" t="str">
        <f>'２①②③、３②（再掲）、４②③'!V47</f>
        <v>-</v>
      </c>
      <c r="W42" s="925">
        <f>'２①②③、３②（再掲）、４②③'!W47</f>
        <v>0</v>
      </c>
      <c r="X42" s="925">
        <f>'２①②③、３②（再掲）、４②③'!X47</f>
        <v>0</v>
      </c>
      <c r="Y42" s="925" t="str">
        <f>'２①②③、３②（再掲）、４②③'!Y47</f>
        <v>-</v>
      </c>
      <c r="Z42" s="680">
        <f>'２①②③、３②（再掲）、４②③'!Z47</f>
        <v>0</v>
      </c>
      <c r="AA42" s="680" t="e">
        <f>'２①②③、３②（再掲）、４②③'!AA47</f>
        <v>#VALUE!</v>
      </c>
      <c r="AB42" s="680" t="e">
        <f>'２①②③、３②（再掲）、４②③'!AB47</f>
        <v>#VALUE!</v>
      </c>
      <c r="AC42" s="677">
        <f>'２①②③、３②（再掲）、４②③'!AC47</f>
        <v>0</v>
      </c>
      <c r="AD42" s="680">
        <f>'２①②③、３②（再掲）、４②③'!AD47</f>
        <v>0</v>
      </c>
      <c r="AE42" s="934">
        <f>'２①②③、３②（再掲）、４②③'!AE47</f>
        <v>0</v>
      </c>
      <c r="AF42" s="925" t="str">
        <f>'２①②③、３②（再掲）、４②③'!AF47</f>
        <v>***</v>
      </c>
      <c r="AG42" s="680" t="str">
        <f>'２①②③、３②（再掲）、４②③'!AG47</f>
        <v>***</v>
      </c>
      <c r="AH42" s="680" t="str">
        <f>'２①②③、３②（再掲）、４②③'!AH47</f>
        <v>-</v>
      </c>
      <c r="AI42" s="747" t="e">
        <f>'２①②③、３②（再掲）、４②③'!AI47</f>
        <v>#VALUE!</v>
      </c>
      <c r="AJ42" s="680" t="str">
        <f>'２①②③、３②（再掲）、４②③'!AJ47</f>
        <v>***</v>
      </c>
      <c r="AK42" s="748" t="e">
        <f>'２①②③、３②（再掲）、４②③'!AK47</f>
        <v>#VALUE!</v>
      </c>
      <c r="AL42" s="682" t="str">
        <f>'２①②③、３②（再掲）、４②③'!AL47</f>
        <v>-</v>
      </c>
      <c r="AM42" s="680">
        <f>'２①②③、３②（再掲）、４②③'!AM47</f>
        <v>0</v>
      </c>
      <c r="AN42" s="748" t="str">
        <f>'２①②③、３②（再掲）、４②③'!AN47</f>
        <v>-</v>
      </c>
      <c r="AO42" s="673">
        <f>'２①②③、３②（再掲）、４②③'!AO47</f>
        <v>0</v>
      </c>
      <c r="AP42" s="680">
        <f>'２①②③、３②（再掲）、４②③'!AP47</f>
        <v>0</v>
      </c>
      <c r="AQ42" s="935" t="str">
        <f>'２①②③、３②（再掲）、４②③'!AQ47</f>
        <v>***</v>
      </c>
      <c r="AR42" s="680">
        <f>'２①②③、３②（再掲）、４②③'!AR47</f>
        <v>0</v>
      </c>
      <c r="AS42" s="935">
        <f>'２①②③、３②（再掲）、４②③'!AS47</f>
        <v>0</v>
      </c>
      <c r="AT42" s="925">
        <f>'２①②③、３②（再掲）、４②③'!AT47</f>
        <v>0</v>
      </c>
      <c r="AU42" s="680">
        <f>'２①②③、３②（再掲）、４②③'!AU47</f>
        <v>0</v>
      </c>
      <c r="AV42" s="677">
        <f>'２①②③、３②（再掲）、４②③'!AV47</f>
        <v>0</v>
      </c>
      <c r="AW42" s="936">
        <f>'２①②③、３②（再掲）、４②③'!AW47</f>
        <v>0</v>
      </c>
      <c r="AX42" s="937">
        <f>'２①②③、３②（再掲）、４②③'!AX47</f>
        <v>0</v>
      </c>
      <c r="AY42" s="925">
        <f>'２①②③、３②（再掲）、４②③'!AY47</f>
        <v>0</v>
      </c>
      <c r="AZ42" s="789">
        <f>'２①②③、３②（再掲）、４②③'!AZ47</f>
        <v>0</v>
      </c>
      <c r="BA42" s="925">
        <f>'２①②③、３②（再掲）、４②③'!BA47</f>
        <v>0</v>
      </c>
      <c r="BB42" s="925">
        <f>'２①②③、３②（再掲）、４②③'!BB47</f>
        <v>0</v>
      </c>
      <c r="BC42" s="938" t="str">
        <f>'２①②③、３②（再掲）、４②③'!BC47</f>
        <v>***</v>
      </c>
      <c r="BD42" s="673">
        <f>'２①②③、３②（再掲）、４②③'!BD47</f>
        <v>0</v>
      </c>
      <c r="BE42" s="680">
        <f>'２①②③、３②（再掲）、４②③'!BE47</f>
        <v>0</v>
      </c>
      <c r="BF42" s="939">
        <f>'２①②③、３②（再掲）、４②③'!BF47</f>
        <v>0</v>
      </c>
      <c r="BG42" s="937">
        <f>'２①②③、３②（再掲）、４②③'!BG47</f>
        <v>0</v>
      </c>
      <c r="BH42" s="925">
        <f>'２①②③、３②（再掲）、４②③'!BH47</f>
        <v>0</v>
      </c>
      <c r="BI42" s="940">
        <f>'２①②③、３②（再掲）、４②③'!BI47</f>
        <v>0</v>
      </c>
      <c r="BJ42" s="925">
        <f>'２①②③、３②（再掲）、４②③'!BJ47</f>
        <v>0</v>
      </c>
      <c r="BK42" s="789">
        <f>'２①②③、３②（再掲）、４②③'!BK47</f>
        <v>0</v>
      </c>
      <c r="BL42" s="925">
        <f>'２①②③、３②（再掲）、４②③'!BL47</f>
        <v>0</v>
      </c>
      <c r="BM42" s="925">
        <f>'２①②③、３②（再掲）、４②③'!BM47</f>
        <v>0</v>
      </c>
      <c r="BN42" s="750">
        <f>'２①②③、３②（再掲）、４②③'!BN47</f>
        <v>0</v>
      </c>
      <c r="BO42" s="673">
        <f>'２①②③、３②（再掲）、４②③'!BO47</f>
        <v>0</v>
      </c>
      <c r="BP42" s="680">
        <f>'２①②③、３②（再掲）、４②③'!BP47</f>
        <v>0</v>
      </c>
      <c r="BQ42" s="787">
        <f>'２①②③、３②（再掲）、４②③'!BQ47</f>
        <v>0</v>
      </c>
      <c r="BR42" s="787">
        <f>'２①②③、３②（再掲）、４②③'!BR47</f>
        <v>0</v>
      </c>
      <c r="BS42" s="677" t="str">
        <f>'２①②③、３②（再掲）、４②③'!BS47</f>
        <v>***</v>
      </c>
      <c r="BT42" s="680" t="str">
        <f>'２①②③、３②（再掲）、４②③'!BT47</f>
        <v>***</v>
      </c>
      <c r="BU42" s="680" t="str">
        <f>'２①②③、３②（再掲）、４②③'!BU47</f>
        <v>***</v>
      </c>
      <c r="BV42" s="677" t="str">
        <f>'２①②③、３②（再掲）、４②③'!BV47</f>
        <v>***</v>
      </c>
      <c r="BW42" s="680" t="str">
        <f>'２①②③、３②（再掲）、４②③'!BW47</f>
        <v>***</v>
      </c>
      <c r="BX42" s="680" t="str">
        <f>'２①②③、３②（再掲）、４②③'!BX47</f>
        <v>***</v>
      </c>
      <c r="BY42" s="933" t="str">
        <f>'２①②③、３②（再掲）、４②③'!BY47</f>
        <v>***</v>
      </c>
      <c r="BZ42" s="680" t="str">
        <f>'２①②③、３②（再掲）、４②③'!BZ47</f>
        <v>***</v>
      </c>
      <c r="CA42" s="789" t="str">
        <f>'２①②③、３②（再掲）、４②③'!CA47</f>
        <v>***</v>
      </c>
      <c r="CB42" s="680" t="str">
        <f>'２①②③、３②（再掲）、４②③'!CB47</f>
        <v>***</v>
      </c>
      <c r="CC42" s="750">
        <f>'２①②③、３②（再掲）、４②③'!CC47</f>
        <v>0</v>
      </c>
      <c r="CD42" s="941">
        <f>'２①②③、３②（再掲）、４②③'!CD47</f>
        <v>0</v>
      </c>
      <c r="CE42" s="813" t="e">
        <f>'２①②③、３②（再掲）、４②③'!CE47</f>
        <v>#VALUE!</v>
      </c>
      <c r="CF42" s="633" t="e">
        <f>'２①②③、３②（再掲）、４②③'!CF47</f>
        <v>#VALUE!</v>
      </c>
      <c r="CG42" s="953" t="str">
        <f>'２①②③、３②（再掲）、４②③'!$A$1</f>
        <v>Ver 06.00</v>
      </c>
    </row>
    <row r="43" spans="1:85" s="410" customFormat="1" ht="18.75" customHeight="1">
      <c r="A43" s="658" t="str">
        <f>'２①②③、３②（再掲）、４②③'!A48</f>
        <v/>
      </c>
      <c r="B43" s="662" t="str">
        <f>'２①②③、３②（再掲）、４②③'!B48</f>
        <v/>
      </c>
      <c r="C43" s="665" t="str">
        <f>'２①②③、３②（再掲）、４②③'!C48</f>
        <v/>
      </c>
      <c r="D43" s="662" t="str">
        <f>'２①②③、３②（再掲）、４②③'!D48</f>
        <v/>
      </c>
      <c r="E43" s="632" t="str">
        <f>'２①②③、３②（再掲）、４②③'!E48</f>
        <v/>
      </c>
      <c r="F43" s="665">
        <f>'２①②③、３②（再掲）、４②③'!F48</f>
        <v>0</v>
      </c>
      <c r="G43" s="662">
        <f>'２①②③、３②（再掲）、４②③'!G48</f>
        <v>0</v>
      </c>
      <c r="H43" s="662">
        <f>'２①②③、３②（再掲）、４②③'!H48</f>
        <v>0</v>
      </c>
      <c r="I43" s="951" t="str">
        <f>'２①②③、３②（再掲）、４②③'!I48</f>
        <v>非適</v>
      </c>
      <c r="J43" s="673">
        <f>'２①②③、３②（再掲）、４②③'!J48</f>
        <v>0</v>
      </c>
      <c r="K43" s="680">
        <f>'２①②③、３②（再掲）、４②③'!K48</f>
        <v>0</v>
      </c>
      <c r="L43" s="680">
        <f>'２①②③、３②（再掲）、４②③'!L48</f>
        <v>0</v>
      </c>
      <c r="M43" s="680">
        <f>'２①②③、３②（再掲）、４②③'!M48</f>
        <v>0</v>
      </c>
      <c r="N43" s="680">
        <f>'２①②③、３②（再掲）、４②③'!N48</f>
        <v>0</v>
      </c>
      <c r="O43" s="680">
        <f>'２①②③、３②（再掲）、４②③'!O48</f>
        <v>0</v>
      </c>
      <c r="P43" s="933">
        <f>'２①②③、３②（再掲）、４②③'!P48</f>
        <v>0</v>
      </c>
      <c r="Q43" s="925">
        <f>'２①②③、３②（再掲）、４②③'!Q48</f>
        <v>0</v>
      </c>
      <c r="R43" s="680">
        <f>'２①②③、３②（再掲）、４②③'!R48</f>
        <v>0</v>
      </c>
      <c r="S43" s="677">
        <f>'２①②③、３②（再掲）、４②③'!S48</f>
        <v>0</v>
      </c>
      <c r="T43" s="680">
        <f>'２①②③、３②（再掲）、４②③'!T48</f>
        <v>0</v>
      </c>
      <c r="U43" s="680">
        <f>'２①②③、３②（再掲）、４②③'!U48</f>
        <v>0</v>
      </c>
      <c r="V43" s="680" t="str">
        <f>'２①②③、３②（再掲）、４②③'!V48</f>
        <v>-</v>
      </c>
      <c r="W43" s="925">
        <f>'２①②③、３②（再掲）、４②③'!W48</f>
        <v>0</v>
      </c>
      <c r="X43" s="925">
        <f>'２①②③、３②（再掲）、４②③'!X48</f>
        <v>0</v>
      </c>
      <c r="Y43" s="925" t="str">
        <f>'２①②③、３②（再掲）、４②③'!Y48</f>
        <v>-</v>
      </c>
      <c r="Z43" s="680">
        <f>'２①②③、３②（再掲）、４②③'!Z48</f>
        <v>0</v>
      </c>
      <c r="AA43" s="680" t="e">
        <f>'２①②③、３②（再掲）、４②③'!AA48</f>
        <v>#VALUE!</v>
      </c>
      <c r="AB43" s="680" t="e">
        <f>'２①②③、３②（再掲）、４②③'!AB48</f>
        <v>#VALUE!</v>
      </c>
      <c r="AC43" s="677">
        <f>'２①②③、３②（再掲）、４②③'!AC48</f>
        <v>0</v>
      </c>
      <c r="AD43" s="680">
        <f>'２①②③、３②（再掲）、４②③'!AD48</f>
        <v>0</v>
      </c>
      <c r="AE43" s="934">
        <f>'２①②③、３②（再掲）、４②③'!AE48</f>
        <v>0</v>
      </c>
      <c r="AF43" s="925" t="str">
        <f>'２①②③、３②（再掲）、４②③'!AF48</f>
        <v>***</v>
      </c>
      <c r="AG43" s="680" t="str">
        <f>'２①②③、３②（再掲）、４②③'!AG48</f>
        <v>***</v>
      </c>
      <c r="AH43" s="680" t="str">
        <f>'２①②③、３②（再掲）、４②③'!AH48</f>
        <v>-</v>
      </c>
      <c r="AI43" s="747" t="e">
        <f>'２①②③、３②（再掲）、４②③'!AI48</f>
        <v>#VALUE!</v>
      </c>
      <c r="AJ43" s="680" t="str">
        <f>'２①②③、３②（再掲）、４②③'!AJ48</f>
        <v>***</v>
      </c>
      <c r="AK43" s="748" t="e">
        <f>'２①②③、３②（再掲）、４②③'!AK48</f>
        <v>#VALUE!</v>
      </c>
      <c r="AL43" s="682" t="str">
        <f>'２①②③、３②（再掲）、４②③'!AL48</f>
        <v>-</v>
      </c>
      <c r="AM43" s="680">
        <f>'２①②③、３②（再掲）、４②③'!AM48</f>
        <v>0</v>
      </c>
      <c r="AN43" s="748" t="str">
        <f>'２①②③、３②（再掲）、４②③'!AN48</f>
        <v>-</v>
      </c>
      <c r="AO43" s="673">
        <f>'２①②③、３②（再掲）、４②③'!AO48</f>
        <v>0</v>
      </c>
      <c r="AP43" s="680">
        <f>'２①②③、３②（再掲）、４②③'!AP48</f>
        <v>0</v>
      </c>
      <c r="AQ43" s="935" t="str">
        <f>'２①②③、３②（再掲）、４②③'!AQ48</f>
        <v>***</v>
      </c>
      <c r="AR43" s="680">
        <f>'２①②③、３②（再掲）、４②③'!AR48</f>
        <v>0</v>
      </c>
      <c r="AS43" s="935">
        <f>'２①②③、３②（再掲）、４②③'!AS48</f>
        <v>0</v>
      </c>
      <c r="AT43" s="925">
        <f>'２①②③、３②（再掲）、４②③'!AT48</f>
        <v>0</v>
      </c>
      <c r="AU43" s="680">
        <f>'２①②③、３②（再掲）、４②③'!AU48</f>
        <v>0</v>
      </c>
      <c r="AV43" s="677">
        <f>'２①②③、３②（再掲）、４②③'!AV48</f>
        <v>0</v>
      </c>
      <c r="AW43" s="936">
        <f>'２①②③、３②（再掲）、４②③'!AW48</f>
        <v>0</v>
      </c>
      <c r="AX43" s="937">
        <f>'２①②③、３②（再掲）、４②③'!AX48</f>
        <v>0</v>
      </c>
      <c r="AY43" s="925">
        <f>'２①②③、３②（再掲）、４②③'!AY48</f>
        <v>0</v>
      </c>
      <c r="AZ43" s="789">
        <f>'２①②③、３②（再掲）、４②③'!AZ48</f>
        <v>0</v>
      </c>
      <c r="BA43" s="925">
        <f>'２①②③、３②（再掲）、４②③'!BA48</f>
        <v>0</v>
      </c>
      <c r="BB43" s="925">
        <f>'２①②③、３②（再掲）、４②③'!BB48</f>
        <v>0</v>
      </c>
      <c r="BC43" s="938" t="str">
        <f>'２①②③、３②（再掲）、４②③'!BC48</f>
        <v>***</v>
      </c>
      <c r="BD43" s="673">
        <f>'２①②③、３②（再掲）、４②③'!BD48</f>
        <v>0</v>
      </c>
      <c r="BE43" s="680">
        <f>'２①②③、３②（再掲）、４②③'!BE48</f>
        <v>0</v>
      </c>
      <c r="BF43" s="939">
        <f>'２①②③、３②（再掲）、４②③'!BF48</f>
        <v>0</v>
      </c>
      <c r="BG43" s="937">
        <f>'２①②③、３②（再掲）、４②③'!BG48</f>
        <v>0</v>
      </c>
      <c r="BH43" s="925">
        <f>'２①②③、３②（再掲）、４②③'!BH48</f>
        <v>0</v>
      </c>
      <c r="BI43" s="940">
        <f>'２①②③、３②（再掲）、４②③'!BI48</f>
        <v>0</v>
      </c>
      <c r="BJ43" s="925">
        <f>'２①②③、３②（再掲）、４②③'!BJ48</f>
        <v>0</v>
      </c>
      <c r="BK43" s="789">
        <f>'２①②③、３②（再掲）、４②③'!BK48</f>
        <v>0</v>
      </c>
      <c r="BL43" s="925">
        <f>'２①②③、３②（再掲）、４②③'!BL48</f>
        <v>0</v>
      </c>
      <c r="BM43" s="925">
        <f>'２①②③、３②（再掲）、４②③'!BM48</f>
        <v>0</v>
      </c>
      <c r="BN43" s="750">
        <f>'２①②③、３②（再掲）、４②③'!BN48</f>
        <v>0</v>
      </c>
      <c r="BO43" s="673">
        <f>'２①②③、３②（再掲）、４②③'!BO48</f>
        <v>0</v>
      </c>
      <c r="BP43" s="680">
        <f>'２①②③、３②（再掲）、４②③'!BP48</f>
        <v>0</v>
      </c>
      <c r="BQ43" s="680">
        <f>'２①②③、３②（再掲）、４②③'!BQ48</f>
        <v>0</v>
      </c>
      <c r="BR43" s="680">
        <f>'２①②③、３②（再掲）、４②③'!BR48</f>
        <v>0</v>
      </c>
      <c r="BS43" s="677" t="str">
        <f>'２①②③、３②（再掲）、４②③'!BS48</f>
        <v>***</v>
      </c>
      <c r="BT43" s="680" t="str">
        <f>'２①②③、３②（再掲）、４②③'!BT48</f>
        <v>***</v>
      </c>
      <c r="BU43" s="680" t="str">
        <f>'２①②③、３②（再掲）、４②③'!BU48</f>
        <v>***</v>
      </c>
      <c r="BV43" s="677" t="str">
        <f>'２①②③、３②（再掲）、４②③'!BV48</f>
        <v>***</v>
      </c>
      <c r="BW43" s="680" t="str">
        <f>'２①②③、３②（再掲）、４②③'!BW48</f>
        <v>***</v>
      </c>
      <c r="BX43" s="680" t="str">
        <f>'２①②③、３②（再掲）、４②③'!BX48</f>
        <v>***</v>
      </c>
      <c r="BY43" s="933" t="str">
        <f>'２①②③、３②（再掲）、４②③'!BY48</f>
        <v>***</v>
      </c>
      <c r="BZ43" s="680" t="str">
        <f>'２①②③、３②（再掲）、４②③'!BZ48</f>
        <v>***</v>
      </c>
      <c r="CA43" s="789" t="str">
        <f>'２①②③、３②（再掲）、４②③'!CA48</f>
        <v>***</v>
      </c>
      <c r="CB43" s="680" t="str">
        <f>'２①②③、３②（再掲）、４②③'!CB48</f>
        <v>***</v>
      </c>
      <c r="CC43" s="750">
        <f>'２①②③、３②（再掲）、４②③'!CC48</f>
        <v>0</v>
      </c>
      <c r="CD43" s="941">
        <f>'２①②③、３②（再掲）、４②③'!CD48</f>
        <v>0</v>
      </c>
      <c r="CE43" s="813" t="e">
        <f>'２①②③、３②（再掲）、４②③'!CE48</f>
        <v>#VALUE!</v>
      </c>
      <c r="CF43" s="633" t="e">
        <f>'２①②③、３②（再掲）、４②③'!CF48</f>
        <v>#VALUE!</v>
      </c>
      <c r="CG43" s="953" t="str">
        <f>'２①②③、３②（再掲）、４②③'!$A$1</f>
        <v>Ver 06.00</v>
      </c>
    </row>
    <row r="44" spans="1:85" s="410" customFormat="1" ht="18.75" customHeight="1">
      <c r="A44" s="943" t="str">
        <f>'２①②③、３②（再掲）、４②③'!A54</f>
        <v/>
      </c>
      <c r="B44" s="661" t="str">
        <f>'２①②③、３②（再掲）、４②③'!B54</f>
        <v/>
      </c>
      <c r="C44" s="664" t="str">
        <f>'２①②③、３②（再掲）、４②③'!C54</f>
        <v/>
      </c>
      <c r="D44" s="661" t="str">
        <f>'２①②③、３②（再掲）、４②③'!D54</f>
        <v/>
      </c>
      <c r="E44" s="954" t="str">
        <f>'２①②③、３②（再掲）、４②③'!E54</f>
        <v/>
      </c>
      <c r="F44" s="664">
        <f>'２①②③、３②（再掲）、４②③'!F54</f>
        <v>0</v>
      </c>
      <c r="G44" s="661">
        <f>'２①②③、３②（再掲）、４②③'!G54</f>
        <v>0</v>
      </c>
      <c r="H44" s="955" t="str">
        <f>'２①②③、３②（再掲）、４②③'!H54</f>
        <v>***</v>
      </c>
      <c r="I44" s="944" t="str">
        <f>'２①②③、３②（再掲）、４②③'!I54</f>
        <v>事業</v>
      </c>
      <c r="J44" s="674" t="str">
        <f>'２①②③、３②（再掲）、４②③'!J54</f>
        <v>***</v>
      </c>
      <c r="K44" s="787" t="str">
        <f>'２①②③、３②（再掲）、４②③'!K54</f>
        <v>***</v>
      </c>
      <c r="L44" s="787" t="str">
        <f>'２①②③、３②（再掲）、４②③'!L54</f>
        <v>***</v>
      </c>
      <c r="M44" s="787" t="str">
        <f>'２①②③、３②（再掲）、４②③'!M54</f>
        <v>***</v>
      </c>
      <c r="N44" s="787" t="str">
        <f>'２①②③、３②（再掲）、４②③'!N54</f>
        <v>***</v>
      </c>
      <c r="O44" s="787" t="str">
        <f>'２①②③、３②（再掲）、４②③'!O54</f>
        <v>***</v>
      </c>
      <c r="P44" s="787" t="str">
        <f>'２①②③、３②（再掲）、４②③'!P54</f>
        <v>***</v>
      </c>
      <c r="Q44" s="787" t="str">
        <f>'２①②③、３②（再掲）、４②③'!Q54</f>
        <v>***</v>
      </c>
      <c r="R44" s="787" t="str">
        <f>'２①②③、３②（再掲）、４②③'!R54</f>
        <v>***</v>
      </c>
      <c r="S44" s="787" t="str">
        <f>'２①②③、３②（再掲）、４②③'!S54</f>
        <v>***</v>
      </c>
      <c r="T44" s="787" t="str">
        <f>'２①②③、３②（再掲）、４②③'!T54</f>
        <v>***</v>
      </c>
      <c r="U44" s="787" t="str">
        <f>'２①②③、３②（再掲）、４②③'!U54</f>
        <v>***</v>
      </c>
      <c r="V44" s="787" t="str">
        <f>'２①②③、３②（再掲）、４②③'!V54</f>
        <v>***</v>
      </c>
      <c r="W44" s="787" t="str">
        <f>'２①②③、３②（再掲）、４②③'!W54</f>
        <v>***</v>
      </c>
      <c r="X44" s="787" t="str">
        <f>'２①②③、３②（再掲）、４②③'!X54</f>
        <v>***</v>
      </c>
      <c r="Y44" s="945" t="str">
        <f>'２①②③、３②（再掲）、４②③'!Y54</f>
        <v>***</v>
      </c>
      <c r="Z44" s="787" t="str">
        <f>'２①②③、３②（再掲）、４②③'!Z54</f>
        <v>***</v>
      </c>
      <c r="AA44" s="787" t="str">
        <f>'２①②③、３②（再掲）、４②③'!AA54</f>
        <v>***</v>
      </c>
      <c r="AB44" s="787" t="str">
        <f>'２①②③、３②（再掲）、４②③'!AB54</f>
        <v>***</v>
      </c>
      <c r="AC44" s="787" t="str">
        <f>'２①②③、３②（再掲）、４②③'!AC54</f>
        <v>***</v>
      </c>
      <c r="AD44" s="787" t="str">
        <f>'２①②③、３②（再掲）、４②③'!AD54</f>
        <v>***</v>
      </c>
      <c r="AE44" s="787" t="str">
        <f>'２①②③、３②（再掲）、４②③'!AE54</f>
        <v>***</v>
      </c>
      <c r="AF44" s="787" t="str">
        <f>'２①②③、３②（再掲）、４②③'!AF54</f>
        <v>***</v>
      </c>
      <c r="AG44" s="787" t="str">
        <f>'２①②③、３②（再掲）、４②③'!AG54</f>
        <v>***</v>
      </c>
      <c r="AH44" s="787" t="str">
        <f>'２①②③、３②（再掲）、４②③'!AH54</f>
        <v>***</v>
      </c>
      <c r="AI44" s="787" t="str">
        <f>'２①②③、３②（再掲）、４②③'!AI54</f>
        <v>***</v>
      </c>
      <c r="AJ44" s="787" t="str">
        <f>'２①②③、３②（再掲）、４②③'!AJ54</f>
        <v>***</v>
      </c>
      <c r="AK44" s="749" t="str">
        <f>'２①②③、３②（再掲）、４②③'!AK54</f>
        <v>***</v>
      </c>
      <c r="AL44" s="684" t="str">
        <f>'２①②③、３②（再掲）、４②③'!AL54</f>
        <v>***</v>
      </c>
      <c r="AM44" s="787" t="str">
        <f>'２①②③、３②（再掲）、４②③'!AM54</f>
        <v>***</v>
      </c>
      <c r="AN44" s="749" t="str">
        <f>'２①②③、３②（再掲）、４②③'!AN54</f>
        <v>***</v>
      </c>
      <c r="AO44" s="788" t="str">
        <f>'２①②③、３②（再掲）、４②③'!AO54</f>
        <v>***</v>
      </c>
      <c r="AP44" s="787" t="str">
        <f>'２①②③、３②（再掲）、４②③'!AP54</f>
        <v>***</v>
      </c>
      <c r="AQ44" s="787" t="str">
        <f>'２①②③、３②（再掲）、４②③'!AQ54</f>
        <v>***</v>
      </c>
      <c r="AR44" s="787" t="str">
        <f>'２①②③、３②（再掲）、４②③'!AR54</f>
        <v>***</v>
      </c>
      <c r="AS44" s="787" t="str">
        <f>'２①②③、３②（再掲）、４②③'!AS54</f>
        <v>***</v>
      </c>
      <c r="AT44" s="787" t="str">
        <f>'２①②③、３②（再掲）、４②③'!AT54</f>
        <v>***</v>
      </c>
      <c r="AU44" s="787" t="str">
        <f>'２①②③、３②（再掲）、４②③'!AU54</f>
        <v>***</v>
      </c>
      <c r="AV44" s="787" t="str">
        <f>'２①②③、３②（再掲）、４②③'!AV54</f>
        <v>***</v>
      </c>
      <c r="AW44" s="956" t="str">
        <f>'２①②③、３②（再掲）、４②③'!AW54</f>
        <v>***</v>
      </c>
      <c r="AX44" s="946" t="str">
        <f>'２①②③、３②（再掲）、４②③'!AX54</f>
        <v>***</v>
      </c>
      <c r="AY44" s="945" t="str">
        <f>'２①②③、３②（再掲）、４②③'!AY54</f>
        <v>***</v>
      </c>
      <c r="AZ44" s="945" t="str">
        <f>'２①②③、３②（再掲）、４②③'!AZ54</f>
        <v>***</v>
      </c>
      <c r="BA44" s="945" t="str">
        <f>'２①②③、３②（再掲）、４②③'!BA54</f>
        <v>***</v>
      </c>
      <c r="BB44" s="945" t="str">
        <f>'２①②③、３②（再掲）、４②③'!BB54</f>
        <v>***</v>
      </c>
      <c r="BC44" s="957" t="str">
        <f>'２①②③、３②（再掲）、４②③'!BC54</f>
        <v>***</v>
      </c>
      <c r="BD44" s="788">
        <f>'２①②③、３②（再掲）、４②③'!BD54</f>
        <v>0</v>
      </c>
      <c r="BE44" s="787">
        <f>'２①②③、３②（再掲）、４②③'!BE54</f>
        <v>0</v>
      </c>
      <c r="BF44" s="947">
        <f>'２①②③、３②（再掲）、４②③'!BF54</f>
        <v>0</v>
      </c>
      <c r="BG44" s="946">
        <f>'２①②③、３②（再掲）、４②③'!BG54</f>
        <v>0</v>
      </c>
      <c r="BH44" s="945" t="str">
        <f>'２①②③、３②（再掲）、４②③'!BH54</f>
        <v>***</v>
      </c>
      <c r="BI44" s="948">
        <f>'２①②③、３②（再掲）、４②③'!BI54</f>
        <v>0</v>
      </c>
      <c r="BJ44" s="945">
        <f>'２①②③、３②（再掲）、４②③'!BJ54</f>
        <v>0</v>
      </c>
      <c r="BK44" s="945">
        <f>'２①②③、３②（再掲）、４②③'!BK54</f>
        <v>0</v>
      </c>
      <c r="BL44" s="945">
        <f>'２①②③、３②（再掲）、４②③'!BL54</f>
        <v>0</v>
      </c>
      <c r="BM44" s="945" t="str">
        <f>'２①②③、３②（再掲）、４②③'!BM54</f>
        <v>***</v>
      </c>
      <c r="BN44" s="667" t="str">
        <f>'２①②③、３②（再掲）、４②③'!BN54</f>
        <v>***</v>
      </c>
      <c r="BO44" s="788" t="str">
        <f>'２①②③、３②（再掲）、４②③'!BO54</f>
        <v>***</v>
      </c>
      <c r="BP44" s="787" t="str">
        <f>'２①②③、３②（再掲）、４②③'!BP54</f>
        <v>***</v>
      </c>
      <c r="BQ44" s="787" t="str">
        <f>'２①②③、３②（再掲）、４②③'!BQ54</f>
        <v>***</v>
      </c>
      <c r="BR44" s="787" t="str">
        <f>'２①②③、３②（再掲）、４②③'!BR54</f>
        <v>***</v>
      </c>
      <c r="BS44" s="787" t="str">
        <f>'２①②③、３②（再掲）、４②③'!BS54</f>
        <v>***</v>
      </c>
      <c r="BT44" s="787" t="str">
        <f>'２①②③、３②（再掲）、４②③'!BT54</f>
        <v>***</v>
      </c>
      <c r="BU44" s="787" t="str">
        <f>'２①②③、３②（再掲）、４②③'!BU54</f>
        <v>***</v>
      </c>
      <c r="BV44" s="787" t="str">
        <f>'２①②③、３②（再掲）、４②③'!BV54</f>
        <v>***</v>
      </c>
      <c r="BW44" s="787" t="str">
        <f>'２①②③、３②（再掲）、４②③'!BW54</f>
        <v>***</v>
      </c>
      <c r="BX44" s="787" t="str">
        <f>'２①②③、３②（再掲）、４②③'!BX54</f>
        <v>***</v>
      </c>
      <c r="BY44" s="787" t="str">
        <f>'２①②③、３②（再掲）、４②③'!BY54</f>
        <v>***</v>
      </c>
      <c r="BZ44" s="787" t="str">
        <f>'２①②③、３②（再掲）、４②③'!BZ54</f>
        <v>***</v>
      </c>
      <c r="CA44" s="787" t="str">
        <f>'２①②③、３②（再掲）、４②③'!CA54</f>
        <v>***</v>
      </c>
      <c r="CB44" s="787" t="str">
        <f>'２①②③、３②（再掲）、４②③'!CB54</f>
        <v>***</v>
      </c>
      <c r="CC44" s="667" t="str">
        <f>'２①②③、３②（再掲）、４②③'!CC54</f>
        <v>***</v>
      </c>
      <c r="CD44" s="949" t="str">
        <f>'２①②③、３②（再掲）、４②③'!CD54</f>
        <v>***</v>
      </c>
      <c r="CE44" s="630" t="str">
        <f>'２①②③、３②（再掲）、４②③'!CE54</f>
        <v>-</v>
      </c>
      <c r="CF44" s="631" t="str">
        <f>'２①②③、３②（再掲）、４②③'!CF54</f>
        <v>-</v>
      </c>
      <c r="CG44" s="958" t="str">
        <f>'２①②③、３②（再掲）、４②③'!$A$1</f>
        <v>Ver 06.00</v>
      </c>
    </row>
    <row r="45" spans="1:85" s="410" customFormat="1" ht="18.75" customHeight="1">
      <c r="A45" s="658" t="str">
        <f>'２①②③、３②（再掲）、４②③'!A55</f>
        <v/>
      </c>
      <c r="B45" s="662" t="str">
        <f>'２①②③、３②（再掲）、４②③'!B55</f>
        <v/>
      </c>
      <c r="C45" s="665" t="str">
        <f>'２①②③、３②（再掲）、４②③'!C55</f>
        <v/>
      </c>
      <c r="D45" s="662" t="str">
        <f>'２①②③、３②（再掲）、４②③'!D55</f>
        <v/>
      </c>
      <c r="E45" s="632" t="str">
        <f>'２①②③、３②（再掲）、４②③'!E55</f>
        <v/>
      </c>
      <c r="F45" s="665">
        <f>'２①②③、３②（再掲）、４②③'!F55</f>
        <v>0</v>
      </c>
      <c r="G45" s="662">
        <f>'２①②③、３②（再掲）、４②③'!G55</f>
        <v>0</v>
      </c>
      <c r="H45" s="959" t="str">
        <f>'２①②③、３②（再掲）、４②③'!H55</f>
        <v>***</v>
      </c>
      <c r="I45" s="951" t="str">
        <f>'２①②③、３②（再掲）、４②③'!I55</f>
        <v>事業</v>
      </c>
      <c r="J45" s="673" t="str">
        <f>'２①②③、３②（再掲）、４②③'!J55</f>
        <v>***</v>
      </c>
      <c r="K45" s="680" t="str">
        <f>'２①②③、３②（再掲）、４②③'!K55</f>
        <v>***</v>
      </c>
      <c r="L45" s="680" t="str">
        <f>'２①②③、３②（再掲）、４②③'!L55</f>
        <v>***</v>
      </c>
      <c r="M45" s="680" t="str">
        <f>'２①②③、３②（再掲）、４②③'!M55</f>
        <v>***</v>
      </c>
      <c r="N45" s="680" t="str">
        <f>'２①②③、３②（再掲）、４②③'!N55</f>
        <v>***</v>
      </c>
      <c r="O45" s="680" t="str">
        <f>'２①②③、３②（再掲）、４②③'!O55</f>
        <v>***</v>
      </c>
      <c r="P45" s="933" t="str">
        <f>'２①②③、３②（再掲）、４②③'!P55</f>
        <v>***</v>
      </c>
      <c r="Q45" s="925" t="str">
        <f>'２①②③、３②（再掲）、４②③'!Q55</f>
        <v>***</v>
      </c>
      <c r="R45" s="680" t="str">
        <f>'２①②③、３②（再掲）、４②③'!R55</f>
        <v>***</v>
      </c>
      <c r="S45" s="677" t="str">
        <f>'２①②③、３②（再掲）、４②③'!S55</f>
        <v>***</v>
      </c>
      <c r="T45" s="680" t="str">
        <f>'２①②③、３②（再掲）、４②③'!T55</f>
        <v>***</v>
      </c>
      <c r="U45" s="680" t="str">
        <f>'２①②③、３②（再掲）、４②③'!U55</f>
        <v>***</v>
      </c>
      <c r="V45" s="680" t="str">
        <f>'２①②③、３②（再掲）、４②③'!V55</f>
        <v>***</v>
      </c>
      <c r="W45" s="925" t="str">
        <f>'２①②③、３②（再掲）、４②③'!W55</f>
        <v>***</v>
      </c>
      <c r="X45" s="925" t="str">
        <f>'２①②③、３②（再掲）、４②③'!X55</f>
        <v>***</v>
      </c>
      <c r="Y45" s="925" t="str">
        <f>'２①②③、３②（再掲）、４②③'!Y55</f>
        <v>***</v>
      </c>
      <c r="Z45" s="680" t="str">
        <f>'２①②③、３②（再掲）、４②③'!Z55</f>
        <v>***</v>
      </c>
      <c r="AA45" s="680" t="str">
        <f>'２①②③、３②（再掲）、４②③'!AA55</f>
        <v>***</v>
      </c>
      <c r="AB45" s="680" t="str">
        <f>'２①②③、３②（再掲）、４②③'!AB55</f>
        <v>***</v>
      </c>
      <c r="AC45" s="677" t="str">
        <f>'２①②③、３②（再掲）、４②③'!AC55</f>
        <v>***</v>
      </c>
      <c r="AD45" s="680" t="str">
        <f>'２①②③、３②（再掲）、４②③'!AD55</f>
        <v>***</v>
      </c>
      <c r="AE45" s="934" t="str">
        <f>'２①②③、３②（再掲）、４②③'!AE55</f>
        <v>***</v>
      </c>
      <c r="AF45" s="925" t="str">
        <f>'２①②③、３②（再掲）、４②③'!AF55</f>
        <v>***</v>
      </c>
      <c r="AG45" s="680" t="str">
        <f>'２①②③、３②（再掲）、４②③'!AG55</f>
        <v>***</v>
      </c>
      <c r="AH45" s="680" t="str">
        <f>'２①②③、３②（再掲）、４②③'!AH55</f>
        <v>***</v>
      </c>
      <c r="AI45" s="747" t="str">
        <f>'２①②③、３②（再掲）、４②③'!AI55</f>
        <v>***</v>
      </c>
      <c r="AJ45" s="680" t="str">
        <f>'２①②③、３②（再掲）、４②③'!AJ55</f>
        <v>***</v>
      </c>
      <c r="AK45" s="748" t="str">
        <f>'２①②③、３②（再掲）、４②③'!AK55</f>
        <v>***</v>
      </c>
      <c r="AL45" s="682" t="str">
        <f>'２①②③、３②（再掲）、４②③'!AL55</f>
        <v>***</v>
      </c>
      <c r="AM45" s="680" t="str">
        <f>'２①②③、３②（再掲）、４②③'!AM55</f>
        <v>***</v>
      </c>
      <c r="AN45" s="748" t="str">
        <f>'２①②③、３②（再掲）、４②③'!AN55</f>
        <v>***</v>
      </c>
      <c r="AO45" s="673" t="str">
        <f>'２①②③、３②（再掲）、４②③'!AO55</f>
        <v>***</v>
      </c>
      <c r="AP45" s="680" t="str">
        <f>'２①②③、３②（再掲）、４②③'!AP55</f>
        <v>***</v>
      </c>
      <c r="AQ45" s="935" t="str">
        <f>'２①②③、３②（再掲）、４②③'!AQ55</f>
        <v>***</v>
      </c>
      <c r="AR45" s="680" t="str">
        <f>'２①②③、３②（再掲）、４②③'!AR55</f>
        <v>***</v>
      </c>
      <c r="AS45" s="935" t="str">
        <f>'２①②③、３②（再掲）、４②③'!AS55</f>
        <v>***</v>
      </c>
      <c r="AT45" s="925" t="str">
        <f>'２①②③、３②（再掲）、４②③'!AT55</f>
        <v>***</v>
      </c>
      <c r="AU45" s="680" t="str">
        <f>'２①②③、３②（再掲）、４②③'!AU55</f>
        <v>***</v>
      </c>
      <c r="AV45" s="677" t="str">
        <f>'２①②③、３②（再掲）、４②③'!AV55</f>
        <v>***</v>
      </c>
      <c r="AW45" s="936" t="str">
        <f>'２①②③、３②（再掲）、４②③'!AW55</f>
        <v>***</v>
      </c>
      <c r="AX45" s="937" t="str">
        <f>'２①②③、３②（再掲）、４②③'!AX55</f>
        <v>***</v>
      </c>
      <c r="AY45" s="925" t="str">
        <f>'２①②③、３②（再掲）、４②③'!AY55</f>
        <v>***</v>
      </c>
      <c r="AZ45" s="789" t="str">
        <f>'２①②③、３②（再掲）、４②③'!AZ55</f>
        <v>***</v>
      </c>
      <c r="BA45" s="925" t="str">
        <f>'２①②③、３②（再掲）、４②③'!BA55</f>
        <v>***</v>
      </c>
      <c r="BB45" s="925" t="str">
        <f>'２①②③、３②（再掲）、４②③'!BB55</f>
        <v>***</v>
      </c>
      <c r="BC45" s="938" t="str">
        <f>'２①②③、３②（再掲）、４②③'!BC55</f>
        <v>***</v>
      </c>
      <c r="BD45" s="673">
        <f>'２①②③、３②（再掲）、４②③'!BD55</f>
        <v>0</v>
      </c>
      <c r="BE45" s="680">
        <f>'２①②③、３②（再掲）、４②③'!BE55</f>
        <v>0</v>
      </c>
      <c r="BF45" s="939">
        <f>'２①②③、３②（再掲）、４②③'!BF55</f>
        <v>0</v>
      </c>
      <c r="BG45" s="937">
        <f>'２①②③、３②（再掲）、４②③'!BG55</f>
        <v>0</v>
      </c>
      <c r="BH45" s="925" t="str">
        <f>'２①②③、３②（再掲）、４②③'!BH55</f>
        <v>***</v>
      </c>
      <c r="BI45" s="940">
        <f>'２①②③、３②（再掲）、４②③'!BI55</f>
        <v>0</v>
      </c>
      <c r="BJ45" s="925">
        <f>'２①②③、３②（再掲）、４②③'!BJ55</f>
        <v>0</v>
      </c>
      <c r="BK45" s="789">
        <f>'２①②③、３②（再掲）、４②③'!BK55</f>
        <v>0</v>
      </c>
      <c r="BL45" s="925">
        <f>'２①②③、３②（再掲）、４②③'!BL55</f>
        <v>0</v>
      </c>
      <c r="BM45" s="925" t="str">
        <f>'２①②③、３②（再掲）、４②③'!BM55</f>
        <v>***</v>
      </c>
      <c r="BN45" s="750" t="str">
        <f>'２①②③、３②（再掲）、４②③'!BN55</f>
        <v>***</v>
      </c>
      <c r="BO45" s="788" t="str">
        <f>'２①②③、３②（再掲）、４②③'!BO55</f>
        <v>***</v>
      </c>
      <c r="BP45" s="680" t="str">
        <f>'２①②③、３②（再掲）、４②③'!BP55</f>
        <v>***</v>
      </c>
      <c r="BQ45" s="680" t="str">
        <f>'２①②③、３②（再掲）、４②③'!BQ55</f>
        <v>***</v>
      </c>
      <c r="BR45" s="680" t="str">
        <f>'２①②③、３②（再掲）、４②③'!BR55</f>
        <v>***</v>
      </c>
      <c r="BS45" s="677" t="str">
        <f>'２①②③、３②（再掲）、４②③'!BS55</f>
        <v>***</v>
      </c>
      <c r="BT45" s="680" t="str">
        <f>'２①②③、３②（再掲）、４②③'!BT55</f>
        <v>***</v>
      </c>
      <c r="BU45" s="680" t="str">
        <f>'２①②③、３②（再掲）、４②③'!BU55</f>
        <v>***</v>
      </c>
      <c r="BV45" s="677" t="str">
        <f>'２①②③、３②（再掲）、４②③'!BV55</f>
        <v>***</v>
      </c>
      <c r="BW45" s="680" t="str">
        <f>'２①②③、３②（再掲）、４②③'!BW55</f>
        <v>***</v>
      </c>
      <c r="BX45" s="680" t="str">
        <f>'２①②③、３②（再掲）、４②③'!BX55</f>
        <v>***</v>
      </c>
      <c r="BY45" s="933" t="str">
        <f>'２①②③、３②（再掲）、４②③'!BY55</f>
        <v>***</v>
      </c>
      <c r="BZ45" s="680" t="str">
        <f>'２①②③、３②（再掲）、４②③'!BZ55</f>
        <v>***</v>
      </c>
      <c r="CA45" s="789" t="str">
        <f>'２①②③、３②（再掲）、４②③'!CA55</f>
        <v>***</v>
      </c>
      <c r="CB45" s="680" t="str">
        <f>'２①②③、３②（再掲）、４②③'!CB55</f>
        <v>***</v>
      </c>
      <c r="CC45" s="667" t="str">
        <f>'２①②③、３②（再掲）、４②③'!CC55</f>
        <v>***</v>
      </c>
      <c r="CD45" s="941" t="str">
        <f>'２①②③、３②（再掲）、４②③'!CD55</f>
        <v>***</v>
      </c>
      <c r="CE45" s="630" t="str">
        <f>'２①②③、３②（再掲）、４②③'!CE55</f>
        <v>-</v>
      </c>
      <c r="CF45" s="633" t="str">
        <f>'２①②③、３②（再掲）、４②③'!CF55</f>
        <v>-</v>
      </c>
      <c r="CG45" s="952" t="str">
        <f>'２①②③、３②（再掲）、４②③'!$A$1</f>
        <v>Ver 06.00</v>
      </c>
    </row>
    <row r="46" spans="1:85" s="410" customFormat="1" ht="18.75" customHeight="1">
      <c r="A46" s="658" t="str">
        <f>'２①②③、３②（再掲）、４②③'!A56</f>
        <v/>
      </c>
      <c r="B46" s="662" t="str">
        <f>'２①②③、３②（再掲）、４②③'!B56</f>
        <v/>
      </c>
      <c r="C46" s="665" t="str">
        <f>'２①②③、３②（再掲）、４②③'!C56</f>
        <v/>
      </c>
      <c r="D46" s="662" t="str">
        <f>'２①②③、３②（再掲）、４②③'!D56</f>
        <v/>
      </c>
      <c r="E46" s="632" t="str">
        <f>'２①②③、３②（再掲）、４②③'!E56</f>
        <v/>
      </c>
      <c r="F46" s="665">
        <f>'２①②③、３②（再掲）、４②③'!F56</f>
        <v>0</v>
      </c>
      <c r="G46" s="662">
        <f>'２①②③、３②（再掲）、４②③'!G56</f>
        <v>0</v>
      </c>
      <c r="H46" s="959" t="str">
        <f>'２①②③、３②（再掲）、４②③'!H56</f>
        <v>***</v>
      </c>
      <c r="I46" s="951" t="str">
        <f>'２①②③、３②（再掲）、４②③'!I56</f>
        <v>事業</v>
      </c>
      <c r="J46" s="673" t="str">
        <f>'２①②③、３②（再掲）、４②③'!J56</f>
        <v>***</v>
      </c>
      <c r="K46" s="680" t="str">
        <f>'２①②③、３②（再掲）、４②③'!K56</f>
        <v>***</v>
      </c>
      <c r="L46" s="680" t="str">
        <f>'２①②③、３②（再掲）、４②③'!L56</f>
        <v>***</v>
      </c>
      <c r="M46" s="680" t="str">
        <f>'２①②③、３②（再掲）、４②③'!M56</f>
        <v>***</v>
      </c>
      <c r="N46" s="680" t="str">
        <f>'２①②③、３②（再掲）、４②③'!N56</f>
        <v>***</v>
      </c>
      <c r="O46" s="787" t="str">
        <f>'２①②③、３②（再掲）、４②③'!O56</f>
        <v>***</v>
      </c>
      <c r="P46" s="933" t="str">
        <f>'２①②③、３②（再掲）、４②③'!P56</f>
        <v>***</v>
      </c>
      <c r="Q46" s="925" t="str">
        <f>'２①②③、３②（再掲）、４②③'!Q56</f>
        <v>***</v>
      </c>
      <c r="R46" s="680" t="str">
        <f>'２①②③、３②（再掲）、４②③'!R56</f>
        <v>***</v>
      </c>
      <c r="S46" s="677" t="str">
        <f>'２①②③、３②（再掲）、４②③'!S56</f>
        <v>***</v>
      </c>
      <c r="T46" s="680" t="str">
        <f>'２①②③、３②（再掲）、４②③'!T56</f>
        <v>***</v>
      </c>
      <c r="U46" s="680" t="str">
        <f>'２①②③、３②（再掲）、４②③'!U56</f>
        <v>***</v>
      </c>
      <c r="V46" s="680" t="str">
        <f>'２①②③、３②（再掲）、４②③'!V56</f>
        <v>***</v>
      </c>
      <c r="W46" s="925" t="str">
        <f>'２①②③、３②（再掲）、４②③'!W56</f>
        <v>***</v>
      </c>
      <c r="X46" s="925" t="str">
        <f>'２①②③、３②（再掲）、４②③'!X56</f>
        <v>***</v>
      </c>
      <c r="Y46" s="925" t="str">
        <f>'２①②③、３②（再掲）、４②③'!Y56</f>
        <v>***</v>
      </c>
      <c r="Z46" s="680" t="str">
        <f>'２①②③、３②（再掲）、４②③'!Z56</f>
        <v>***</v>
      </c>
      <c r="AA46" s="680" t="str">
        <f>'２①②③、３②（再掲）、４②③'!AA56</f>
        <v>***</v>
      </c>
      <c r="AB46" s="680" t="str">
        <f>'２①②③、３②（再掲）、４②③'!AB56</f>
        <v>***</v>
      </c>
      <c r="AC46" s="677" t="str">
        <f>'２①②③、３②（再掲）、４②③'!AC56</f>
        <v>***</v>
      </c>
      <c r="AD46" s="680" t="str">
        <f>'２①②③、３②（再掲）、４②③'!AD56</f>
        <v>***</v>
      </c>
      <c r="AE46" s="934" t="str">
        <f>'２①②③、３②（再掲）、４②③'!AE56</f>
        <v>***</v>
      </c>
      <c r="AF46" s="925" t="str">
        <f>'２①②③、３②（再掲）、４②③'!AF56</f>
        <v>***</v>
      </c>
      <c r="AG46" s="680" t="str">
        <f>'２①②③、３②（再掲）、４②③'!AG56</f>
        <v>***</v>
      </c>
      <c r="AH46" s="680" t="str">
        <f>'２①②③、３②（再掲）、４②③'!AH56</f>
        <v>***</v>
      </c>
      <c r="AI46" s="747" t="str">
        <f>'２①②③、３②（再掲）、４②③'!AI56</f>
        <v>***</v>
      </c>
      <c r="AJ46" s="680" t="str">
        <f>'２①②③、３②（再掲）、４②③'!AJ56</f>
        <v>***</v>
      </c>
      <c r="AK46" s="748" t="str">
        <f>'２①②③、３②（再掲）、４②③'!AK56</f>
        <v>***</v>
      </c>
      <c r="AL46" s="682" t="str">
        <f>'２①②③、３②（再掲）、４②③'!AL56</f>
        <v>***</v>
      </c>
      <c r="AM46" s="680" t="str">
        <f>'２①②③、３②（再掲）、４②③'!AM56</f>
        <v>***</v>
      </c>
      <c r="AN46" s="748" t="str">
        <f>'２①②③、３②（再掲）、４②③'!AN56</f>
        <v>***</v>
      </c>
      <c r="AO46" s="673" t="str">
        <f>'２①②③、３②（再掲）、４②③'!AO56</f>
        <v>***</v>
      </c>
      <c r="AP46" s="680" t="str">
        <f>'２①②③、３②（再掲）、４②③'!AP56</f>
        <v>***</v>
      </c>
      <c r="AQ46" s="935" t="str">
        <f>'２①②③、３②（再掲）、４②③'!AQ56</f>
        <v>***</v>
      </c>
      <c r="AR46" s="680" t="str">
        <f>'２①②③、３②（再掲）、４②③'!AR56</f>
        <v>***</v>
      </c>
      <c r="AS46" s="935" t="str">
        <f>'２①②③、３②（再掲）、４②③'!AS56</f>
        <v>***</v>
      </c>
      <c r="AT46" s="925" t="str">
        <f>'２①②③、３②（再掲）、４②③'!AT56</f>
        <v>***</v>
      </c>
      <c r="AU46" s="680" t="str">
        <f>'２①②③、３②（再掲）、４②③'!AU56</f>
        <v>***</v>
      </c>
      <c r="AV46" s="677" t="str">
        <f>'２①②③、３②（再掲）、４②③'!AV56</f>
        <v>***</v>
      </c>
      <c r="AW46" s="936" t="str">
        <f>'２①②③、３②（再掲）、４②③'!AW56</f>
        <v>***</v>
      </c>
      <c r="AX46" s="937" t="str">
        <f>'２①②③、３②（再掲）、４②③'!AX56</f>
        <v>***</v>
      </c>
      <c r="AY46" s="925" t="str">
        <f>'２①②③、３②（再掲）、４②③'!AY56</f>
        <v>***</v>
      </c>
      <c r="AZ46" s="789" t="str">
        <f>'２①②③、３②（再掲）、４②③'!AZ56</f>
        <v>***</v>
      </c>
      <c r="BA46" s="925" t="str">
        <f>'２①②③、３②（再掲）、４②③'!BA56</f>
        <v>***</v>
      </c>
      <c r="BB46" s="925" t="str">
        <f>'２①②③、３②（再掲）、４②③'!BB56</f>
        <v>***</v>
      </c>
      <c r="BC46" s="938" t="str">
        <f>'２①②③、３②（再掲）、４②③'!BC56</f>
        <v>***</v>
      </c>
      <c r="BD46" s="673">
        <f>'２①②③、３②（再掲）、４②③'!BD56</f>
        <v>0</v>
      </c>
      <c r="BE46" s="680">
        <f>'２①②③、３②（再掲）、４②③'!BE56</f>
        <v>0</v>
      </c>
      <c r="BF46" s="939">
        <f>'２①②③、３②（再掲）、４②③'!BF56</f>
        <v>0</v>
      </c>
      <c r="BG46" s="937">
        <f>'２①②③、３②（再掲）、４②③'!BG56</f>
        <v>0</v>
      </c>
      <c r="BH46" s="925" t="str">
        <f>'２①②③、３②（再掲）、４②③'!BH56</f>
        <v>***</v>
      </c>
      <c r="BI46" s="940">
        <f>'２①②③、３②（再掲）、４②③'!BI56</f>
        <v>0</v>
      </c>
      <c r="BJ46" s="925">
        <f>'２①②③、３②（再掲）、４②③'!BJ56</f>
        <v>0</v>
      </c>
      <c r="BK46" s="789">
        <f>'２①②③、３②（再掲）、４②③'!BK56</f>
        <v>0</v>
      </c>
      <c r="BL46" s="925">
        <f>'２①②③、３②（再掲）、４②③'!BL56</f>
        <v>0</v>
      </c>
      <c r="BM46" s="925" t="str">
        <f>'２①②③、３②（再掲）、４②③'!BM56</f>
        <v>***</v>
      </c>
      <c r="BN46" s="750" t="str">
        <f>'２①②③、３②（再掲）、４②③'!BN56</f>
        <v>***</v>
      </c>
      <c r="BO46" s="788" t="str">
        <f>'２①②③、３②（再掲）、４②③'!BO56</f>
        <v>***</v>
      </c>
      <c r="BP46" s="680" t="str">
        <f>'２①②③、３②（再掲）、４②③'!BP56</f>
        <v>***</v>
      </c>
      <c r="BQ46" s="787" t="str">
        <f>'２①②③、３②（再掲）、４②③'!BQ56</f>
        <v>***</v>
      </c>
      <c r="BR46" s="787" t="str">
        <f>'２①②③、３②（再掲）、４②③'!BR56</f>
        <v>***</v>
      </c>
      <c r="BS46" s="677" t="str">
        <f>'２①②③、３②（再掲）、４②③'!BS56</f>
        <v>***</v>
      </c>
      <c r="BT46" s="680" t="str">
        <f>'２①②③、３②（再掲）、４②③'!BT56</f>
        <v>***</v>
      </c>
      <c r="BU46" s="680" t="str">
        <f>'２①②③、３②（再掲）、４②③'!BU56</f>
        <v>***</v>
      </c>
      <c r="BV46" s="677" t="str">
        <f>'２①②③、３②（再掲）、４②③'!BV56</f>
        <v>***</v>
      </c>
      <c r="BW46" s="680" t="str">
        <f>'２①②③、３②（再掲）、４②③'!BW56</f>
        <v>***</v>
      </c>
      <c r="BX46" s="680" t="str">
        <f>'２①②③、３②（再掲）、４②③'!BX56</f>
        <v>***</v>
      </c>
      <c r="BY46" s="933" t="str">
        <f>'２①②③、３②（再掲）、４②③'!BY56</f>
        <v>***</v>
      </c>
      <c r="BZ46" s="680" t="str">
        <f>'２①②③、３②（再掲）、４②③'!BZ56</f>
        <v>***</v>
      </c>
      <c r="CA46" s="789" t="str">
        <f>'２①②③、３②（再掲）、４②③'!CA56</f>
        <v>***</v>
      </c>
      <c r="CB46" s="680" t="str">
        <f>'２①②③、３②（再掲）、４②③'!CB56</f>
        <v>***</v>
      </c>
      <c r="CC46" s="667" t="str">
        <f>'２①②③、３②（再掲）、４②③'!CC56</f>
        <v>***</v>
      </c>
      <c r="CD46" s="941" t="str">
        <f>'２①②③、３②（再掲）、４②③'!CD56</f>
        <v>***</v>
      </c>
      <c r="CE46" s="630" t="str">
        <f>'２①②③、３②（再掲）、４②③'!CE56</f>
        <v>-</v>
      </c>
      <c r="CF46" s="633" t="str">
        <f>'２①②③、３②（再掲）、４②③'!CF56</f>
        <v>-</v>
      </c>
      <c r="CG46" s="952" t="str">
        <f>'２①②③、３②（再掲）、４②③'!$A$1</f>
        <v>Ver 06.00</v>
      </c>
    </row>
    <row r="47" spans="1:85" s="410" customFormat="1" ht="18.75" customHeight="1">
      <c r="A47" s="658" t="str">
        <f>'２①②③、３②（再掲）、４②③'!A57</f>
        <v/>
      </c>
      <c r="B47" s="662" t="str">
        <f>'２①②③、３②（再掲）、４②③'!B57</f>
        <v/>
      </c>
      <c r="C47" s="665" t="str">
        <f>'２①②③、３②（再掲）、４②③'!C57</f>
        <v/>
      </c>
      <c r="D47" s="662" t="str">
        <f>'２①②③、３②（再掲）、４②③'!D57</f>
        <v/>
      </c>
      <c r="E47" s="632" t="str">
        <f>'２①②③、３②（再掲）、４②③'!E57</f>
        <v/>
      </c>
      <c r="F47" s="665">
        <f>'２①②③、３②（再掲）、４②③'!F57</f>
        <v>0</v>
      </c>
      <c r="G47" s="662">
        <f>'２①②③、３②（再掲）、４②③'!G57</f>
        <v>0</v>
      </c>
      <c r="H47" s="959" t="str">
        <f>'２①②③、３②（再掲）、４②③'!H57</f>
        <v>***</v>
      </c>
      <c r="I47" s="951" t="str">
        <f>'２①②③、３②（再掲）、４②③'!I57</f>
        <v>事業</v>
      </c>
      <c r="J47" s="673" t="str">
        <f>'２①②③、３②（再掲）、４②③'!J57</f>
        <v>***</v>
      </c>
      <c r="K47" s="680" t="str">
        <f>'２①②③、３②（再掲）、４②③'!K57</f>
        <v>***</v>
      </c>
      <c r="L47" s="680" t="str">
        <f>'２①②③、３②（再掲）、４②③'!L57</f>
        <v>***</v>
      </c>
      <c r="M47" s="680" t="str">
        <f>'２①②③、３②（再掲）、４②③'!M57</f>
        <v>***</v>
      </c>
      <c r="N47" s="680" t="str">
        <f>'２①②③、３②（再掲）、４②③'!N57</f>
        <v>***</v>
      </c>
      <c r="O47" s="680" t="str">
        <f>'２①②③、３②（再掲）、４②③'!O57</f>
        <v>***</v>
      </c>
      <c r="P47" s="933" t="str">
        <f>'２①②③、３②（再掲）、４②③'!P57</f>
        <v>***</v>
      </c>
      <c r="Q47" s="925" t="str">
        <f>'２①②③、３②（再掲）、４②③'!Q57</f>
        <v>***</v>
      </c>
      <c r="R47" s="680" t="str">
        <f>'２①②③、３②（再掲）、４②③'!R57</f>
        <v>***</v>
      </c>
      <c r="S47" s="677" t="str">
        <f>'２①②③、３②（再掲）、４②③'!S57</f>
        <v>***</v>
      </c>
      <c r="T47" s="680" t="str">
        <f>'２①②③、３②（再掲）、４②③'!T57</f>
        <v>***</v>
      </c>
      <c r="U47" s="680" t="str">
        <f>'２①②③、３②（再掲）、４②③'!U57</f>
        <v>***</v>
      </c>
      <c r="V47" s="680" t="str">
        <f>'２①②③、３②（再掲）、４②③'!V57</f>
        <v>***</v>
      </c>
      <c r="W47" s="925" t="str">
        <f>'２①②③、３②（再掲）、４②③'!W57</f>
        <v>***</v>
      </c>
      <c r="X47" s="925" t="str">
        <f>'２①②③、３②（再掲）、４②③'!X57</f>
        <v>***</v>
      </c>
      <c r="Y47" s="925" t="str">
        <f>'２①②③、３②（再掲）、４②③'!Y57</f>
        <v>***</v>
      </c>
      <c r="Z47" s="680" t="str">
        <f>'２①②③、３②（再掲）、４②③'!Z57</f>
        <v>***</v>
      </c>
      <c r="AA47" s="680" t="str">
        <f>'２①②③、３②（再掲）、４②③'!AA57</f>
        <v>***</v>
      </c>
      <c r="AB47" s="680" t="str">
        <f>'２①②③、３②（再掲）、４②③'!AB57</f>
        <v>***</v>
      </c>
      <c r="AC47" s="677" t="str">
        <f>'２①②③、３②（再掲）、４②③'!AC57</f>
        <v>***</v>
      </c>
      <c r="AD47" s="680" t="str">
        <f>'２①②③、３②（再掲）、４②③'!AD57</f>
        <v>***</v>
      </c>
      <c r="AE47" s="934" t="str">
        <f>'２①②③、３②（再掲）、４②③'!AE57</f>
        <v>***</v>
      </c>
      <c r="AF47" s="925" t="str">
        <f>'２①②③、３②（再掲）、４②③'!AF57</f>
        <v>***</v>
      </c>
      <c r="AG47" s="680" t="str">
        <f>'２①②③、３②（再掲）、４②③'!AG57</f>
        <v>***</v>
      </c>
      <c r="AH47" s="680" t="str">
        <f>'２①②③、３②（再掲）、４②③'!AH57</f>
        <v>***</v>
      </c>
      <c r="AI47" s="747" t="str">
        <f>'２①②③、３②（再掲）、４②③'!AI57</f>
        <v>***</v>
      </c>
      <c r="AJ47" s="680" t="str">
        <f>'２①②③、３②（再掲）、４②③'!AJ57</f>
        <v>***</v>
      </c>
      <c r="AK47" s="748" t="str">
        <f>'２①②③、３②（再掲）、４②③'!AK57</f>
        <v>***</v>
      </c>
      <c r="AL47" s="682" t="str">
        <f>'２①②③、３②（再掲）、４②③'!AL57</f>
        <v>***</v>
      </c>
      <c r="AM47" s="680" t="str">
        <f>'２①②③、３②（再掲）、４②③'!AM57</f>
        <v>***</v>
      </c>
      <c r="AN47" s="748" t="str">
        <f>'２①②③、３②（再掲）、４②③'!AN57</f>
        <v>***</v>
      </c>
      <c r="AO47" s="673" t="str">
        <f>'２①②③、３②（再掲）、４②③'!AO57</f>
        <v>***</v>
      </c>
      <c r="AP47" s="680" t="str">
        <f>'２①②③、３②（再掲）、４②③'!AP57</f>
        <v>***</v>
      </c>
      <c r="AQ47" s="935" t="str">
        <f>'２①②③、３②（再掲）、４②③'!AQ57</f>
        <v>***</v>
      </c>
      <c r="AR47" s="680" t="str">
        <f>'２①②③、３②（再掲）、４②③'!AR57</f>
        <v>***</v>
      </c>
      <c r="AS47" s="935" t="str">
        <f>'２①②③、３②（再掲）、４②③'!AS57</f>
        <v>***</v>
      </c>
      <c r="AT47" s="925" t="str">
        <f>'２①②③、３②（再掲）、４②③'!AT57</f>
        <v>***</v>
      </c>
      <c r="AU47" s="680" t="str">
        <f>'２①②③、３②（再掲）、４②③'!AU57</f>
        <v>***</v>
      </c>
      <c r="AV47" s="677" t="str">
        <f>'２①②③、３②（再掲）、４②③'!AV57</f>
        <v>***</v>
      </c>
      <c r="AW47" s="936" t="str">
        <f>'２①②③、３②（再掲）、４②③'!AW57</f>
        <v>***</v>
      </c>
      <c r="AX47" s="937" t="str">
        <f>'２①②③、３②（再掲）、４②③'!AX57</f>
        <v>***</v>
      </c>
      <c r="AY47" s="925" t="str">
        <f>'２①②③、３②（再掲）、４②③'!AY57</f>
        <v>***</v>
      </c>
      <c r="AZ47" s="789" t="str">
        <f>'２①②③、３②（再掲）、４②③'!AZ57</f>
        <v>***</v>
      </c>
      <c r="BA47" s="925" t="str">
        <f>'２①②③、３②（再掲）、４②③'!BA57</f>
        <v>***</v>
      </c>
      <c r="BB47" s="925" t="str">
        <f>'２①②③、３②（再掲）、４②③'!BB57</f>
        <v>***</v>
      </c>
      <c r="BC47" s="938" t="str">
        <f>'２①②③、３②（再掲）、４②③'!BC57</f>
        <v>***</v>
      </c>
      <c r="BD47" s="673">
        <f>'２①②③、３②（再掲）、４②③'!BD57</f>
        <v>0</v>
      </c>
      <c r="BE47" s="680">
        <f>'２①②③、３②（再掲）、４②③'!BE57</f>
        <v>0</v>
      </c>
      <c r="BF47" s="939">
        <f>'２①②③、３②（再掲）、４②③'!BF57</f>
        <v>0</v>
      </c>
      <c r="BG47" s="937">
        <f>'２①②③、３②（再掲）、４②③'!BG57</f>
        <v>0</v>
      </c>
      <c r="BH47" s="925" t="str">
        <f>'２①②③、３②（再掲）、４②③'!BH57</f>
        <v>***</v>
      </c>
      <c r="BI47" s="940">
        <f>'２①②③、３②（再掲）、４②③'!BI57</f>
        <v>0</v>
      </c>
      <c r="BJ47" s="925">
        <f>'２①②③、３②（再掲）、４②③'!BJ57</f>
        <v>0</v>
      </c>
      <c r="BK47" s="789">
        <f>'２①②③、３②（再掲）、４②③'!BK57</f>
        <v>0</v>
      </c>
      <c r="BL47" s="925">
        <f>'２①②③、３②（再掲）、４②③'!BL57</f>
        <v>0</v>
      </c>
      <c r="BM47" s="925" t="str">
        <f>'２①②③、３②（再掲）、４②③'!BM57</f>
        <v>***</v>
      </c>
      <c r="BN47" s="750" t="str">
        <f>'２①②③、３②（再掲）、４②③'!BN57</f>
        <v>***</v>
      </c>
      <c r="BO47" s="788" t="str">
        <f>'２①②③、３②（再掲）、４②③'!BO57</f>
        <v>***</v>
      </c>
      <c r="BP47" s="680" t="str">
        <f>'２①②③、３②（再掲）、４②③'!BP57</f>
        <v>***</v>
      </c>
      <c r="BQ47" s="680" t="str">
        <f>'２①②③、３②（再掲）、４②③'!BQ57</f>
        <v>***</v>
      </c>
      <c r="BR47" s="680" t="str">
        <f>'２①②③、３②（再掲）、４②③'!BR57</f>
        <v>***</v>
      </c>
      <c r="BS47" s="677" t="str">
        <f>'２①②③、３②（再掲）、４②③'!BS57</f>
        <v>***</v>
      </c>
      <c r="BT47" s="680" t="str">
        <f>'２①②③、３②（再掲）、４②③'!BT57</f>
        <v>***</v>
      </c>
      <c r="BU47" s="680" t="str">
        <f>'２①②③、３②（再掲）、４②③'!BU57</f>
        <v>***</v>
      </c>
      <c r="BV47" s="677" t="str">
        <f>'２①②③、３②（再掲）、４②③'!BV57</f>
        <v>***</v>
      </c>
      <c r="BW47" s="680" t="str">
        <f>'２①②③、３②（再掲）、４②③'!BW57</f>
        <v>***</v>
      </c>
      <c r="BX47" s="680" t="str">
        <f>'２①②③、３②（再掲）、４②③'!BX57</f>
        <v>***</v>
      </c>
      <c r="BY47" s="933" t="str">
        <f>'２①②③、３②（再掲）、４②③'!BY57</f>
        <v>***</v>
      </c>
      <c r="BZ47" s="680" t="str">
        <f>'２①②③、３②（再掲）、４②③'!BZ57</f>
        <v>***</v>
      </c>
      <c r="CA47" s="789" t="str">
        <f>'２①②③、３②（再掲）、４②③'!CA57</f>
        <v>***</v>
      </c>
      <c r="CB47" s="680" t="str">
        <f>'２①②③、３②（再掲）、４②③'!CB57</f>
        <v>***</v>
      </c>
      <c r="CC47" s="667" t="str">
        <f>'２①②③、３②（再掲）、４②③'!CC57</f>
        <v>***</v>
      </c>
      <c r="CD47" s="941" t="str">
        <f>'２①②③、３②（再掲）、４②③'!CD57</f>
        <v>***</v>
      </c>
      <c r="CE47" s="630" t="str">
        <f>'２①②③、３②（再掲）、４②③'!CE57</f>
        <v>-</v>
      </c>
      <c r="CF47" s="633" t="str">
        <f>'２①②③、３②（再掲）、４②③'!CF57</f>
        <v>-</v>
      </c>
      <c r="CG47" s="952" t="str">
        <f>'２①②③、３②（再掲）、４②③'!$A$1</f>
        <v>Ver 06.00</v>
      </c>
    </row>
    <row r="48" spans="1:85" s="410" customFormat="1" ht="18.75" customHeight="1">
      <c r="A48" s="658" t="str">
        <f>'２①②③、３②（再掲）、４②③'!A58</f>
        <v/>
      </c>
      <c r="B48" s="662" t="str">
        <f>'２①②③、３②（再掲）、４②③'!B58</f>
        <v/>
      </c>
      <c r="C48" s="665" t="str">
        <f>'２①②③、３②（再掲）、４②③'!C58</f>
        <v/>
      </c>
      <c r="D48" s="662" t="str">
        <f>'２①②③、３②（再掲）、４②③'!D58</f>
        <v/>
      </c>
      <c r="E48" s="632" t="str">
        <f>'２①②③、３②（再掲）、４②③'!E58</f>
        <v/>
      </c>
      <c r="F48" s="665">
        <f>'２①②③、３②（再掲）、４②③'!F58</f>
        <v>0</v>
      </c>
      <c r="G48" s="662">
        <f>'２①②③、３②（再掲）、４②③'!G58</f>
        <v>0</v>
      </c>
      <c r="H48" s="959" t="str">
        <f>'２①②③、３②（再掲）、４②③'!H58</f>
        <v>***</v>
      </c>
      <c r="I48" s="951" t="str">
        <f>'２①②③、３②（再掲）、４②③'!I58</f>
        <v>事業</v>
      </c>
      <c r="J48" s="673" t="str">
        <f>'２①②③、３②（再掲）、４②③'!J58</f>
        <v>***</v>
      </c>
      <c r="K48" s="680" t="str">
        <f>'２①②③、３②（再掲）、４②③'!K58</f>
        <v>***</v>
      </c>
      <c r="L48" s="680" t="str">
        <f>'２①②③、３②（再掲）、４②③'!L58</f>
        <v>***</v>
      </c>
      <c r="M48" s="680" t="str">
        <f>'２①②③、３②（再掲）、４②③'!M58</f>
        <v>***</v>
      </c>
      <c r="N48" s="680" t="str">
        <f>'２①②③、３②（再掲）、４②③'!N58</f>
        <v>***</v>
      </c>
      <c r="O48" s="787" t="str">
        <f>'２①②③、３②（再掲）、４②③'!O58</f>
        <v>***</v>
      </c>
      <c r="P48" s="933" t="str">
        <f>'２①②③、３②（再掲）、４②③'!P58</f>
        <v>***</v>
      </c>
      <c r="Q48" s="925" t="str">
        <f>'２①②③、３②（再掲）、４②③'!Q58</f>
        <v>***</v>
      </c>
      <c r="R48" s="680" t="str">
        <f>'２①②③、３②（再掲）、４②③'!R58</f>
        <v>***</v>
      </c>
      <c r="S48" s="677" t="str">
        <f>'２①②③、３②（再掲）、４②③'!S58</f>
        <v>***</v>
      </c>
      <c r="T48" s="680" t="str">
        <f>'２①②③、３②（再掲）、４②③'!T58</f>
        <v>***</v>
      </c>
      <c r="U48" s="680" t="str">
        <f>'２①②③、３②（再掲）、４②③'!U58</f>
        <v>***</v>
      </c>
      <c r="V48" s="680" t="str">
        <f>'２①②③、３②（再掲）、４②③'!V58</f>
        <v>***</v>
      </c>
      <c r="W48" s="925" t="str">
        <f>'２①②③、３②（再掲）、４②③'!W58</f>
        <v>***</v>
      </c>
      <c r="X48" s="925" t="str">
        <f>'２①②③、３②（再掲）、４②③'!X58</f>
        <v>***</v>
      </c>
      <c r="Y48" s="925" t="str">
        <f>'２①②③、３②（再掲）、４②③'!Y58</f>
        <v>***</v>
      </c>
      <c r="Z48" s="680" t="str">
        <f>'２①②③、３②（再掲）、４②③'!Z58</f>
        <v>***</v>
      </c>
      <c r="AA48" s="680" t="str">
        <f>'２①②③、３②（再掲）、４②③'!AA58</f>
        <v>***</v>
      </c>
      <c r="AB48" s="680" t="str">
        <f>'２①②③、３②（再掲）、４②③'!AB58</f>
        <v>***</v>
      </c>
      <c r="AC48" s="677" t="str">
        <f>'２①②③、３②（再掲）、４②③'!AC58</f>
        <v>***</v>
      </c>
      <c r="AD48" s="680" t="str">
        <f>'２①②③、３②（再掲）、４②③'!AD58</f>
        <v>***</v>
      </c>
      <c r="AE48" s="934" t="str">
        <f>'２①②③、３②（再掲）、４②③'!AE58</f>
        <v>***</v>
      </c>
      <c r="AF48" s="925" t="str">
        <f>'２①②③、３②（再掲）、４②③'!AF58</f>
        <v>***</v>
      </c>
      <c r="AG48" s="680" t="str">
        <f>'２①②③、３②（再掲）、４②③'!AG58</f>
        <v>***</v>
      </c>
      <c r="AH48" s="680" t="str">
        <f>'２①②③、３②（再掲）、４②③'!AH58</f>
        <v>***</v>
      </c>
      <c r="AI48" s="747" t="str">
        <f>'２①②③、３②（再掲）、４②③'!AI58</f>
        <v>***</v>
      </c>
      <c r="AJ48" s="680" t="str">
        <f>'２①②③、３②（再掲）、４②③'!AJ58</f>
        <v>***</v>
      </c>
      <c r="AK48" s="748" t="str">
        <f>'２①②③、３②（再掲）、４②③'!AK58</f>
        <v>***</v>
      </c>
      <c r="AL48" s="682" t="str">
        <f>'２①②③、３②（再掲）、４②③'!AL58</f>
        <v>***</v>
      </c>
      <c r="AM48" s="680" t="str">
        <f>'２①②③、３②（再掲）、４②③'!AM58</f>
        <v>***</v>
      </c>
      <c r="AN48" s="748" t="str">
        <f>'２①②③、３②（再掲）、４②③'!AN58</f>
        <v>***</v>
      </c>
      <c r="AO48" s="673" t="str">
        <f>'２①②③、３②（再掲）、４②③'!AO58</f>
        <v>***</v>
      </c>
      <c r="AP48" s="680" t="str">
        <f>'２①②③、３②（再掲）、４②③'!AP58</f>
        <v>***</v>
      </c>
      <c r="AQ48" s="935" t="str">
        <f>'２①②③、３②（再掲）、４②③'!AQ58</f>
        <v>***</v>
      </c>
      <c r="AR48" s="680" t="str">
        <f>'２①②③、３②（再掲）、４②③'!AR58</f>
        <v>***</v>
      </c>
      <c r="AS48" s="935" t="str">
        <f>'２①②③、３②（再掲）、４②③'!AS58</f>
        <v>***</v>
      </c>
      <c r="AT48" s="925" t="str">
        <f>'２①②③、３②（再掲）、４②③'!AT58</f>
        <v>***</v>
      </c>
      <c r="AU48" s="680" t="str">
        <f>'２①②③、３②（再掲）、４②③'!AU58</f>
        <v>***</v>
      </c>
      <c r="AV48" s="677" t="str">
        <f>'２①②③、３②（再掲）、４②③'!AV58</f>
        <v>***</v>
      </c>
      <c r="AW48" s="936" t="str">
        <f>'２①②③、３②（再掲）、４②③'!AW58</f>
        <v>***</v>
      </c>
      <c r="AX48" s="937" t="str">
        <f>'２①②③、３②（再掲）、４②③'!AX58</f>
        <v>***</v>
      </c>
      <c r="AY48" s="925" t="str">
        <f>'２①②③、３②（再掲）、４②③'!AY58</f>
        <v>***</v>
      </c>
      <c r="AZ48" s="789" t="str">
        <f>'２①②③、３②（再掲）、４②③'!AZ58</f>
        <v>***</v>
      </c>
      <c r="BA48" s="925" t="str">
        <f>'２①②③、３②（再掲）、４②③'!BA58</f>
        <v>***</v>
      </c>
      <c r="BB48" s="925" t="str">
        <f>'２①②③、３②（再掲）、４②③'!BB58</f>
        <v>***</v>
      </c>
      <c r="BC48" s="938" t="str">
        <f>'２①②③、３②（再掲）、４②③'!BC58</f>
        <v>***</v>
      </c>
      <c r="BD48" s="673">
        <f>'２①②③、３②（再掲）、４②③'!BD58</f>
        <v>0</v>
      </c>
      <c r="BE48" s="680">
        <f>'２①②③、３②（再掲）、４②③'!BE58</f>
        <v>0</v>
      </c>
      <c r="BF48" s="939">
        <f>'２①②③、３②（再掲）、４②③'!BF58</f>
        <v>0</v>
      </c>
      <c r="BG48" s="937">
        <f>'２①②③、３②（再掲）、４②③'!BG58</f>
        <v>0</v>
      </c>
      <c r="BH48" s="925" t="str">
        <f>'２①②③、３②（再掲）、４②③'!BH58</f>
        <v>***</v>
      </c>
      <c r="BI48" s="940">
        <f>'２①②③、３②（再掲）、４②③'!BI58</f>
        <v>0</v>
      </c>
      <c r="BJ48" s="925">
        <f>'２①②③、３②（再掲）、４②③'!BJ58</f>
        <v>0</v>
      </c>
      <c r="BK48" s="789">
        <f>'２①②③、３②（再掲）、４②③'!BK58</f>
        <v>0</v>
      </c>
      <c r="BL48" s="925">
        <f>'２①②③、３②（再掲）、４②③'!BL58</f>
        <v>0</v>
      </c>
      <c r="BM48" s="925" t="str">
        <f>'２①②③、３②（再掲）、４②③'!BM58</f>
        <v>***</v>
      </c>
      <c r="BN48" s="750" t="str">
        <f>'２①②③、３②（再掲）、４②③'!BN58</f>
        <v>***</v>
      </c>
      <c r="BO48" s="788" t="str">
        <f>'２①②③、３②（再掲）、４②③'!BO58</f>
        <v>***</v>
      </c>
      <c r="BP48" s="680" t="str">
        <f>'２①②③、３②（再掲）、４②③'!BP58</f>
        <v>***</v>
      </c>
      <c r="BQ48" s="787" t="str">
        <f>'２①②③、３②（再掲）、４②③'!BQ58</f>
        <v>***</v>
      </c>
      <c r="BR48" s="787" t="str">
        <f>'２①②③、３②（再掲）、４②③'!BR58</f>
        <v>***</v>
      </c>
      <c r="BS48" s="677" t="str">
        <f>'２①②③、３②（再掲）、４②③'!BS58</f>
        <v>***</v>
      </c>
      <c r="BT48" s="680" t="str">
        <f>'２①②③、３②（再掲）、４②③'!BT58</f>
        <v>***</v>
      </c>
      <c r="BU48" s="680" t="str">
        <f>'２①②③、３②（再掲）、４②③'!BU58</f>
        <v>***</v>
      </c>
      <c r="BV48" s="677" t="str">
        <f>'２①②③、３②（再掲）、４②③'!BV58</f>
        <v>***</v>
      </c>
      <c r="BW48" s="680" t="str">
        <f>'２①②③、３②（再掲）、４②③'!BW58</f>
        <v>***</v>
      </c>
      <c r="BX48" s="680" t="str">
        <f>'２①②③、３②（再掲）、４②③'!BX58</f>
        <v>***</v>
      </c>
      <c r="BY48" s="933" t="str">
        <f>'２①②③、３②（再掲）、４②③'!BY58</f>
        <v>***</v>
      </c>
      <c r="BZ48" s="680" t="str">
        <f>'２①②③、３②（再掲）、４②③'!BZ58</f>
        <v>***</v>
      </c>
      <c r="CA48" s="789" t="str">
        <f>'２①②③、３②（再掲）、４②③'!CA58</f>
        <v>***</v>
      </c>
      <c r="CB48" s="680" t="str">
        <f>'２①②③、３②（再掲）、４②③'!CB58</f>
        <v>***</v>
      </c>
      <c r="CC48" s="667" t="str">
        <f>'２①②③、３②（再掲）、４②③'!CC58</f>
        <v>***</v>
      </c>
      <c r="CD48" s="941" t="str">
        <f>'２①②③、３②（再掲）、４②③'!CD58</f>
        <v>***</v>
      </c>
      <c r="CE48" s="630" t="str">
        <f>'２①②③、３②（再掲）、４②③'!CE58</f>
        <v>-</v>
      </c>
      <c r="CF48" s="633" t="str">
        <f>'２①②③、３②（再掲）、４②③'!CF58</f>
        <v>-</v>
      </c>
      <c r="CG48" s="952" t="str">
        <f>'２①②③、３②（再掲）、４②③'!$A$1</f>
        <v>Ver 06.00</v>
      </c>
    </row>
    <row r="49" spans="1:87" s="410" customFormat="1" ht="18.75" customHeight="1">
      <c r="A49" s="658" t="str">
        <f>'２①②③、３②（再掲）、４②③'!A59</f>
        <v/>
      </c>
      <c r="B49" s="662" t="str">
        <f>'２①②③、３②（再掲）、４②③'!B59</f>
        <v/>
      </c>
      <c r="C49" s="665" t="str">
        <f>'２①②③、３②（再掲）、４②③'!C59</f>
        <v/>
      </c>
      <c r="D49" s="662" t="str">
        <f>'２①②③、３②（再掲）、４②③'!D59</f>
        <v/>
      </c>
      <c r="E49" s="632" t="str">
        <f>'２①②③、３②（再掲）、４②③'!E59</f>
        <v/>
      </c>
      <c r="F49" s="665">
        <f>'２①②③、３②（再掲）、４②③'!F59</f>
        <v>0</v>
      </c>
      <c r="G49" s="662">
        <f>'２①②③、３②（再掲）、４②③'!G59</f>
        <v>0</v>
      </c>
      <c r="H49" s="959" t="str">
        <f>'２①②③、３②（再掲）、４②③'!H59</f>
        <v>***</v>
      </c>
      <c r="I49" s="951" t="str">
        <f>'２①②③、３②（再掲）、４②③'!I59</f>
        <v>事業</v>
      </c>
      <c r="J49" s="673" t="str">
        <f>'２①②③、３②（再掲）、４②③'!J59</f>
        <v>***</v>
      </c>
      <c r="K49" s="680" t="str">
        <f>'２①②③、３②（再掲）、４②③'!K59</f>
        <v>***</v>
      </c>
      <c r="L49" s="680" t="str">
        <f>'２①②③、３②（再掲）、４②③'!L59</f>
        <v>***</v>
      </c>
      <c r="M49" s="680" t="str">
        <f>'２①②③、３②（再掲）、４②③'!M59</f>
        <v>***</v>
      </c>
      <c r="N49" s="680" t="str">
        <f>'２①②③、３②（再掲）、４②③'!N59</f>
        <v>***</v>
      </c>
      <c r="O49" s="680" t="str">
        <f>'２①②③、３②（再掲）、４②③'!O59</f>
        <v>***</v>
      </c>
      <c r="P49" s="933" t="str">
        <f>'２①②③、３②（再掲）、４②③'!P59</f>
        <v>***</v>
      </c>
      <c r="Q49" s="925" t="str">
        <f>'２①②③、３②（再掲）、４②③'!Q59</f>
        <v>***</v>
      </c>
      <c r="R49" s="680" t="str">
        <f>'２①②③、３②（再掲）、４②③'!R59</f>
        <v>***</v>
      </c>
      <c r="S49" s="677" t="str">
        <f>'２①②③、３②（再掲）、４②③'!S59</f>
        <v>***</v>
      </c>
      <c r="T49" s="680" t="str">
        <f>'２①②③、３②（再掲）、４②③'!T59</f>
        <v>***</v>
      </c>
      <c r="U49" s="680" t="str">
        <f>'２①②③、３②（再掲）、４②③'!U59</f>
        <v>***</v>
      </c>
      <c r="V49" s="680" t="str">
        <f>'２①②③、３②（再掲）、４②③'!V59</f>
        <v>***</v>
      </c>
      <c r="W49" s="925" t="str">
        <f>'２①②③、３②（再掲）、４②③'!W59</f>
        <v>***</v>
      </c>
      <c r="X49" s="925" t="str">
        <f>'２①②③、３②（再掲）、４②③'!X59</f>
        <v>***</v>
      </c>
      <c r="Y49" s="925" t="str">
        <f>'２①②③、３②（再掲）、４②③'!Y59</f>
        <v>***</v>
      </c>
      <c r="Z49" s="680" t="str">
        <f>'２①②③、３②（再掲）、４②③'!Z59</f>
        <v>***</v>
      </c>
      <c r="AA49" s="680" t="str">
        <f>'２①②③、３②（再掲）、４②③'!AA59</f>
        <v>***</v>
      </c>
      <c r="AB49" s="680" t="str">
        <f>'２①②③、３②（再掲）、４②③'!AB59</f>
        <v>***</v>
      </c>
      <c r="AC49" s="677" t="str">
        <f>'２①②③、３②（再掲）、４②③'!AC59</f>
        <v>***</v>
      </c>
      <c r="AD49" s="680" t="str">
        <f>'２①②③、３②（再掲）、４②③'!AD59</f>
        <v>***</v>
      </c>
      <c r="AE49" s="934" t="str">
        <f>'２①②③、３②（再掲）、４②③'!AE59</f>
        <v>***</v>
      </c>
      <c r="AF49" s="925" t="str">
        <f>'２①②③、３②（再掲）、４②③'!AF59</f>
        <v>***</v>
      </c>
      <c r="AG49" s="680" t="str">
        <f>'２①②③、３②（再掲）、４②③'!AG59</f>
        <v>***</v>
      </c>
      <c r="AH49" s="680" t="str">
        <f>'２①②③、３②（再掲）、４②③'!AH59</f>
        <v>***</v>
      </c>
      <c r="AI49" s="747" t="str">
        <f>'２①②③、３②（再掲）、４②③'!AI59</f>
        <v>***</v>
      </c>
      <c r="AJ49" s="680" t="str">
        <f>'２①②③、３②（再掲）、４②③'!AJ59</f>
        <v>***</v>
      </c>
      <c r="AK49" s="748" t="str">
        <f>'２①②③、３②（再掲）、４②③'!AK59</f>
        <v>***</v>
      </c>
      <c r="AL49" s="682" t="str">
        <f>'２①②③、３②（再掲）、４②③'!AL59</f>
        <v>***</v>
      </c>
      <c r="AM49" s="680" t="str">
        <f>'２①②③、３②（再掲）、４②③'!AM59</f>
        <v>***</v>
      </c>
      <c r="AN49" s="748" t="str">
        <f>'２①②③、３②（再掲）、４②③'!AN59</f>
        <v>***</v>
      </c>
      <c r="AO49" s="673" t="str">
        <f>'２①②③、３②（再掲）、４②③'!AO59</f>
        <v>***</v>
      </c>
      <c r="AP49" s="680" t="str">
        <f>'２①②③、３②（再掲）、４②③'!AP59</f>
        <v>***</v>
      </c>
      <c r="AQ49" s="935" t="str">
        <f>'２①②③、３②（再掲）、４②③'!AQ59</f>
        <v>***</v>
      </c>
      <c r="AR49" s="680" t="str">
        <f>'２①②③、３②（再掲）、４②③'!AR59</f>
        <v>***</v>
      </c>
      <c r="AS49" s="935" t="str">
        <f>'２①②③、３②（再掲）、４②③'!AS59</f>
        <v>***</v>
      </c>
      <c r="AT49" s="925" t="str">
        <f>'２①②③、３②（再掲）、４②③'!AT59</f>
        <v>***</v>
      </c>
      <c r="AU49" s="680" t="str">
        <f>'２①②③、３②（再掲）、４②③'!AU59</f>
        <v>***</v>
      </c>
      <c r="AV49" s="677" t="str">
        <f>'２①②③、３②（再掲）、４②③'!AV59</f>
        <v>***</v>
      </c>
      <c r="AW49" s="936" t="str">
        <f>'２①②③、３②（再掲）、４②③'!AW59</f>
        <v>***</v>
      </c>
      <c r="AX49" s="937" t="str">
        <f>'２①②③、３②（再掲）、４②③'!AX59</f>
        <v>***</v>
      </c>
      <c r="AY49" s="925" t="str">
        <f>'２①②③、３②（再掲）、４②③'!AY59</f>
        <v>***</v>
      </c>
      <c r="AZ49" s="789" t="str">
        <f>'２①②③、３②（再掲）、４②③'!AZ59</f>
        <v>***</v>
      </c>
      <c r="BA49" s="925" t="str">
        <f>'２①②③、３②（再掲）、４②③'!BA59</f>
        <v>***</v>
      </c>
      <c r="BB49" s="925" t="str">
        <f>'２①②③、３②（再掲）、４②③'!BB59</f>
        <v>***</v>
      </c>
      <c r="BC49" s="938" t="str">
        <f>'２①②③、３②（再掲）、４②③'!BC59</f>
        <v>***</v>
      </c>
      <c r="BD49" s="673">
        <f>'２①②③、３②（再掲）、４②③'!BD59</f>
        <v>0</v>
      </c>
      <c r="BE49" s="680">
        <f>'２①②③、３②（再掲）、４②③'!BE59</f>
        <v>0</v>
      </c>
      <c r="BF49" s="939">
        <f>'２①②③、３②（再掲）、４②③'!BF59</f>
        <v>0</v>
      </c>
      <c r="BG49" s="937">
        <f>'２①②③、３②（再掲）、４②③'!BG59</f>
        <v>0</v>
      </c>
      <c r="BH49" s="925" t="str">
        <f>'２①②③、３②（再掲）、４②③'!BH59</f>
        <v>***</v>
      </c>
      <c r="BI49" s="940">
        <f>'２①②③、３②（再掲）、４②③'!BI59</f>
        <v>0</v>
      </c>
      <c r="BJ49" s="925">
        <f>'２①②③、３②（再掲）、４②③'!BJ59</f>
        <v>0</v>
      </c>
      <c r="BK49" s="789">
        <f>'２①②③、３②（再掲）、４②③'!BK59</f>
        <v>0</v>
      </c>
      <c r="BL49" s="925">
        <f>'２①②③、３②（再掲）、４②③'!BL59</f>
        <v>0</v>
      </c>
      <c r="BM49" s="925" t="str">
        <f>'２①②③、３②（再掲）、４②③'!BM59</f>
        <v>***</v>
      </c>
      <c r="BN49" s="750" t="str">
        <f>'２①②③、３②（再掲）、４②③'!BN59</f>
        <v>***</v>
      </c>
      <c r="BO49" s="788" t="str">
        <f>'２①②③、３②（再掲）、４②③'!BO59</f>
        <v>***</v>
      </c>
      <c r="BP49" s="680" t="str">
        <f>'２①②③、３②（再掲）、４②③'!BP59</f>
        <v>***</v>
      </c>
      <c r="BQ49" s="680" t="str">
        <f>'２①②③、３②（再掲）、４②③'!BQ59</f>
        <v>***</v>
      </c>
      <c r="BR49" s="680" t="str">
        <f>'２①②③、３②（再掲）、４②③'!BR59</f>
        <v>***</v>
      </c>
      <c r="BS49" s="677" t="str">
        <f>'２①②③、３②（再掲）、４②③'!BS59</f>
        <v>***</v>
      </c>
      <c r="BT49" s="680" t="str">
        <f>'２①②③、３②（再掲）、４②③'!BT59</f>
        <v>***</v>
      </c>
      <c r="BU49" s="680" t="str">
        <f>'２①②③、３②（再掲）、４②③'!BU59</f>
        <v>***</v>
      </c>
      <c r="BV49" s="677" t="str">
        <f>'２①②③、３②（再掲）、４②③'!BV59</f>
        <v>***</v>
      </c>
      <c r="BW49" s="680" t="str">
        <f>'２①②③、３②（再掲）、４②③'!BW59</f>
        <v>***</v>
      </c>
      <c r="BX49" s="680" t="str">
        <f>'２①②③、３②（再掲）、４②③'!BX59</f>
        <v>***</v>
      </c>
      <c r="BY49" s="933" t="str">
        <f>'２①②③、３②（再掲）、４②③'!BY59</f>
        <v>***</v>
      </c>
      <c r="BZ49" s="680" t="str">
        <f>'２①②③、３②（再掲）、４②③'!BZ59</f>
        <v>***</v>
      </c>
      <c r="CA49" s="789" t="str">
        <f>'２①②③、３②（再掲）、４②③'!CA59</f>
        <v>***</v>
      </c>
      <c r="CB49" s="680" t="str">
        <f>'２①②③、３②（再掲）、４②③'!CB59</f>
        <v>***</v>
      </c>
      <c r="CC49" s="667" t="str">
        <f>'２①②③、３②（再掲）、４②③'!CC59</f>
        <v>***</v>
      </c>
      <c r="CD49" s="941" t="str">
        <f>'２①②③、３②（再掲）、４②③'!CD59</f>
        <v>***</v>
      </c>
      <c r="CE49" s="630" t="str">
        <f>'２①②③、３②（再掲）、４②③'!CE59</f>
        <v>-</v>
      </c>
      <c r="CF49" s="633" t="str">
        <f>'２①②③、３②（再掲）、４②③'!CF59</f>
        <v>-</v>
      </c>
      <c r="CG49" s="952" t="str">
        <f>'２①②③、３②（再掲）、４②③'!$A$1</f>
        <v>Ver 06.00</v>
      </c>
    </row>
    <row r="50" spans="1:87" s="410" customFormat="1" ht="18.75" customHeight="1">
      <c r="A50" s="658" t="str">
        <f>'２①②③、３②（再掲）、４②③'!A60</f>
        <v/>
      </c>
      <c r="B50" s="662" t="str">
        <f>'２①②③、３②（再掲）、４②③'!B60</f>
        <v/>
      </c>
      <c r="C50" s="665" t="str">
        <f>'２①②③、３②（再掲）、４②③'!C60</f>
        <v/>
      </c>
      <c r="D50" s="662" t="str">
        <f>'２①②③、３②（再掲）、４②③'!D60</f>
        <v/>
      </c>
      <c r="E50" s="632" t="str">
        <f>'２①②③、３②（再掲）、４②③'!E60</f>
        <v/>
      </c>
      <c r="F50" s="665">
        <f>'２①②③、３②（再掲）、４②③'!F60</f>
        <v>0</v>
      </c>
      <c r="G50" s="662">
        <f>'２①②③、３②（再掲）、４②③'!G60</f>
        <v>0</v>
      </c>
      <c r="H50" s="959" t="str">
        <f>'２①②③、３②（再掲）、４②③'!H60</f>
        <v>***</v>
      </c>
      <c r="I50" s="951" t="str">
        <f>'２①②③、３②（再掲）、４②③'!I60</f>
        <v>事業</v>
      </c>
      <c r="J50" s="673" t="str">
        <f>'２①②③、３②（再掲）、４②③'!J60</f>
        <v>***</v>
      </c>
      <c r="K50" s="680" t="str">
        <f>'２①②③、３②（再掲）、４②③'!K60</f>
        <v>***</v>
      </c>
      <c r="L50" s="680" t="str">
        <f>'２①②③、３②（再掲）、４②③'!L60</f>
        <v>***</v>
      </c>
      <c r="M50" s="680" t="str">
        <f>'２①②③、３②（再掲）、４②③'!M60</f>
        <v>***</v>
      </c>
      <c r="N50" s="680" t="str">
        <f>'２①②③、３②（再掲）、４②③'!N60</f>
        <v>***</v>
      </c>
      <c r="O50" s="787" t="str">
        <f>'２①②③、３②（再掲）、４②③'!O60</f>
        <v>***</v>
      </c>
      <c r="P50" s="933" t="str">
        <f>'２①②③、３②（再掲）、４②③'!P60</f>
        <v>***</v>
      </c>
      <c r="Q50" s="925" t="str">
        <f>'２①②③、３②（再掲）、４②③'!Q60</f>
        <v>***</v>
      </c>
      <c r="R50" s="680" t="str">
        <f>'２①②③、３②（再掲）、４②③'!R60</f>
        <v>***</v>
      </c>
      <c r="S50" s="677" t="str">
        <f>'２①②③、３②（再掲）、４②③'!S60</f>
        <v>***</v>
      </c>
      <c r="T50" s="680" t="str">
        <f>'２①②③、３②（再掲）、４②③'!T60</f>
        <v>***</v>
      </c>
      <c r="U50" s="680" t="str">
        <f>'２①②③、３②（再掲）、４②③'!U60</f>
        <v>***</v>
      </c>
      <c r="V50" s="680" t="str">
        <f>'２①②③、３②（再掲）、４②③'!V60</f>
        <v>***</v>
      </c>
      <c r="W50" s="925" t="str">
        <f>'２①②③、３②（再掲）、４②③'!W60</f>
        <v>***</v>
      </c>
      <c r="X50" s="925" t="str">
        <f>'２①②③、３②（再掲）、４②③'!X60</f>
        <v>***</v>
      </c>
      <c r="Y50" s="925" t="str">
        <f>'２①②③、３②（再掲）、４②③'!Y60</f>
        <v>***</v>
      </c>
      <c r="Z50" s="680" t="str">
        <f>'２①②③、３②（再掲）、４②③'!Z60</f>
        <v>***</v>
      </c>
      <c r="AA50" s="680" t="str">
        <f>'２①②③、３②（再掲）、４②③'!AA60</f>
        <v>***</v>
      </c>
      <c r="AB50" s="680" t="str">
        <f>'２①②③、３②（再掲）、４②③'!AB60</f>
        <v>***</v>
      </c>
      <c r="AC50" s="677" t="str">
        <f>'２①②③、３②（再掲）、４②③'!AC60</f>
        <v>***</v>
      </c>
      <c r="AD50" s="680" t="str">
        <f>'２①②③、３②（再掲）、４②③'!AD60</f>
        <v>***</v>
      </c>
      <c r="AE50" s="934" t="str">
        <f>'２①②③、３②（再掲）、４②③'!AE60</f>
        <v>***</v>
      </c>
      <c r="AF50" s="925" t="str">
        <f>'２①②③、３②（再掲）、４②③'!AF60</f>
        <v>***</v>
      </c>
      <c r="AG50" s="680" t="str">
        <f>'２①②③、３②（再掲）、４②③'!AG60</f>
        <v>***</v>
      </c>
      <c r="AH50" s="680" t="str">
        <f>'２①②③、３②（再掲）、４②③'!AH60</f>
        <v>***</v>
      </c>
      <c r="AI50" s="747" t="str">
        <f>'２①②③、３②（再掲）、４②③'!AI60</f>
        <v>***</v>
      </c>
      <c r="AJ50" s="680" t="str">
        <f>'２①②③、３②（再掲）、４②③'!AJ60</f>
        <v>***</v>
      </c>
      <c r="AK50" s="748" t="str">
        <f>'２①②③、３②（再掲）、４②③'!AK60</f>
        <v>***</v>
      </c>
      <c r="AL50" s="682" t="str">
        <f>'２①②③、３②（再掲）、４②③'!AL60</f>
        <v>***</v>
      </c>
      <c r="AM50" s="680" t="str">
        <f>'２①②③、３②（再掲）、４②③'!AM60</f>
        <v>***</v>
      </c>
      <c r="AN50" s="748" t="str">
        <f>'２①②③、３②（再掲）、４②③'!AN60</f>
        <v>***</v>
      </c>
      <c r="AO50" s="673" t="str">
        <f>'２①②③、３②（再掲）、４②③'!AO60</f>
        <v>***</v>
      </c>
      <c r="AP50" s="680" t="str">
        <f>'２①②③、３②（再掲）、４②③'!AP60</f>
        <v>***</v>
      </c>
      <c r="AQ50" s="935" t="str">
        <f>'２①②③、３②（再掲）、４②③'!AQ60</f>
        <v>***</v>
      </c>
      <c r="AR50" s="680" t="str">
        <f>'２①②③、３②（再掲）、４②③'!AR60</f>
        <v>***</v>
      </c>
      <c r="AS50" s="935" t="str">
        <f>'２①②③、３②（再掲）、４②③'!AS60</f>
        <v>***</v>
      </c>
      <c r="AT50" s="925" t="str">
        <f>'２①②③、３②（再掲）、４②③'!AT60</f>
        <v>***</v>
      </c>
      <c r="AU50" s="680" t="str">
        <f>'２①②③、３②（再掲）、４②③'!AU60</f>
        <v>***</v>
      </c>
      <c r="AV50" s="677" t="str">
        <f>'２①②③、３②（再掲）、４②③'!AV60</f>
        <v>***</v>
      </c>
      <c r="AW50" s="936" t="str">
        <f>'２①②③、３②（再掲）、４②③'!AW60</f>
        <v>***</v>
      </c>
      <c r="AX50" s="937" t="str">
        <f>'２①②③、３②（再掲）、４②③'!AX60</f>
        <v>***</v>
      </c>
      <c r="AY50" s="925" t="str">
        <f>'２①②③、３②（再掲）、４②③'!AY60</f>
        <v>***</v>
      </c>
      <c r="AZ50" s="789" t="str">
        <f>'２①②③、３②（再掲）、４②③'!AZ60</f>
        <v>***</v>
      </c>
      <c r="BA50" s="925" t="str">
        <f>'２①②③、３②（再掲）、４②③'!BA60</f>
        <v>***</v>
      </c>
      <c r="BB50" s="925" t="str">
        <f>'２①②③、３②（再掲）、４②③'!BB60</f>
        <v>***</v>
      </c>
      <c r="BC50" s="938" t="str">
        <f>'２①②③、３②（再掲）、４②③'!BC60</f>
        <v>***</v>
      </c>
      <c r="BD50" s="673">
        <f>'２①②③、３②（再掲）、４②③'!BD60</f>
        <v>0</v>
      </c>
      <c r="BE50" s="680">
        <f>'２①②③、３②（再掲）、４②③'!BE60</f>
        <v>0</v>
      </c>
      <c r="BF50" s="939">
        <f>'２①②③、３②（再掲）、４②③'!BF60</f>
        <v>0</v>
      </c>
      <c r="BG50" s="937">
        <f>'２①②③、３②（再掲）、４②③'!BG60</f>
        <v>0</v>
      </c>
      <c r="BH50" s="925" t="str">
        <f>'２①②③、３②（再掲）、４②③'!BH60</f>
        <v>***</v>
      </c>
      <c r="BI50" s="940">
        <f>'２①②③、３②（再掲）、４②③'!BI60</f>
        <v>0</v>
      </c>
      <c r="BJ50" s="925">
        <f>'２①②③、３②（再掲）、４②③'!BJ60</f>
        <v>0</v>
      </c>
      <c r="BK50" s="789">
        <f>'２①②③、３②（再掲）、４②③'!BK60</f>
        <v>0</v>
      </c>
      <c r="BL50" s="925">
        <f>'２①②③、３②（再掲）、４②③'!BL60</f>
        <v>0</v>
      </c>
      <c r="BM50" s="925" t="str">
        <f>'２①②③、３②（再掲）、４②③'!BM60</f>
        <v>***</v>
      </c>
      <c r="BN50" s="750" t="str">
        <f>'２①②③、３②（再掲）、４②③'!BN60</f>
        <v>***</v>
      </c>
      <c r="BO50" s="788" t="str">
        <f>'２①②③、３②（再掲）、４②③'!BO60</f>
        <v>***</v>
      </c>
      <c r="BP50" s="680" t="str">
        <f>'２①②③、３②（再掲）、４②③'!BP60</f>
        <v>***</v>
      </c>
      <c r="BQ50" s="787" t="str">
        <f>'２①②③、３②（再掲）、４②③'!BQ60</f>
        <v>***</v>
      </c>
      <c r="BR50" s="787" t="str">
        <f>'２①②③、３②（再掲）、４②③'!BR60</f>
        <v>***</v>
      </c>
      <c r="BS50" s="677" t="str">
        <f>'２①②③、３②（再掲）、４②③'!BS60</f>
        <v>***</v>
      </c>
      <c r="BT50" s="680" t="str">
        <f>'２①②③、３②（再掲）、４②③'!BT60</f>
        <v>***</v>
      </c>
      <c r="BU50" s="680" t="str">
        <f>'２①②③、３②（再掲）、４②③'!BU60</f>
        <v>***</v>
      </c>
      <c r="BV50" s="677" t="str">
        <f>'２①②③、３②（再掲）、４②③'!BV60</f>
        <v>***</v>
      </c>
      <c r="BW50" s="680" t="str">
        <f>'２①②③、３②（再掲）、４②③'!BW60</f>
        <v>***</v>
      </c>
      <c r="BX50" s="680" t="str">
        <f>'２①②③、３②（再掲）、４②③'!BX60</f>
        <v>***</v>
      </c>
      <c r="BY50" s="933" t="str">
        <f>'２①②③、３②（再掲）、４②③'!BY60</f>
        <v>***</v>
      </c>
      <c r="BZ50" s="680" t="str">
        <f>'２①②③、３②（再掲）、４②③'!BZ60</f>
        <v>***</v>
      </c>
      <c r="CA50" s="789" t="str">
        <f>'２①②③、３②（再掲）、４②③'!CA60</f>
        <v>***</v>
      </c>
      <c r="CB50" s="680" t="str">
        <f>'２①②③、３②（再掲）、４②③'!CB60</f>
        <v>***</v>
      </c>
      <c r="CC50" s="667" t="str">
        <f>'２①②③、３②（再掲）、４②③'!CC60</f>
        <v>***</v>
      </c>
      <c r="CD50" s="941" t="str">
        <f>'２①②③、３②（再掲）、４②③'!CD60</f>
        <v>***</v>
      </c>
      <c r="CE50" s="630" t="str">
        <f>'２①②③、３②（再掲）、４②③'!CE60</f>
        <v>-</v>
      </c>
      <c r="CF50" s="633" t="str">
        <f>'２①②③、３②（再掲）、４②③'!CF60</f>
        <v>-</v>
      </c>
      <c r="CG50" s="952" t="str">
        <f>'２①②③、３②（再掲）、４②③'!$A$1</f>
        <v>Ver 06.00</v>
      </c>
    </row>
    <row r="51" spans="1:87" s="410" customFormat="1" ht="18.75" customHeight="1">
      <c r="A51" s="658" t="str">
        <f>'２①②③、３②（再掲）、４②③'!A61</f>
        <v/>
      </c>
      <c r="B51" s="662" t="str">
        <f>'２①②③、３②（再掲）、４②③'!B61</f>
        <v/>
      </c>
      <c r="C51" s="665" t="str">
        <f>'２①②③、３②（再掲）、４②③'!C61</f>
        <v/>
      </c>
      <c r="D51" s="662" t="str">
        <f>'２①②③、３②（再掲）、４②③'!D61</f>
        <v/>
      </c>
      <c r="E51" s="632" t="str">
        <f>'２①②③、３②（再掲）、４②③'!E61</f>
        <v/>
      </c>
      <c r="F51" s="665">
        <f>'２①②③、３②（再掲）、４②③'!F61</f>
        <v>0</v>
      </c>
      <c r="G51" s="662">
        <f>'２①②③、３②（再掲）、４②③'!G61</f>
        <v>0</v>
      </c>
      <c r="H51" s="959" t="str">
        <f>'２①②③、３②（再掲）、４②③'!H61</f>
        <v>***</v>
      </c>
      <c r="I51" s="951" t="str">
        <f>'２①②③、３②（再掲）、４②③'!I61</f>
        <v>事業</v>
      </c>
      <c r="J51" s="673" t="str">
        <f>'２①②③、３②（再掲）、４②③'!J61</f>
        <v>***</v>
      </c>
      <c r="K51" s="680" t="str">
        <f>'２①②③、３②（再掲）、４②③'!K61</f>
        <v>***</v>
      </c>
      <c r="L51" s="680" t="str">
        <f>'２①②③、３②（再掲）、４②③'!L61</f>
        <v>***</v>
      </c>
      <c r="M51" s="680" t="str">
        <f>'２①②③、３②（再掲）、４②③'!M61</f>
        <v>***</v>
      </c>
      <c r="N51" s="680" t="str">
        <f>'２①②③、３②（再掲）、４②③'!N61</f>
        <v>***</v>
      </c>
      <c r="O51" s="680" t="str">
        <f>'２①②③、３②（再掲）、４②③'!O61</f>
        <v>***</v>
      </c>
      <c r="P51" s="933" t="str">
        <f>'２①②③、３②（再掲）、４②③'!P61</f>
        <v>***</v>
      </c>
      <c r="Q51" s="925" t="str">
        <f>'２①②③、３②（再掲）、４②③'!Q61</f>
        <v>***</v>
      </c>
      <c r="R51" s="680" t="str">
        <f>'２①②③、３②（再掲）、４②③'!R61</f>
        <v>***</v>
      </c>
      <c r="S51" s="677" t="str">
        <f>'２①②③、３②（再掲）、４②③'!S61</f>
        <v>***</v>
      </c>
      <c r="T51" s="680" t="str">
        <f>'２①②③、３②（再掲）、４②③'!T61</f>
        <v>***</v>
      </c>
      <c r="U51" s="680" t="str">
        <f>'２①②③、３②（再掲）、４②③'!U61</f>
        <v>***</v>
      </c>
      <c r="V51" s="680" t="str">
        <f>'２①②③、３②（再掲）、４②③'!V61</f>
        <v>***</v>
      </c>
      <c r="W51" s="925" t="str">
        <f>'２①②③、３②（再掲）、４②③'!W61</f>
        <v>***</v>
      </c>
      <c r="X51" s="925" t="str">
        <f>'２①②③、３②（再掲）、４②③'!X61</f>
        <v>***</v>
      </c>
      <c r="Y51" s="925" t="str">
        <f>'２①②③、３②（再掲）、４②③'!Y61</f>
        <v>***</v>
      </c>
      <c r="Z51" s="680" t="str">
        <f>'２①②③、３②（再掲）、４②③'!Z61</f>
        <v>***</v>
      </c>
      <c r="AA51" s="680" t="str">
        <f>'２①②③、３②（再掲）、４②③'!AA61</f>
        <v>***</v>
      </c>
      <c r="AB51" s="680" t="str">
        <f>'２①②③、３②（再掲）、４②③'!AB61</f>
        <v>***</v>
      </c>
      <c r="AC51" s="677" t="str">
        <f>'２①②③、３②（再掲）、４②③'!AC61</f>
        <v>***</v>
      </c>
      <c r="AD51" s="680" t="str">
        <f>'２①②③、３②（再掲）、４②③'!AD61</f>
        <v>***</v>
      </c>
      <c r="AE51" s="934" t="str">
        <f>'２①②③、３②（再掲）、４②③'!AE61</f>
        <v>***</v>
      </c>
      <c r="AF51" s="925" t="str">
        <f>'２①②③、３②（再掲）、４②③'!AF61</f>
        <v>***</v>
      </c>
      <c r="AG51" s="680" t="str">
        <f>'２①②③、３②（再掲）、４②③'!AG61</f>
        <v>***</v>
      </c>
      <c r="AH51" s="680" t="str">
        <f>'２①②③、３②（再掲）、４②③'!AH61</f>
        <v>***</v>
      </c>
      <c r="AI51" s="747" t="str">
        <f>'２①②③、３②（再掲）、４②③'!AI61</f>
        <v>***</v>
      </c>
      <c r="AJ51" s="680" t="str">
        <f>'２①②③、３②（再掲）、４②③'!AJ61</f>
        <v>***</v>
      </c>
      <c r="AK51" s="748" t="str">
        <f>'２①②③、３②（再掲）、４②③'!AK61</f>
        <v>***</v>
      </c>
      <c r="AL51" s="682" t="str">
        <f>'２①②③、３②（再掲）、４②③'!AL61</f>
        <v>***</v>
      </c>
      <c r="AM51" s="680" t="str">
        <f>'２①②③、３②（再掲）、４②③'!AM61</f>
        <v>***</v>
      </c>
      <c r="AN51" s="748" t="str">
        <f>'２①②③、３②（再掲）、４②③'!AN61</f>
        <v>***</v>
      </c>
      <c r="AO51" s="673" t="str">
        <f>'２①②③、３②（再掲）、４②③'!AO61</f>
        <v>***</v>
      </c>
      <c r="AP51" s="680" t="str">
        <f>'２①②③、３②（再掲）、４②③'!AP61</f>
        <v>***</v>
      </c>
      <c r="AQ51" s="935" t="str">
        <f>'２①②③、３②（再掲）、４②③'!AQ61</f>
        <v>***</v>
      </c>
      <c r="AR51" s="680" t="str">
        <f>'２①②③、３②（再掲）、４②③'!AR61</f>
        <v>***</v>
      </c>
      <c r="AS51" s="935" t="str">
        <f>'２①②③、３②（再掲）、４②③'!AS61</f>
        <v>***</v>
      </c>
      <c r="AT51" s="925" t="str">
        <f>'２①②③、３②（再掲）、４②③'!AT61</f>
        <v>***</v>
      </c>
      <c r="AU51" s="680" t="str">
        <f>'２①②③、３②（再掲）、４②③'!AU61</f>
        <v>***</v>
      </c>
      <c r="AV51" s="677" t="str">
        <f>'２①②③、３②（再掲）、４②③'!AV61</f>
        <v>***</v>
      </c>
      <c r="AW51" s="936" t="str">
        <f>'２①②③、３②（再掲）、４②③'!AW61</f>
        <v>***</v>
      </c>
      <c r="AX51" s="937" t="str">
        <f>'２①②③、３②（再掲）、４②③'!AX61</f>
        <v>***</v>
      </c>
      <c r="AY51" s="925" t="str">
        <f>'２①②③、３②（再掲）、４②③'!AY61</f>
        <v>***</v>
      </c>
      <c r="AZ51" s="789" t="str">
        <f>'２①②③、３②（再掲）、４②③'!AZ61</f>
        <v>***</v>
      </c>
      <c r="BA51" s="925" t="str">
        <f>'２①②③、３②（再掲）、４②③'!BA61</f>
        <v>***</v>
      </c>
      <c r="BB51" s="925" t="str">
        <f>'２①②③、３②（再掲）、４②③'!BB61</f>
        <v>***</v>
      </c>
      <c r="BC51" s="938" t="str">
        <f>'２①②③、３②（再掲）、４②③'!BC61</f>
        <v>***</v>
      </c>
      <c r="BD51" s="673">
        <f>'２①②③、３②（再掲）、４②③'!BD61</f>
        <v>0</v>
      </c>
      <c r="BE51" s="680">
        <f>'２①②③、３②（再掲）、４②③'!BE61</f>
        <v>0</v>
      </c>
      <c r="BF51" s="939">
        <f>'２①②③、３②（再掲）、４②③'!BF61</f>
        <v>0</v>
      </c>
      <c r="BG51" s="937">
        <f>'２①②③、３②（再掲）、４②③'!BG61</f>
        <v>0</v>
      </c>
      <c r="BH51" s="925" t="str">
        <f>'２①②③、３②（再掲）、４②③'!BH61</f>
        <v>***</v>
      </c>
      <c r="BI51" s="940">
        <f>'２①②③、３②（再掲）、４②③'!BI61</f>
        <v>0</v>
      </c>
      <c r="BJ51" s="925">
        <f>'２①②③、３②（再掲）、４②③'!BJ61</f>
        <v>0</v>
      </c>
      <c r="BK51" s="789">
        <f>'２①②③、３②（再掲）、４②③'!BK61</f>
        <v>0</v>
      </c>
      <c r="BL51" s="925">
        <f>'２①②③、３②（再掲）、４②③'!BL61</f>
        <v>0</v>
      </c>
      <c r="BM51" s="925" t="str">
        <f>'２①②③、３②（再掲）、４②③'!BM61</f>
        <v>***</v>
      </c>
      <c r="BN51" s="750" t="str">
        <f>'２①②③、３②（再掲）、４②③'!BN61</f>
        <v>***</v>
      </c>
      <c r="BO51" s="788" t="str">
        <f>'２①②③、３②（再掲）、４②③'!BO61</f>
        <v>***</v>
      </c>
      <c r="BP51" s="680" t="str">
        <f>'２①②③、３②（再掲）、４②③'!BP61</f>
        <v>***</v>
      </c>
      <c r="BQ51" s="680" t="str">
        <f>'２①②③、３②（再掲）、４②③'!BQ61</f>
        <v>***</v>
      </c>
      <c r="BR51" s="680" t="str">
        <f>'２①②③、３②（再掲）、４②③'!BR61</f>
        <v>***</v>
      </c>
      <c r="BS51" s="677" t="str">
        <f>'２①②③、３②（再掲）、４②③'!BS61</f>
        <v>***</v>
      </c>
      <c r="BT51" s="680" t="str">
        <f>'２①②③、３②（再掲）、４②③'!BT61</f>
        <v>***</v>
      </c>
      <c r="BU51" s="680" t="str">
        <f>'２①②③、３②（再掲）、４②③'!BU61</f>
        <v>***</v>
      </c>
      <c r="BV51" s="677" t="str">
        <f>'２①②③、３②（再掲）、４②③'!BV61</f>
        <v>***</v>
      </c>
      <c r="BW51" s="680" t="str">
        <f>'２①②③、３②（再掲）、４②③'!BW61</f>
        <v>***</v>
      </c>
      <c r="BX51" s="680" t="str">
        <f>'２①②③、３②（再掲）、４②③'!BX61</f>
        <v>***</v>
      </c>
      <c r="BY51" s="933" t="str">
        <f>'２①②③、３②（再掲）、４②③'!BY61</f>
        <v>***</v>
      </c>
      <c r="BZ51" s="680" t="str">
        <f>'２①②③、３②（再掲）、４②③'!BZ61</f>
        <v>***</v>
      </c>
      <c r="CA51" s="789" t="str">
        <f>'２①②③、３②（再掲）、４②③'!CA61</f>
        <v>***</v>
      </c>
      <c r="CB51" s="680" t="str">
        <f>'２①②③、３②（再掲）、４②③'!CB61</f>
        <v>***</v>
      </c>
      <c r="CC51" s="667" t="str">
        <f>'２①②③、３②（再掲）、４②③'!CC61</f>
        <v>***</v>
      </c>
      <c r="CD51" s="941" t="str">
        <f>'２①②③、３②（再掲）、４②③'!CD61</f>
        <v>***</v>
      </c>
      <c r="CE51" s="630" t="str">
        <f>'２①②③、３②（再掲）、４②③'!CE61</f>
        <v>-</v>
      </c>
      <c r="CF51" s="633" t="str">
        <f>'２①②③、３②（再掲）、４②③'!CF61</f>
        <v>-</v>
      </c>
      <c r="CG51" s="952" t="str">
        <f>'２①②③、３②（再掲）、４②③'!$A$1</f>
        <v>Ver 06.00</v>
      </c>
    </row>
    <row r="52" spans="1:87" s="410" customFormat="1" ht="18.75" customHeight="1">
      <c r="A52" s="658" t="str">
        <f>'２①②③、３②（再掲）、４②③'!A62</f>
        <v/>
      </c>
      <c r="B52" s="662" t="str">
        <f>'２①②③、３②（再掲）、４②③'!B62</f>
        <v/>
      </c>
      <c r="C52" s="665" t="str">
        <f>'２①②③、３②（再掲）、４②③'!C62</f>
        <v/>
      </c>
      <c r="D52" s="662" t="str">
        <f>'２①②③、３②（再掲）、４②③'!D62</f>
        <v/>
      </c>
      <c r="E52" s="632" t="str">
        <f>'２①②③、３②（再掲）、４②③'!E62</f>
        <v/>
      </c>
      <c r="F52" s="665">
        <f>'２①②③、３②（再掲）、４②③'!F62</f>
        <v>0</v>
      </c>
      <c r="G52" s="662">
        <f>'２①②③、３②（再掲）、４②③'!G62</f>
        <v>0</v>
      </c>
      <c r="H52" s="959" t="str">
        <f>'２①②③、３②（再掲）、４②③'!H62</f>
        <v>***</v>
      </c>
      <c r="I52" s="951" t="str">
        <f>'２①②③、３②（再掲）、４②③'!I62</f>
        <v>事業</v>
      </c>
      <c r="J52" s="673" t="str">
        <f>'２①②③、３②（再掲）、４②③'!J62</f>
        <v>***</v>
      </c>
      <c r="K52" s="680" t="str">
        <f>'２①②③、３②（再掲）、４②③'!K62</f>
        <v>***</v>
      </c>
      <c r="L52" s="680" t="str">
        <f>'２①②③、３②（再掲）、４②③'!L62</f>
        <v>***</v>
      </c>
      <c r="M52" s="680" t="str">
        <f>'２①②③、３②（再掲）、４②③'!M62</f>
        <v>***</v>
      </c>
      <c r="N52" s="680" t="str">
        <f>'２①②③、３②（再掲）、４②③'!N62</f>
        <v>***</v>
      </c>
      <c r="O52" s="787" t="str">
        <f>'２①②③、３②（再掲）、４②③'!O62</f>
        <v>***</v>
      </c>
      <c r="P52" s="933" t="str">
        <f>'２①②③、３②（再掲）、４②③'!P62</f>
        <v>***</v>
      </c>
      <c r="Q52" s="925" t="str">
        <f>'２①②③、３②（再掲）、４②③'!Q62</f>
        <v>***</v>
      </c>
      <c r="R52" s="680" t="str">
        <f>'２①②③、３②（再掲）、４②③'!R62</f>
        <v>***</v>
      </c>
      <c r="S52" s="677" t="str">
        <f>'２①②③、３②（再掲）、４②③'!S62</f>
        <v>***</v>
      </c>
      <c r="T52" s="680" t="str">
        <f>'２①②③、３②（再掲）、４②③'!T62</f>
        <v>***</v>
      </c>
      <c r="U52" s="680" t="str">
        <f>'２①②③、３②（再掲）、４②③'!U62</f>
        <v>***</v>
      </c>
      <c r="V52" s="680" t="str">
        <f>'２①②③、３②（再掲）、４②③'!V62</f>
        <v>***</v>
      </c>
      <c r="W52" s="925" t="str">
        <f>'２①②③、３②（再掲）、４②③'!W62</f>
        <v>***</v>
      </c>
      <c r="X52" s="925" t="str">
        <f>'２①②③、３②（再掲）、４②③'!X62</f>
        <v>***</v>
      </c>
      <c r="Y52" s="925" t="str">
        <f>'２①②③、３②（再掲）、４②③'!Y62</f>
        <v>***</v>
      </c>
      <c r="Z52" s="680" t="str">
        <f>'２①②③、３②（再掲）、４②③'!Z62</f>
        <v>***</v>
      </c>
      <c r="AA52" s="680" t="str">
        <f>'２①②③、３②（再掲）、４②③'!AA62</f>
        <v>***</v>
      </c>
      <c r="AB52" s="680" t="str">
        <f>'２①②③、３②（再掲）、４②③'!AB62</f>
        <v>***</v>
      </c>
      <c r="AC52" s="677" t="str">
        <f>'２①②③、３②（再掲）、４②③'!AC62</f>
        <v>***</v>
      </c>
      <c r="AD52" s="680" t="str">
        <f>'２①②③、３②（再掲）、４②③'!AD62</f>
        <v>***</v>
      </c>
      <c r="AE52" s="934" t="str">
        <f>'２①②③、３②（再掲）、４②③'!AE62</f>
        <v>***</v>
      </c>
      <c r="AF52" s="925" t="str">
        <f>'２①②③、３②（再掲）、４②③'!AF62</f>
        <v>***</v>
      </c>
      <c r="AG52" s="680" t="str">
        <f>'２①②③、３②（再掲）、４②③'!AG62</f>
        <v>***</v>
      </c>
      <c r="AH52" s="680" t="str">
        <f>'２①②③、３②（再掲）、４②③'!AH62</f>
        <v>***</v>
      </c>
      <c r="AI52" s="747" t="str">
        <f>'２①②③、３②（再掲）、４②③'!AI62</f>
        <v>***</v>
      </c>
      <c r="AJ52" s="680" t="str">
        <f>'２①②③、３②（再掲）、４②③'!AJ62</f>
        <v>***</v>
      </c>
      <c r="AK52" s="748" t="str">
        <f>'２①②③、３②（再掲）、４②③'!AK62</f>
        <v>***</v>
      </c>
      <c r="AL52" s="682" t="str">
        <f>'２①②③、３②（再掲）、４②③'!AL62</f>
        <v>***</v>
      </c>
      <c r="AM52" s="680" t="str">
        <f>'２①②③、３②（再掲）、４②③'!AM62</f>
        <v>***</v>
      </c>
      <c r="AN52" s="748" t="str">
        <f>'２①②③、３②（再掲）、４②③'!AN62</f>
        <v>***</v>
      </c>
      <c r="AO52" s="673" t="str">
        <f>'２①②③、３②（再掲）、４②③'!AO62</f>
        <v>***</v>
      </c>
      <c r="AP52" s="680" t="str">
        <f>'２①②③、３②（再掲）、４②③'!AP62</f>
        <v>***</v>
      </c>
      <c r="AQ52" s="935" t="str">
        <f>'２①②③、３②（再掲）、４②③'!AQ62</f>
        <v>***</v>
      </c>
      <c r="AR52" s="680" t="str">
        <f>'２①②③、３②（再掲）、４②③'!AR62</f>
        <v>***</v>
      </c>
      <c r="AS52" s="935" t="str">
        <f>'２①②③、３②（再掲）、４②③'!AS62</f>
        <v>***</v>
      </c>
      <c r="AT52" s="925" t="str">
        <f>'２①②③、３②（再掲）、４②③'!AT62</f>
        <v>***</v>
      </c>
      <c r="AU52" s="680" t="str">
        <f>'２①②③、３②（再掲）、４②③'!AU62</f>
        <v>***</v>
      </c>
      <c r="AV52" s="677" t="str">
        <f>'２①②③、３②（再掲）、４②③'!AV62</f>
        <v>***</v>
      </c>
      <c r="AW52" s="936" t="str">
        <f>'２①②③、３②（再掲）、４②③'!AW62</f>
        <v>***</v>
      </c>
      <c r="AX52" s="937" t="str">
        <f>'２①②③、３②（再掲）、４②③'!AX62</f>
        <v>***</v>
      </c>
      <c r="AY52" s="925" t="str">
        <f>'２①②③、３②（再掲）、４②③'!AY62</f>
        <v>***</v>
      </c>
      <c r="AZ52" s="789" t="str">
        <f>'２①②③、３②（再掲）、４②③'!AZ62</f>
        <v>***</v>
      </c>
      <c r="BA52" s="925" t="str">
        <f>'２①②③、３②（再掲）、４②③'!BA62</f>
        <v>***</v>
      </c>
      <c r="BB52" s="925" t="str">
        <f>'２①②③、３②（再掲）、４②③'!BB62</f>
        <v>***</v>
      </c>
      <c r="BC52" s="938" t="str">
        <f>'２①②③、３②（再掲）、４②③'!BC62</f>
        <v>***</v>
      </c>
      <c r="BD52" s="673">
        <f>'２①②③、３②（再掲）、４②③'!BD62</f>
        <v>0</v>
      </c>
      <c r="BE52" s="680">
        <f>'２①②③、３②（再掲）、４②③'!BE62</f>
        <v>0</v>
      </c>
      <c r="BF52" s="939">
        <f>'２①②③、３②（再掲）、４②③'!BF62</f>
        <v>0</v>
      </c>
      <c r="BG52" s="937">
        <f>'２①②③、３②（再掲）、４②③'!BG62</f>
        <v>0</v>
      </c>
      <c r="BH52" s="925" t="str">
        <f>'２①②③、３②（再掲）、４②③'!BH62</f>
        <v>***</v>
      </c>
      <c r="BI52" s="940">
        <f>'２①②③、３②（再掲）、４②③'!BI62</f>
        <v>0</v>
      </c>
      <c r="BJ52" s="925">
        <f>'２①②③、３②（再掲）、４②③'!BJ62</f>
        <v>0</v>
      </c>
      <c r="BK52" s="789">
        <f>'２①②③、３②（再掲）、４②③'!BK62</f>
        <v>0</v>
      </c>
      <c r="BL52" s="925">
        <f>'２①②③、３②（再掲）、４②③'!BL62</f>
        <v>0</v>
      </c>
      <c r="BM52" s="925" t="str">
        <f>'２①②③、３②（再掲）、４②③'!BM62</f>
        <v>***</v>
      </c>
      <c r="BN52" s="750" t="str">
        <f>'２①②③、３②（再掲）、４②③'!BN62</f>
        <v>***</v>
      </c>
      <c r="BO52" s="788" t="str">
        <f>'２①②③、３②（再掲）、４②③'!BO62</f>
        <v>***</v>
      </c>
      <c r="BP52" s="680" t="str">
        <f>'２①②③、３②（再掲）、４②③'!BP62</f>
        <v>***</v>
      </c>
      <c r="BQ52" s="787" t="str">
        <f>'２①②③、３②（再掲）、４②③'!BQ62</f>
        <v>***</v>
      </c>
      <c r="BR52" s="787" t="str">
        <f>'２①②③、３②（再掲）、４②③'!BR62</f>
        <v>***</v>
      </c>
      <c r="BS52" s="677" t="str">
        <f>'２①②③、３②（再掲）、４②③'!BS62</f>
        <v>***</v>
      </c>
      <c r="BT52" s="680" t="str">
        <f>'２①②③、３②（再掲）、４②③'!BT62</f>
        <v>***</v>
      </c>
      <c r="BU52" s="680" t="str">
        <f>'２①②③、３②（再掲）、４②③'!BU62</f>
        <v>***</v>
      </c>
      <c r="BV52" s="677" t="str">
        <f>'２①②③、３②（再掲）、４②③'!BV62</f>
        <v>***</v>
      </c>
      <c r="BW52" s="680" t="str">
        <f>'２①②③、３②（再掲）、４②③'!BW62</f>
        <v>***</v>
      </c>
      <c r="BX52" s="680" t="str">
        <f>'２①②③、３②（再掲）、４②③'!BX62</f>
        <v>***</v>
      </c>
      <c r="BY52" s="933" t="str">
        <f>'２①②③、３②（再掲）、４②③'!BY62</f>
        <v>***</v>
      </c>
      <c r="BZ52" s="680" t="str">
        <f>'２①②③、３②（再掲）、４②③'!BZ62</f>
        <v>***</v>
      </c>
      <c r="CA52" s="789" t="str">
        <f>'２①②③、３②（再掲）、４②③'!CA62</f>
        <v>***</v>
      </c>
      <c r="CB52" s="680" t="str">
        <f>'２①②③、３②（再掲）、４②③'!CB62</f>
        <v>***</v>
      </c>
      <c r="CC52" s="667" t="str">
        <f>'２①②③、３②（再掲）、４②③'!CC62</f>
        <v>***</v>
      </c>
      <c r="CD52" s="941" t="str">
        <f>'２①②③、３②（再掲）、４②③'!CD62</f>
        <v>***</v>
      </c>
      <c r="CE52" s="630" t="str">
        <f>'２①②③、３②（再掲）、４②③'!CE62</f>
        <v>-</v>
      </c>
      <c r="CF52" s="633" t="str">
        <f>'２①②③、３②（再掲）、４②③'!CF62</f>
        <v>-</v>
      </c>
      <c r="CG52" s="952" t="str">
        <f>'２①②③、３②（再掲）、４②③'!$A$1</f>
        <v>Ver 06.00</v>
      </c>
    </row>
    <row r="53" spans="1:87" s="410" customFormat="1" ht="18.75" customHeight="1">
      <c r="A53" s="658" t="str">
        <f>'２①②③、３②（再掲）、４②③'!A63</f>
        <v/>
      </c>
      <c r="B53" s="662" t="str">
        <f>'２①②③、３②（再掲）、４②③'!B63</f>
        <v/>
      </c>
      <c r="C53" s="665" t="str">
        <f>'２①②③、３②（再掲）、４②③'!C63</f>
        <v/>
      </c>
      <c r="D53" s="662" t="str">
        <f>'２①②③、３②（再掲）、４②③'!D63</f>
        <v/>
      </c>
      <c r="E53" s="632" t="str">
        <f>'２①②③、３②（再掲）、４②③'!E63</f>
        <v/>
      </c>
      <c r="F53" s="665">
        <f>'２①②③、３②（再掲）、４②③'!F63</f>
        <v>0</v>
      </c>
      <c r="G53" s="662">
        <f>'２①②③、３②（再掲）、４②③'!G63</f>
        <v>0</v>
      </c>
      <c r="H53" s="959" t="str">
        <f>'２①②③、３②（再掲）、４②③'!H63</f>
        <v>***</v>
      </c>
      <c r="I53" s="951" t="str">
        <f>'２①②③、３②（再掲）、４②③'!I63</f>
        <v>事業</v>
      </c>
      <c r="J53" s="673" t="str">
        <f>'２①②③、３②（再掲）、４②③'!J63</f>
        <v>***</v>
      </c>
      <c r="K53" s="680" t="str">
        <f>'２①②③、３②（再掲）、４②③'!K63</f>
        <v>***</v>
      </c>
      <c r="L53" s="680" t="str">
        <f>'２①②③、３②（再掲）、４②③'!L63</f>
        <v>***</v>
      </c>
      <c r="M53" s="680" t="str">
        <f>'２①②③、３②（再掲）、４②③'!M63</f>
        <v>***</v>
      </c>
      <c r="N53" s="680" t="str">
        <f>'２①②③、３②（再掲）、４②③'!N63</f>
        <v>***</v>
      </c>
      <c r="O53" s="680" t="str">
        <f>'２①②③、３②（再掲）、４②③'!O63</f>
        <v>***</v>
      </c>
      <c r="P53" s="933" t="str">
        <f>'２①②③、３②（再掲）、４②③'!P63</f>
        <v>***</v>
      </c>
      <c r="Q53" s="925" t="str">
        <f>'２①②③、３②（再掲）、４②③'!Q63</f>
        <v>***</v>
      </c>
      <c r="R53" s="680" t="str">
        <f>'２①②③、３②（再掲）、４②③'!R63</f>
        <v>***</v>
      </c>
      <c r="S53" s="677" t="str">
        <f>'２①②③、３②（再掲）、４②③'!S63</f>
        <v>***</v>
      </c>
      <c r="T53" s="680" t="str">
        <f>'２①②③、３②（再掲）、４②③'!T63</f>
        <v>***</v>
      </c>
      <c r="U53" s="680" t="str">
        <f>'２①②③、３②（再掲）、４②③'!U63</f>
        <v>***</v>
      </c>
      <c r="V53" s="680" t="str">
        <f>'２①②③、３②（再掲）、４②③'!V63</f>
        <v>***</v>
      </c>
      <c r="W53" s="925" t="str">
        <f>'２①②③、３②（再掲）、４②③'!W63</f>
        <v>***</v>
      </c>
      <c r="X53" s="925" t="str">
        <f>'２①②③、３②（再掲）、４②③'!X63</f>
        <v>***</v>
      </c>
      <c r="Y53" s="925" t="str">
        <f>'２①②③、３②（再掲）、４②③'!Y63</f>
        <v>***</v>
      </c>
      <c r="Z53" s="680" t="str">
        <f>'２①②③、３②（再掲）、４②③'!Z63</f>
        <v>***</v>
      </c>
      <c r="AA53" s="680" t="str">
        <f>'２①②③、３②（再掲）、４②③'!AA63</f>
        <v>***</v>
      </c>
      <c r="AB53" s="680" t="str">
        <f>'２①②③、３②（再掲）、４②③'!AB63</f>
        <v>***</v>
      </c>
      <c r="AC53" s="677" t="str">
        <f>'２①②③、３②（再掲）、４②③'!AC63</f>
        <v>***</v>
      </c>
      <c r="AD53" s="680" t="str">
        <f>'２①②③、３②（再掲）、４②③'!AD63</f>
        <v>***</v>
      </c>
      <c r="AE53" s="934" t="str">
        <f>'２①②③、３②（再掲）、４②③'!AE63</f>
        <v>***</v>
      </c>
      <c r="AF53" s="925" t="str">
        <f>'２①②③、３②（再掲）、４②③'!AF63</f>
        <v>***</v>
      </c>
      <c r="AG53" s="680" t="str">
        <f>'２①②③、３②（再掲）、４②③'!AG63</f>
        <v>***</v>
      </c>
      <c r="AH53" s="680" t="str">
        <f>'２①②③、３②（再掲）、４②③'!AH63</f>
        <v>***</v>
      </c>
      <c r="AI53" s="747" t="str">
        <f>'２①②③、３②（再掲）、４②③'!AI63</f>
        <v>***</v>
      </c>
      <c r="AJ53" s="680" t="str">
        <f>'２①②③、３②（再掲）、４②③'!AJ63</f>
        <v>***</v>
      </c>
      <c r="AK53" s="748" t="str">
        <f>'２①②③、３②（再掲）、４②③'!AK63</f>
        <v>***</v>
      </c>
      <c r="AL53" s="682" t="str">
        <f>'２①②③、３②（再掲）、４②③'!AL63</f>
        <v>***</v>
      </c>
      <c r="AM53" s="680" t="str">
        <f>'２①②③、３②（再掲）、４②③'!AM63</f>
        <v>***</v>
      </c>
      <c r="AN53" s="748" t="str">
        <f>'２①②③、３②（再掲）、４②③'!AN63</f>
        <v>***</v>
      </c>
      <c r="AO53" s="673" t="str">
        <f>'２①②③、３②（再掲）、４②③'!AO63</f>
        <v>***</v>
      </c>
      <c r="AP53" s="680" t="str">
        <f>'２①②③、３②（再掲）、４②③'!AP63</f>
        <v>***</v>
      </c>
      <c r="AQ53" s="935" t="str">
        <f>'２①②③、３②（再掲）、４②③'!AQ63</f>
        <v>***</v>
      </c>
      <c r="AR53" s="680" t="str">
        <f>'２①②③、３②（再掲）、４②③'!AR63</f>
        <v>***</v>
      </c>
      <c r="AS53" s="935" t="str">
        <f>'２①②③、３②（再掲）、４②③'!AS63</f>
        <v>***</v>
      </c>
      <c r="AT53" s="925" t="str">
        <f>'２①②③、３②（再掲）、４②③'!AT63</f>
        <v>***</v>
      </c>
      <c r="AU53" s="680" t="str">
        <f>'２①②③、３②（再掲）、４②③'!AU63</f>
        <v>***</v>
      </c>
      <c r="AV53" s="677" t="str">
        <f>'２①②③、３②（再掲）、４②③'!AV63</f>
        <v>***</v>
      </c>
      <c r="AW53" s="936" t="str">
        <f>'２①②③、３②（再掲）、４②③'!AW63</f>
        <v>***</v>
      </c>
      <c r="AX53" s="937" t="str">
        <f>'２①②③、３②（再掲）、４②③'!AX63</f>
        <v>***</v>
      </c>
      <c r="AY53" s="925" t="str">
        <f>'２①②③、３②（再掲）、４②③'!AY63</f>
        <v>***</v>
      </c>
      <c r="AZ53" s="789" t="str">
        <f>'２①②③、３②（再掲）、４②③'!AZ63</f>
        <v>***</v>
      </c>
      <c r="BA53" s="925" t="str">
        <f>'２①②③、３②（再掲）、４②③'!BA63</f>
        <v>***</v>
      </c>
      <c r="BB53" s="925" t="str">
        <f>'２①②③、３②（再掲）、４②③'!BB63</f>
        <v>***</v>
      </c>
      <c r="BC53" s="938" t="str">
        <f>'２①②③、３②（再掲）、４②③'!BC63</f>
        <v>***</v>
      </c>
      <c r="BD53" s="673">
        <f>'２①②③、３②（再掲）、４②③'!BD63</f>
        <v>0</v>
      </c>
      <c r="BE53" s="680">
        <f>'２①②③、３②（再掲）、４②③'!BE63</f>
        <v>0</v>
      </c>
      <c r="BF53" s="939">
        <f>'２①②③、３②（再掲）、４②③'!BF63</f>
        <v>0</v>
      </c>
      <c r="BG53" s="937">
        <f>'２①②③、３②（再掲）、４②③'!BG63</f>
        <v>0</v>
      </c>
      <c r="BH53" s="925" t="str">
        <f>'２①②③、３②（再掲）、４②③'!BH63</f>
        <v>***</v>
      </c>
      <c r="BI53" s="940">
        <f>'２①②③、３②（再掲）、４②③'!BI63</f>
        <v>0</v>
      </c>
      <c r="BJ53" s="925">
        <f>'２①②③、３②（再掲）、４②③'!BJ63</f>
        <v>0</v>
      </c>
      <c r="BK53" s="789">
        <f>'２①②③、３②（再掲）、４②③'!BK63</f>
        <v>0</v>
      </c>
      <c r="BL53" s="925">
        <f>'２①②③、３②（再掲）、４②③'!BL63</f>
        <v>0</v>
      </c>
      <c r="BM53" s="925" t="str">
        <f>'２①②③、３②（再掲）、４②③'!BM63</f>
        <v>***</v>
      </c>
      <c r="BN53" s="750" t="str">
        <f>'２①②③、３②（再掲）、４②③'!BN63</f>
        <v>***</v>
      </c>
      <c r="BO53" s="788" t="str">
        <f>'２①②③、３②（再掲）、４②③'!BO63</f>
        <v>***</v>
      </c>
      <c r="BP53" s="680" t="str">
        <f>'２①②③、３②（再掲）、４②③'!BP63</f>
        <v>***</v>
      </c>
      <c r="BQ53" s="680" t="str">
        <f>'２①②③、３②（再掲）、４②③'!BQ63</f>
        <v>***</v>
      </c>
      <c r="BR53" s="680" t="str">
        <f>'２①②③、３②（再掲）、４②③'!BR63</f>
        <v>***</v>
      </c>
      <c r="BS53" s="677" t="str">
        <f>'２①②③、３②（再掲）、４②③'!BS63</f>
        <v>***</v>
      </c>
      <c r="BT53" s="680" t="str">
        <f>'２①②③、３②（再掲）、４②③'!BT63</f>
        <v>***</v>
      </c>
      <c r="BU53" s="680" t="str">
        <f>'２①②③、３②（再掲）、４②③'!BU63</f>
        <v>***</v>
      </c>
      <c r="BV53" s="677" t="str">
        <f>'２①②③、３②（再掲）、４②③'!BV63</f>
        <v>***</v>
      </c>
      <c r="BW53" s="680" t="str">
        <f>'２①②③、３②（再掲）、４②③'!BW63</f>
        <v>***</v>
      </c>
      <c r="BX53" s="680" t="str">
        <f>'２①②③、３②（再掲）、４②③'!BX63</f>
        <v>***</v>
      </c>
      <c r="BY53" s="933" t="str">
        <f>'２①②③、３②（再掲）、４②③'!BY63</f>
        <v>***</v>
      </c>
      <c r="BZ53" s="680" t="str">
        <f>'２①②③、３②（再掲）、４②③'!BZ63</f>
        <v>***</v>
      </c>
      <c r="CA53" s="789" t="str">
        <f>'２①②③、３②（再掲）、４②③'!CA63</f>
        <v>***</v>
      </c>
      <c r="CB53" s="680" t="str">
        <f>'２①②③、３②（再掲）、４②③'!CB63</f>
        <v>***</v>
      </c>
      <c r="CC53" s="667" t="str">
        <f>'２①②③、３②（再掲）、４②③'!CC63</f>
        <v>***</v>
      </c>
      <c r="CD53" s="941" t="str">
        <f>'２①②③、３②（再掲）、４②③'!CD63</f>
        <v>***</v>
      </c>
      <c r="CE53" s="630" t="str">
        <f>'２①②③、３②（再掲）、４②③'!CE63</f>
        <v>-</v>
      </c>
      <c r="CF53" s="633" t="str">
        <f>'２①②③、３②（再掲）、４②③'!CF63</f>
        <v>-</v>
      </c>
      <c r="CG53" s="952" t="str">
        <f>'２①②③、３②（再掲）、４②③'!$A$1</f>
        <v>Ver 06.00</v>
      </c>
    </row>
    <row r="54" spans="1:87" s="410" customFormat="1" ht="18.75" customHeight="1">
      <c r="A54" s="658" t="str">
        <f>'２①②③、３②（再掲）、４②③'!A64</f>
        <v/>
      </c>
      <c r="B54" s="662" t="str">
        <f>'２①②③、３②（再掲）、４②③'!B64</f>
        <v/>
      </c>
      <c r="C54" s="665" t="str">
        <f>'２①②③、３②（再掲）、４②③'!C64</f>
        <v/>
      </c>
      <c r="D54" s="662" t="str">
        <f>'２①②③、３②（再掲）、４②③'!D64</f>
        <v/>
      </c>
      <c r="E54" s="632" t="str">
        <f>'２①②③、３②（再掲）、４②③'!E64</f>
        <v/>
      </c>
      <c r="F54" s="665">
        <f>'２①②③、３②（再掲）、４②③'!F64</f>
        <v>0</v>
      </c>
      <c r="G54" s="662">
        <f>'２①②③、３②（再掲）、４②③'!G64</f>
        <v>0</v>
      </c>
      <c r="H54" s="959" t="str">
        <f>'２①②③、３②（再掲）、４②③'!H64</f>
        <v>***</v>
      </c>
      <c r="I54" s="951" t="str">
        <f>'２①②③、３②（再掲）、４②③'!I64</f>
        <v>事業</v>
      </c>
      <c r="J54" s="673" t="str">
        <f>'２①②③、３②（再掲）、４②③'!J64</f>
        <v>***</v>
      </c>
      <c r="K54" s="680" t="str">
        <f>'２①②③、３②（再掲）、４②③'!K64</f>
        <v>***</v>
      </c>
      <c r="L54" s="680" t="str">
        <f>'２①②③、３②（再掲）、４②③'!L64</f>
        <v>***</v>
      </c>
      <c r="M54" s="680" t="str">
        <f>'２①②③、３②（再掲）、４②③'!M64</f>
        <v>***</v>
      </c>
      <c r="N54" s="680" t="str">
        <f>'２①②③、３②（再掲）、４②③'!N64</f>
        <v>***</v>
      </c>
      <c r="O54" s="787" t="str">
        <f>'２①②③、３②（再掲）、４②③'!O64</f>
        <v>***</v>
      </c>
      <c r="P54" s="933" t="str">
        <f>'２①②③、３②（再掲）、４②③'!P64</f>
        <v>***</v>
      </c>
      <c r="Q54" s="925" t="str">
        <f>'２①②③、３②（再掲）、４②③'!Q64</f>
        <v>***</v>
      </c>
      <c r="R54" s="680" t="str">
        <f>'２①②③、３②（再掲）、４②③'!R64</f>
        <v>***</v>
      </c>
      <c r="S54" s="677" t="str">
        <f>'２①②③、３②（再掲）、４②③'!S64</f>
        <v>***</v>
      </c>
      <c r="T54" s="680" t="str">
        <f>'２①②③、３②（再掲）、４②③'!T64</f>
        <v>***</v>
      </c>
      <c r="U54" s="680" t="str">
        <f>'２①②③、３②（再掲）、４②③'!U64</f>
        <v>***</v>
      </c>
      <c r="V54" s="680" t="str">
        <f>'２①②③、３②（再掲）、４②③'!V64</f>
        <v>***</v>
      </c>
      <c r="W54" s="925" t="str">
        <f>'２①②③、３②（再掲）、４②③'!W64</f>
        <v>***</v>
      </c>
      <c r="X54" s="925" t="str">
        <f>'２①②③、３②（再掲）、４②③'!X64</f>
        <v>***</v>
      </c>
      <c r="Y54" s="925" t="str">
        <f>'２①②③、３②（再掲）、４②③'!Y64</f>
        <v>***</v>
      </c>
      <c r="Z54" s="680" t="str">
        <f>'２①②③、３②（再掲）、４②③'!Z64</f>
        <v>***</v>
      </c>
      <c r="AA54" s="680" t="str">
        <f>'２①②③、３②（再掲）、４②③'!AA64</f>
        <v>***</v>
      </c>
      <c r="AB54" s="680" t="str">
        <f>'２①②③、３②（再掲）、４②③'!AB64</f>
        <v>***</v>
      </c>
      <c r="AC54" s="677" t="str">
        <f>'２①②③、３②（再掲）、４②③'!AC64</f>
        <v>***</v>
      </c>
      <c r="AD54" s="680" t="str">
        <f>'２①②③、３②（再掲）、４②③'!AD64</f>
        <v>***</v>
      </c>
      <c r="AE54" s="934" t="str">
        <f>'２①②③、３②（再掲）、４②③'!AE64</f>
        <v>***</v>
      </c>
      <c r="AF54" s="925" t="str">
        <f>'２①②③、３②（再掲）、４②③'!AF64</f>
        <v>***</v>
      </c>
      <c r="AG54" s="680" t="str">
        <f>'２①②③、３②（再掲）、４②③'!AG64</f>
        <v>***</v>
      </c>
      <c r="AH54" s="680" t="str">
        <f>'２①②③、３②（再掲）、４②③'!AH64</f>
        <v>***</v>
      </c>
      <c r="AI54" s="747" t="str">
        <f>'２①②③、３②（再掲）、４②③'!AI64</f>
        <v>***</v>
      </c>
      <c r="AJ54" s="680" t="str">
        <f>'２①②③、３②（再掲）、４②③'!AJ64</f>
        <v>***</v>
      </c>
      <c r="AK54" s="748" t="str">
        <f>'２①②③、３②（再掲）、４②③'!AK64</f>
        <v>***</v>
      </c>
      <c r="AL54" s="682" t="str">
        <f>'２①②③、３②（再掲）、４②③'!AL64</f>
        <v>***</v>
      </c>
      <c r="AM54" s="680" t="str">
        <f>'２①②③、３②（再掲）、４②③'!AM64</f>
        <v>***</v>
      </c>
      <c r="AN54" s="748" t="str">
        <f>'２①②③、３②（再掲）、４②③'!AN64</f>
        <v>***</v>
      </c>
      <c r="AO54" s="673" t="str">
        <f>'２①②③、３②（再掲）、４②③'!AO64</f>
        <v>***</v>
      </c>
      <c r="AP54" s="680" t="str">
        <f>'２①②③、３②（再掲）、４②③'!AP64</f>
        <v>***</v>
      </c>
      <c r="AQ54" s="935" t="str">
        <f>'２①②③、３②（再掲）、４②③'!AQ64</f>
        <v>***</v>
      </c>
      <c r="AR54" s="680" t="str">
        <f>'２①②③、３②（再掲）、４②③'!AR64</f>
        <v>***</v>
      </c>
      <c r="AS54" s="935" t="str">
        <f>'２①②③、３②（再掲）、４②③'!AS64</f>
        <v>***</v>
      </c>
      <c r="AT54" s="925" t="str">
        <f>'２①②③、３②（再掲）、４②③'!AT64</f>
        <v>***</v>
      </c>
      <c r="AU54" s="680" t="str">
        <f>'２①②③、３②（再掲）、４②③'!AU64</f>
        <v>***</v>
      </c>
      <c r="AV54" s="677" t="str">
        <f>'２①②③、３②（再掲）、４②③'!AV64</f>
        <v>***</v>
      </c>
      <c r="AW54" s="936" t="str">
        <f>'２①②③、３②（再掲）、４②③'!AW64</f>
        <v>***</v>
      </c>
      <c r="AX54" s="937" t="str">
        <f>'２①②③、３②（再掲）、４②③'!AX64</f>
        <v>***</v>
      </c>
      <c r="AY54" s="925" t="str">
        <f>'２①②③、３②（再掲）、４②③'!AY64</f>
        <v>***</v>
      </c>
      <c r="AZ54" s="789" t="str">
        <f>'２①②③、３②（再掲）、４②③'!AZ64</f>
        <v>***</v>
      </c>
      <c r="BA54" s="925" t="str">
        <f>'２①②③、３②（再掲）、４②③'!BA64</f>
        <v>***</v>
      </c>
      <c r="BB54" s="925" t="str">
        <f>'２①②③、３②（再掲）、４②③'!BB64</f>
        <v>***</v>
      </c>
      <c r="BC54" s="938" t="str">
        <f>'２①②③、３②（再掲）、４②③'!BC64</f>
        <v>***</v>
      </c>
      <c r="BD54" s="673">
        <f>'２①②③、３②（再掲）、４②③'!BD64</f>
        <v>0</v>
      </c>
      <c r="BE54" s="680">
        <f>'２①②③、３②（再掲）、４②③'!BE64</f>
        <v>0</v>
      </c>
      <c r="BF54" s="939">
        <f>'２①②③、３②（再掲）、４②③'!BF64</f>
        <v>0</v>
      </c>
      <c r="BG54" s="937">
        <f>'２①②③、３②（再掲）、４②③'!BG64</f>
        <v>0</v>
      </c>
      <c r="BH54" s="925" t="str">
        <f>'２①②③、３②（再掲）、４②③'!BH64</f>
        <v>***</v>
      </c>
      <c r="BI54" s="940">
        <f>'２①②③、３②（再掲）、４②③'!BI64</f>
        <v>0</v>
      </c>
      <c r="BJ54" s="925">
        <f>'２①②③、３②（再掲）、４②③'!BJ64</f>
        <v>0</v>
      </c>
      <c r="BK54" s="789">
        <f>'２①②③、３②（再掲）、４②③'!BK64</f>
        <v>0</v>
      </c>
      <c r="BL54" s="925">
        <f>'２①②③、３②（再掲）、４②③'!BL64</f>
        <v>0</v>
      </c>
      <c r="BM54" s="925" t="str">
        <f>'２①②③、３②（再掲）、４②③'!BM64</f>
        <v>***</v>
      </c>
      <c r="BN54" s="750" t="str">
        <f>'２①②③、３②（再掲）、４②③'!BN64</f>
        <v>***</v>
      </c>
      <c r="BO54" s="788" t="str">
        <f>'２①②③、３②（再掲）、４②③'!BO64</f>
        <v>***</v>
      </c>
      <c r="BP54" s="680" t="str">
        <f>'２①②③、３②（再掲）、４②③'!BP64</f>
        <v>***</v>
      </c>
      <c r="BQ54" s="787" t="str">
        <f>'２①②③、３②（再掲）、４②③'!BQ64</f>
        <v>***</v>
      </c>
      <c r="BR54" s="787" t="str">
        <f>'２①②③、３②（再掲）、４②③'!BR64</f>
        <v>***</v>
      </c>
      <c r="BS54" s="677" t="str">
        <f>'２①②③、３②（再掲）、４②③'!BS64</f>
        <v>***</v>
      </c>
      <c r="BT54" s="680" t="str">
        <f>'２①②③、３②（再掲）、４②③'!BT64</f>
        <v>***</v>
      </c>
      <c r="BU54" s="680" t="str">
        <f>'２①②③、３②（再掲）、４②③'!BU64</f>
        <v>***</v>
      </c>
      <c r="BV54" s="677" t="str">
        <f>'２①②③、３②（再掲）、４②③'!BV64</f>
        <v>***</v>
      </c>
      <c r="BW54" s="680" t="str">
        <f>'２①②③、３②（再掲）、４②③'!BW64</f>
        <v>***</v>
      </c>
      <c r="BX54" s="680" t="str">
        <f>'２①②③、３②（再掲）、４②③'!BX64</f>
        <v>***</v>
      </c>
      <c r="BY54" s="933" t="str">
        <f>'２①②③、３②（再掲）、４②③'!BY64</f>
        <v>***</v>
      </c>
      <c r="BZ54" s="680" t="str">
        <f>'２①②③、３②（再掲）、４②③'!BZ64</f>
        <v>***</v>
      </c>
      <c r="CA54" s="789" t="str">
        <f>'２①②③、３②（再掲）、４②③'!CA64</f>
        <v>***</v>
      </c>
      <c r="CB54" s="680" t="str">
        <f>'２①②③、３②（再掲）、４②③'!CB64</f>
        <v>***</v>
      </c>
      <c r="CC54" s="667" t="str">
        <f>'２①②③、３②（再掲）、４②③'!CC64</f>
        <v>***</v>
      </c>
      <c r="CD54" s="941" t="str">
        <f>'２①②③、３②（再掲）、４②③'!CD64</f>
        <v>***</v>
      </c>
      <c r="CE54" s="630" t="str">
        <f>'２①②③、３②（再掲）、４②③'!CE64</f>
        <v>-</v>
      </c>
      <c r="CF54" s="633" t="str">
        <f>'２①②③、３②（再掲）、４②③'!CF64</f>
        <v>-</v>
      </c>
      <c r="CG54" s="952" t="str">
        <f>'２①②③、３②（再掲）、４②③'!$A$1</f>
        <v>Ver 06.00</v>
      </c>
    </row>
    <row r="55" spans="1:87" s="410" customFormat="1" ht="18.75" customHeight="1">
      <c r="A55" s="658" t="str">
        <f>'２①②③、３②（再掲）、４②③'!A65</f>
        <v/>
      </c>
      <c r="B55" s="662" t="str">
        <f>'２①②③、３②（再掲）、４②③'!B65</f>
        <v/>
      </c>
      <c r="C55" s="665" t="str">
        <f>'２①②③、３②（再掲）、４②③'!C65</f>
        <v/>
      </c>
      <c r="D55" s="662" t="str">
        <f>'２①②③、３②（再掲）、４②③'!D65</f>
        <v/>
      </c>
      <c r="E55" s="632" t="str">
        <f>'２①②③、３②（再掲）、４②③'!E65</f>
        <v/>
      </c>
      <c r="F55" s="665">
        <f>'２①②③、３②（再掲）、４②③'!F65</f>
        <v>0</v>
      </c>
      <c r="G55" s="662">
        <f>'２①②③、３②（再掲）、４②③'!G65</f>
        <v>0</v>
      </c>
      <c r="H55" s="959" t="str">
        <f>'２①②③、３②（再掲）、４②③'!H65</f>
        <v>***</v>
      </c>
      <c r="I55" s="951" t="str">
        <f>'２①②③、３②（再掲）、４②③'!I65</f>
        <v>事業</v>
      </c>
      <c r="J55" s="673" t="str">
        <f>'２①②③、３②（再掲）、４②③'!J65</f>
        <v>***</v>
      </c>
      <c r="K55" s="680" t="str">
        <f>'２①②③、３②（再掲）、４②③'!K65</f>
        <v>***</v>
      </c>
      <c r="L55" s="680" t="str">
        <f>'２①②③、３②（再掲）、４②③'!L65</f>
        <v>***</v>
      </c>
      <c r="M55" s="680" t="str">
        <f>'２①②③、３②（再掲）、４②③'!M65</f>
        <v>***</v>
      </c>
      <c r="N55" s="680" t="str">
        <f>'２①②③、３②（再掲）、４②③'!N65</f>
        <v>***</v>
      </c>
      <c r="O55" s="680" t="str">
        <f>'２①②③、３②（再掲）、４②③'!O65</f>
        <v>***</v>
      </c>
      <c r="P55" s="933" t="str">
        <f>'２①②③、３②（再掲）、４②③'!P65</f>
        <v>***</v>
      </c>
      <c r="Q55" s="925" t="str">
        <f>'２①②③、３②（再掲）、４②③'!Q65</f>
        <v>***</v>
      </c>
      <c r="R55" s="680" t="str">
        <f>'２①②③、３②（再掲）、４②③'!R65</f>
        <v>***</v>
      </c>
      <c r="S55" s="677" t="str">
        <f>'２①②③、３②（再掲）、４②③'!S65</f>
        <v>***</v>
      </c>
      <c r="T55" s="680" t="str">
        <f>'２①②③、３②（再掲）、４②③'!T65</f>
        <v>***</v>
      </c>
      <c r="U55" s="680" t="str">
        <f>'２①②③、３②（再掲）、４②③'!U65</f>
        <v>***</v>
      </c>
      <c r="V55" s="680" t="str">
        <f>'２①②③、３②（再掲）、４②③'!V65</f>
        <v>***</v>
      </c>
      <c r="W55" s="925" t="str">
        <f>'２①②③、３②（再掲）、４②③'!W65</f>
        <v>***</v>
      </c>
      <c r="X55" s="925" t="str">
        <f>'２①②③、３②（再掲）、４②③'!X65</f>
        <v>***</v>
      </c>
      <c r="Y55" s="925" t="str">
        <f>'２①②③、３②（再掲）、４②③'!Y65</f>
        <v>***</v>
      </c>
      <c r="Z55" s="680" t="str">
        <f>'２①②③、３②（再掲）、４②③'!Z65</f>
        <v>***</v>
      </c>
      <c r="AA55" s="680" t="str">
        <f>'２①②③、３②（再掲）、４②③'!AA65</f>
        <v>***</v>
      </c>
      <c r="AB55" s="680" t="str">
        <f>'２①②③、３②（再掲）、４②③'!AB65</f>
        <v>***</v>
      </c>
      <c r="AC55" s="677" t="str">
        <f>'２①②③、３②（再掲）、４②③'!AC65</f>
        <v>***</v>
      </c>
      <c r="AD55" s="680" t="str">
        <f>'２①②③、３②（再掲）、４②③'!AD65</f>
        <v>***</v>
      </c>
      <c r="AE55" s="934" t="str">
        <f>'２①②③、３②（再掲）、４②③'!AE65</f>
        <v>***</v>
      </c>
      <c r="AF55" s="925" t="str">
        <f>'２①②③、３②（再掲）、４②③'!AF65</f>
        <v>***</v>
      </c>
      <c r="AG55" s="680" t="str">
        <f>'２①②③、３②（再掲）、４②③'!AG65</f>
        <v>***</v>
      </c>
      <c r="AH55" s="680" t="str">
        <f>'２①②③、３②（再掲）、４②③'!AH65</f>
        <v>***</v>
      </c>
      <c r="AI55" s="747" t="str">
        <f>'２①②③、３②（再掲）、４②③'!AI65</f>
        <v>***</v>
      </c>
      <c r="AJ55" s="680" t="str">
        <f>'２①②③、３②（再掲）、４②③'!AJ65</f>
        <v>***</v>
      </c>
      <c r="AK55" s="748" t="str">
        <f>'２①②③、３②（再掲）、４②③'!AK65</f>
        <v>***</v>
      </c>
      <c r="AL55" s="682" t="str">
        <f>'２①②③、３②（再掲）、４②③'!AL65</f>
        <v>***</v>
      </c>
      <c r="AM55" s="680" t="str">
        <f>'２①②③、３②（再掲）、４②③'!AM65</f>
        <v>***</v>
      </c>
      <c r="AN55" s="748" t="str">
        <f>'２①②③、３②（再掲）、４②③'!AN65</f>
        <v>***</v>
      </c>
      <c r="AO55" s="673" t="str">
        <f>'２①②③、３②（再掲）、４②③'!AO65</f>
        <v>***</v>
      </c>
      <c r="AP55" s="680" t="str">
        <f>'２①②③、３②（再掲）、４②③'!AP65</f>
        <v>***</v>
      </c>
      <c r="AQ55" s="935" t="str">
        <f>'２①②③、３②（再掲）、４②③'!AQ65</f>
        <v>***</v>
      </c>
      <c r="AR55" s="680" t="str">
        <f>'２①②③、３②（再掲）、４②③'!AR65</f>
        <v>***</v>
      </c>
      <c r="AS55" s="935" t="str">
        <f>'２①②③、３②（再掲）、４②③'!AS65</f>
        <v>***</v>
      </c>
      <c r="AT55" s="925" t="str">
        <f>'２①②③、３②（再掲）、４②③'!AT65</f>
        <v>***</v>
      </c>
      <c r="AU55" s="680" t="str">
        <f>'２①②③、３②（再掲）、４②③'!AU65</f>
        <v>***</v>
      </c>
      <c r="AV55" s="677" t="str">
        <f>'２①②③、３②（再掲）、４②③'!AV65</f>
        <v>***</v>
      </c>
      <c r="AW55" s="936" t="str">
        <f>'２①②③、３②（再掲）、４②③'!AW65</f>
        <v>***</v>
      </c>
      <c r="AX55" s="937" t="str">
        <f>'２①②③、３②（再掲）、４②③'!AX65</f>
        <v>***</v>
      </c>
      <c r="AY55" s="925" t="str">
        <f>'２①②③、３②（再掲）、４②③'!AY65</f>
        <v>***</v>
      </c>
      <c r="AZ55" s="789" t="str">
        <f>'２①②③、３②（再掲）、４②③'!AZ65</f>
        <v>***</v>
      </c>
      <c r="BA55" s="925" t="str">
        <f>'２①②③、３②（再掲）、４②③'!BA65</f>
        <v>***</v>
      </c>
      <c r="BB55" s="925" t="str">
        <f>'２①②③、３②（再掲）、４②③'!BB65</f>
        <v>***</v>
      </c>
      <c r="BC55" s="938" t="str">
        <f>'２①②③、３②（再掲）、４②③'!BC65</f>
        <v>***</v>
      </c>
      <c r="BD55" s="673">
        <f>'２①②③、３②（再掲）、４②③'!BD65</f>
        <v>0</v>
      </c>
      <c r="BE55" s="680">
        <f>'２①②③、３②（再掲）、４②③'!BE65</f>
        <v>0</v>
      </c>
      <c r="BF55" s="939">
        <f>'２①②③、３②（再掲）、４②③'!BF65</f>
        <v>0</v>
      </c>
      <c r="BG55" s="937">
        <f>'２①②③、３②（再掲）、４②③'!BG65</f>
        <v>0</v>
      </c>
      <c r="BH55" s="925" t="str">
        <f>'２①②③、３②（再掲）、４②③'!BH65</f>
        <v>***</v>
      </c>
      <c r="BI55" s="940">
        <f>'２①②③、３②（再掲）、４②③'!BI65</f>
        <v>0</v>
      </c>
      <c r="BJ55" s="925">
        <f>'２①②③、３②（再掲）、４②③'!BJ65</f>
        <v>0</v>
      </c>
      <c r="BK55" s="789">
        <f>'２①②③、３②（再掲）、４②③'!BK65</f>
        <v>0</v>
      </c>
      <c r="BL55" s="925">
        <f>'２①②③、３②（再掲）、４②③'!BL65</f>
        <v>0</v>
      </c>
      <c r="BM55" s="925" t="str">
        <f>'２①②③、３②（再掲）、４②③'!BM65</f>
        <v>***</v>
      </c>
      <c r="BN55" s="750" t="str">
        <f>'２①②③、３②（再掲）、４②③'!BN65</f>
        <v>***</v>
      </c>
      <c r="BO55" s="788" t="str">
        <f>'２①②③、３②（再掲）、４②③'!BO65</f>
        <v>***</v>
      </c>
      <c r="BP55" s="680" t="str">
        <f>'２①②③、３②（再掲）、４②③'!BP65</f>
        <v>***</v>
      </c>
      <c r="BQ55" s="680" t="str">
        <f>'２①②③、３②（再掲）、４②③'!BQ65</f>
        <v>***</v>
      </c>
      <c r="BR55" s="680" t="str">
        <f>'２①②③、３②（再掲）、４②③'!BR65</f>
        <v>***</v>
      </c>
      <c r="BS55" s="677" t="str">
        <f>'２①②③、３②（再掲）、４②③'!BS65</f>
        <v>***</v>
      </c>
      <c r="BT55" s="680" t="str">
        <f>'２①②③、３②（再掲）、４②③'!BT65</f>
        <v>***</v>
      </c>
      <c r="BU55" s="680" t="str">
        <f>'２①②③、３②（再掲）、４②③'!BU65</f>
        <v>***</v>
      </c>
      <c r="BV55" s="677" t="str">
        <f>'２①②③、３②（再掲）、４②③'!BV65</f>
        <v>***</v>
      </c>
      <c r="BW55" s="680" t="str">
        <f>'２①②③、３②（再掲）、４②③'!BW65</f>
        <v>***</v>
      </c>
      <c r="BX55" s="680" t="str">
        <f>'２①②③、３②（再掲）、４②③'!BX65</f>
        <v>***</v>
      </c>
      <c r="BY55" s="933" t="str">
        <f>'２①②③、３②（再掲）、４②③'!BY65</f>
        <v>***</v>
      </c>
      <c r="BZ55" s="680" t="str">
        <f>'２①②③、３②（再掲）、４②③'!BZ65</f>
        <v>***</v>
      </c>
      <c r="CA55" s="789" t="str">
        <f>'２①②③、３②（再掲）、４②③'!CA65</f>
        <v>***</v>
      </c>
      <c r="CB55" s="680" t="str">
        <f>'２①②③、３②（再掲）、４②③'!CB65</f>
        <v>***</v>
      </c>
      <c r="CC55" s="667" t="str">
        <f>'２①②③、３②（再掲）、４②③'!CC65</f>
        <v>***</v>
      </c>
      <c r="CD55" s="941" t="str">
        <f>'２①②③、３②（再掲）、４②③'!CD65</f>
        <v>***</v>
      </c>
      <c r="CE55" s="630" t="str">
        <f>'２①②③、３②（再掲）、４②③'!CE65</f>
        <v>-</v>
      </c>
      <c r="CF55" s="633" t="str">
        <f>'２①②③、３②（再掲）、４②③'!CF65</f>
        <v>-</v>
      </c>
      <c r="CG55" s="952" t="str">
        <f>'２①②③、３②（再掲）、４②③'!$A$1</f>
        <v>Ver 06.00</v>
      </c>
    </row>
    <row r="56" spans="1:87" s="410" customFormat="1" ht="18.75" customHeight="1">
      <c r="A56" s="658" t="str">
        <f>'２①②③、３②（再掲）、４②③'!A66</f>
        <v/>
      </c>
      <c r="B56" s="662" t="str">
        <f>'２①②③、３②（再掲）、４②③'!B66</f>
        <v/>
      </c>
      <c r="C56" s="665" t="str">
        <f>'２①②③、３②（再掲）、４②③'!C66</f>
        <v/>
      </c>
      <c r="D56" s="662" t="str">
        <f>'２①②③、３②（再掲）、４②③'!D66</f>
        <v/>
      </c>
      <c r="E56" s="632" t="str">
        <f>'２①②③、３②（再掲）、４②③'!E66</f>
        <v/>
      </c>
      <c r="F56" s="665">
        <f>'２①②③、３②（再掲）、４②③'!F66</f>
        <v>0</v>
      </c>
      <c r="G56" s="662">
        <f>'２①②③、３②（再掲）、４②③'!G66</f>
        <v>0</v>
      </c>
      <c r="H56" s="959" t="str">
        <f>'２①②③、３②（再掲）、４②③'!H66</f>
        <v>***</v>
      </c>
      <c r="I56" s="951" t="str">
        <f>'２①②③、３②（再掲）、４②③'!I66</f>
        <v>事業</v>
      </c>
      <c r="J56" s="673" t="str">
        <f>'２①②③、３②（再掲）、４②③'!J66</f>
        <v>***</v>
      </c>
      <c r="K56" s="680" t="str">
        <f>'２①②③、３②（再掲）、４②③'!K66</f>
        <v>***</v>
      </c>
      <c r="L56" s="680" t="str">
        <f>'２①②③、３②（再掲）、４②③'!L66</f>
        <v>***</v>
      </c>
      <c r="M56" s="680" t="str">
        <f>'２①②③、３②（再掲）、４②③'!M66</f>
        <v>***</v>
      </c>
      <c r="N56" s="680" t="str">
        <f>'２①②③、３②（再掲）、４②③'!N66</f>
        <v>***</v>
      </c>
      <c r="O56" s="787" t="str">
        <f>'２①②③、３②（再掲）、４②③'!O66</f>
        <v>***</v>
      </c>
      <c r="P56" s="933" t="str">
        <f>'２①②③、３②（再掲）、４②③'!P66</f>
        <v>***</v>
      </c>
      <c r="Q56" s="925" t="str">
        <f>'２①②③、３②（再掲）、４②③'!Q66</f>
        <v>***</v>
      </c>
      <c r="R56" s="680" t="str">
        <f>'２①②③、３②（再掲）、４②③'!R66</f>
        <v>***</v>
      </c>
      <c r="S56" s="677" t="str">
        <f>'２①②③、３②（再掲）、４②③'!S66</f>
        <v>***</v>
      </c>
      <c r="T56" s="680" t="str">
        <f>'２①②③、３②（再掲）、４②③'!T66</f>
        <v>***</v>
      </c>
      <c r="U56" s="680" t="str">
        <f>'２①②③、３②（再掲）、４②③'!U66</f>
        <v>***</v>
      </c>
      <c r="V56" s="680" t="str">
        <f>'２①②③、３②（再掲）、４②③'!V66</f>
        <v>***</v>
      </c>
      <c r="W56" s="925" t="str">
        <f>'２①②③、３②（再掲）、４②③'!W66</f>
        <v>***</v>
      </c>
      <c r="X56" s="925" t="str">
        <f>'２①②③、３②（再掲）、４②③'!X66</f>
        <v>***</v>
      </c>
      <c r="Y56" s="925" t="str">
        <f>'２①②③、３②（再掲）、４②③'!Y66</f>
        <v>***</v>
      </c>
      <c r="Z56" s="680" t="str">
        <f>'２①②③、３②（再掲）、４②③'!Z66</f>
        <v>***</v>
      </c>
      <c r="AA56" s="680" t="str">
        <f>'２①②③、３②（再掲）、４②③'!AA66</f>
        <v>***</v>
      </c>
      <c r="AB56" s="680" t="str">
        <f>'２①②③、３②（再掲）、４②③'!AB66</f>
        <v>***</v>
      </c>
      <c r="AC56" s="677" t="str">
        <f>'２①②③、３②（再掲）、４②③'!AC66</f>
        <v>***</v>
      </c>
      <c r="AD56" s="680" t="str">
        <f>'２①②③、３②（再掲）、４②③'!AD66</f>
        <v>***</v>
      </c>
      <c r="AE56" s="934" t="str">
        <f>'２①②③、３②（再掲）、４②③'!AE66</f>
        <v>***</v>
      </c>
      <c r="AF56" s="925" t="str">
        <f>'２①②③、３②（再掲）、４②③'!AF66</f>
        <v>***</v>
      </c>
      <c r="AG56" s="680" t="str">
        <f>'２①②③、３②（再掲）、４②③'!AG66</f>
        <v>***</v>
      </c>
      <c r="AH56" s="680" t="str">
        <f>'２①②③、３②（再掲）、４②③'!AH66</f>
        <v>***</v>
      </c>
      <c r="AI56" s="747" t="str">
        <f>'２①②③、３②（再掲）、４②③'!AI66</f>
        <v>***</v>
      </c>
      <c r="AJ56" s="680" t="str">
        <f>'２①②③、３②（再掲）、４②③'!AJ66</f>
        <v>***</v>
      </c>
      <c r="AK56" s="748" t="str">
        <f>'２①②③、３②（再掲）、４②③'!AK66</f>
        <v>***</v>
      </c>
      <c r="AL56" s="682" t="str">
        <f>'２①②③、３②（再掲）、４②③'!AL66</f>
        <v>***</v>
      </c>
      <c r="AM56" s="680" t="str">
        <f>'２①②③、３②（再掲）、４②③'!AM66</f>
        <v>***</v>
      </c>
      <c r="AN56" s="748" t="str">
        <f>'２①②③、３②（再掲）、４②③'!AN66</f>
        <v>***</v>
      </c>
      <c r="AO56" s="673" t="str">
        <f>'２①②③、３②（再掲）、４②③'!AO66</f>
        <v>***</v>
      </c>
      <c r="AP56" s="680" t="str">
        <f>'２①②③、３②（再掲）、４②③'!AP66</f>
        <v>***</v>
      </c>
      <c r="AQ56" s="935" t="str">
        <f>'２①②③、３②（再掲）、４②③'!AQ66</f>
        <v>***</v>
      </c>
      <c r="AR56" s="680" t="str">
        <f>'２①②③、３②（再掲）、４②③'!AR66</f>
        <v>***</v>
      </c>
      <c r="AS56" s="935" t="str">
        <f>'２①②③、３②（再掲）、４②③'!AS66</f>
        <v>***</v>
      </c>
      <c r="AT56" s="925" t="str">
        <f>'２①②③、３②（再掲）、４②③'!AT66</f>
        <v>***</v>
      </c>
      <c r="AU56" s="680" t="str">
        <f>'２①②③、３②（再掲）、４②③'!AU66</f>
        <v>***</v>
      </c>
      <c r="AV56" s="677" t="str">
        <f>'２①②③、３②（再掲）、４②③'!AV66</f>
        <v>***</v>
      </c>
      <c r="AW56" s="936" t="str">
        <f>'２①②③、３②（再掲）、４②③'!AW66</f>
        <v>***</v>
      </c>
      <c r="AX56" s="937" t="str">
        <f>'２①②③、３②（再掲）、４②③'!AX66</f>
        <v>***</v>
      </c>
      <c r="AY56" s="925" t="str">
        <f>'２①②③、３②（再掲）、４②③'!AY66</f>
        <v>***</v>
      </c>
      <c r="AZ56" s="789" t="str">
        <f>'２①②③、３②（再掲）、４②③'!AZ66</f>
        <v>***</v>
      </c>
      <c r="BA56" s="925" t="str">
        <f>'２①②③、３②（再掲）、４②③'!BA66</f>
        <v>***</v>
      </c>
      <c r="BB56" s="925" t="str">
        <f>'２①②③、３②（再掲）、４②③'!BB66</f>
        <v>***</v>
      </c>
      <c r="BC56" s="938" t="str">
        <f>'２①②③、３②（再掲）、４②③'!BC66</f>
        <v>***</v>
      </c>
      <c r="BD56" s="673">
        <f>'２①②③、３②（再掲）、４②③'!BD66</f>
        <v>0</v>
      </c>
      <c r="BE56" s="680">
        <f>'２①②③、３②（再掲）、４②③'!BE66</f>
        <v>0</v>
      </c>
      <c r="BF56" s="939">
        <f>'２①②③、３②（再掲）、４②③'!BF66</f>
        <v>0</v>
      </c>
      <c r="BG56" s="937">
        <f>'２①②③、３②（再掲）、４②③'!BG66</f>
        <v>0</v>
      </c>
      <c r="BH56" s="925" t="str">
        <f>'２①②③、３②（再掲）、４②③'!BH66</f>
        <v>***</v>
      </c>
      <c r="BI56" s="940">
        <f>'２①②③、３②（再掲）、４②③'!BI66</f>
        <v>0</v>
      </c>
      <c r="BJ56" s="925">
        <f>'２①②③、３②（再掲）、４②③'!BJ66</f>
        <v>0</v>
      </c>
      <c r="BK56" s="789">
        <f>'２①②③、３②（再掲）、４②③'!BK66</f>
        <v>0</v>
      </c>
      <c r="BL56" s="925">
        <f>'２①②③、３②（再掲）、４②③'!BL66</f>
        <v>0</v>
      </c>
      <c r="BM56" s="925" t="str">
        <f>'２①②③、３②（再掲）、４②③'!BM66</f>
        <v>***</v>
      </c>
      <c r="BN56" s="750" t="str">
        <f>'２①②③、３②（再掲）、４②③'!BN66</f>
        <v>***</v>
      </c>
      <c r="BO56" s="788" t="str">
        <f>'２①②③、３②（再掲）、４②③'!BO66</f>
        <v>***</v>
      </c>
      <c r="BP56" s="680" t="str">
        <f>'２①②③、３②（再掲）、４②③'!BP66</f>
        <v>***</v>
      </c>
      <c r="BQ56" s="787" t="str">
        <f>'２①②③、３②（再掲）、４②③'!BQ66</f>
        <v>***</v>
      </c>
      <c r="BR56" s="787" t="str">
        <f>'２①②③、３②（再掲）、４②③'!BR66</f>
        <v>***</v>
      </c>
      <c r="BS56" s="677" t="str">
        <f>'２①②③、３②（再掲）、４②③'!BS66</f>
        <v>***</v>
      </c>
      <c r="BT56" s="680" t="str">
        <f>'２①②③、３②（再掲）、４②③'!BT66</f>
        <v>***</v>
      </c>
      <c r="BU56" s="680" t="str">
        <f>'２①②③、３②（再掲）、４②③'!BU66</f>
        <v>***</v>
      </c>
      <c r="BV56" s="677" t="str">
        <f>'２①②③、３②（再掲）、４②③'!BV66</f>
        <v>***</v>
      </c>
      <c r="BW56" s="680" t="str">
        <f>'２①②③、３②（再掲）、４②③'!BW66</f>
        <v>***</v>
      </c>
      <c r="BX56" s="680" t="str">
        <f>'２①②③、３②（再掲）、４②③'!BX66</f>
        <v>***</v>
      </c>
      <c r="BY56" s="933" t="str">
        <f>'２①②③、３②（再掲）、４②③'!BY66</f>
        <v>***</v>
      </c>
      <c r="BZ56" s="680" t="str">
        <f>'２①②③、３②（再掲）、４②③'!BZ66</f>
        <v>***</v>
      </c>
      <c r="CA56" s="789" t="str">
        <f>'２①②③、３②（再掲）、４②③'!CA66</f>
        <v>***</v>
      </c>
      <c r="CB56" s="680" t="str">
        <f>'２①②③、３②（再掲）、４②③'!CB66</f>
        <v>***</v>
      </c>
      <c r="CC56" s="667" t="str">
        <f>'２①②③、３②（再掲）、４②③'!CC66</f>
        <v>***</v>
      </c>
      <c r="CD56" s="941" t="str">
        <f>'２①②③、３②（再掲）、４②③'!CD66</f>
        <v>***</v>
      </c>
      <c r="CE56" s="630" t="str">
        <f>'２①②③、３②（再掲）、４②③'!CE66</f>
        <v>-</v>
      </c>
      <c r="CF56" s="633" t="str">
        <f>'２①②③、３②（再掲）、４②③'!CF66</f>
        <v>-</v>
      </c>
      <c r="CG56" s="952" t="str">
        <f>'２①②③、３②（再掲）、４②③'!$A$1</f>
        <v>Ver 06.00</v>
      </c>
    </row>
    <row r="57" spans="1:87" s="410" customFormat="1" ht="18.75" customHeight="1">
      <c r="A57" s="658" t="str">
        <f>'２①②③、３②（再掲）、４②③'!A67</f>
        <v/>
      </c>
      <c r="B57" s="662" t="str">
        <f>'２①②③、３②（再掲）、４②③'!B67</f>
        <v/>
      </c>
      <c r="C57" s="665" t="str">
        <f>'２①②③、３②（再掲）、４②③'!C67</f>
        <v/>
      </c>
      <c r="D57" s="662" t="str">
        <f>'２①②③、３②（再掲）、４②③'!D67</f>
        <v/>
      </c>
      <c r="E57" s="632" t="str">
        <f>'２①②③、３②（再掲）、４②③'!E67</f>
        <v/>
      </c>
      <c r="F57" s="665">
        <f>'２①②③、３②（再掲）、４②③'!F67</f>
        <v>0</v>
      </c>
      <c r="G57" s="662">
        <f>'２①②③、３②（再掲）、４②③'!G67</f>
        <v>0</v>
      </c>
      <c r="H57" s="959" t="str">
        <f>'２①②③、３②（再掲）、４②③'!H67</f>
        <v>***</v>
      </c>
      <c r="I57" s="951" t="str">
        <f>'２①②③、３②（再掲）、４②③'!I67</f>
        <v>事業</v>
      </c>
      <c r="J57" s="673" t="str">
        <f>'２①②③、３②（再掲）、４②③'!J67</f>
        <v>***</v>
      </c>
      <c r="K57" s="680" t="str">
        <f>'２①②③、３②（再掲）、４②③'!K67</f>
        <v>***</v>
      </c>
      <c r="L57" s="680" t="str">
        <f>'２①②③、３②（再掲）、４②③'!L67</f>
        <v>***</v>
      </c>
      <c r="M57" s="680" t="str">
        <f>'２①②③、３②（再掲）、４②③'!M67</f>
        <v>***</v>
      </c>
      <c r="N57" s="680" t="str">
        <f>'２①②③、３②（再掲）、４②③'!N67</f>
        <v>***</v>
      </c>
      <c r="O57" s="680" t="str">
        <f>'２①②③、３②（再掲）、４②③'!O67</f>
        <v>***</v>
      </c>
      <c r="P57" s="933" t="str">
        <f>'２①②③、３②（再掲）、４②③'!P67</f>
        <v>***</v>
      </c>
      <c r="Q57" s="925" t="str">
        <f>'２①②③、３②（再掲）、４②③'!Q67</f>
        <v>***</v>
      </c>
      <c r="R57" s="680" t="str">
        <f>'２①②③、３②（再掲）、４②③'!R67</f>
        <v>***</v>
      </c>
      <c r="S57" s="677" t="str">
        <f>'２①②③、３②（再掲）、４②③'!S67</f>
        <v>***</v>
      </c>
      <c r="T57" s="680" t="str">
        <f>'２①②③、３②（再掲）、４②③'!T67</f>
        <v>***</v>
      </c>
      <c r="U57" s="680" t="str">
        <f>'２①②③、３②（再掲）、４②③'!U67</f>
        <v>***</v>
      </c>
      <c r="V57" s="680" t="str">
        <f>'２①②③、３②（再掲）、４②③'!V67</f>
        <v>***</v>
      </c>
      <c r="W57" s="925" t="str">
        <f>'２①②③、３②（再掲）、４②③'!W67</f>
        <v>***</v>
      </c>
      <c r="X57" s="925" t="str">
        <f>'２①②③、３②（再掲）、４②③'!X67</f>
        <v>***</v>
      </c>
      <c r="Y57" s="925" t="str">
        <f>'２①②③、３②（再掲）、４②③'!Y67</f>
        <v>***</v>
      </c>
      <c r="Z57" s="680" t="str">
        <f>'２①②③、３②（再掲）、４②③'!Z67</f>
        <v>***</v>
      </c>
      <c r="AA57" s="680" t="str">
        <f>'２①②③、３②（再掲）、４②③'!AA67</f>
        <v>***</v>
      </c>
      <c r="AB57" s="680" t="str">
        <f>'２①②③、３②（再掲）、４②③'!AB67</f>
        <v>***</v>
      </c>
      <c r="AC57" s="677" t="str">
        <f>'２①②③、３②（再掲）、４②③'!AC67</f>
        <v>***</v>
      </c>
      <c r="AD57" s="680" t="str">
        <f>'２①②③、３②（再掲）、４②③'!AD67</f>
        <v>***</v>
      </c>
      <c r="AE57" s="934" t="str">
        <f>'２①②③、３②（再掲）、４②③'!AE67</f>
        <v>***</v>
      </c>
      <c r="AF57" s="925" t="str">
        <f>'２①②③、３②（再掲）、４②③'!AF67</f>
        <v>***</v>
      </c>
      <c r="AG57" s="680" t="str">
        <f>'２①②③、３②（再掲）、４②③'!AG67</f>
        <v>***</v>
      </c>
      <c r="AH57" s="680" t="str">
        <f>'２①②③、３②（再掲）、４②③'!AH67</f>
        <v>***</v>
      </c>
      <c r="AI57" s="747" t="str">
        <f>'２①②③、３②（再掲）、４②③'!AI67</f>
        <v>***</v>
      </c>
      <c r="AJ57" s="680" t="str">
        <f>'２①②③、３②（再掲）、４②③'!AJ67</f>
        <v>***</v>
      </c>
      <c r="AK57" s="748" t="str">
        <f>'２①②③、３②（再掲）、４②③'!AK67</f>
        <v>***</v>
      </c>
      <c r="AL57" s="682" t="str">
        <f>'２①②③、３②（再掲）、４②③'!AL67</f>
        <v>***</v>
      </c>
      <c r="AM57" s="680" t="str">
        <f>'２①②③、３②（再掲）、４②③'!AM67</f>
        <v>***</v>
      </c>
      <c r="AN57" s="748" t="str">
        <f>'２①②③、３②（再掲）、４②③'!AN67</f>
        <v>***</v>
      </c>
      <c r="AO57" s="673" t="str">
        <f>'２①②③、３②（再掲）、４②③'!AO67</f>
        <v>***</v>
      </c>
      <c r="AP57" s="680" t="str">
        <f>'２①②③、３②（再掲）、４②③'!AP67</f>
        <v>***</v>
      </c>
      <c r="AQ57" s="935" t="str">
        <f>'２①②③、３②（再掲）、４②③'!AQ67</f>
        <v>***</v>
      </c>
      <c r="AR57" s="680" t="str">
        <f>'２①②③、３②（再掲）、４②③'!AR67</f>
        <v>***</v>
      </c>
      <c r="AS57" s="935" t="str">
        <f>'２①②③、３②（再掲）、４②③'!AS67</f>
        <v>***</v>
      </c>
      <c r="AT57" s="925" t="str">
        <f>'２①②③、３②（再掲）、４②③'!AT67</f>
        <v>***</v>
      </c>
      <c r="AU57" s="680" t="str">
        <f>'２①②③、３②（再掲）、４②③'!AU67</f>
        <v>***</v>
      </c>
      <c r="AV57" s="677" t="str">
        <f>'２①②③、３②（再掲）、４②③'!AV67</f>
        <v>***</v>
      </c>
      <c r="AW57" s="936" t="str">
        <f>'２①②③、３②（再掲）、４②③'!AW67</f>
        <v>***</v>
      </c>
      <c r="AX57" s="937" t="str">
        <f>'２①②③、３②（再掲）、４②③'!AX67</f>
        <v>***</v>
      </c>
      <c r="AY57" s="925" t="str">
        <f>'２①②③、３②（再掲）、４②③'!AY67</f>
        <v>***</v>
      </c>
      <c r="AZ57" s="789" t="str">
        <f>'２①②③、３②（再掲）、４②③'!AZ67</f>
        <v>***</v>
      </c>
      <c r="BA57" s="925" t="str">
        <f>'２①②③、３②（再掲）、４②③'!BA67</f>
        <v>***</v>
      </c>
      <c r="BB57" s="925" t="str">
        <f>'２①②③、３②（再掲）、４②③'!BB67</f>
        <v>***</v>
      </c>
      <c r="BC57" s="938" t="str">
        <f>'２①②③、３②（再掲）、４②③'!BC67</f>
        <v>***</v>
      </c>
      <c r="BD57" s="673">
        <f>'２①②③、３②（再掲）、４②③'!BD67</f>
        <v>0</v>
      </c>
      <c r="BE57" s="680">
        <f>'２①②③、３②（再掲）、４②③'!BE67</f>
        <v>0</v>
      </c>
      <c r="BF57" s="939">
        <f>'２①②③、３②（再掲）、４②③'!BF67</f>
        <v>0</v>
      </c>
      <c r="BG57" s="937">
        <f>'２①②③、３②（再掲）、４②③'!BG67</f>
        <v>0</v>
      </c>
      <c r="BH57" s="925" t="str">
        <f>'２①②③、３②（再掲）、４②③'!BH67</f>
        <v>***</v>
      </c>
      <c r="BI57" s="940">
        <f>'２①②③、３②（再掲）、４②③'!BI67</f>
        <v>0</v>
      </c>
      <c r="BJ57" s="925">
        <f>'２①②③、３②（再掲）、４②③'!BJ67</f>
        <v>0</v>
      </c>
      <c r="BK57" s="789">
        <f>'２①②③、３②（再掲）、４②③'!BK67</f>
        <v>0</v>
      </c>
      <c r="BL57" s="925">
        <f>'２①②③、３②（再掲）、４②③'!BL67</f>
        <v>0</v>
      </c>
      <c r="BM57" s="925" t="str">
        <f>'２①②③、３②（再掲）、４②③'!BM67</f>
        <v>***</v>
      </c>
      <c r="BN57" s="750" t="str">
        <f>'２①②③、３②（再掲）、４②③'!BN67</f>
        <v>***</v>
      </c>
      <c r="BO57" s="788" t="str">
        <f>'２①②③、３②（再掲）、４②③'!BO67</f>
        <v>***</v>
      </c>
      <c r="BP57" s="680" t="str">
        <f>'２①②③、３②（再掲）、４②③'!BP67</f>
        <v>***</v>
      </c>
      <c r="BQ57" s="680" t="str">
        <f>'２①②③、３②（再掲）、４②③'!BQ67</f>
        <v>***</v>
      </c>
      <c r="BR57" s="680" t="str">
        <f>'２①②③、３②（再掲）、４②③'!BR67</f>
        <v>***</v>
      </c>
      <c r="BS57" s="677" t="str">
        <f>'２①②③、３②（再掲）、４②③'!BS67</f>
        <v>***</v>
      </c>
      <c r="BT57" s="680" t="str">
        <f>'２①②③、３②（再掲）、４②③'!BT67</f>
        <v>***</v>
      </c>
      <c r="BU57" s="680" t="str">
        <f>'２①②③、３②（再掲）、４②③'!BU67</f>
        <v>***</v>
      </c>
      <c r="BV57" s="677" t="str">
        <f>'２①②③、３②（再掲）、４②③'!BV67</f>
        <v>***</v>
      </c>
      <c r="BW57" s="680" t="str">
        <f>'２①②③、３②（再掲）、４②③'!BW67</f>
        <v>***</v>
      </c>
      <c r="BX57" s="680" t="str">
        <f>'２①②③、３②（再掲）、４②③'!BX67</f>
        <v>***</v>
      </c>
      <c r="BY57" s="933" t="str">
        <f>'２①②③、３②（再掲）、４②③'!BY67</f>
        <v>***</v>
      </c>
      <c r="BZ57" s="680" t="str">
        <f>'２①②③、３②（再掲）、４②③'!BZ67</f>
        <v>***</v>
      </c>
      <c r="CA57" s="789" t="str">
        <f>'２①②③、３②（再掲）、４②③'!CA67</f>
        <v>***</v>
      </c>
      <c r="CB57" s="680" t="str">
        <f>'２①②③、３②（再掲）、４②③'!CB67</f>
        <v>***</v>
      </c>
      <c r="CC57" s="667" t="str">
        <f>'２①②③、３②（再掲）、４②③'!CC67</f>
        <v>***</v>
      </c>
      <c r="CD57" s="941" t="str">
        <f>'２①②③、３②（再掲）、４②③'!CD67</f>
        <v>***</v>
      </c>
      <c r="CE57" s="630" t="str">
        <f>'２①②③、３②（再掲）、４②③'!CE67</f>
        <v>-</v>
      </c>
      <c r="CF57" s="633" t="str">
        <f>'２①②③、３②（再掲）、４②③'!CF67</f>
        <v>-</v>
      </c>
      <c r="CG57" s="952" t="str">
        <f>'２①②③、３②（再掲）、４②③'!$A$1</f>
        <v>Ver 06.00</v>
      </c>
    </row>
    <row r="58" spans="1:87" s="410" customFormat="1" ht="18.75" customHeight="1" thickBot="1">
      <c r="A58" s="659" t="str">
        <f>'２①②③、３②（再掲）、４②③'!A68</f>
        <v/>
      </c>
      <c r="B58" s="663" t="str">
        <f>'２①②③、３②（再掲）、４②③'!B68</f>
        <v/>
      </c>
      <c r="C58" s="666" t="str">
        <f>'２①②③、３②（再掲）、４②③'!C68</f>
        <v/>
      </c>
      <c r="D58" s="663" t="str">
        <f>'２①②③、３②（再掲）、４②③'!D68</f>
        <v/>
      </c>
      <c r="E58" s="634" t="str">
        <f>'２①②③、３②（再掲）、４②③'!E68</f>
        <v/>
      </c>
      <c r="F58" s="666">
        <f>'２①②③、３②（再掲）、４②③'!F68</f>
        <v>0</v>
      </c>
      <c r="G58" s="663">
        <f>'２①②③、３②（再掲）、４②③'!G68</f>
        <v>0</v>
      </c>
      <c r="H58" s="960" t="str">
        <f>'２①②③、３②（再掲）、４②③'!H68</f>
        <v>***</v>
      </c>
      <c r="I58" s="961" t="str">
        <f>'２①②③、３②（再掲）、４②③'!I68</f>
        <v>事業</v>
      </c>
      <c r="J58" s="675" t="str">
        <f>'２①②③、３②（再掲）、４②③'!J68</f>
        <v>***</v>
      </c>
      <c r="K58" s="681" t="str">
        <f>'２①②③、３②（再掲）、４②③'!K68</f>
        <v>***</v>
      </c>
      <c r="L58" s="681" t="str">
        <f>'２①②③、３②（再掲）、４②③'!L68</f>
        <v>***</v>
      </c>
      <c r="M58" s="681" t="str">
        <f>'２①②③、３②（再掲）、４②③'!M68</f>
        <v>***</v>
      </c>
      <c r="N58" s="681" t="str">
        <f>'２①②③、３②（再掲）、４②③'!N68</f>
        <v>***</v>
      </c>
      <c r="O58" s="681" t="str">
        <f>'２①②③、３②（再掲）、４②③'!O68</f>
        <v>***</v>
      </c>
      <c r="P58" s="962" t="str">
        <f>'２①②③、３②（再掲）、４②③'!P68</f>
        <v>***</v>
      </c>
      <c r="Q58" s="926" t="str">
        <f>'２①②③、３②（再掲）、４②③'!Q68</f>
        <v>***</v>
      </c>
      <c r="R58" s="681" t="str">
        <f>'２①②③、３②（再掲）、４②③'!R68</f>
        <v>***</v>
      </c>
      <c r="S58" s="678" t="str">
        <f>'２①②③、３②（再掲）、４②③'!S68</f>
        <v>***</v>
      </c>
      <c r="T58" s="681" t="str">
        <f>'２①②③、３②（再掲）、４②③'!T68</f>
        <v>***</v>
      </c>
      <c r="U58" s="681" t="str">
        <f>'２①②③、３②（再掲）、４②③'!U68</f>
        <v>***</v>
      </c>
      <c r="V58" s="681" t="str">
        <f>'２①②③、３②（再掲）、４②③'!V68</f>
        <v>***</v>
      </c>
      <c r="W58" s="926" t="str">
        <f>'２①②③、３②（再掲）、４②③'!W68</f>
        <v>***</v>
      </c>
      <c r="X58" s="926" t="str">
        <f>'２①②③、３②（再掲）、４②③'!X68</f>
        <v>***</v>
      </c>
      <c r="Y58" s="926" t="str">
        <f>'２①②③、３②（再掲）、４②③'!Y68</f>
        <v>***</v>
      </c>
      <c r="Z58" s="681" t="str">
        <f>'２①②③、３②（再掲）、４②③'!Z68</f>
        <v>***</v>
      </c>
      <c r="AA58" s="681" t="str">
        <f>'２①②③、３②（再掲）、４②③'!AA68</f>
        <v>***</v>
      </c>
      <c r="AB58" s="681" t="str">
        <f>'２①②③、３②（再掲）、４②③'!AB68</f>
        <v>***</v>
      </c>
      <c r="AC58" s="678" t="str">
        <f>'２①②③、３②（再掲）、４②③'!AC68</f>
        <v>***</v>
      </c>
      <c r="AD58" s="681" t="str">
        <f>'２①②③、３②（再掲）、４②③'!AD68</f>
        <v>***</v>
      </c>
      <c r="AE58" s="963" t="str">
        <f>'２①②③、３②（再掲）、４②③'!AE68</f>
        <v>***</v>
      </c>
      <c r="AF58" s="926" t="str">
        <f>'２①②③、３②（再掲）、４②③'!AF68</f>
        <v>***</v>
      </c>
      <c r="AG58" s="681" t="str">
        <f>'２①②③、３②（再掲）、４②③'!AG68</f>
        <v>***</v>
      </c>
      <c r="AH58" s="681" t="str">
        <f>'２①②③、３②（再掲）、４②③'!AH68</f>
        <v>***</v>
      </c>
      <c r="AI58" s="790" t="str">
        <f>'２①②③、３②（再掲）、４②③'!AI68</f>
        <v>***</v>
      </c>
      <c r="AJ58" s="681" t="str">
        <f>'２①②③、３②（再掲）、４②③'!AJ68</f>
        <v>***</v>
      </c>
      <c r="AK58" s="791" t="str">
        <f>'２①②③、３②（再掲）、４②③'!AK68</f>
        <v>***</v>
      </c>
      <c r="AL58" s="683" t="str">
        <f>'２①②③、３②（再掲）、４②③'!AL68</f>
        <v>***</v>
      </c>
      <c r="AM58" s="681" t="str">
        <f>'２①②③、３②（再掲）、４②③'!AM68</f>
        <v>***</v>
      </c>
      <c r="AN58" s="791" t="str">
        <f>'２①②③、３②（再掲）、４②③'!AN68</f>
        <v>***</v>
      </c>
      <c r="AO58" s="792" t="str">
        <f>'２①②③、３②（再掲）、４②③'!AO68</f>
        <v>***</v>
      </c>
      <c r="AP58" s="681" t="str">
        <f>'２①②③、３②（再掲）、４②③'!AP68</f>
        <v>***</v>
      </c>
      <c r="AQ58" s="964" t="str">
        <f>'２①②③、３②（再掲）、４②③'!AQ68</f>
        <v>***</v>
      </c>
      <c r="AR58" s="681" t="str">
        <f>'２①②③、３②（再掲）、４②③'!AR68</f>
        <v>***</v>
      </c>
      <c r="AS58" s="964" t="str">
        <f>'２①②③、３②（再掲）、４②③'!AS68</f>
        <v>***</v>
      </c>
      <c r="AT58" s="926" t="str">
        <f>'２①②③、３②（再掲）、４②③'!AT68</f>
        <v>***</v>
      </c>
      <c r="AU58" s="681" t="str">
        <f>'２①②③、３②（再掲）、４②③'!AU68</f>
        <v>***</v>
      </c>
      <c r="AV58" s="678" t="str">
        <f>'２①②③、３②（再掲）、４②③'!AV68</f>
        <v>***</v>
      </c>
      <c r="AW58" s="965" t="str">
        <f>'２①②③、３②（再掲）、４②③'!AW68</f>
        <v>***</v>
      </c>
      <c r="AX58" s="966" t="str">
        <f>'２①②③、３②（再掲）、４②③'!AX68</f>
        <v>***</v>
      </c>
      <c r="AY58" s="926" t="str">
        <f>'２①②③、３②（再掲）、４②③'!AY68</f>
        <v>***</v>
      </c>
      <c r="AZ58" s="793" t="str">
        <f>'２①②③、３②（再掲）、４②③'!AZ68</f>
        <v>***</v>
      </c>
      <c r="BA58" s="926" t="str">
        <f>'２①②③、３②（再掲）、４②③'!BA68</f>
        <v>***</v>
      </c>
      <c r="BB58" s="926" t="str">
        <f>'２①②③、３②（再掲）、４②③'!BB68</f>
        <v>***</v>
      </c>
      <c r="BC58" s="967" t="str">
        <f>'２①②③、３②（再掲）、４②③'!BC68</f>
        <v>***</v>
      </c>
      <c r="BD58" s="792">
        <f>'２①②③、３②（再掲）、４②③'!BD68</f>
        <v>0</v>
      </c>
      <c r="BE58" s="681">
        <f>'２①②③、３②（再掲）、４②③'!BE68</f>
        <v>0</v>
      </c>
      <c r="BF58" s="968">
        <f>'２①②③、３②（再掲）、４②③'!BF68</f>
        <v>0</v>
      </c>
      <c r="BG58" s="966">
        <f>'２①②③、３②（再掲）、４②③'!BG68</f>
        <v>0</v>
      </c>
      <c r="BH58" s="926" t="str">
        <f>'２①②③、３②（再掲）、４②③'!BH68</f>
        <v>***</v>
      </c>
      <c r="BI58" s="969">
        <f>'２①②③、３②（再掲）、４②③'!BI68</f>
        <v>0</v>
      </c>
      <c r="BJ58" s="926">
        <f>'２①②③、３②（再掲）、４②③'!BJ68</f>
        <v>0</v>
      </c>
      <c r="BK58" s="793">
        <f>'２①②③、３②（再掲）、４②③'!BK68</f>
        <v>0</v>
      </c>
      <c r="BL58" s="926">
        <f>'２①②③、３②（再掲）、４②③'!BL68</f>
        <v>0</v>
      </c>
      <c r="BM58" s="926" t="str">
        <f>'２①②③、３②（再掲）、４②③'!BM68</f>
        <v>***</v>
      </c>
      <c r="BN58" s="794" t="str">
        <f>'２①②③、３②（再掲）、４②③'!BN68</f>
        <v>***</v>
      </c>
      <c r="BO58" s="675" t="str">
        <f>'２①②③、３②（再掲）、４②③'!BO68</f>
        <v>***</v>
      </c>
      <c r="BP58" s="681" t="str">
        <f>'２①②③、３②（再掲）、４②③'!BP68</f>
        <v>***</v>
      </c>
      <c r="BQ58" s="681" t="str">
        <f>'２①②③、３②（再掲）、４②③'!BQ68</f>
        <v>***</v>
      </c>
      <c r="BR58" s="681" t="str">
        <f>'２①②③、３②（再掲）、４②③'!BR68</f>
        <v>***</v>
      </c>
      <c r="BS58" s="678" t="str">
        <f>'２①②③、３②（再掲）、４②③'!BS68</f>
        <v>***</v>
      </c>
      <c r="BT58" s="681" t="str">
        <f>'２①②③、３②（再掲）、４②③'!BT68</f>
        <v>***</v>
      </c>
      <c r="BU58" s="681" t="str">
        <f>'２①②③、３②（再掲）、４②③'!BU68</f>
        <v>***</v>
      </c>
      <c r="BV58" s="678" t="str">
        <f>'２①②③、３②（再掲）、４②③'!BV68</f>
        <v>***</v>
      </c>
      <c r="BW58" s="681" t="str">
        <f>'２①②③、３②（再掲）、４②③'!BW68</f>
        <v>***</v>
      </c>
      <c r="BX58" s="681" t="str">
        <f>'２①②③、３②（再掲）、４②③'!BX68</f>
        <v>***</v>
      </c>
      <c r="BY58" s="962" t="str">
        <f>'２①②③、３②（再掲）、４②③'!BY68</f>
        <v>***</v>
      </c>
      <c r="BZ58" s="681" t="str">
        <f>'２①②③、３②（再掲）、４②③'!BZ68</f>
        <v>***</v>
      </c>
      <c r="CA58" s="793" t="str">
        <f>'２①②③、３②（再掲）、４②③'!CA68</f>
        <v>***</v>
      </c>
      <c r="CB58" s="681" t="str">
        <f>'２①②③、３②（再掲）、４②③'!CB68</f>
        <v>***</v>
      </c>
      <c r="CC58" s="668" t="str">
        <f>'２①②③、３②（再掲）、４②③'!CC68</f>
        <v>***</v>
      </c>
      <c r="CD58" s="970" t="str">
        <f>'２①②③、３②（再掲）、４②③'!CD68</f>
        <v>***</v>
      </c>
      <c r="CE58" s="635" t="str">
        <f>'２①②③、３②（再掲）、４②③'!CE68</f>
        <v>-</v>
      </c>
      <c r="CF58" s="636" t="str">
        <f>'２①②③、３②（再掲）、４②③'!CF68</f>
        <v>-</v>
      </c>
      <c r="CG58" s="971" t="str">
        <f>'２①②③、３②（再掲）、４②③'!$A$1</f>
        <v>Ver 06.00</v>
      </c>
    </row>
    <row r="59" spans="1:87" s="410" customFormat="1" ht="18.75" customHeight="1">
      <c r="A59" s="669"/>
      <c r="B59" s="637"/>
      <c r="C59" s="638"/>
      <c r="D59" s="637"/>
      <c r="E59" s="639"/>
      <c r="F59" s="638"/>
      <c r="G59" s="637"/>
      <c r="H59" s="637"/>
      <c r="I59" s="637"/>
      <c r="J59" s="639"/>
      <c r="K59" s="639"/>
      <c r="L59" s="639"/>
      <c r="M59" s="639"/>
      <c r="N59" s="639"/>
      <c r="O59" s="639"/>
      <c r="P59" s="639"/>
      <c r="Q59" s="639"/>
      <c r="R59" s="639"/>
      <c r="S59" s="639"/>
      <c r="T59" s="639"/>
      <c r="U59" s="639"/>
      <c r="V59" s="639"/>
      <c r="W59" s="639"/>
      <c r="X59" s="639"/>
      <c r="Y59" s="639"/>
      <c r="Z59" s="639"/>
      <c r="AA59" s="639"/>
      <c r="AB59" s="639"/>
      <c r="AC59" s="639"/>
      <c r="AD59" s="639"/>
      <c r="AE59" s="639"/>
      <c r="AF59" s="640"/>
      <c r="AG59" s="640"/>
      <c r="AH59" s="640"/>
      <c r="AI59" s="640"/>
      <c r="AJ59" s="639"/>
      <c r="AK59" s="639"/>
      <c r="AL59" s="651"/>
      <c r="AM59" s="652"/>
      <c r="AN59" s="652"/>
      <c r="AO59" s="653"/>
      <c r="AP59" s="639"/>
      <c r="AQ59" s="639"/>
      <c r="AR59" s="639"/>
      <c r="AS59" s="639"/>
      <c r="AT59" s="639"/>
      <c r="AU59" s="639"/>
      <c r="AV59" s="639"/>
      <c r="AW59" s="639"/>
      <c r="AX59" s="639"/>
      <c r="AY59" s="639"/>
      <c r="AZ59" s="639"/>
      <c r="BA59" s="639"/>
      <c r="BB59" s="639"/>
      <c r="BC59" s="639"/>
      <c r="BD59" s="641"/>
      <c r="BE59" s="639"/>
      <c r="BF59" s="639"/>
      <c r="BG59" s="639"/>
      <c r="BH59" s="639"/>
      <c r="BI59" s="639"/>
      <c r="BJ59" s="639"/>
      <c r="BK59" s="639"/>
      <c r="BL59" s="639"/>
      <c r="BM59" s="639"/>
      <c r="BN59" s="639"/>
      <c r="BO59" s="639"/>
      <c r="BP59" s="639"/>
      <c r="BQ59" s="639"/>
      <c r="BR59" s="639"/>
      <c r="BS59" s="639"/>
      <c r="BT59" s="639"/>
      <c r="BU59" s="639"/>
      <c r="BV59" s="639"/>
      <c r="BW59" s="639"/>
      <c r="BX59" s="639"/>
      <c r="BY59" s="640"/>
      <c r="BZ59" s="642"/>
      <c r="CA59" s="643"/>
      <c r="CB59" s="644"/>
      <c r="CC59" s="644"/>
      <c r="CD59" s="644"/>
      <c r="CE59" s="644"/>
      <c r="CF59" s="644"/>
      <c r="CG59" s="644"/>
    </row>
    <row r="60" spans="1:87" s="410" customFormat="1" ht="18.75" customHeight="1">
      <c r="A60" s="637"/>
      <c r="B60" s="637"/>
      <c r="C60" s="638"/>
      <c r="D60" s="637"/>
      <c r="E60" s="639"/>
      <c r="F60" s="638"/>
      <c r="G60" s="637"/>
      <c r="H60" s="637"/>
      <c r="I60" s="637"/>
      <c r="J60" s="639"/>
      <c r="K60" s="639"/>
      <c r="L60" s="639"/>
      <c r="M60" s="639"/>
      <c r="N60" s="639"/>
      <c r="O60" s="639"/>
      <c r="P60" s="639"/>
      <c r="Q60" s="639"/>
      <c r="R60" s="639"/>
      <c r="S60" s="639"/>
      <c r="T60" s="639"/>
      <c r="U60" s="639"/>
      <c r="V60" s="639"/>
      <c r="W60" s="639"/>
      <c r="X60" s="639"/>
      <c r="Y60" s="639"/>
      <c r="Z60" s="639"/>
      <c r="AA60" s="639"/>
      <c r="AB60" s="639"/>
      <c r="AC60" s="639"/>
      <c r="AD60" s="639"/>
      <c r="AE60" s="639"/>
      <c r="AF60" s="640"/>
      <c r="AG60" s="640"/>
      <c r="AH60" s="640"/>
      <c r="AI60" s="640"/>
      <c r="AJ60" s="639"/>
      <c r="AK60" s="639"/>
      <c r="AL60" s="639"/>
      <c r="AM60" s="639"/>
      <c r="AN60" s="639"/>
      <c r="AO60" s="639"/>
      <c r="AP60" s="639"/>
      <c r="AQ60" s="639"/>
      <c r="AR60" s="639"/>
      <c r="AS60" s="639"/>
      <c r="AT60" s="639"/>
      <c r="AU60" s="639"/>
      <c r="AV60" s="639"/>
      <c r="AW60" s="639"/>
      <c r="AX60" s="639"/>
      <c r="AY60" s="639"/>
      <c r="AZ60" s="639"/>
      <c r="BA60" s="639"/>
      <c r="BB60" s="639"/>
      <c r="BC60" s="639"/>
      <c r="BD60" s="641"/>
      <c r="BE60" s="639"/>
      <c r="BF60" s="639"/>
      <c r="BG60" s="639"/>
      <c r="BH60" s="639"/>
      <c r="BI60" s="639"/>
      <c r="BJ60" s="639"/>
      <c r="BK60" s="639"/>
      <c r="BL60" s="639"/>
      <c r="BM60" s="639"/>
      <c r="BN60" s="639"/>
      <c r="BO60" s="639"/>
      <c r="BP60" s="639"/>
      <c r="BQ60" s="639"/>
      <c r="BR60" s="639"/>
      <c r="BS60" s="639"/>
      <c r="BT60" s="639"/>
      <c r="BU60" s="639"/>
      <c r="BV60" s="639"/>
      <c r="BW60" s="639"/>
      <c r="BX60" s="639"/>
      <c r="BY60" s="640"/>
      <c r="BZ60" s="642"/>
      <c r="CA60" s="643"/>
      <c r="CB60" s="644"/>
      <c r="CC60" s="644"/>
      <c r="CD60" s="644"/>
      <c r="CE60" s="644"/>
    </row>
    <row r="61" spans="1:87" s="410" customFormat="1" ht="18.75" customHeight="1">
      <c r="A61" s="637"/>
      <c r="B61" s="637"/>
      <c r="C61" s="638"/>
      <c r="D61" s="637"/>
      <c r="E61" s="639"/>
      <c r="F61" s="638"/>
      <c r="G61" s="637"/>
      <c r="H61" s="637"/>
      <c r="I61" s="637"/>
      <c r="J61" s="639"/>
      <c r="K61" s="639"/>
      <c r="L61" s="639"/>
      <c r="M61" s="639"/>
      <c r="N61" s="639"/>
      <c r="O61" s="639"/>
      <c r="P61" s="639"/>
      <c r="Q61" s="639"/>
      <c r="R61" s="639"/>
      <c r="S61" s="639"/>
      <c r="T61" s="639"/>
      <c r="U61" s="639"/>
      <c r="V61" s="639"/>
      <c r="W61" s="639"/>
      <c r="X61" s="639"/>
      <c r="Y61" s="639"/>
      <c r="Z61" s="639"/>
      <c r="AA61" s="639"/>
      <c r="AB61" s="639"/>
      <c r="AC61" s="639"/>
      <c r="AD61" s="639"/>
      <c r="AE61" s="639"/>
      <c r="AF61" s="640"/>
      <c r="AG61" s="640"/>
      <c r="AH61" s="640"/>
      <c r="AI61" s="640"/>
      <c r="AJ61" s="639"/>
      <c r="AK61" s="639"/>
      <c r="AL61" s="639"/>
      <c r="AM61" s="639"/>
      <c r="AN61" s="639"/>
      <c r="AO61" s="639"/>
      <c r="AP61" s="639"/>
      <c r="AQ61" s="639"/>
      <c r="AR61" s="639"/>
      <c r="AS61" s="639"/>
      <c r="AT61" s="639"/>
      <c r="AU61" s="639"/>
      <c r="AV61" s="639"/>
      <c r="AW61" s="639"/>
      <c r="AX61" s="639"/>
      <c r="AY61" s="639"/>
      <c r="AZ61" s="639"/>
      <c r="BA61" s="639"/>
      <c r="BB61" s="639"/>
      <c r="BC61" s="639"/>
      <c r="BD61" s="641"/>
      <c r="BE61" s="639"/>
      <c r="BF61" s="639"/>
      <c r="BG61" s="639"/>
      <c r="BH61" s="639"/>
      <c r="BI61" s="639"/>
      <c r="BJ61" s="639"/>
      <c r="BK61" s="639"/>
      <c r="BL61" s="639"/>
      <c r="BM61" s="639"/>
      <c r="BN61" s="639"/>
      <c r="BO61" s="639"/>
      <c r="BP61" s="639"/>
      <c r="BQ61" s="639"/>
      <c r="BR61" s="639"/>
      <c r="BS61" s="639"/>
      <c r="BT61" s="639"/>
      <c r="BU61" s="639"/>
      <c r="BV61" s="639"/>
      <c r="BW61" s="639"/>
      <c r="BX61" s="639"/>
      <c r="BY61" s="640"/>
      <c r="BZ61" s="642"/>
      <c r="CA61" s="643"/>
      <c r="CB61" s="644"/>
      <c r="CC61" s="644"/>
      <c r="CD61" s="644"/>
      <c r="CE61" s="644"/>
    </row>
    <row r="62" spans="1:87" s="410" customFormat="1" ht="18.75" customHeight="1">
      <c r="A62" s="637"/>
      <c r="B62" s="637"/>
      <c r="C62" s="638"/>
      <c r="D62" s="637"/>
      <c r="E62" s="639"/>
      <c r="F62" s="638"/>
      <c r="G62" s="637"/>
      <c r="H62" s="637"/>
      <c r="I62" s="637"/>
      <c r="J62" s="639"/>
      <c r="K62" s="639"/>
      <c r="L62" s="639"/>
      <c r="M62" s="639"/>
      <c r="N62" s="639"/>
      <c r="O62" s="639"/>
      <c r="P62" s="639"/>
      <c r="Q62" s="639"/>
      <c r="R62" s="639"/>
      <c r="S62" s="639"/>
      <c r="T62" s="639"/>
      <c r="U62" s="639"/>
      <c r="V62" s="639"/>
      <c r="W62" s="639"/>
      <c r="X62" s="639"/>
      <c r="Y62" s="639"/>
      <c r="Z62" s="639"/>
      <c r="AA62" s="639"/>
      <c r="AB62" s="639"/>
      <c r="AC62" s="639"/>
      <c r="AD62" s="639"/>
      <c r="AE62" s="639"/>
      <c r="AF62" s="640"/>
      <c r="AG62" s="640"/>
      <c r="AH62" s="640"/>
      <c r="AI62" s="640"/>
      <c r="AJ62" s="639"/>
      <c r="AK62" s="639"/>
      <c r="AL62" s="639"/>
      <c r="AM62" s="639"/>
      <c r="AN62" s="639"/>
      <c r="AO62" s="639"/>
      <c r="AP62" s="639"/>
      <c r="AQ62" s="639"/>
      <c r="AR62" s="639"/>
      <c r="AS62" s="639"/>
      <c r="AT62" s="639"/>
      <c r="AU62" s="639"/>
      <c r="AV62" s="639"/>
      <c r="AW62" s="639"/>
      <c r="AX62" s="639"/>
      <c r="AY62" s="639"/>
      <c r="AZ62" s="639"/>
      <c r="BA62" s="639"/>
      <c r="BB62" s="639"/>
      <c r="BC62" s="639"/>
      <c r="BD62" s="641"/>
      <c r="BE62" s="639"/>
      <c r="BF62" s="639"/>
      <c r="BG62" s="639"/>
      <c r="BH62" s="639"/>
      <c r="BI62" s="639"/>
      <c r="BJ62" s="639"/>
      <c r="BK62" s="639"/>
      <c r="BL62" s="639"/>
      <c r="BM62" s="639"/>
      <c r="BN62" s="639"/>
      <c r="BO62" s="639"/>
      <c r="BP62" s="639"/>
      <c r="BQ62" s="639"/>
      <c r="BR62" s="639"/>
      <c r="BS62" s="639"/>
      <c r="BT62" s="639"/>
      <c r="BU62" s="639"/>
      <c r="BV62" s="639"/>
      <c r="BW62" s="639"/>
      <c r="BX62" s="639"/>
      <c r="BY62" s="640"/>
      <c r="BZ62" s="642"/>
      <c r="CA62" s="643"/>
      <c r="CB62" s="644"/>
      <c r="CC62" s="644"/>
      <c r="CD62" s="644"/>
      <c r="CE62" s="644"/>
    </row>
    <row r="63" spans="1:87" s="410" customFormat="1" ht="18.75" customHeight="1">
      <c r="A63" s="645"/>
      <c r="B63" s="645"/>
      <c r="C63" s="646"/>
      <c r="D63" s="645"/>
      <c r="E63" s="647"/>
      <c r="F63" s="646"/>
      <c r="G63" s="645"/>
      <c r="H63" s="645"/>
      <c r="I63" s="645"/>
      <c r="J63" s="647"/>
      <c r="K63" s="647"/>
      <c r="L63" s="647"/>
      <c r="M63" s="647"/>
      <c r="N63" s="647"/>
      <c r="O63" s="647"/>
      <c r="P63" s="647"/>
      <c r="Q63" s="647"/>
      <c r="R63" s="647"/>
      <c r="S63" s="647"/>
      <c r="T63" s="647"/>
      <c r="U63" s="647"/>
      <c r="V63" s="647"/>
      <c r="W63" s="647"/>
      <c r="X63" s="647"/>
      <c r="Y63" s="647"/>
      <c r="Z63" s="647"/>
      <c r="AA63" s="647"/>
      <c r="AB63" s="647"/>
      <c r="AC63" s="647"/>
      <c r="AD63" s="647"/>
      <c r="AE63" s="647"/>
      <c r="AF63" s="648"/>
      <c r="AG63" s="648"/>
      <c r="AH63" s="648"/>
      <c r="AI63" s="648"/>
      <c r="AJ63" s="647"/>
      <c r="AK63" s="647"/>
      <c r="AL63" s="647"/>
      <c r="AM63" s="647"/>
      <c r="AN63" s="647"/>
      <c r="AO63" s="647"/>
      <c r="AP63" s="647"/>
      <c r="AQ63" s="647"/>
      <c r="AR63" s="647"/>
      <c r="AS63" s="647"/>
      <c r="AT63" s="647"/>
      <c r="AU63" s="647"/>
      <c r="AV63" s="647"/>
      <c r="AW63" s="647"/>
      <c r="AX63" s="647"/>
      <c r="AY63" s="647"/>
      <c r="AZ63" s="647"/>
      <c r="BA63" s="647"/>
      <c r="BB63" s="647"/>
      <c r="BC63" s="647"/>
      <c r="BD63" s="649"/>
      <c r="BE63" s="647"/>
      <c r="BF63" s="647"/>
      <c r="BG63" s="647"/>
      <c r="BH63" s="647"/>
      <c r="BI63" s="647"/>
      <c r="BJ63" s="647"/>
      <c r="BK63" s="647"/>
      <c r="BL63" s="647"/>
      <c r="BM63" s="647"/>
      <c r="BN63" s="647"/>
      <c r="BO63" s="647"/>
      <c r="BP63" s="647"/>
      <c r="BQ63" s="647"/>
      <c r="BR63" s="647"/>
      <c r="BS63" s="647"/>
      <c r="BT63" s="647"/>
      <c r="BU63" s="647"/>
      <c r="BV63" s="647"/>
      <c r="BW63" s="647"/>
      <c r="BX63" s="647"/>
      <c r="BY63" s="648"/>
      <c r="BZ63" s="650"/>
      <c r="CA63" s="643"/>
      <c r="CB63" s="644"/>
      <c r="CC63" s="644"/>
      <c r="CD63" s="644"/>
      <c r="CE63" s="644"/>
      <c r="CI63" s="644"/>
    </row>
  </sheetData>
  <sheetProtection algorithmName="SHA-512" hashValue="4CQiD+D7g0JMMaU5Ok9/WMcodpz0++tp2eZvBpgXFvne8vTRxdjcprd0DAE0GNVPhzyuD95TibMYqjrHoqUmyw==" saltValue="OotU3tkjthUKdM9HjmwSbw==" spinCount="100000" sheet="1" objects="1" scenarios="1"/>
  <mergeCells count="122">
    <mergeCell ref="BO7:BO8"/>
    <mergeCell ref="BP7:BP8"/>
    <mergeCell ref="BU7:BU8"/>
    <mergeCell ref="BQ7:BQ8"/>
    <mergeCell ref="BV7:BV8"/>
    <mergeCell ref="BW7:BW8"/>
    <mergeCell ref="BY7:BY8"/>
    <mergeCell ref="BR7:BR8"/>
    <mergeCell ref="BS7:BS8"/>
    <mergeCell ref="BT7:BT8"/>
    <mergeCell ref="BB7:BB8"/>
    <mergeCell ref="BC7:BC8"/>
    <mergeCell ref="BH7:BH8"/>
    <mergeCell ref="AZ7:AZ8"/>
    <mergeCell ref="BA7:BA8"/>
    <mergeCell ref="BD7:BF7"/>
    <mergeCell ref="BG7:BG8"/>
    <mergeCell ref="BM7:BM8"/>
    <mergeCell ref="BN7:BN8"/>
    <mergeCell ref="H7:H8"/>
    <mergeCell ref="R7:R8"/>
    <mergeCell ref="N7:N8"/>
    <mergeCell ref="V7:V8"/>
    <mergeCell ref="W7:W8"/>
    <mergeCell ref="X7:X8"/>
    <mergeCell ref="M7:M8"/>
    <mergeCell ref="AH7:AH8"/>
    <mergeCell ref="AI7:AI8"/>
    <mergeCell ref="AB7:AB8"/>
    <mergeCell ref="AC7:AC8"/>
    <mergeCell ref="AD7:AD8"/>
    <mergeCell ref="AE7:AE8"/>
    <mergeCell ref="AF7:AF8"/>
    <mergeCell ref="AG7:AG8"/>
    <mergeCell ref="D5:D6"/>
    <mergeCell ref="E5:E6"/>
    <mergeCell ref="F5:F6"/>
    <mergeCell ref="G5:G6"/>
    <mergeCell ref="AI5:AI6"/>
    <mergeCell ref="AK5:AK6"/>
    <mergeCell ref="AO5:AO6"/>
    <mergeCell ref="J7:J8"/>
    <mergeCell ref="BS5:BS6"/>
    <mergeCell ref="S7:S8"/>
    <mergeCell ref="T7:T8"/>
    <mergeCell ref="U7:U8"/>
    <mergeCell ref="Y7:Y8"/>
    <mergeCell ref="Z7:Z8"/>
    <mergeCell ref="AA7:AA8"/>
    <mergeCell ref="K7:K8"/>
    <mergeCell ref="L7:L8"/>
    <mergeCell ref="O7:O8"/>
    <mergeCell ref="P7:P8"/>
    <mergeCell ref="Q7:Q8"/>
    <mergeCell ref="D7:D8"/>
    <mergeCell ref="E7:E8"/>
    <mergeCell ref="F7:F8"/>
    <mergeCell ref="G7:G8"/>
    <mergeCell ref="CF7:CF8"/>
    <mergeCell ref="CF5:CF6"/>
    <mergeCell ref="CG3:CG4"/>
    <mergeCell ref="CG5:CG6"/>
    <mergeCell ref="CG7:CG8"/>
    <mergeCell ref="BX7:BX8"/>
    <mergeCell ref="CA7:CA8"/>
    <mergeCell ref="CF3:CF4"/>
    <mergeCell ref="BZ5:BZ6"/>
    <mergeCell ref="BX5:BX6"/>
    <mergeCell ref="CA5:CA6"/>
    <mergeCell ref="BY5:BY6"/>
    <mergeCell ref="BZ7:BZ8"/>
    <mergeCell ref="CC7:CC8"/>
    <mergeCell ref="CD7:CD8"/>
    <mergeCell ref="CB7:CB8"/>
    <mergeCell ref="A3:C3"/>
    <mergeCell ref="A5:C5"/>
    <mergeCell ref="I7:I8"/>
    <mergeCell ref="AY7:AY8"/>
    <mergeCell ref="BU5:BU6"/>
    <mergeCell ref="BV5:BV6"/>
    <mergeCell ref="A7:C7"/>
    <mergeCell ref="AQ5:AQ6"/>
    <mergeCell ref="BD5:BF5"/>
    <mergeCell ref="BG5:BG6"/>
    <mergeCell ref="H3:H4"/>
    <mergeCell ref="I5:I6"/>
    <mergeCell ref="AR3:AR4"/>
    <mergeCell ref="BD3:BF3"/>
    <mergeCell ref="H5:H6"/>
    <mergeCell ref="AF5:AF6"/>
    <mergeCell ref="I3:I4"/>
    <mergeCell ref="AG5:AG6"/>
    <mergeCell ref="D3:D4"/>
    <mergeCell ref="E3:E4"/>
    <mergeCell ref="F3:F4"/>
    <mergeCell ref="G3:G4"/>
    <mergeCell ref="BH3:BH4"/>
    <mergeCell ref="BC5:BC6"/>
    <mergeCell ref="AI3:AI4"/>
    <mergeCell ref="AK3:AK4"/>
    <mergeCell ref="AO3:AO4"/>
    <mergeCell ref="AJ5:AJ6"/>
    <mergeCell ref="CB5:CB6"/>
    <mergeCell ref="BG3:BG4"/>
    <mergeCell ref="AL7:AL8"/>
    <mergeCell ref="BW5:BW6"/>
    <mergeCell ref="BH5:BH6"/>
    <mergeCell ref="BT5:BT6"/>
    <mergeCell ref="AJ7:AJ8"/>
    <mergeCell ref="AK7:AK8"/>
    <mergeCell ref="AM7:AM8"/>
    <mergeCell ref="AN7:AN8"/>
    <mergeCell ref="AO7:AO8"/>
    <mergeCell ref="AP7:AP8"/>
    <mergeCell ref="AQ7:AQ8"/>
    <mergeCell ref="AR7:AR8"/>
    <mergeCell ref="AS7:AS8"/>
    <mergeCell ref="AT7:AT8"/>
    <mergeCell ref="AU7:AU8"/>
    <mergeCell ref="AV7:AV8"/>
    <mergeCell ref="AW7:AW8"/>
    <mergeCell ref="AX7:AX8"/>
  </mergeCells>
  <phoneticPr fontId="2"/>
  <dataValidations count="4">
    <dataValidation type="list" allowBlank="1" showInputMessage="1" showErrorMessage="1" sqref="G25:G58" xr:uid="{C05EF2E8-AB07-4E2F-9DE3-CD15236CD90C}">
      <formula1>"水道,簡易水道,工業用水道,交通,電気,ガス,港湾整備,病院,市場,と畜場,宅地造成,下水道,観光施設,その他法適用"</formula1>
    </dataValidation>
    <dataValidation type="textLength" imeMode="halfAlpha" operator="equal" allowBlank="1" showInputMessage="1" showErrorMessage="1" sqref="A44 A24" xr:uid="{0747066C-836A-4572-8689-96C84B0BA7F4}">
      <formula1>6</formula1>
    </dataValidation>
    <dataValidation type="list" allowBlank="1" showInputMessage="1" showErrorMessage="1" sqref="H25:H58" xr:uid="{881F2A3D-64FD-4B68-B53F-B5E51F494DF7}">
      <formula1>"1,2,3"</formula1>
    </dataValidation>
    <dataValidation type="list" allowBlank="1" showInputMessage="1" showErrorMessage="1" sqref="BI24:BN24 BI44:BM44 BG10:BH58" xr:uid="{C14E09F7-D89C-4326-95C0-144F0AFB4C5E}">
      <formula1>"有,無"</formula1>
    </dataValidation>
  </dataValidations>
  <pageMargins left="0.7" right="0.7" top="0.75" bottom="0.75" header="0.3" footer="0.3"/>
  <pageSetup paperSize="8" scale="67" fitToWidth="0" orientation="landscape" r:id="rId1"/>
  <ignoredErrors>
    <ignoredError sqref="K10:N58 F25:I58 I24 A24 W10:AF58 AG46:BP58 BS10:CG58 AG10:BP10 AG11:BP11 AG12:BP23 AG24:BP24 AG25:BP25 AG26:BP43 AG44:BP44 AG45:BP45" unlockedFormula="1"/>
    <ignoredError sqref="B9:D9" evalError="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DBD78-9168-4BE0-8095-E1AF51AFCF61}">
  <sheetPr>
    <tabColor rgb="FFFFFF00"/>
  </sheetPr>
  <dimension ref="A1:J3361"/>
  <sheetViews>
    <sheetView zoomScaleNormal="100" workbookViewId="0"/>
  </sheetViews>
  <sheetFormatPr defaultColWidth="9.36328125" defaultRowHeight="18" customHeight="1"/>
  <cols>
    <col min="1" max="2" width="9.36328125" style="1007"/>
    <col min="3" max="3" width="35" style="1007" customWidth="1"/>
    <col min="4" max="4" width="9.36328125" style="1007"/>
    <col min="5" max="16384" width="9.36328125" style="236"/>
  </cols>
  <sheetData>
    <row r="1" spans="1:10" s="235" customFormat="1" ht="33" customHeight="1">
      <c r="A1" s="977" t="s">
        <v>6098</v>
      </c>
      <c r="B1" s="978" t="s">
        <v>21</v>
      </c>
      <c r="C1" s="978" t="s">
        <v>3830</v>
      </c>
      <c r="D1" s="241" t="s">
        <v>5989</v>
      </c>
    </row>
    <row r="2" spans="1:10" ht="18" customHeight="1">
      <c r="A2" s="1000" t="s">
        <v>6099</v>
      </c>
      <c r="B2" s="978" t="s">
        <v>25</v>
      </c>
      <c r="C2" s="978" t="s">
        <v>7081</v>
      </c>
      <c r="D2" s="241">
        <v>1</v>
      </c>
      <c r="F2" s="237"/>
      <c r="I2" s="236">
        <v>1</v>
      </c>
      <c r="J2" s="236" t="s">
        <v>6498</v>
      </c>
    </row>
    <row r="3" spans="1:10" ht="18" customHeight="1">
      <c r="A3" s="1002" t="s">
        <v>72</v>
      </c>
      <c r="B3" s="998" t="s">
        <v>25</v>
      </c>
      <c r="C3" s="998" t="s">
        <v>73</v>
      </c>
      <c r="D3" s="241">
        <v>2</v>
      </c>
      <c r="F3" s="237"/>
      <c r="I3" s="236">
        <v>2</v>
      </c>
      <c r="J3" s="236" t="s">
        <v>6499</v>
      </c>
    </row>
    <row r="4" spans="1:10" ht="18" customHeight="1">
      <c r="A4" s="1002" t="s">
        <v>74</v>
      </c>
      <c r="B4" s="998" t="s">
        <v>25</v>
      </c>
      <c r="C4" s="998" t="s">
        <v>75</v>
      </c>
      <c r="D4" s="241">
        <v>3</v>
      </c>
      <c r="F4" s="237"/>
      <c r="I4" s="236">
        <v>3</v>
      </c>
      <c r="J4" s="236" t="s">
        <v>6500</v>
      </c>
    </row>
    <row r="5" spans="1:10" ht="18" customHeight="1">
      <c r="A5" s="1002" t="s">
        <v>76</v>
      </c>
      <c r="B5" s="998" t="s">
        <v>25</v>
      </c>
      <c r="C5" s="998" t="s">
        <v>77</v>
      </c>
      <c r="D5" s="241">
        <v>3</v>
      </c>
      <c r="F5" s="237"/>
      <c r="I5" s="236">
        <v>4</v>
      </c>
      <c r="J5" s="236" t="s">
        <v>6502</v>
      </c>
    </row>
    <row r="6" spans="1:10" ht="18" customHeight="1">
      <c r="A6" s="1002" t="s">
        <v>78</v>
      </c>
      <c r="B6" s="998" t="s">
        <v>25</v>
      </c>
      <c r="C6" s="998" t="s">
        <v>79</v>
      </c>
      <c r="D6" s="241">
        <v>3</v>
      </c>
      <c r="F6" s="237"/>
      <c r="I6" s="236">
        <v>5</v>
      </c>
      <c r="J6" s="236" t="s">
        <v>6501</v>
      </c>
    </row>
    <row r="7" spans="1:10" ht="18" customHeight="1">
      <c r="A7" s="1002" t="s">
        <v>80</v>
      </c>
      <c r="B7" s="998" t="s">
        <v>25</v>
      </c>
      <c r="C7" s="998" t="s">
        <v>81</v>
      </c>
      <c r="D7" s="241">
        <v>3</v>
      </c>
      <c r="F7" s="237"/>
      <c r="I7" s="236">
        <v>6</v>
      </c>
      <c r="J7" s="236" t="s">
        <v>6503</v>
      </c>
    </row>
    <row r="8" spans="1:10" ht="18" customHeight="1">
      <c r="A8" s="1002" t="s">
        <v>82</v>
      </c>
      <c r="B8" s="998" t="s">
        <v>25</v>
      </c>
      <c r="C8" s="998" t="s">
        <v>6100</v>
      </c>
      <c r="D8" s="241">
        <v>3</v>
      </c>
      <c r="F8" s="237"/>
      <c r="I8" s="236">
        <v>7</v>
      </c>
      <c r="J8" s="236" t="s">
        <v>6554</v>
      </c>
    </row>
    <row r="9" spans="1:10" ht="18" customHeight="1">
      <c r="A9" s="1002" t="s">
        <v>83</v>
      </c>
      <c r="B9" s="998" t="s">
        <v>25</v>
      </c>
      <c r="C9" s="998" t="s">
        <v>84</v>
      </c>
      <c r="D9" s="241">
        <v>3</v>
      </c>
      <c r="F9" s="237"/>
    </row>
    <row r="10" spans="1:10" ht="18" customHeight="1">
      <c r="A10" s="1002" t="s">
        <v>85</v>
      </c>
      <c r="B10" s="998" t="s">
        <v>25</v>
      </c>
      <c r="C10" s="998" t="s">
        <v>86</v>
      </c>
      <c r="D10" s="241">
        <v>3</v>
      </c>
      <c r="F10" s="237"/>
    </row>
    <row r="11" spans="1:10" ht="18" customHeight="1">
      <c r="A11" s="1002" t="s">
        <v>87</v>
      </c>
      <c r="B11" s="998" t="s">
        <v>25</v>
      </c>
      <c r="C11" s="998" t="s">
        <v>88</v>
      </c>
      <c r="D11" s="241">
        <v>3</v>
      </c>
      <c r="F11" s="237"/>
    </row>
    <row r="12" spans="1:10" ht="18" customHeight="1">
      <c r="A12" s="1002" t="s">
        <v>89</v>
      </c>
      <c r="B12" s="998" t="s">
        <v>25</v>
      </c>
      <c r="C12" s="998" t="s">
        <v>90</v>
      </c>
      <c r="D12" s="241">
        <v>3</v>
      </c>
      <c r="F12" s="237"/>
    </row>
    <row r="13" spans="1:10" ht="18" customHeight="1">
      <c r="A13" s="1002" t="s">
        <v>91</v>
      </c>
      <c r="B13" s="998" t="s">
        <v>25</v>
      </c>
      <c r="C13" s="998" t="s">
        <v>92</v>
      </c>
      <c r="D13" s="241">
        <v>3</v>
      </c>
      <c r="F13" s="237"/>
    </row>
    <row r="14" spans="1:10" ht="18" customHeight="1">
      <c r="A14" s="1002" t="s">
        <v>93</v>
      </c>
      <c r="B14" s="998" t="s">
        <v>25</v>
      </c>
      <c r="C14" s="998" t="s">
        <v>94</v>
      </c>
      <c r="D14" s="241">
        <v>3</v>
      </c>
      <c r="F14" s="237"/>
    </row>
    <row r="15" spans="1:10" ht="18" customHeight="1">
      <c r="A15" s="1002" t="s">
        <v>95</v>
      </c>
      <c r="B15" s="998" t="s">
        <v>25</v>
      </c>
      <c r="C15" s="998" t="s">
        <v>96</v>
      </c>
      <c r="D15" s="241">
        <v>3</v>
      </c>
      <c r="F15" s="237"/>
    </row>
    <row r="16" spans="1:10" ht="18" customHeight="1">
      <c r="A16" s="1002" t="s">
        <v>97</v>
      </c>
      <c r="B16" s="998" t="s">
        <v>25</v>
      </c>
      <c r="C16" s="998" t="s">
        <v>98</v>
      </c>
      <c r="D16" s="241">
        <v>3</v>
      </c>
      <c r="F16" s="237"/>
    </row>
    <row r="17" spans="1:6" ht="18" customHeight="1">
      <c r="A17" s="1002" t="s">
        <v>99</v>
      </c>
      <c r="B17" s="998" t="s">
        <v>25</v>
      </c>
      <c r="C17" s="998" t="s">
        <v>100</v>
      </c>
      <c r="D17" s="241">
        <v>3</v>
      </c>
      <c r="F17" s="237"/>
    </row>
    <row r="18" spans="1:6" ht="18" customHeight="1">
      <c r="A18" s="1002" t="s">
        <v>101</v>
      </c>
      <c r="B18" s="998" t="s">
        <v>25</v>
      </c>
      <c r="C18" s="998" t="s">
        <v>102</v>
      </c>
      <c r="D18" s="241">
        <v>3</v>
      </c>
      <c r="F18" s="237"/>
    </row>
    <row r="19" spans="1:6" ht="18" customHeight="1">
      <c r="A19" s="1002" t="s">
        <v>103</v>
      </c>
      <c r="B19" s="998" t="s">
        <v>25</v>
      </c>
      <c r="C19" s="998" t="s">
        <v>104</v>
      </c>
      <c r="D19" s="241">
        <v>3</v>
      </c>
      <c r="F19" s="237"/>
    </row>
    <row r="20" spans="1:6" ht="18" customHeight="1">
      <c r="A20" s="1002" t="s">
        <v>105</v>
      </c>
      <c r="B20" s="998" t="s">
        <v>25</v>
      </c>
      <c r="C20" s="998" t="s">
        <v>106</v>
      </c>
      <c r="D20" s="241">
        <v>3</v>
      </c>
      <c r="F20" s="237"/>
    </row>
    <row r="21" spans="1:6" ht="18" customHeight="1">
      <c r="A21" s="1002" t="s">
        <v>107</v>
      </c>
      <c r="B21" s="998" t="s">
        <v>25</v>
      </c>
      <c r="C21" s="998" t="s">
        <v>108</v>
      </c>
      <c r="D21" s="241">
        <v>3</v>
      </c>
      <c r="F21" s="237"/>
    </row>
    <row r="22" spans="1:6" ht="18" customHeight="1">
      <c r="A22" s="1002" t="s">
        <v>109</v>
      </c>
      <c r="B22" s="998" t="s">
        <v>25</v>
      </c>
      <c r="C22" s="998" t="s">
        <v>110</v>
      </c>
      <c r="D22" s="241">
        <v>3</v>
      </c>
      <c r="F22" s="237"/>
    </row>
    <row r="23" spans="1:6" ht="18" customHeight="1">
      <c r="A23" s="1002" t="s">
        <v>111</v>
      </c>
      <c r="B23" s="998" t="s">
        <v>25</v>
      </c>
      <c r="C23" s="998" t="s">
        <v>112</v>
      </c>
      <c r="D23" s="241">
        <v>3</v>
      </c>
      <c r="F23" s="237"/>
    </row>
    <row r="24" spans="1:6" ht="18" customHeight="1">
      <c r="A24" s="1002" t="s">
        <v>113</v>
      </c>
      <c r="B24" s="998" t="s">
        <v>25</v>
      </c>
      <c r="C24" s="998" t="s">
        <v>114</v>
      </c>
      <c r="D24" s="241">
        <v>3</v>
      </c>
      <c r="F24" s="237"/>
    </row>
    <row r="25" spans="1:6" ht="18" customHeight="1">
      <c r="A25" s="1002" t="s">
        <v>115</v>
      </c>
      <c r="B25" s="998" t="s">
        <v>25</v>
      </c>
      <c r="C25" s="998" t="s">
        <v>116</v>
      </c>
      <c r="D25" s="241">
        <v>3</v>
      </c>
      <c r="F25" s="237"/>
    </row>
    <row r="26" spans="1:6" ht="18" customHeight="1">
      <c r="A26" s="1002" t="s">
        <v>117</v>
      </c>
      <c r="B26" s="998" t="s">
        <v>25</v>
      </c>
      <c r="C26" s="998" t="s">
        <v>118</v>
      </c>
      <c r="D26" s="241">
        <v>3</v>
      </c>
      <c r="F26" s="237"/>
    </row>
    <row r="27" spans="1:6" ht="18" customHeight="1">
      <c r="A27" s="1002" t="s">
        <v>119</v>
      </c>
      <c r="B27" s="998" t="s">
        <v>25</v>
      </c>
      <c r="C27" s="998" t="s">
        <v>120</v>
      </c>
      <c r="D27" s="241">
        <v>3</v>
      </c>
      <c r="F27" s="237"/>
    </row>
    <row r="28" spans="1:6" ht="18" customHeight="1">
      <c r="A28" s="1002" t="s">
        <v>121</v>
      </c>
      <c r="B28" s="998" t="s">
        <v>25</v>
      </c>
      <c r="C28" s="998" t="s">
        <v>122</v>
      </c>
      <c r="D28" s="241">
        <v>3</v>
      </c>
      <c r="F28" s="237"/>
    </row>
    <row r="29" spans="1:6" ht="18" customHeight="1">
      <c r="A29" s="1002" t="s">
        <v>123</v>
      </c>
      <c r="B29" s="998" t="s">
        <v>25</v>
      </c>
      <c r="C29" s="998" t="s">
        <v>124</v>
      </c>
      <c r="D29" s="241">
        <v>3</v>
      </c>
      <c r="F29" s="237"/>
    </row>
    <row r="30" spans="1:6" ht="18" customHeight="1">
      <c r="A30" s="1002" t="s">
        <v>125</v>
      </c>
      <c r="B30" s="998" t="s">
        <v>25</v>
      </c>
      <c r="C30" s="998" t="s">
        <v>126</v>
      </c>
      <c r="D30" s="241">
        <v>3</v>
      </c>
      <c r="F30" s="237"/>
    </row>
    <row r="31" spans="1:6" ht="18" customHeight="1">
      <c r="A31" s="1002" t="s">
        <v>127</v>
      </c>
      <c r="B31" s="998" t="s">
        <v>25</v>
      </c>
      <c r="C31" s="998" t="s">
        <v>128</v>
      </c>
      <c r="D31" s="241">
        <v>3</v>
      </c>
      <c r="F31" s="237"/>
    </row>
    <row r="32" spans="1:6" ht="18" customHeight="1">
      <c r="A32" s="1002" t="s">
        <v>129</v>
      </c>
      <c r="B32" s="998" t="s">
        <v>25</v>
      </c>
      <c r="C32" s="998" t="s">
        <v>130</v>
      </c>
      <c r="D32" s="241">
        <v>3</v>
      </c>
      <c r="F32" s="237"/>
    </row>
    <row r="33" spans="1:6" ht="18" customHeight="1">
      <c r="A33" s="1002" t="s">
        <v>131</v>
      </c>
      <c r="B33" s="998" t="s">
        <v>25</v>
      </c>
      <c r="C33" s="998" t="s">
        <v>132</v>
      </c>
      <c r="D33" s="241">
        <v>3</v>
      </c>
      <c r="F33" s="237"/>
    </row>
    <row r="34" spans="1:6" ht="18" customHeight="1">
      <c r="A34" s="1002" t="s">
        <v>133</v>
      </c>
      <c r="B34" s="998" t="s">
        <v>25</v>
      </c>
      <c r="C34" s="998" t="s">
        <v>134</v>
      </c>
      <c r="D34" s="241">
        <v>3</v>
      </c>
      <c r="F34" s="237"/>
    </row>
    <row r="35" spans="1:6" ht="18" customHeight="1">
      <c r="A35" s="1002" t="s">
        <v>135</v>
      </c>
      <c r="B35" s="998" t="s">
        <v>25</v>
      </c>
      <c r="C35" s="998" t="s">
        <v>136</v>
      </c>
      <c r="D35" s="241">
        <v>3</v>
      </c>
      <c r="F35" s="237"/>
    </row>
    <row r="36" spans="1:6" ht="18" customHeight="1">
      <c r="A36" s="1002" t="s">
        <v>137</v>
      </c>
      <c r="B36" s="998" t="s">
        <v>25</v>
      </c>
      <c r="C36" s="998" t="s">
        <v>138</v>
      </c>
      <c r="D36" s="241">
        <v>3</v>
      </c>
      <c r="F36" s="237"/>
    </row>
    <row r="37" spans="1:6" ht="18" customHeight="1">
      <c r="A37" s="1002" t="s">
        <v>139</v>
      </c>
      <c r="B37" s="998" t="s">
        <v>25</v>
      </c>
      <c r="C37" s="998" t="s">
        <v>140</v>
      </c>
      <c r="D37" s="241">
        <v>3</v>
      </c>
      <c r="F37" s="237"/>
    </row>
    <row r="38" spans="1:6" ht="18" customHeight="1">
      <c r="A38" s="1002" t="s">
        <v>141</v>
      </c>
      <c r="B38" s="998" t="s">
        <v>25</v>
      </c>
      <c r="C38" s="998" t="s">
        <v>142</v>
      </c>
      <c r="D38" s="241">
        <v>5</v>
      </c>
      <c r="F38" s="237"/>
    </row>
    <row r="39" spans="1:6" ht="18" customHeight="1">
      <c r="A39" s="1002" t="s">
        <v>143</v>
      </c>
      <c r="B39" s="998" t="s">
        <v>25</v>
      </c>
      <c r="C39" s="998" t="s">
        <v>144</v>
      </c>
      <c r="D39" s="241">
        <v>5</v>
      </c>
      <c r="F39" s="237"/>
    </row>
    <row r="40" spans="1:6" ht="18" customHeight="1">
      <c r="A40" s="1002" t="s">
        <v>145</v>
      </c>
      <c r="B40" s="998" t="s">
        <v>25</v>
      </c>
      <c r="C40" s="998" t="s">
        <v>146</v>
      </c>
      <c r="D40" s="241">
        <v>5</v>
      </c>
      <c r="F40" s="237"/>
    </row>
    <row r="41" spans="1:6" ht="18" customHeight="1">
      <c r="A41" s="1002" t="s">
        <v>147</v>
      </c>
      <c r="B41" s="998" t="s">
        <v>25</v>
      </c>
      <c r="C41" s="998" t="s">
        <v>148</v>
      </c>
      <c r="D41" s="241">
        <v>5</v>
      </c>
      <c r="F41" s="237"/>
    </row>
    <row r="42" spans="1:6" ht="18" customHeight="1">
      <c r="A42" s="1002" t="s">
        <v>149</v>
      </c>
      <c r="B42" s="998" t="s">
        <v>25</v>
      </c>
      <c r="C42" s="998" t="s">
        <v>150</v>
      </c>
      <c r="D42" s="241">
        <v>5</v>
      </c>
      <c r="F42" s="237"/>
    </row>
    <row r="43" spans="1:6" ht="18" customHeight="1">
      <c r="A43" s="1002" t="s">
        <v>151</v>
      </c>
      <c r="B43" s="998" t="s">
        <v>25</v>
      </c>
      <c r="C43" s="998" t="s">
        <v>152</v>
      </c>
      <c r="D43" s="241">
        <v>5</v>
      </c>
      <c r="F43" s="237"/>
    </row>
    <row r="44" spans="1:6" ht="18" customHeight="1">
      <c r="A44" s="1002" t="s">
        <v>153</v>
      </c>
      <c r="B44" s="998" t="s">
        <v>25</v>
      </c>
      <c r="C44" s="998" t="s">
        <v>154</v>
      </c>
      <c r="D44" s="241">
        <v>5</v>
      </c>
      <c r="F44" s="237"/>
    </row>
    <row r="45" spans="1:6" ht="18" customHeight="1">
      <c r="A45" s="1002" t="s">
        <v>155</v>
      </c>
      <c r="B45" s="998" t="s">
        <v>25</v>
      </c>
      <c r="C45" s="998" t="s">
        <v>156</v>
      </c>
      <c r="D45" s="241">
        <v>5</v>
      </c>
      <c r="F45" s="237"/>
    </row>
    <row r="46" spans="1:6" ht="18" customHeight="1">
      <c r="A46" s="1002" t="s">
        <v>157</v>
      </c>
      <c r="B46" s="998" t="s">
        <v>25</v>
      </c>
      <c r="C46" s="998" t="s">
        <v>158</v>
      </c>
      <c r="D46" s="241">
        <v>5</v>
      </c>
      <c r="F46" s="237"/>
    </row>
    <row r="47" spans="1:6" ht="18" customHeight="1">
      <c r="A47" s="1002" t="s">
        <v>159</v>
      </c>
      <c r="B47" s="998" t="s">
        <v>25</v>
      </c>
      <c r="C47" s="998" t="s">
        <v>160</v>
      </c>
      <c r="D47" s="241">
        <v>5</v>
      </c>
      <c r="F47" s="237"/>
    </row>
    <row r="48" spans="1:6" ht="18" customHeight="1">
      <c r="A48" s="1002" t="s">
        <v>161</v>
      </c>
      <c r="B48" s="998" t="s">
        <v>25</v>
      </c>
      <c r="C48" s="998" t="s">
        <v>162</v>
      </c>
      <c r="D48" s="241">
        <v>5</v>
      </c>
      <c r="F48" s="237"/>
    </row>
    <row r="49" spans="1:6" ht="18" customHeight="1">
      <c r="A49" s="1002" t="s">
        <v>163</v>
      </c>
      <c r="B49" s="998" t="s">
        <v>25</v>
      </c>
      <c r="C49" s="998" t="s">
        <v>164</v>
      </c>
      <c r="D49" s="241">
        <v>5</v>
      </c>
      <c r="F49" s="237"/>
    </row>
    <row r="50" spans="1:6" ht="18" customHeight="1">
      <c r="A50" s="1002" t="s">
        <v>165</v>
      </c>
      <c r="B50" s="998" t="s">
        <v>25</v>
      </c>
      <c r="C50" s="998" t="s">
        <v>166</v>
      </c>
      <c r="D50" s="241">
        <v>5</v>
      </c>
      <c r="F50" s="237"/>
    </row>
    <row r="51" spans="1:6" ht="18" customHeight="1">
      <c r="A51" s="1002" t="s">
        <v>167</v>
      </c>
      <c r="B51" s="998" t="s">
        <v>25</v>
      </c>
      <c r="C51" s="998" t="s">
        <v>168</v>
      </c>
      <c r="D51" s="241">
        <v>5</v>
      </c>
      <c r="F51" s="237"/>
    </row>
    <row r="52" spans="1:6" ht="18" customHeight="1">
      <c r="A52" s="1002" t="s">
        <v>169</v>
      </c>
      <c r="B52" s="998" t="s">
        <v>25</v>
      </c>
      <c r="C52" s="998" t="s">
        <v>170</v>
      </c>
      <c r="D52" s="241">
        <v>5</v>
      </c>
      <c r="F52" s="237"/>
    </row>
    <row r="53" spans="1:6" ht="18" customHeight="1">
      <c r="A53" s="1002" t="s">
        <v>171</v>
      </c>
      <c r="B53" s="998" t="s">
        <v>25</v>
      </c>
      <c r="C53" s="998" t="s">
        <v>172</v>
      </c>
      <c r="D53" s="241">
        <v>5</v>
      </c>
      <c r="F53" s="237"/>
    </row>
    <row r="54" spans="1:6" ht="18" customHeight="1">
      <c r="A54" s="1002" t="s">
        <v>173</v>
      </c>
      <c r="B54" s="998" t="s">
        <v>25</v>
      </c>
      <c r="C54" s="998" t="s">
        <v>174</v>
      </c>
      <c r="D54" s="241">
        <v>5</v>
      </c>
      <c r="F54" s="237"/>
    </row>
    <row r="55" spans="1:6" ht="18" customHeight="1">
      <c r="A55" s="1002" t="s">
        <v>175</v>
      </c>
      <c r="B55" s="998" t="s">
        <v>25</v>
      </c>
      <c r="C55" s="998" t="s">
        <v>176</v>
      </c>
      <c r="D55" s="241">
        <v>5</v>
      </c>
      <c r="F55" s="237"/>
    </row>
    <row r="56" spans="1:6" ht="18" customHeight="1">
      <c r="A56" s="1002" t="s">
        <v>177</v>
      </c>
      <c r="B56" s="998" t="s">
        <v>25</v>
      </c>
      <c r="C56" s="998" t="s">
        <v>178</v>
      </c>
      <c r="D56" s="241">
        <v>5</v>
      </c>
      <c r="F56" s="237"/>
    </row>
    <row r="57" spans="1:6" ht="18" customHeight="1">
      <c r="A57" s="1002" t="s">
        <v>179</v>
      </c>
      <c r="B57" s="998" t="s">
        <v>25</v>
      </c>
      <c r="C57" s="998" t="s">
        <v>180</v>
      </c>
      <c r="D57" s="241">
        <v>5</v>
      </c>
      <c r="F57" s="237"/>
    </row>
    <row r="58" spans="1:6" ht="18" customHeight="1">
      <c r="A58" s="1002" t="s">
        <v>181</v>
      </c>
      <c r="B58" s="998" t="s">
        <v>25</v>
      </c>
      <c r="C58" s="998" t="s">
        <v>182</v>
      </c>
      <c r="D58" s="241">
        <v>5</v>
      </c>
      <c r="F58" s="237"/>
    </row>
    <row r="59" spans="1:6" ht="18" customHeight="1">
      <c r="A59" s="1002" t="s">
        <v>183</v>
      </c>
      <c r="B59" s="998" t="s">
        <v>25</v>
      </c>
      <c r="C59" s="998" t="s">
        <v>184</v>
      </c>
      <c r="D59" s="241">
        <v>5</v>
      </c>
      <c r="F59" s="237"/>
    </row>
    <row r="60" spans="1:6" ht="18" customHeight="1">
      <c r="A60" s="1002" t="s">
        <v>185</v>
      </c>
      <c r="B60" s="998" t="s">
        <v>25</v>
      </c>
      <c r="C60" s="998" t="s">
        <v>186</v>
      </c>
      <c r="D60" s="241">
        <v>5</v>
      </c>
      <c r="F60" s="237"/>
    </row>
    <row r="61" spans="1:6" ht="18" customHeight="1">
      <c r="A61" s="1002" t="s">
        <v>187</v>
      </c>
      <c r="B61" s="998" t="s">
        <v>25</v>
      </c>
      <c r="C61" s="998" t="s">
        <v>188</v>
      </c>
      <c r="D61" s="241">
        <v>5</v>
      </c>
      <c r="F61" s="237"/>
    </row>
    <row r="62" spans="1:6" ht="18" customHeight="1">
      <c r="A62" s="1002" t="s">
        <v>189</v>
      </c>
      <c r="B62" s="998" t="s">
        <v>25</v>
      </c>
      <c r="C62" s="998" t="s">
        <v>190</v>
      </c>
      <c r="D62" s="241">
        <v>5</v>
      </c>
      <c r="F62" s="237"/>
    </row>
    <row r="63" spans="1:6" ht="18" customHeight="1">
      <c r="A63" s="1002" t="s">
        <v>191</v>
      </c>
      <c r="B63" s="998" t="s">
        <v>25</v>
      </c>
      <c r="C63" s="998" t="s">
        <v>192</v>
      </c>
      <c r="D63" s="241">
        <v>5</v>
      </c>
      <c r="F63" s="237"/>
    </row>
    <row r="64" spans="1:6" ht="18" customHeight="1">
      <c r="A64" s="1002" t="s">
        <v>193</v>
      </c>
      <c r="B64" s="998" t="s">
        <v>25</v>
      </c>
      <c r="C64" s="998" t="s">
        <v>194</v>
      </c>
      <c r="D64" s="241">
        <v>5</v>
      </c>
      <c r="F64" s="237"/>
    </row>
    <row r="65" spans="1:6" ht="18" customHeight="1">
      <c r="A65" s="1002" t="s">
        <v>195</v>
      </c>
      <c r="B65" s="998" t="s">
        <v>25</v>
      </c>
      <c r="C65" s="998" t="s">
        <v>196</v>
      </c>
      <c r="D65" s="241">
        <v>5</v>
      </c>
      <c r="F65" s="237"/>
    </row>
    <row r="66" spans="1:6" ht="18" customHeight="1">
      <c r="A66" s="1002" t="s">
        <v>197</v>
      </c>
      <c r="B66" s="998" t="s">
        <v>25</v>
      </c>
      <c r="C66" s="998" t="s">
        <v>198</v>
      </c>
      <c r="D66" s="241">
        <v>5</v>
      </c>
      <c r="F66" s="237"/>
    </row>
    <row r="67" spans="1:6" ht="18" customHeight="1">
      <c r="A67" s="1002" t="s">
        <v>199</v>
      </c>
      <c r="B67" s="998" t="s">
        <v>25</v>
      </c>
      <c r="C67" s="998" t="s">
        <v>200</v>
      </c>
      <c r="D67" s="241">
        <v>5</v>
      </c>
      <c r="F67" s="237"/>
    </row>
    <row r="68" spans="1:6" ht="18" customHeight="1">
      <c r="A68" s="1002" t="s">
        <v>201</v>
      </c>
      <c r="B68" s="998" t="s">
        <v>25</v>
      </c>
      <c r="C68" s="998" t="s">
        <v>202</v>
      </c>
      <c r="D68" s="241">
        <v>5</v>
      </c>
      <c r="F68" s="237"/>
    </row>
    <row r="69" spans="1:6" ht="18" customHeight="1">
      <c r="A69" s="1002" t="s">
        <v>203</v>
      </c>
      <c r="B69" s="998" t="s">
        <v>25</v>
      </c>
      <c r="C69" s="998" t="s">
        <v>204</v>
      </c>
      <c r="D69" s="241">
        <v>5</v>
      </c>
      <c r="F69" s="237"/>
    </row>
    <row r="70" spans="1:6" ht="18" customHeight="1">
      <c r="A70" s="1002" t="s">
        <v>205</v>
      </c>
      <c r="B70" s="998" t="s">
        <v>25</v>
      </c>
      <c r="C70" s="998" t="s">
        <v>206</v>
      </c>
      <c r="D70" s="241">
        <v>5</v>
      </c>
      <c r="F70" s="237"/>
    </row>
    <row r="71" spans="1:6" ht="18" customHeight="1">
      <c r="A71" s="1002" t="s">
        <v>207</v>
      </c>
      <c r="B71" s="998" t="s">
        <v>25</v>
      </c>
      <c r="C71" s="998" t="s">
        <v>208</v>
      </c>
      <c r="D71" s="241">
        <v>5</v>
      </c>
      <c r="F71" s="237"/>
    </row>
    <row r="72" spans="1:6" ht="18" customHeight="1">
      <c r="A72" s="1002" t="s">
        <v>209</v>
      </c>
      <c r="B72" s="998" t="s">
        <v>25</v>
      </c>
      <c r="C72" s="998" t="s">
        <v>210</v>
      </c>
      <c r="D72" s="241">
        <v>5</v>
      </c>
      <c r="F72" s="237"/>
    </row>
    <row r="73" spans="1:6" ht="18" customHeight="1">
      <c r="A73" s="1002" t="s">
        <v>211</v>
      </c>
      <c r="B73" s="998" t="s">
        <v>25</v>
      </c>
      <c r="C73" s="998" t="s">
        <v>212</v>
      </c>
      <c r="D73" s="241">
        <v>5</v>
      </c>
      <c r="F73" s="237"/>
    </row>
    <row r="74" spans="1:6" ht="18" customHeight="1">
      <c r="A74" s="1002" t="s">
        <v>213</v>
      </c>
      <c r="B74" s="998" t="s">
        <v>25</v>
      </c>
      <c r="C74" s="998" t="s">
        <v>214</v>
      </c>
      <c r="D74" s="241">
        <v>5</v>
      </c>
      <c r="F74" s="237"/>
    </row>
    <row r="75" spans="1:6" ht="18" customHeight="1">
      <c r="A75" s="1002" t="s">
        <v>215</v>
      </c>
      <c r="B75" s="998" t="s">
        <v>25</v>
      </c>
      <c r="C75" s="998" t="s">
        <v>216</v>
      </c>
      <c r="D75" s="241">
        <v>5</v>
      </c>
      <c r="F75" s="237"/>
    </row>
    <row r="76" spans="1:6" ht="18" customHeight="1">
      <c r="A76" s="1002" t="s">
        <v>217</v>
      </c>
      <c r="B76" s="998" t="s">
        <v>25</v>
      </c>
      <c r="C76" s="998" t="s">
        <v>218</v>
      </c>
      <c r="D76" s="241">
        <v>5</v>
      </c>
      <c r="F76" s="237"/>
    </row>
    <row r="77" spans="1:6" ht="18" customHeight="1">
      <c r="A77" s="1002" t="s">
        <v>219</v>
      </c>
      <c r="B77" s="998" t="s">
        <v>25</v>
      </c>
      <c r="C77" s="998" t="s">
        <v>220</v>
      </c>
      <c r="D77" s="241">
        <v>5</v>
      </c>
      <c r="F77" s="237"/>
    </row>
    <row r="78" spans="1:6" ht="18" customHeight="1">
      <c r="A78" s="1002" t="s">
        <v>221</v>
      </c>
      <c r="B78" s="998" t="s">
        <v>25</v>
      </c>
      <c r="C78" s="998" t="s">
        <v>222</v>
      </c>
      <c r="D78" s="241">
        <v>5</v>
      </c>
      <c r="F78" s="237"/>
    </row>
    <row r="79" spans="1:6" ht="18" customHeight="1">
      <c r="A79" s="1002" t="s">
        <v>223</v>
      </c>
      <c r="B79" s="998" t="s">
        <v>25</v>
      </c>
      <c r="C79" s="998" t="s">
        <v>224</v>
      </c>
      <c r="D79" s="241">
        <v>5</v>
      </c>
      <c r="F79" s="237"/>
    </row>
    <row r="80" spans="1:6" ht="18" customHeight="1">
      <c r="A80" s="1002" t="s">
        <v>225</v>
      </c>
      <c r="B80" s="998" t="s">
        <v>25</v>
      </c>
      <c r="C80" s="998" t="s">
        <v>226</v>
      </c>
      <c r="D80" s="241">
        <v>5</v>
      </c>
      <c r="F80" s="237"/>
    </row>
    <row r="81" spans="1:6" ht="18" customHeight="1">
      <c r="A81" s="1002" t="s">
        <v>227</v>
      </c>
      <c r="B81" s="998" t="s">
        <v>25</v>
      </c>
      <c r="C81" s="998" t="s">
        <v>228</v>
      </c>
      <c r="D81" s="241">
        <v>5</v>
      </c>
      <c r="F81" s="237"/>
    </row>
    <row r="82" spans="1:6" ht="18" customHeight="1">
      <c r="A82" s="1002" t="s">
        <v>229</v>
      </c>
      <c r="B82" s="998" t="s">
        <v>25</v>
      </c>
      <c r="C82" s="998" t="s">
        <v>230</v>
      </c>
      <c r="D82" s="241">
        <v>5</v>
      </c>
      <c r="F82" s="237"/>
    </row>
    <row r="83" spans="1:6" ht="18" customHeight="1">
      <c r="A83" s="1002" t="s">
        <v>231</v>
      </c>
      <c r="B83" s="998" t="s">
        <v>25</v>
      </c>
      <c r="C83" s="998" t="s">
        <v>232</v>
      </c>
      <c r="D83" s="241">
        <v>5</v>
      </c>
      <c r="F83" s="237"/>
    </row>
    <row r="84" spans="1:6" ht="18" customHeight="1">
      <c r="A84" s="1002" t="s">
        <v>233</v>
      </c>
      <c r="B84" s="998" t="s">
        <v>25</v>
      </c>
      <c r="C84" s="998" t="s">
        <v>234</v>
      </c>
      <c r="D84" s="241">
        <v>5</v>
      </c>
      <c r="F84" s="237"/>
    </row>
    <row r="85" spans="1:6" ht="18" customHeight="1">
      <c r="A85" s="1002" t="s">
        <v>235</v>
      </c>
      <c r="B85" s="998" t="s">
        <v>25</v>
      </c>
      <c r="C85" s="998" t="s">
        <v>236</v>
      </c>
      <c r="D85" s="241">
        <v>5</v>
      </c>
      <c r="F85" s="237"/>
    </row>
    <row r="86" spans="1:6" ht="18" customHeight="1">
      <c r="A86" s="1002" t="s">
        <v>237</v>
      </c>
      <c r="B86" s="998" t="s">
        <v>25</v>
      </c>
      <c r="C86" s="998" t="s">
        <v>238</v>
      </c>
      <c r="D86" s="241">
        <v>5</v>
      </c>
      <c r="F86" s="237"/>
    </row>
    <row r="87" spans="1:6" ht="18" customHeight="1">
      <c r="A87" s="1002" t="s">
        <v>239</v>
      </c>
      <c r="B87" s="998" t="s">
        <v>25</v>
      </c>
      <c r="C87" s="998" t="s">
        <v>240</v>
      </c>
      <c r="D87" s="241">
        <v>5</v>
      </c>
      <c r="F87" s="237"/>
    </row>
    <row r="88" spans="1:6" ht="18" customHeight="1">
      <c r="A88" s="1002" t="s">
        <v>241</v>
      </c>
      <c r="B88" s="998" t="s">
        <v>25</v>
      </c>
      <c r="C88" s="998" t="s">
        <v>242</v>
      </c>
      <c r="D88" s="241">
        <v>5</v>
      </c>
      <c r="F88" s="237"/>
    </row>
    <row r="89" spans="1:6" ht="18" customHeight="1">
      <c r="A89" s="1002" t="s">
        <v>244</v>
      </c>
      <c r="B89" s="998" t="s">
        <v>25</v>
      </c>
      <c r="C89" s="998" t="s">
        <v>245</v>
      </c>
      <c r="D89" s="241">
        <v>5</v>
      </c>
      <c r="F89" s="237"/>
    </row>
    <row r="90" spans="1:6" ht="18" customHeight="1">
      <c r="A90" s="1002" t="s">
        <v>246</v>
      </c>
      <c r="B90" s="998" t="s">
        <v>25</v>
      </c>
      <c r="C90" s="998" t="s">
        <v>247</v>
      </c>
      <c r="D90" s="241">
        <v>5</v>
      </c>
      <c r="F90" s="237"/>
    </row>
    <row r="91" spans="1:6" ht="18" customHeight="1">
      <c r="A91" s="1002" t="s">
        <v>248</v>
      </c>
      <c r="B91" s="998" t="s">
        <v>25</v>
      </c>
      <c r="C91" s="998" t="s">
        <v>249</v>
      </c>
      <c r="D91" s="241">
        <v>5</v>
      </c>
      <c r="F91" s="237"/>
    </row>
    <row r="92" spans="1:6" ht="18" customHeight="1">
      <c r="A92" s="1002" t="s">
        <v>250</v>
      </c>
      <c r="B92" s="998" t="s">
        <v>25</v>
      </c>
      <c r="C92" s="998" t="s">
        <v>251</v>
      </c>
      <c r="D92" s="241">
        <v>5</v>
      </c>
      <c r="F92" s="237"/>
    </row>
    <row r="93" spans="1:6" ht="18" customHeight="1">
      <c r="A93" s="1002" t="s">
        <v>252</v>
      </c>
      <c r="B93" s="998" t="s">
        <v>25</v>
      </c>
      <c r="C93" s="998" t="s">
        <v>253</v>
      </c>
      <c r="D93" s="241">
        <v>5</v>
      </c>
      <c r="F93" s="237"/>
    </row>
    <row r="94" spans="1:6" ht="18" customHeight="1">
      <c r="A94" s="1002" t="s">
        <v>254</v>
      </c>
      <c r="B94" s="998" t="s">
        <v>25</v>
      </c>
      <c r="C94" s="998" t="s">
        <v>255</v>
      </c>
      <c r="D94" s="241">
        <v>5</v>
      </c>
      <c r="F94" s="237"/>
    </row>
    <row r="95" spans="1:6" ht="18" customHeight="1">
      <c r="A95" s="1002" t="s">
        <v>256</v>
      </c>
      <c r="B95" s="998" t="s">
        <v>25</v>
      </c>
      <c r="C95" s="998" t="s">
        <v>257</v>
      </c>
      <c r="D95" s="241">
        <v>5</v>
      </c>
      <c r="F95" s="237"/>
    </row>
    <row r="96" spans="1:6" ht="18" customHeight="1">
      <c r="A96" s="1002" t="s">
        <v>258</v>
      </c>
      <c r="B96" s="998" t="s">
        <v>25</v>
      </c>
      <c r="C96" s="998" t="s">
        <v>259</v>
      </c>
      <c r="D96" s="241">
        <v>5</v>
      </c>
      <c r="F96" s="237"/>
    </row>
    <row r="97" spans="1:6" ht="18" customHeight="1">
      <c r="A97" s="1002" t="s">
        <v>260</v>
      </c>
      <c r="B97" s="998" t="s">
        <v>25</v>
      </c>
      <c r="C97" s="998" t="s">
        <v>261</v>
      </c>
      <c r="D97" s="241">
        <v>5</v>
      </c>
      <c r="F97" s="237"/>
    </row>
    <row r="98" spans="1:6" ht="18" customHeight="1">
      <c r="A98" s="1002" t="s">
        <v>262</v>
      </c>
      <c r="B98" s="998" t="s">
        <v>25</v>
      </c>
      <c r="C98" s="998" t="s">
        <v>263</v>
      </c>
      <c r="D98" s="241">
        <v>5</v>
      </c>
      <c r="F98" s="237"/>
    </row>
    <row r="99" spans="1:6" ht="18" customHeight="1">
      <c r="A99" s="1002" t="s">
        <v>264</v>
      </c>
      <c r="B99" s="998" t="s">
        <v>25</v>
      </c>
      <c r="C99" s="998" t="s">
        <v>265</v>
      </c>
      <c r="D99" s="241">
        <v>5</v>
      </c>
      <c r="F99" s="237"/>
    </row>
    <row r="100" spans="1:6" ht="18" customHeight="1">
      <c r="A100" s="1002" t="s">
        <v>266</v>
      </c>
      <c r="B100" s="998" t="s">
        <v>25</v>
      </c>
      <c r="C100" s="998" t="s">
        <v>267</v>
      </c>
      <c r="D100" s="241">
        <v>5</v>
      </c>
      <c r="F100" s="237"/>
    </row>
    <row r="101" spans="1:6" ht="18" customHeight="1">
      <c r="A101" s="1002" t="s">
        <v>268</v>
      </c>
      <c r="B101" s="998" t="s">
        <v>25</v>
      </c>
      <c r="C101" s="998" t="s">
        <v>269</v>
      </c>
      <c r="D101" s="241">
        <v>5</v>
      </c>
      <c r="F101" s="237"/>
    </row>
    <row r="102" spans="1:6" ht="18" customHeight="1">
      <c r="A102" s="1002" t="s">
        <v>270</v>
      </c>
      <c r="B102" s="998" t="s">
        <v>25</v>
      </c>
      <c r="C102" s="998" t="s">
        <v>271</v>
      </c>
      <c r="D102" s="241">
        <v>5</v>
      </c>
      <c r="F102" s="237"/>
    </row>
    <row r="103" spans="1:6" ht="18" customHeight="1">
      <c r="A103" s="1002" t="s">
        <v>272</v>
      </c>
      <c r="B103" s="998" t="s">
        <v>25</v>
      </c>
      <c r="C103" s="998" t="s">
        <v>273</v>
      </c>
      <c r="D103" s="241">
        <v>5</v>
      </c>
      <c r="F103" s="237"/>
    </row>
    <row r="104" spans="1:6" ht="18" customHeight="1">
      <c r="A104" s="1002" t="s">
        <v>274</v>
      </c>
      <c r="B104" s="998" t="s">
        <v>25</v>
      </c>
      <c r="C104" s="998" t="s">
        <v>275</v>
      </c>
      <c r="D104" s="241">
        <v>5</v>
      </c>
      <c r="F104" s="237"/>
    </row>
    <row r="105" spans="1:6" ht="18" customHeight="1">
      <c r="A105" s="1002" t="s">
        <v>276</v>
      </c>
      <c r="B105" s="998" t="s">
        <v>25</v>
      </c>
      <c r="C105" s="998" t="s">
        <v>277</v>
      </c>
      <c r="D105" s="241">
        <v>5</v>
      </c>
      <c r="F105" s="237"/>
    </row>
    <row r="106" spans="1:6" ht="18" customHeight="1">
      <c r="A106" s="1002" t="s">
        <v>278</v>
      </c>
      <c r="B106" s="998" t="s">
        <v>25</v>
      </c>
      <c r="C106" s="998" t="s">
        <v>279</v>
      </c>
      <c r="D106" s="241">
        <v>5</v>
      </c>
      <c r="F106" s="237"/>
    </row>
    <row r="107" spans="1:6" ht="18" customHeight="1">
      <c r="A107" s="1002" t="s">
        <v>5990</v>
      </c>
      <c r="B107" s="998" t="s">
        <v>25</v>
      </c>
      <c r="C107" s="998" t="s">
        <v>243</v>
      </c>
      <c r="D107" s="241">
        <v>5</v>
      </c>
      <c r="F107" s="237"/>
    </row>
    <row r="108" spans="1:6" ht="18" customHeight="1">
      <c r="A108" s="1002" t="s">
        <v>280</v>
      </c>
      <c r="B108" s="998" t="s">
        <v>25</v>
      </c>
      <c r="C108" s="998" t="s">
        <v>281</v>
      </c>
      <c r="D108" s="241">
        <v>5</v>
      </c>
      <c r="F108" s="237"/>
    </row>
    <row r="109" spans="1:6" ht="18" customHeight="1">
      <c r="A109" s="1002" t="s">
        <v>282</v>
      </c>
      <c r="B109" s="998" t="s">
        <v>25</v>
      </c>
      <c r="C109" s="998" t="s">
        <v>283</v>
      </c>
      <c r="D109" s="241">
        <v>5</v>
      </c>
      <c r="F109" s="237"/>
    </row>
    <row r="110" spans="1:6" ht="18" customHeight="1">
      <c r="A110" s="1002" t="s">
        <v>284</v>
      </c>
      <c r="B110" s="998" t="s">
        <v>25</v>
      </c>
      <c r="C110" s="998" t="s">
        <v>285</v>
      </c>
      <c r="D110" s="241">
        <v>5</v>
      </c>
      <c r="F110" s="237"/>
    </row>
    <row r="111" spans="1:6" ht="18" customHeight="1">
      <c r="A111" s="1002" t="s">
        <v>286</v>
      </c>
      <c r="B111" s="998" t="s">
        <v>25</v>
      </c>
      <c r="C111" s="998" t="s">
        <v>287</v>
      </c>
      <c r="D111" s="241">
        <v>5</v>
      </c>
      <c r="F111" s="237"/>
    </row>
    <row r="112" spans="1:6" ht="18" customHeight="1">
      <c r="A112" s="1002" t="s">
        <v>288</v>
      </c>
      <c r="B112" s="998" t="s">
        <v>25</v>
      </c>
      <c r="C112" s="998" t="s">
        <v>289</v>
      </c>
      <c r="D112" s="241">
        <v>5</v>
      </c>
      <c r="F112" s="237"/>
    </row>
    <row r="113" spans="1:6" ht="18" customHeight="1">
      <c r="A113" s="1002" t="s">
        <v>290</v>
      </c>
      <c r="B113" s="998" t="s">
        <v>25</v>
      </c>
      <c r="C113" s="998" t="s">
        <v>291</v>
      </c>
      <c r="D113" s="241">
        <v>5</v>
      </c>
      <c r="F113" s="237"/>
    </row>
    <row r="114" spans="1:6" ht="18" customHeight="1">
      <c r="A114" s="1002" t="s">
        <v>292</v>
      </c>
      <c r="B114" s="998" t="s">
        <v>25</v>
      </c>
      <c r="C114" s="998" t="s">
        <v>293</v>
      </c>
      <c r="D114" s="241">
        <v>5</v>
      </c>
      <c r="F114" s="237"/>
    </row>
    <row r="115" spans="1:6" ht="18" customHeight="1">
      <c r="A115" s="1002" t="s">
        <v>295</v>
      </c>
      <c r="B115" s="998" t="s">
        <v>25</v>
      </c>
      <c r="C115" s="998" t="s">
        <v>296</v>
      </c>
      <c r="D115" s="241">
        <v>5</v>
      </c>
      <c r="F115" s="237"/>
    </row>
    <row r="116" spans="1:6" ht="18" customHeight="1">
      <c r="A116" s="1002" t="s">
        <v>297</v>
      </c>
      <c r="B116" s="998" t="s">
        <v>25</v>
      </c>
      <c r="C116" s="998" t="s">
        <v>298</v>
      </c>
      <c r="D116" s="241">
        <v>5</v>
      </c>
      <c r="F116" s="237"/>
    </row>
    <row r="117" spans="1:6" ht="18" customHeight="1">
      <c r="A117" s="1002" t="s">
        <v>299</v>
      </c>
      <c r="B117" s="998" t="s">
        <v>25</v>
      </c>
      <c r="C117" s="998" t="s">
        <v>300</v>
      </c>
      <c r="D117" s="241">
        <v>5</v>
      </c>
      <c r="F117" s="237"/>
    </row>
    <row r="118" spans="1:6" ht="18" customHeight="1">
      <c r="A118" s="1002" t="s">
        <v>301</v>
      </c>
      <c r="B118" s="998" t="s">
        <v>25</v>
      </c>
      <c r="C118" s="998" t="s">
        <v>302</v>
      </c>
      <c r="D118" s="241">
        <v>5</v>
      </c>
      <c r="F118" s="237"/>
    </row>
    <row r="119" spans="1:6" ht="18" customHeight="1">
      <c r="A119" s="1002" t="s">
        <v>303</v>
      </c>
      <c r="B119" s="998" t="s">
        <v>25</v>
      </c>
      <c r="C119" s="998" t="s">
        <v>304</v>
      </c>
      <c r="D119" s="241">
        <v>5</v>
      </c>
      <c r="F119" s="237"/>
    </row>
    <row r="120" spans="1:6" ht="18" customHeight="1">
      <c r="A120" s="1002" t="s">
        <v>305</v>
      </c>
      <c r="B120" s="998" t="s">
        <v>25</v>
      </c>
      <c r="C120" s="998" t="s">
        <v>306</v>
      </c>
      <c r="D120" s="241">
        <v>5</v>
      </c>
      <c r="F120" s="237"/>
    </row>
    <row r="121" spans="1:6" ht="18" customHeight="1">
      <c r="A121" s="1002" t="s">
        <v>307</v>
      </c>
      <c r="B121" s="998" t="s">
        <v>25</v>
      </c>
      <c r="C121" s="998" t="s">
        <v>308</v>
      </c>
      <c r="D121" s="241">
        <v>5</v>
      </c>
      <c r="F121" s="237"/>
    </row>
    <row r="122" spans="1:6" ht="18" customHeight="1">
      <c r="A122" s="1002" t="s">
        <v>309</v>
      </c>
      <c r="B122" s="998" t="s">
        <v>25</v>
      </c>
      <c r="C122" s="998" t="s">
        <v>310</v>
      </c>
      <c r="D122" s="241">
        <v>5</v>
      </c>
      <c r="F122" s="237"/>
    </row>
    <row r="123" spans="1:6" ht="18" customHeight="1">
      <c r="A123" s="1002" t="s">
        <v>5991</v>
      </c>
      <c r="B123" s="998" t="s">
        <v>25</v>
      </c>
      <c r="C123" s="998" t="s">
        <v>294</v>
      </c>
      <c r="D123" s="241">
        <v>5</v>
      </c>
      <c r="F123" s="237"/>
    </row>
    <row r="124" spans="1:6" ht="18" customHeight="1">
      <c r="A124" s="1002" t="s">
        <v>311</v>
      </c>
      <c r="B124" s="998" t="s">
        <v>25</v>
      </c>
      <c r="C124" s="998" t="s">
        <v>312</v>
      </c>
      <c r="D124" s="241">
        <v>5</v>
      </c>
      <c r="F124" s="237"/>
    </row>
    <row r="125" spans="1:6" ht="18" customHeight="1">
      <c r="A125" s="1002" t="s">
        <v>313</v>
      </c>
      <c r="B125" s="998" t="s">
        <v>25</v>
      </c>
      <c r="C125" s="998" t="s">
        <v>314</v>
      </c>
      <c r="D125" s="241">
        <v>5</v>
      </c>
      <c r="F125" s="237"/>
    </row>
    <row r="126" spans="1:6" ht="18" customHeight="1">
      <c r="A126" s="1002" t="s">
        <v>315</v>
      </c>
      <c r="B126" s="998" t="s">
        <v>25</v>
      </c>
      <c r="C126" s="998" t="s">
        <v>316</v>
      </c>
      <c r="D126" s="241">
        <v>5</v>
      </c>
      <c r="F126" s="237"/>
    </row>
    <row r="127" spans="1:6" ht="18" customHeight="1">
      <c r="A127" s="1002" t="s">
        <v>317</v>
      </c>
      <c r="B127" s="998" t="s">
        <v>25</v>
      </c>
      <c r="C127" s="998" t="s">
        <v>318</v>
      </c>
      <c r="D127" s="241">
        <v>5</v>
      </c>
      <c r="F127" s="237"/>
    </row>
    <row r="128" spans="1:6" ht="18" customHeight="1">
      <c r="A128" s="1002" t="s">
        <v>319</v>
      </c>
      <c r="B128" s="998" t="s">
        <v>25</v>
      </c>
      <c r="C128" s="998" t="s">
        <v>320</v>
      </c>
      <c r="D128" s="241">
        <v>5</v>
      </c>
      <c r="F128" s="237"/>
    </row>
    <row r="129" spans="1:6" ht="18" customHeight="1">
      <c r="A129" s="1002" t="s">
        <v>321</v>
      </c>
      <c r="B129" s="998" t="s">
        <v>25</v>
      </c>
      <c r="C129" s="998" t="s">
        <v>322</v>
      </c>
      <c r="D129" s="241">
        <v>5</v>
      </c>
      <c r="F129" s="237"/>
    </row>
    <row r="130" spans="1:6" ht="18" customHeight="1">
      <c r="A130" s="1002" t="s">
        <v>323</v>
      </c>
      <c r="B130" s="998" t="s">
        <v>25</v>
      </c>
      <c r="C130" s="998" t="s">
        <v>324</v>
      </c>
      <c r="D130" s="241">
        <v>5</v>
      </c>
      <c r="F130" s="237"/>
    </row>
    <row r="131" spans="1:6" ht="18" customHeight="1">
      <c r="A131" s="1002" t="s">
        <v>325</v>
      </c>
      <c r="B131" s="998" t="s">
        <v>25</v>
      </c>
      <c r="C131" s="998" t="s">
        <v>326</v>
      </c>
      <c r="D131" s="241">
        <v>5</v>
      </c>
      <c r="F131" s="237"/>
    </row>
    <row r="132" spans="1:6" ht="18" customHeight="1">
      <c r="A132" s="1002" t="s">
        <v>327</v>
      </c>
      <c r="B132" s="998" t="s">
        <v>25</v>
      </c>
      <c r="C132" s="998" t="s">
        <v>328</v>
      </c>
      <c r="D132" s="241">
        <v>5</v>
      </c>
      <c r="F132" s="237"/>
    </row>
    <row r="133" spans="1:6" ht="18" customHeight="1">
      <c r="A133" s="1002" t="s">
        <v>329</v>
      </c>
      <c r="B133" s="998" t="s">
        <v>25</v>
      </c>
      <c r="C133" s="998" t="s">
        <v>330</v>
      </c>
      <c r="D133" s="241">
        <v>5</v>
      </c>
      <c r="F133" s="237"/>
    </row>
    <row r="134" spans="1:6" ht="18" customHeight="1">
      <c r="A134" s="1002" t="s">
        <v>331</v>
      </c>
      <c r="B134" s="998" t="s">
        <v>25</v>
      </c>
      <c r="C134" s="998" t="s">
        <v>332</v>
      </c>
      <c r="D134" s="241">
        <v>5</v>
      </c>
      <c r="F134" s="237"/>
    </row>
    <row r="135" spans="1:6" ht="18" customHeight="1">
      <c r="A135" s="1002" t="s">
        <v>333</v>
      </c>
      <c r="B135" s="998" t="s">
        <v>25</v>
      </c>
      <c r="C135" s="998" t="s">
        <v>334</v>
      </c>
      <c r="D135" s="241">
        <v>5</v>
      </c>
      <c r="F135" s="237"/>
    </row>
    <row r="136" spans="1:6" ht="18" customHeight="1">
      <c r="A136" s="1002" t="s">
        <v>335</v>
      </c>
      <c r="B136" s="998" t="s">
        <v>25</v>
      </c>
      <c r="C136" s="998" t="s">
        <v>336</v>
      </c>
      <c r="D136" s="241">
        <v>5</v>
      </c>
      <c r="F136" s="237"/>
    </row>
    <row r="137" spans="1:6" ht="18" customHeight="1">
      <c r="A137" s="1002" t="s">
        <v>337</v>
      </c>
      <c r="B137" s="998" t="s">
        <v>25</v>
      </c>
      <c r="C137" s="998" t="s">
        <v>338</v>
      </c>
      <c r="D137" s="241">
        <v>5</v>
      </c>
      <c r="F137" s="237"/>
    </row>
    <row r="138" spans="1:6" ht="18" customHeight="1">
      <c r="A138" s="1002" t="s">
        <v>339</v>
      </c>
      <c r="B138" s="998" t="s">
        <v>25</v>
      </c>
      <c r="C138" s="998" t="s">
        <v>340</v>
      </c>
      <c r="D138" s="241">
        <v>5</v>
      </c>
      <c r="F138" s="237"/>
    </row>
    <row r="139" spans="1:6" ht="18" customHeight="1">
      <c r="A139" s="1002" t="s">
        <v>341</v>
      </c>
      <c r="B139" s="998" t="s">
        <v>25</v>
      </c>
      <c r="C139" s="998" t="s">
        <v>342</v>
      </c>
      <c r="D139" s="241">
        <v>5</v>
      </c>
      <c r="F139" s="237"/>
    </row>
    <row r="140" spans="1:6" ht="18" customHeight="1">
      <c r="A140" s="1002" t="s">
        <v>343</v>
      </c>
      <c r="B140" s="998" t="s">
        <v>25</v>
      </c>
      <c r="C140" s="998" t="s">
        <v>344</v>
      </c>
      <c r="D140" s="241">
        <v>5</v>
      </c>
      <c r="F140" s="237"/>
    </row>
    <row r="141" spans="1:6" ht="18" customHeight="1">
      <c r="A141" s="1002" t="s">
        <v>345</v>
      </c>
      <c r="B141" s="998" t="s">
        <v>25</v>
      </c>
      <c r="C141" s="998" t="s">
        <v>346</v>
      </c>
      <c r="D141" s="241">
        <v>5</v>
      </c>
      <c r="F141" s="237"/>
    </row>
    <row r="142" spans="1:6" ht="18" customHeight="1">
      <c r="A142" s="1002" t="s">
        <v>347</v>
      </c>
      <c r="B142" s="998" t="s">
        <v>25</v>
      </c>
      <c r="C142" s="998" t="s">
        <v>348</v>
      </c>
      <c r="D142" s="241">
        <v>5</v>
      </c>
      <c r="F142" s="237"/>
    </row>
    <row r="143" spans="1:6" ht="18" customHeight="1">
      <c r="A143" s="1002" t="s">
        <v>349</v>
      </c>
      <c r="B143" s="998" t="s">
        <v>25</v>
      </c>
      <c r="C143" s="998" t="s">
        <v>350</v>
      </c>
      <c r="D143" s="241">
        <v>5</v>
      </c>
      <c r="F143" s="237"/>
    </row>
    <row r="144" spans="1:6" ht="18" customHeight="1">
      <c r="A144" s="1002" t="s">
        <v>351</v>
      </c>
      <c r="B144" s="998" t="s">
        <v>25</v>
      </c>
      <c r="C144" s="998" t="s">
        <v>352</v>
      </c>
      <c r="D144" s="241">
        <v>5</v>
      </c>
      <c r="F144" s="237"/>
    </row>
    <row r="145" spans="1:6" ht="18" customHeight="1">
      <c r="A145" s="1002" t="s">
        <v>353</v>
      </c>
      <c r="B145" s="998" t="s">
        <v>25</v>
      </c>
      <c r="C145" s="998" t="s">
        <v>354</v>
      </c>
      <c r="D145" s="241">
        <v>5</v>
      </c>
      <c r="F145" s="237"/>
    </row>
    <row r="146" spans="1:6" ht="18" customHeight="1">
      <c r="A146" s="1002" t="s">
        <v>355</v>
      </c>
      <c r="B146" s="998" t="s">
        <v>25</v>
      </c>
      <c r="C146" s="998" t="s">
        <v>356</v>
      </c>
      <c r="D146" s="241">
        <v>5</v>
      </c>
      <c r="F146" s="237"/>
    </row>
    <row r="147" spans="1:6" ht="18" customHeight="1">
      <c r="A147" s="1002" t="s">
        <v>357</v>
      </c>
      <c r="B147" s="998" t="s">
        <v>25</v>
      </c>
      <c r="C147" s="998" t="s">
        <v>358</v>
      </c>
      <c r="D147" s="241">
        <v>5</v>
      </c>
      <c r="F147" s="237"/>
    </row>
    <row r="148" spans="1:6" ht="18" customHeight="1">
      <c r="A148" s="1002" t="s">
        <v>359</v>
      </c>
      <c r="B148" s="998" t="s">
        <v>25</v>
      </c>
      <c r="C148" s="998" t="s">
        <v>360</v>
      </c>
      <c r="D148" s="241">
        <v>5</v>
      </c>
      <c r="F148" s="237"/>
    </row>
    <row r="149" spans="1:6" ht="18" customHeight="1">
      <c r="A149" s="1002" t="s">
        <v>361</v>
      </c>
      <c r="B149" s="998" t="s">
        <v>25</v>
      </c>
      <c r="C149" s="998" t="s">
        <v>362</v>
      </c>
      <c r="D149" s="241">
        <v>5</v>
      </c>
      <c r="F149" s="237"/>
    </row>
    <row r="150" spans="1:6" ht="18" customHeight="1">
      <c r="A150" s="1002" t="s">
        <v>363</v>
      </c>
      <c r="B150" s="998" t="s">
        <v>25</v>
      </c>
      <c r="C150" s="998" t="s">
        <v>364</v>
      </c>
      <c r="D150" s="241">
        <v>5</v>
      </c>
      <c r="F150" s="237"/>
    </row>
    <row r="151" spans="1:6" ht="18" customHeight="1">
      <c r="A151" s="1002" t="s">
        <v>365</v>
      </c>
      <c r="B151" s="998" t="s">
        <v>25</v>
      </c>
      <c r="C151" s="998" t="s">
        <v>366</v>
      </c>
      <c r="D151" s="241">
        <v>5</v>
      </c>
      <c r="F151" s="237"/>
    </row>
    <row r="152" spans="1:6" ht="18" customHeight="1">
      <c r="A152" s="1002" t="s">
        <v>367</v>
      </c>
      <c r="B152" s="998" t="s">
        <v>25</v>
      </c>
      <c r="C152" s="998" t="s">
        <v>368</v>
      </c>
      <c r="D152" s="241">
        <v>5</v>
      </c>
      <c r="F152" s="237"/>
    </row>
    <row r="153" spans="1:6" ht="18" customHeight="1">
      <c r="A153" s="1002" t="s">
        <v>369</v>
      </c>
      <c r="B153" s="998" t="s">
        <v>25</v>
      </c>
      <c r="C153" s="998" t="s">
        <v>370</v>
      </c>
      <c r="D153" s="241">
        <v>5</v>
      </c>
      <c r="F153" s="237"/>
    </row>
    <row r="154" spans="1:6" ht="18" customHeight="1">
      <c r="A154" s="1002" t="s">
        <v>371</v>
      </c>
      <c r="B154" s="998" t="s">
        <v>25</v>
      </c>
      <c r="C154" s="998" t="s">
        <v>372</v>
      </c>
      <c r="D154" s="241">
        <v>5</v>
      </c>
      <c r="F154" s="237"/>
    </row>
    <row r="155" spans="1:6" ht="18" customHeight="1">
      <c r="A155" s="1002" t="s">
        <v>373</v>
      </c>
      <c r="B155" s="998" t="s">
        <v>25</v>
      </c>
      <c r="C155" s="998" t="s">
        <v>374</v>
      </c>
      <c r="D155" s="241">
        <v>5</v>
      </c>
      <c r="F155" s="237"/>
    </row>
    <row r="156" spans="1:6" ht="18" customHeight="1">
      <c r="A156" s="1002" t="s">
        <v>375</v>
      </c>
      <c r="B156" s="998" t="s">
        <v>25</v>
      </c>
      <c r="C156" s="998" t="s">
        <v>376</v>
      </c>
      <c r="D156" s="241">
        <v>5</v>
      </c>
      <c r="F156" s="237"/>
    </row>
    <row r="157" spans="1:6" ht="18" customHeight="1">
      <c r="A157" s="1002" t="s">
        <v>377</v>
      </c>
      <c r="B157" s="998" t="s">
        <v>25</v>
      </c>
      <c r="C157" s="998" t="s">
        <v>378</v>
      </c>
      <c r="D157" s="241">
        <v>5</v>
      </c>
      <c r="F157" s="237"/>
    </row>
    <row r="158" spans="1:6" ht="18" customHeight="1">
      <c r="A158" s="1002" t="s">
        <v>379</v>
      </c>
      <c r="B158" s="998" t="s">
        <v>25</v>
      </c>
      <c r="C158" s="998" t="s">
        <v>380</v>
      </c>
      <c r="D158" s="241">
        <v>5</v>
      </c>
      <c r="F158" s="237"/>
    </row>
    <row r="159" spans="1:6" ht="18" customHeight="1">
      <c r="A159" s="1002" t="s">
        <v>381</v>
      </c>
      <c r="B159" s="998" t="s">
        <v>25</v>
      </c>
      <c r="C159" s="998" t="s">
        <v>382</v>
      </c>
      <c r="D159" s="241">
        <v>5</v>
      </c>
      <c r="F159" s="237"/>
    </row>
    <row r="160" spans="1:6" ht="18" customHeight="1">
      <c r="A160" s="1002" t="s">
        <v>383</v>
      </c>
      <c r="B160" s="998" t="s">
        <v>25</v>
      </c>
      <c r="C160" s="998" t="s">
        <v>384</v>
      </c>
      <c r="D160" s="241">
        <v>5</v>
      </c>
      <c r="F160" s="237"/>
    </row>
    <row r="161" spans="1:6" ht="18" customHeight="1">
      <c r="A161" s="1002" t="s">
        <v>385</v>
      </c>
      <c r="B161" s="998" t="s">
        <v>25</v>
      </c>
      <c r="C161" s="998" t="s">
        <v>386</v>
      </c>
      <c r="D161" s="241">
        <v>5</v>
      </c>
      <c r="F161" s="237"/>
    </row>
    <row r="162" spans="1:6" ht="18" customHeight="1">
      <c r="A162" s="1002" t="s">
        <v>387</v>
      </c>
      <c r="B162" s="998" t="s">
        <v>25</v>
      </c>
      <c r="C162" s="998" t="s">
        <v>388</v>
      </c>
      <c r="D162" s="241">
        <v>5</v>
      </c>
      <c r="F162" s="237"/>
    </row>
    <row r="163" spans="1:6" ht="18" customHeight="1">
      <c r="A163" s="1002" t="s">
        <v>389</v>
      </c>
      <c r="B163" s="998" t="s">
        <v>25</v>
      </c>
      <c r="C163" s="998" t="s">
        <v>390</v>
      </c>
      <c r="D163" s="241">
        <v>5</v>
      </c>
      <c r="F163" s="237"/>
    </row>
    <row r="164" spans="1:6" ht="18" customHeight="1">
      <c r="A164" s="1002" t="s">
        <v>391</v>
      </c>
      <c r="B164" s="998" t="s">
        <v>25</v>
      </c>
      <c r="C164" s="998" t="s">
        <v>392</v>
      </c>
      <c r="D164" s="241">
        <v>5</v>
      </c>
      <c r="F164" s="237"/>
    </row>
    <row r="165" spans="1:6" ht="18" customHeight="1">
      <c r="A165" s="1002" t="s">
        <v>393</v>
      </c>
      <c r="B165" s="998" t="s">
        <v>25</v>
      </c>
      <c r="C165" s="998" t="s">
        <v>394</v>
      </c>
      <c r="D165" s="241">
        <v>5</v>
      </c>
      <c r="F165" s="237"/>
    </row>
    <row r="166" spans="1:6" ht="18" customHeight="1">
      <c r="A166" s="1002" t="s">
        <v>395</v>
      </c>
      <c r="B166" s="998" t="s">
        <v>25</v>
      </c>
      <c r="C166" s="998" t="s">
        <v>396</v>
      </c>
      <c r="D166" s="241">
        <v>5</v>
      </c>
      <c r="F166" s="237"/>
    </row>
    <row r="167" spans="1:6" ht="18" customHeight="1">
      <c r="A167" s="1002" t="s">
        <v>397</v>
      </c>
      <c r="B167" s="998" t="s">
        <v>25</v>
      </c>
      <c r="C167" s="998" t="s">
        <v>398</v>
      </c>
      <c r="D167" s="241">
        <v>5</v>
      </c>
      <c r="F167" s="237"/>
    </row>
    <row r="168" spans="1:6" ht="18" customHeight="1">
      <c r="A168" s="1002" t="s">
        <v>399</v>
      </c>
      <c r="B168" s="998" t="s">
        <v>25</v>
      </c>
      <c r="C168" s="998" t="s">
        <v>400</v>
      </c>
      <c r="D168" s="241">
        <v>5</v>
      </c>
      <c r="F168" s="237"/>
    </row>
    <row r="169" spans="1:6" ht="18" customHeight="1">
      <c r="A169" s="1002" t="s">
        <v>401</v>
      </c>
      <c r="B169" s="998" t="s">
        <v>25</v>
      </c>
      <c r="C169" s="998" t="s">
        <v>402</v>
      </c>
      <c r="D169" s="241">
        <v>5</v>
      </c>
      <c r="F169" s="237"/>
    </row>
    <row r="170" spans="1:6" ht="18" customHeight="1">
      <c r="A170" s="1002" t="s">
        <v>403</v>
      </c>
      <c r="B170" s="998" t="s">
        <v>25</v>
      </c>
      <c r="C170" s="998" t="s">
        <v>404</v>
      </c>
      <c r="D170" s="241">
        <v>5</v>
      </c>
      <c r="F170" s="237"/>
    </row>
    <row r="171" spans="1:6" ht="18" customHeight="1">
      <c r="A171" s="1002" t="s">
        <v>405</v>
      </c>
      <c r="B171" s="998" t="s">
        <v>25</v>
      </c>
      <c r="C171" s="998" t="s">
        <v>406</v>
      </c>
      <c r="D171" s="241">
        <v>5</v>
      </c>
      <c r="F171" s="237"/>
    </row>
    <row r="172" spans="1:6" ht="18" customHeight="1">
      <c r="A172" s="1002" t="s">
        <v>407</v>
      </c>
      <c r="B172" s="998" t="s">
        <v>25</v>
      </c>
      <c r="C172" s="998" t="s">
        <v>408</v>
      </c>
      <c r="D172" s="241">
        <v>5</v>
      </c>
      <c r="F172" s="237"/>
    </row>
    <row r="173" spans="1:6" ht="18" customHeight="1">
      <c r="A173" s="1002" t="s">
        <v>409</v>
      </c>
      <c r="B173" s="998" t="s">
        <v>25</v>
      </c>
      <c r="C173" s="998" t="s">
        <v>410</v>
      </c>
      <c r="D173" s="241">
        <v>5</v>
      </c>
      <c r="F173" s="237"/>
    </row>
    <row r="174" spans="1:6" ht="18" customHeight="1">
      <c r="A174" s="1002" t="s">
        <v>411</v>
      </c>
      <c r="B174" s="998" t="s">
        <v>25</v>
      </c>
      <c r="C174" s="998" t="s">
        <v>412</v>
      </c>
      <c r="D174" s="241">
        <v>5</v>
      </c>
      <c r="F174" s="237"/>
    </row>
    <row r="175" spans="1:6" ht="18" customHeight="1">
      <c r="A175" s="1002" t="s">
        <v>413</v>
      </c>
      <c r="B175" s="998" t="s">
        <v>25</v>
      </c>
      <c r="C175" s="998" t="s">
        <v>414</v>
      </c>
      <c r="D175" s="241">
        <v>5</v>
      </c>
      <c r="F175" s="237"/>
    </row>
    <row r="176" spans="1:6" ht="18" customHeight="1">
      <c r="A176" s="1002" t="s">
        <v>415</v>
      </c>
      <c r="B176" s="998" t="s">
        <v>25</v>
      </c>
      <c r="C176" s="998" t="s">
        <v>416</v>
      </c>
      <c r="D176" s="241">
        <v>5</v>
      </c>
      <c r="F176" s="237"/>
    </row>
    <row r="177" spans="1:6" ht="18" customHeight="1">
      <c r="A177" s="1002" t="s">
        <v>417</v>
      </c>
      <c r="B177" s="998" t="s">
        <v>25</v>
      </c>
      <c r="C177" s="998" t="s">
        <v>418</v>
      </c>
      <c r="D177" s="241">
        <v>5</v>
      </c>
      <c r="F177" s="237"/>
    </row>
    <row r="178" spans="1:6" ht="18" customHeight="1">
      <c r="A178" s="1002" t="s">
        <v>419</v>
      </c>
      <c r="B178" s="998" t="s">
        <v>25</v>
      </c>
      <c r="C178" s="998" t="s">
        <v>420</v>
      </c>
      <c r="D178" s="241">
        <v>5</v>
      </c>
      <c r="F178" s="237"/>
    </row>
    <row r="179" spans="1:6" ht="18" customHeight="1">
      <c r="A179" s="1002" t="s">
        <v>421</v>
      </c>
      <c r="B179" s="998" t="s">
        <v>25</v>
      </c>
      <c r="C179" s="998" t="s">
        <v>422</v>
      </c>
      <c r="D179" s="241">
        <v>5</v>
      </c>
      <c r="F179" s="237"/>
    </row>
    <row r="180" spans="1:6" ht="18" customHeight="1">
      <c r="A180" s="1002" t="s">
        <v>423</v>
      </c>
      <c r="B180" s="998" t="s">
        <v>25</v>
      </c>
      <c r="C180" s="998" t="s">
        <v>424</v>
      </c>
      <c r="D180" s="241">
        <v>5</v>
      </c>
      <c r="F180" s="237"/>
    </row>
    <row r="181" spans="1:6" ht="18" customHeight="1">
      <c r="A181" s="1002" t="s">
        <v>425</v>
      </c>
      <c r="B181" s="998" t="s">
        <v>25</v>
      </c>
      <c r="C181" s="998" t="s">
        <v>426</v>
      </c>
      <c r="D181" s="241">
        <v>5</v>
      </c>
      <c r="F181" s="237"/>
    </row>
    <row r="182" spans="1:6" ht="18" customHeight="1">
      <c r="A182" s="1003" t="s">
        <v>6101</v>
      </c>
      <c r="B182" s="1004" t="s">
        <v>25</v>
      </c>
      <c r="C182" s="1005" t="s">
        <v>7251</v>
      </c>
      <c r="D182" s="1004">
        <v>7</v>
      </c>
      <c r="F182" s="237"/>
    </row>
    <row r="183" spans="1:6" ht="18" customHeight="1">
      <c r="A183" s="1003" t="s">
        <v>6102</v>
      </c>
      <c r="B183" s="1004" t="s">
        <v>25</v>
      </c>
      <c r="C183" s="1005" t="s">
        <v>3831</v>
      </c>
      <c r="D183" s="1004">
        <v>6</v>
      </c>
      <c r="F183" s="237"/>
    </row>
    <row r="184" spans="1:6" ht="18" customHeight="1">
      <c r="A184" s="1003" t="s">
        <v>6103</v>
      </c>
      <c r="B184" s="1004" t="s">
        <v>25</v>
      </c>
      <c r="C184" s="1005" t="s">
        <v>3832</v>
      </c>
      <c r="D184" s="1004">
        <v>7</v>
      </c>
      <c r="F184" s="237"/>
    </row>
    <row r="185" spans="1:6" ht="18" customHeight="1">
      <c r="A185" s="1003" t="s">
        <v>6104</v>
      </c>
      <c r="B185" s="1004" t="s">
        <v>25</v>
      </c>
      <c r="C185" s="1005" t="s">
        <v>3833</v>
      </c>
      <c r="D185" s="1004">
        <v>7</v>
      </c>
      <c r="F185" s="237"/>
    </row>
    <row r="186" spans="1:6" ht="18" customHeight="1">
      <c r="A186" s="1003" t="s">
        <v>6105</v>
      </c>
      <c r="B186" s="1004" t="s">
        <v>25</v>
      </c>
      <c r="C186" s="1005" t="s">
        <v>3834</v>
      </c>
      <c r="D186" s="1004">
        <v>7</v>
      </c>
      <c r="F186" s="237"/>
    </row>
    <row r="187" spans="1:6" ht="18" customHeight="1">
      <c r="A187" s="1003" t="s">
        <v>6106</v>
      </c>
      <c r="B187" s="1004" t="s">
        <v>25</v>
      </c>
      <c r="C187" s="1005" t="s">
        <v>3835</v>
      </c>
      <c r="D187" s="1004">
        <v>6</v>
      </c>
      <c r="F187" s="237"/>
    </row>
    <row r="188" spans="1:6" ht="18" customHeight="1">
      <c r="A188" s="1003" t="s">
        <v>6107</v>
      </c>
      <c r="B188" s="1004" t="s">
        <v>25</v>
      </c>
      <c r="C188" s="1005" t="s">
        <v>3836</v>
      </c>
      <c r="D188" s="1004">
        <v>7</v>
      </c>
      <c r="F188" s="237"/>
    </row>
    <row r="189" spans="1:6" ht="18" customHeight="1">
      <c r="A189" s="1003" t="s">
        <v>6108</v>
      </c>
      <c r="B189" s="1004" t="s">
        <v>25</v>
      </c>
      <c r="C189" s="1005" t="s">
        <v>3837</v>
      </c>
      <c r="D189" s="1004">
        <v>7</v>
      </c>
      <c r="F189" s="237"/>
    </row>
    <row r="190" spans="1:6" ht="18" customHeight="1">
      <c r="A190" s="1003" t="s">
        <v>6109</v>
      </c>
      <c r="B190" s="1004" t="s">
        <v>25</v>
      </c>
      <c r="C190" s="1005" t="s">
        <v>3838</v>
      </c>
      <c r="D190" s="1004">
        <v>7</v>
      </c>
      <c r="F190" s="237"/>
    </row>
    <row r="191" spans="1:6" ht="18" customHeight="1">
      <c r="A191" s="1003" t="s">
        <v>6597</v>
      </c>
      <c r="B191" s="1004" t="s">
        <v>25</v>
      </c>
      <c r="C191" s="1005" t="s">
        <v>6696</v>
      </c>
      <c r="D191" s="1004">
        <v>7</v>
      </c>
      <c r="F191" s="237"/>
    </row>
    <row r="192" spans="1:6" ht="18" customHeight="1">
      <c r="A192" s="1003" t="s">
        <v>6598</v>
      </c>
      <c r="B192" s="1004" t="s">
        <v>25</v>
      </c>
      <c r="C192" s="1005" t="s">
        <v>6600</v>
      </c>
      <c r="D192" s="1004">
        <v>7</v>
      </c>
      <c r="F192" s="237"/>
    </row>
    <row r="193" spans="1:6" ht="18" customHeight="1">
      <c r="A193" s="1003" t="s">
        <v>6110</v>
      </c>
      <c r="B193" s="1004" t="s">
        <v>25</v>
      </c>
      <c r="C193" s="1005" t="s">
        <v>3839</v>
      </c>
      <c r="D193" s="1004">
        <v>7</v>
      </c>
      <c r="F193" s="237"/>
    </row>
    <row r="194" spans="1:6" ht="18" customHeight="1">
      <c r="A194" s="1003" t="s">
        <v>6111</v>
      </c>
      <c r="B194" s="1004" t="s">
        <v>25</v>
      </c>
      <c r="C194" s="1005" t="s">
        <v>6697</v>
      </c>
      <c r="D194" s="1004">
        <v>7</v>
      </c>
      <c r="F194" s="237"/>
    </row>
    <row r="195" spans="1:6" ht="18" customHeight="1">
      <c r="A195" s="1003" t="s">
        <v>6112</v>
      </c>
      <c r="B195" s="1004" t="s">
        <v>25</v>
      </c>
      <c r="C195" s="1005" t="s">
        <v>6698</v>
      </c>
      <c r="D195" s="1004">
        <v>7</v>
      </c>
      <c r="F195" s="237"/>
    </row>
    <row r="196" spans="1:6" ht="18" customHeight="1">
      <c r="A196" s="1003" t="s">
        <v>6113</v>
      </c>
      <c r="B196" s="1004" t="s">
        <v>25</v>
      </c>
      <c r="C196" s="1005" t="s">
        <v>3840</v>
      </c>
      <c r="D196" s="1004">
        <v>7</v>
      </c>
      <c r="F196" s="237"/>
    </row>
    <row r="197" spans="1:6" ht="18" customHeight="1">
      <c r="A197" s="1003" t="s">
        <v>6114</v>
      </c>
      <c r="B197" s="1004" t="s">
        <v>25</v>
      </c>
      <c r="C197" s="1005" t="s">
        <v>3841</v>
      </c>
      <c r="D197" s="1004">
        <v>7</v>
      </c>
      <c r="F197" s="237"/>
    </row>
    <row r="198" spans="1:6" ht="18" customHeight="1">
      <c r="A198" s="972" t="s">
        <v>7116</v>
      </c>
      <c r="B198" s="1004" t="s">
        <v>25</v>
      </c>
      <c r="C198" s="1005" t="s">
        <v>7117</v>
      </c>
      <c r="D198" s="1004">
        <v>7</v>
      </c>
      <c r="F198" s="237"/>
    </row>
    <row r="199" spans="1:6" ht="18" customHeight="1">
      <c r="A199" s="1003" t="s">
        <v>6115</v>
      </c>
      <c r="B199" s="1004" t="s">
        <v>25</v>
      </c>
      <c r="C199" s="1005" t="s">
        <v>3842</v>
      </c>
      <c r="D199" s="1004">
        <v>7</v>
      </c>
      <c r="F199" s="237"/>
    </row>
    <row r="200" spans="1:6" ht="18" customHeight="1">
      <c r="A200" s="1003" t="s">
        <v>6116</v>
      </c>
      <c r="B200" s="1004" t="s">
        <v>25</v>
      </c>
      <c r="C200" s="1005" t="s">
        <v>6699</v>
      </c>
      <c r="D200" s="1004">
        <v>7</v>
      </c>
      <c r="F200" s="237"/>
    </row>
    <row r="201" spans="1:6" ht="18" customHeight="1">
      <c r="A201" s="1003" t="s">
        <v>6117</v>
      </c>
      <c r="B201" s="1004" t="s">
        <v>25</v>
      </c>
      <c r="C201" s="1005" t="s">
        <v>3843</v>
      </c>
      <c r="D201" s="1004">
        <v>7</v>
      </c>
      <c r="F201" s="237"/>
    </row>
    <row r="202" spans="1:6" ht="18" customHeight="1">
      <c r="A202" s="1003" t="s">
        <v>6118</v>
      </c>
      <c r="B202" s="1004" t="s">
        <v>25</v>
      </c>
      <c r="C202" s="1005" t="s">
        <v>3844</v>
      </c>
      <c r="D202" s="1004">
        <v>7</v>
      </c>
      <c r="F202" s="237"/>
    </row>
    <row r="203" spans="1:6" ht="18" customHeight="1">
      <c r="A203" s="1003" t="s">
        <v>6119</v>
      </c>
      <c r="B203" s="1004" t="s">
        <v>25</v>
      </c>
      <c r="C203" s="1005" t="s">
        <v>3845</v>
      </c>
      <c r="D203" s="1004">
        <v>7</v>
      </c>
      <c r="F203" s="237"/>
    </row>
    <row r="204" spans="1:6" ht="18" customHeight="1">
      <c r="A204" s="1003" t="s">
        <v>6120</v>
      </c>
      <c r="B204" s="1004" t="s">
        <v>25</v>
      </c>
      <c r="C204" s="1005" t="s">
        <v>3846</v>
      </c>
      <c r="D204" s="1004">
        <v>7</v>
      </c>
      <c r="F204" s="237"/>
    </row>
    <row r="205" spans="1:6" ht="18" customHeight="1">
      <c r="A205" s="1003" t="s">
        <v>6121</v>
      </c>
      <c r="B205" s="1004" t="s">
        <v>25</v>
      </c>
      <c r="C205" s="1005" t="s">
        <v>3847</v>
      </c>
      <c r="D205" s="1004">
        <v>7</v>
      </c>
      <c r="F205" s="237"/>
    </row>
    <row r="206" spans="1:6" ht="18" customHeight="1">
      <c r="A206" s="1003" t="s">
        <v>6122</v>
      </c>
      <c r="B206" s="1004" t="s">
        <v>25</v>
      </c>
      <c r="C206" s="1005" t="s">
        <v>5992</v>
      </c>
      <c r="D206" s="1004">
        <v>7</v>
      </c>
      <c r="F206" s="237"/>
    </row>
    <row r="207" spans="1:6" ht="18" customHeight="1">
      <c r="A207" s="1003" t="s">
        <v>6123</v>
      </c>
      <c r="B207" s="1004" t="s">
        <v>25</v>
      </c>
      <c r="C207" s="1005" t="s">
        <v>3848</v>
      </c>
      <c r="D207" s="1004">
        <v>7</v>
      </c>
      <c r="F207" s="237"/>
    </row>
    <row r="208" spans="1:6" ht="18" customHeight="1">
      <c r="A208" s="1003" t="s">
        <v>6124</v>
      </c>
      <c r="B208" s="1004" t="s">
        <v>25</v>
      </c>
      <c r="C208" s="1005" t="s">
        <v>6700</v>
      </c>
      <c r="D208" s="1004">
        <v>7</v>
      </c>
      <c r="F208" s="237"/>
    </row>
    <row r="209" spans="1:6" ht="18" customHeight="1">
      <c r="A209" s="1003" t="s">
        <v>6125</v>
      </c>
      <c r="B209" s="1004" t="s">
        <v>25</v>
      </c>
      <c r="C209" s="1005" t="s">
        <v>3849</v>
      </c>
      <c r="D209" s="1004">
        <v>7</v>
      </c>
      <c r="F209" s="237"/>
    </row>
    <row r="210" spans="1:6" ht="18" customHeight="1">
      <c r="A210" s="1003" t="s">
        <v>6126</v>
      </c>
      <c r="B210" s="1004" t="s">
        <v>25</v>
      </c>
      <c r="C210" s="1005" t="s">
        <v>5993</v>
      </c>
      <c r="D210" s="1004">
        <v>7</v>
      </c>
      <c r="F210" s="237"/>
    </row>
    <row r="211" spans="1:6" ht="18" customHeight="1">
      <c r="A211" s="1003" t="s">
        <v>6127</v>
      </c>
      <c r="B211" s="1004" t="s">
        <v>25</v>
      </c>
      <c r="C211" s="1005" t="s">
        <v>3850</v>
      </c>
      <c r="D211" s="1004">
        <v>6</v>
      </c>
      <c r="F211" s="237"/>
    </row>
    <row r="212" spans="1:6" ht="18" customHeight="1">
      <c r="A212" s="1003" t="s">
        <v>6128</v>
      </c>
      <c r="B212" s="1004" t="s">
        <v>25</v>
      </c>
      <c r="C212" s="1005" t="s">
        <v>3851</v>
      </c>
      <c r="D212" s="1004">
        <v>7</v>
      </c>
      <c r="F212" s="237"/>
    </row>
    <row r="213" spans="1:6" ht="18" customHeight="1">
      <c r="A213" s="1003" t="s">
        <v>6129</v>
      </c>
      <c r="B213" s="1004" t="s">
        <v>25</v>
      </c>
      <c r="C213" s="1005" t="s">
        <v>6701</v>
      </c>
      <c r="D213" s="1004">
        <v>7</v>
      </c>
      <c r="F213" s="237"/>
    </row>
    <row r="214" spans="1:6" ht="18" customHeight="1">
      <c r="A214" s="1003" t="s">
        <v>6130</v>
      </c>
      <c r="B214" s="1004" t="s">
        <v>25</v>
      </c>
      <c r="C214" s="1005" t="s">
        <v>3852</v>
      </c>
      <c r="D214" s="1004">
        <v>7</v>
      </c>
      <c r="F214" s="237"/>
    </row>
    <row r="215" spans="1:6" ht="18" customHeight="1">
      <c r="A215" s="1003" t="s">
        <v>6131</v>
      </c>
      <c r="B215" s="1004" t="s">
        <v>25</v>
      </c>
      <c r="C215" s="1005" t="s">
        <v>3853</v>
      </c>
      <c r="D215" s="1004">
        <v>7</v>
      </c>
      <c r="F215" s="237"/>
    </row>
    <row r="216" spans="1:6" ht="18" customHeight="1">
      <c r="A216" s="1003" t="s">
        <v>6132</v>
      </c>
      <c r="B216" s="1004" t="s">
        <v>25</v>
      </c>
      <c r="C216" s="1005" t="s">
        <v>3854</v>
      </c>
      <c r="D216" s="1004">
        <v>6</v>
      </c>
      <c r="F216" s="237"/>
    </row>
    <row r="217" spans="1:6" ht="18" customHeight="1">
      <c r="A217" s="1003" t="s">
        <v>6133</v>
      </c>
      <c r="B217" s="1004" t="s">
        <v>25</v>
      </c>
      <c r="C217" s="1005" t="s">
        <v>3855</v>
      </c>
      <c r="D217" s="1004">
        <v>7</v>
      </c>
      <c r="F217" s="237"/>
    </row>
    <row r="218" spans="1:6" ht="18" customHeight="1">
      <c r="A218" s="1003" t="s">
        <v>6134</v>
      </c>
      <c r="B218" s="1004" t="s">
        <v>25</v>
      </c>
      <c r="C218" s="1005" t="s">
        <v>3856</v>
      </c>
      <c r="D218" s="1004">
        <v>7</v>
      </c>
      <c r="F218" s="237"/>
    </row>
    <row r="219" spans="1:6" ht="18" customHeight="1">
      <c r="A219" s="1003" t="s">
        <v>6135</v>
      </c>
      <c r="B219" s="1004" t="s">
        <v>25</v>
      </c>
      <c r="C219" s="1005" t="s">
        <v>6702</v>
      </c>
      <c r="D219" s="1004">
        <v>7</v>
      </c>
      <c r="F219" s="237"/>
    </row>
    <row r="220" spans="1:6" ht="18" customHeight="1">
      <c r="A220" s="1003" t="s">
        <v>6136</v>
      </c>
      <c r="B220" s="1004" t="s">
        <v>25</v>
      </c>
      <c r="C220" s="1005" t="s">
        <v>6703</v>
      </c>
      <c r="D220" s="1004">
        <v>7</v>
      </c>
      <c r="F220" s="237"/>
    </row>
    <row r="221" spans="1:6" ht="18" customHeight="1">
      <c r="A221" s="1003" t="s">
        <v>6137</v>
      </c>
      <c r="B221" s="1004" t="s">
        <v>25</v>
      </c>
      <c r="C221" s="1005" t="s">
        <v>3857</v>
      </c>
      <c r="D221" s="1004">
        <v>7</v>
      </c>
      <c r="F221" s="237"/>
    </row>
    <row r="222" spans="1:6" ht="18" customHeight="1">
      <c r="A222" s="1003" t="s">
        <v>6138</v>
      </c>
      <c r="B222" s="1004" t="s">
        <v>25</v>
      </c>
      <c r="C222" s="1005" t="s">
        <v>6704</v>
      </c>
      <c r="D222" s="1004">
        <v>7</v>
      </c>
      <c r="F222" s="237"/>
    </row>
    <row r="223" spans="1:6" ht="18" customHeight="1">
      <c r="A223" s="1003" t="s">
        <v>6139</v>
      </c>
      <c r="B223" s="1004" t="s">
        <v>25</v>
      </c>
      <c r="C223" s="1005" t="s">
        <v>6705</v>
      </c>
      <c r="D223" s="1004">
        <v>7</v>
      </c>
      <c r="F223" s="237"/>
    </row>
    <row r="224" spans="1:6" ht="18" customHeight="1">
      <c r="A224" s="1003" t="s">
        <v>6140</v>
      </c>
      <c r="B224" s="1004" t="s">
        <v>25</v>
      </c>
      <c r="C224" s="1005" t="s">
        <v>5994</v>
      </c>
      <c r="D224" s="1004">
        <v>7</v>
      </c>
      <c r="F224" s="237"/>
    </row>
    <row r="225" spans="1:6" ht="18" customHeight="1">
      <c r="A225" s="1003" t="s">
        <v>6141</v>
      </c>
      <c r="B225" s="1004" t="s">
        <v>25</v>
      </c>
      <c r="C225" s="1005" t="s">
        <v>3858</v>
      </c>
      <c r="D225" s="1004">
        <v>7</v>
      </c>
      <c r="F225" s="237"/>
    </row>
    <row r="226" spans="1:6" ht="18" customHeight="1">
      <c r="A226" s="1003" t="s">
        <v>6142</v>
      </c>
      <c r="B226" s="1004" t="s">
        <v>25</v>
      </c>
      <c r="C226" s="1005" t="s">
        <v>3859</v>
      </c>
      <c r="D226" s="1004">
        <v>7</v>
      </c>
      <c r="F226" s="237"/>
    </row>
    <row r="227" spans="1:6" ht="18" customHeight="1">
      <c r="A227" s="1003" t="s">
        <v>6143</v>
      </c>
      <c r="B227" s="1004" t="s">
        <v>25</v>
      </c>
      <c r="C227" s="1005" t="s">
        <v>3860</v>
      </c>
      <c r="D227" s="1004">
        <v>7</v>
      </c>
      <c r="F227" s="237"/>
    </row>
    <row r="228" spans="1:6" ht="18" customHeight="1">
      <c r="A228" s="1003" t="s">
        <v>6144</v>
      </c>
      <c r="B228" s="1004" t="s">
        <v>25</v>
      </c>
      <c r="C228" s="1005" t="s">
        <v>6601</v>
      </c>
      <c r="D228" s="1004">
        <v>7</v>
      </c>
      <c r="F228" s="237"/>
    </row>
    <row r="229" spans="1:6" ht="18" customHeight="1">
      <c r="A229" s="1003" t="s">
        <v>6145</v>
      </c>
      <c r="B229" s="1004" t="s">
        <v>25</v>
      </c>
      <c r="C229" s="1005" t="s">
        <v>3861</v>
      </c>
      <c r="D229" s="1004">
        <v>7</v>
      </c>
      <c r="F229" s="237"/>
    </row>
    <row r="230" spans="1:6" ht="18" customHeight="1">
      <c r="A230" s="1003" t="s">
        <v>6146</v>
      </c>
      <c r="B230" s="1004" t="s">
        <v>25</v>
      </c>
      <c r="C230" s="1005" t="s">
        <v>6706</v>
      </c>
      <c r="D230" s="1004">
        <v>7</v>
      </c>
      <c r="F230" s="237"/>
    </row>
    <row r="231" spans="1:6" ht="18" customHeight="1">
      <c r="A231" s="1003" t="s">
        <v>6147</v>
      </c>
      <c r="B231" s="1004" t="s">
        <v>25</v>
      </c>
      <c r="C231" s="1005" t="s">
        <v>6707</v>
      </c>
      <c r="D231" s="1004">
        <v>7</v>
      </c>
      <c r="F231" s="237"/>
    </row>
    <row r="232" spans="1:6" ht="18" customHeight="1">
      <c r="A232" s="1003" t="s">
        <v>6148</v>
      </c>
      <c r="B232" s="1004" t="s">
        <v>25</v>
      </c>
      <c r="C232" s="1005" t="s">
        <v>3862</v>
      </c>
      <c r="D232" s="1004">
        <v>7</v>
      </c>
      <c r="F232" s="237"/>
    </row>
    <row r="233" spans="1:6" ht="18" customHeight="1">
      <c r="A233" s="1003" t="s">
        <v>6149</v>
      </c>
      <c r="B233" s="1004" t="s">
        <v>25</v>
      </c>
      <c r="C233" s="1005" t="s">
        <v>3863</v>
      </c>
      <c r="D233" s="1004">
        <v>7</v>
      </c>
      <c r="F233" s="237"/>
    </row>
    <row r="234" spans="1:6" ht="18" customHeight="1">
      <c r="A234" s="1003" t="s">
        <v>6150</v>
      </c>
      <c r="B234" s="1004" t="s">
        <v>25</v>
      </c>
      <c r="C234" s="1005" t="s">
        <v>3864</v>
      </c>
      <c r="D234" s="1004">
        <v>7</v>
      </c>
      <c r="F234" s="237"/>
    </row>
    <row r="235" spans="1:6" ht="18" customHeight="1">
      <c r="A235" s="1003" t="s">
        <v>6151</v>
      </c>
      <c r="B235" s="1004" t="s">
        <v>25</v>
      </c>
      <c r="C235" s="1005" t="s">
        <v>5995</v>
      </c>
      <c r="D235" s="1004">
        <v>7</v>
      </c>
      <c r="F235" s="237"/>
    </row>
    <row r="236" spans="1:6" ht="18" customHeight="1">
      <c r="A236" s="1003" t="s">
        <v>6152</v>
      </c>
      <c r="B236" s="1004" t="s">
        <v>25</v>
      </c>
      <c r="C236" s="1005" t="s">
        <v>3865</v>
      </c>
      <c r="D236" s="1004">
        <v>7</v>
      </c>
      <c r="F236" s="237"/>
    </row>
    <row r="237" spans="1:6" ht="18" customHeight="1">
      <c r="A237" s="1003" t="s">
        <v>6153</v>
      </c>
      <c r="B237" s="1004" t="s">
        <v>25</v>
      </c>
      <c r="C237" s="1005" t="s">
        <v>3866</v>
      </c>
      <c r="D237" s="1004">
        <v>7</v>
      </c>
      <c r="F237" s="237"/>
    </row>
    <row r="238" spans="1:6" ht="18" customHeight="1">
      <c r="A238" s="1003" t="s">
        <v>6154</v>
      </c>
      <c r="B238" s="1004" t="s">
        <v>25</v>
      </c>
      <c r="C238" s="1005" t="s">
        <v>3867</v>
      </c>
      <c r="D238" s="1004">
        <v>7</v>
      </c>
      <c r="F238" s="237"/>
    </row>
    <row r="239" spans="1:6" ht="18" customHeight="1">
      <c r="A239" s="1003" t="s">
        <v>6155</v>
      </c>
      <c r="B239" s="1004" t="s">
        <v>25</v>
      </c>
      <c r="C239" s="1005" t="s">
        <v>3868</v>
      </c>
      <c r="D239" s="1004">
        <v>7</v>
      </c>
      <c r="F239" s="237"/>
    </row>
    <row r="240" spans="1:6" ht="18" customHeight="1">
      <c r="A240" s="1003" t="s">
        <v>6156</v>
      </c>
      <c r="B240" s="1004" t="s">
        <v>25</v>
      </c>
      <c r="C240" s="1005" t="s">
        <v>3869</v>
      </c>
      <c r="D240" s="1004">
        <v>7</v>
      </c>
      <c r="F240" s="237"/>
    </row>
    <row r="241" spans="1:6" ht="18" customHeight="1">
      <c r="A241" s="1003" t="s">
        <v>6157</v>
      </c>
      <c r="B241" s="1004" t="s">
        <v>25</v>
      </c>
      <c r="C241" s="1005" t="s">
        <v>3870</v>
      </c>
      <c r="D241" s="1004">
        <v>7</v>
      </c>
      <c r="F241" s="237"/>
    </row>
    <row r="242" spans="1:6" ht="18" customHeight="1">
      <c r="A242" s="1003" t="s">
        <v>6158</v>
      </c>
      <c r="B242" s="1004" t="s">
        <v>25</v>
      </c>
      <c r="C242" s="1005" t="s">
        <v>3871</v>
      </c>
      <c r="D242" s="1004">
        <v>7</v>
      </c>
      <c r="F242" s="237"/>
    </row>
    <row r="243" spans="1:6" ht="18" customHeight="1">
      <c r="A243" s="1003" t="s">
        <v>6159</v>
      </c>
      <c r="B243" s="1004" t="s">
        <v>25</v>
      </c>
      <c r="C243" s="1005" t="s">
        <v>3872</v>
      </c>
      <c r="D243" s="1004">
        <v>7</v>
      </c>
      <c r="F243" s="237"/>
    </row>
    <row r="244" spans="1:6" ht="18" customHeight="1">
      <c r="A244" s="1003" t="s">
        <v>6160</v>
      </c>
      <c r="B244" s="1004" t="s">
        <v>25</v>
      </c>
      <c r="C244" s="1005" t="s">
        <v>3873</v>
      </c>
      <c r="D244" s="1004">
        <v>7</v>
      </c>
      <c r="F244" s="237"/>
    </row>
    <row r="245" spans="1:6" ht="18" customHeight="1">
      <c r="A245" s="1003" t="s">
        <v>6161</v>
      </c>
      <c r="B245" s="1004" t="s">
        <v>25</v>
      </c>
      <c r="C245" s="1005" t="s">
        <v>3874</v>
      </c>
      <c r="D245" s="1004">
        <v>7</v>
      </c>
      <c r="F245" s="237"/>
    </row>
    <row r="246" spans="1:6" ht="18" customHeight="1">
      <c r="A246" s="1003" t="s">
        <v>6162</v>
      </c>
      <c r="B246" s="1004" t="s">
        <v>25</v>
      </c>
      <c r="C246" s="1005" t="s">
        <v>3875</v>
      </c>
      <c r="D246" s="1004">
        <v>7</v>
      </c>
      <c r="F246" s="237"/>
    </row>
    <row r="247" spans="1:6" ht="18" customHeight="1">
      <c r="A247" s="1003" t="s">
        <v>6163</v>
      </c>
      <c r="B247" s="1004" t="s">
        <v>25</v>
      </c>
      <c r="C247" s="1005" t="s">
        <v>3876</v>
      </c>
      <c r="D247" s="1004">
        <v>7</v>
      </c>
      <c r="F247" s="237"/>
    </row>
    <row r="248" spans="1:6" ht="18" customHeight="1">
      <c r="A248" s="1003" t="s">
        <v>6164</v>
      </c>
      <c r="B248" s="1004" t="s">
        <v>25</v>
      </c>
      <c r="C248" s="1005" t="s">
        <v>3877</v>
      </c>
      <c r="D248" s="1004">
        <v>7</v>
      </c>
      <c r="F248" s="237"/>
    </row>
    <row r="249" spans="1:6" ht="18" customHeight="1">
      <c r="A249" s="1003" t="s">
        <v>6165</v>
      </c>
      <c r="B249" s="1004" t="s">
        <v>25</v>
      </c>
      <c r="C249" s="1005" t="s">
        <v>3878</v>
      </c>
      <c r="D249" s="1004">
        <v>7</v>
      </c>
      <c r="F249" s="237"/>
    </row>
    <row r="250" spans="1:6" ht="18" customHeight="1">
      <c r="A250" s="1003" t="s">
        <v>6166</v>
      </c>
      <c r="B250" s="1004" t="s">
        <v>25</v>
      </c>
      <c r="C250" s="1005" t="s">
        <v>3879</v>
      </c>
      <c r="D250" s="1004">
        <v>7</v>
      </c>
      <c r="F250" s="237"/>
    </row>
    <row r="251" spans="1:6" ht="18" customHeight="1">
      <c r="A251" s="1003" t="s">
        <v>6167</v>
      </c>
      <c r="B251" s="1004" t="s">
        <v>25</v>
      </c>
      <c r="C251" s="1005" t="s">
        <v>3880</v>
      </c>
      <c r="D251" s="1004">
        <v>7</v>
      </c>
      <c r="F251" s="237"/>
    </row>
    <row r="252" spans="1:6" ht="18" customHeight="1">
      <c r="A252" s="1003" t="s">
        <v>6168</v>
      </c>
      <c r="B252" s="1004" t="s">
        <v>25</v>
      </c>
      <c r="C252" s="1005" t="s">
        <v>3881</v>
      </c>
      <c r="D252" s="1004">
        <v>7</v>
      </c>
      <c r="F252" s="237"/>
    </row>
    <row r="253" spans="1:6" ht="18" customHeight="1">
      <c r="A253" s="1003" t="s">
        <v>6169</v>
      </c>
      <c r="B253" s="1004" t="s">
        <v>25</v>
      </c>
      <c r="C253" s="1005" t="s">
        <v>3882</v>
      </c>
      <c r="D253" s="1004">
        <v>7</v>
      </c>
      <c r="F253" s="237"/>
    </row>
    <row r="254" spans="1:6" ht="18" customHeight="1">
      <c r="A254" s="1003" t="s">
        <v>6170</v>
      </c>
      <c r="B254" s="1004" t="s">
        <v>25</v>
      </c>
      <c r="C254" s="1005" t="s">
        <v>3883</v>
      </c>
      <c r="D254" s="1004">
        <v>7</v>
      </c>
      <c r="F254" s="237"/>
    </row>
    <row r="255" spans="1:6" ht="18" customHeight="1">
      <c r="A255" s="1003" t="s">
        <v>6171</v>
      </c>
      <c r="B255" s="1004" t="s">
        <v>25</v>
      </c>
      <c r="C255" s="1005" t="s">
        <v>3884</v>
      </c>
      <c r="D255" s="1004">
        <v>7</v>
      </c>
      <c r="F255" s="237"/>
    </row>
    <row r="256" spans="1:6" ht="18" customHeight="1">
      <c r="A256" s="1003" t="s">
        <v>6172</v>
      </c>
      <c r="B256" s="1004" t="s">
        <v>25</v>
      </c>
      <c r="C256" s="1005" t="s">
        <v>3885</v>
      </c>
      <c r="D256" s="1004">
        <v>7</v>
      </c>
      <c r="F256" s="237"/>
    </row>
    <row r="257" spans="1:6" ht="18" customHeight="1">
      <c r="A257" s="1003" t="s">
        <v>6173</v>
      </c>
      <c r="B257" s="1004" t="s">
        <v>25</v>
      </c>
      <c r="C257" s="1005" t="s">
        <v>3886</v>
      </c>
      <c r="D257" s="1004">
        <v>7</v>
      </c>
      <c r="F257" s="237"/>
    </row>
    <row r="258" spans="1:6" ht="18" customHeight="1">
      <c r="A258" s="1003" t="s">
        <v>6174</v>
      </c>
      <c r="B258" s="1004" t="s">
        <v>25</v>
      </c>
      <c r="C258" s="1005" t="s">
        <v>3887</v>
      </c>
      <c r="D258" s="1004">
        <v>7</v>
      </c>
      <c r="F258" s="237"/>
    </row>
    <row r="259" spans="1:6" ht="18" customHeight="1">
      <c r="A259" s="1003" t="s">
        <v>6175</v>
      </c>
      <c r="B259" s="1004" t="s">
        <v>25</v>
      </c>
      <c r="C259" s="1005" t="s">
        <v>3888</v>
      </c>
      <c r="D259" s="1004">
        <v>7</v>
      </c>
      <c r="F259" s="237"/>
    </row>
    <row r="260" spans="1:6" ht="18" customHeight="1">
      <c r="A260" s="1003" t="s">
        <v>6176</v>
      </c>
      <c r="B260" s="1004" t="s">
        <v>25</v>
      </c>
      <c r="C260" s="1005" t="s">
        <v>3889</v>
      </c>
      <c r="D260" s="1004">
        <v>7</v>
      </c>
      <c r="F260" s="237"/>
    </row>
    <row r="261" spans="1:6" ht="18" customHeight="1">
      <c r="A261" s="1003" t="s">
        <v>6177</v>
      </c>
      <c r="B261" s="1004" t="s">
        <v>25</v>
      </c>
      <c r="C261" s="1005" t="s">
        <v>3890</v>
      </c>
      <c r="D261" s="1004">
        <v>7</v>
      </c>
      <c r="F261" s="237"/>
    </row>
    <row r="262" spans="1:6" ht="18" customHeight="1">
      <c r="A262" s="1003" t="s">
        <v>6178</v>
      </c>
      <c r="B262" s="1004" t="s">
        <v>25</v>
      </c>
      <c r="C262" s="1005" t="s">
        <v>3891</v>
      </c>
      <c r="D262" s="1004">
        <v>7</v>
      </c>
      <c r="F262" s="237"/>
    </row>
    <row r="263" spans="1:6" ht="18" customHeight="1">
      <c r="A263" s="1003" t="s">
        <v>6179</v>
      </c>
      <c r="B263" s="1004" t="s">
        <v>25</v>
      </c>
      <c r="C263" s="1005" t="s">
        <v>3892</v>
      </c>
      <c r="D263" s="1004">
        <v>7</v>
      </c>
      <c r="F263" s="237"/>
    </row>
    <row r="264" spans="1:6" ht="18" customHeight="1">
      <c r="A264" s="1003" t="s">
        <v>6180</v>
      </c>
      <c r="B264" s="1004" t="s">
        <v>25</v>
      </c>
      <c r="C264" s="1005" t="s">
        <v>3893</v>
      </c>
      <c r="D264" s="1004">
        <v>7</v>
      </c>
      <c r="F264" s="237"/>
    </row>
    <row r="265" spans="1:6" ht="18" customHeight="1">
      <c r="A265" s="1003" t="s">
        <v>6181</v>
      </c>
      <c r="B265" s="1004" t="s">
        <v>25</v>
      </c>
      <c r="C265" s="1005" t="s">
        <v>3894</v>
      </c>
      <c r="D265" s="1004">
        <v>7</v>
      </c>
      <c r="F265" s="237"/>
    </row>
    <row r="266" spans="1:6" ht="18" customHeight="1">
      <c r="A266" s="1003" t="s">
        <v>6182</v>
      </c>
      <c r="B266" s="1004" t="s">
        <v>25</v>
      </c>
      <c r="C266" s="1005" t="s">
        <v>3895</v>
      </c>
      <c r="D266" s="1004">
        <v>7</v>
      </c>
      <c r="F266" s="237"/>
    </row>
    <row r="267" spans="1:6" ht="18" customHeight="1">
      <c r="A267" s="1003" t="s">
        <v>6183</v>
      </c>
      <c r="B267" s="1004" t="s">
        <v>25</v>
      </c>
      <c r="C267" s="1005" t="s">
        <v>3896</v>
      </c>
      <c r="D267" s="1004">
        <v>7</v>
      </c>
      <c r="F267" s="237"/>
    </row>
    <row r="268" spans="1:6" ht="18" customHeight="1">
      <c r="A268" s="1003" t="s">
        <v>6184</v>
      </c>
      <c r="B268" s="1004" t="s">
        <v>25</v>
      </c>
      <c r="C268" s="1005" t="s">
        <v>3897</v>
      </c>
      <c r="D268" s="1004">
        <v>7</v>
      </c>
      <c r="F268" s="237"/>
    </row>
    <row r="269" spans="1:6" ht="18" customHeight="1">
      <c r="A269" s="1003" t="s">
        <v>6185</v>
      </c>
      <c r="B269" s="1004" t="s">
        <v>25</v>
      </c>
      <c r="C269" s="1005" t="s">
        <v>3898</v>
      </c>
      <c r="D269" s="1004">
        <v>7</v>
      </c>
      <c r="F269" s="237"/>
    </row>
    <row r="270" spans="1:6" ht="18" customHeight="1">
      <c r="A270" s="1003" t="s">
        <v>6186</v>
      </c>
      <c r="B270" s="1004" t="s">
        <v>25</v>
      </c>
      <c r="C270" s="1005" t="s">
        <v>3899</v>
      </c>
      <c r="D270" s="1004">
        <v>7</v>
      </c>
      <c r="F270" s="237"/>
    </row>
    <row r="271" spans="1:6" ht="18" customHeight="1">
      <c r="A271" s="1003" t="s">
        <v>6187</v>
      </c>
      <c r="B271" s="1004" t="s">
        <v>25</v>
      </c>
      <c r="C271" s="1005" t="s">
        <v>3900</v>
      </c>
      <c r="D271" s="1004">
        <v>7</v>
      </c>
      <c r="F271" s="237"/>
    </row>
    <row r="272" spans="1:6" ht="18" customHeight="1">
      <c r="A272" s="1003" t="s">
        <v>6188</v>
      </c>
      <c r="B272" s="1004" t="s">
        <v>25</v>
      </c>
      <c r="C272" s="1005" t="s">
        <v>3901</v>
      </c>
      <c r="D272" s="1004">
        <v>7</v>
      </c>
      <c r="F272" s="237"/>
    </row>
    <row r="273" spans="1:6" ht="18" customHeight="1">
      <c r="A273" s="1003" t="s">
        <v>6189</v>
      </c>
      <c r="B273" s="1004" t="s">
        <v>25</v>
      </c>
      <c r="C273" s="1005" t="s">
        <v>3902</v>
      </c>
      <c r="D273" s="1004">
        <v>7</v>
      </c>
      <c r="F273" s="237"/>
    </row>
    <row r="274" spans="1:6" ht="18" customHeight="1">
      <c r="A274" s="1003" t="s">
        <v>6190</v>
      </c>
      <c r="B274" s="1004" t="s">
        <v>25</v>
      </c>
      <c r="C274" s="1005" t="s">
        <v>3903</v>
      </c>
      <c r="D274" s="1004">
        <v>7</v>
      </c>
      <c r="F274" s="237"/>
    </row>
    <row r="275" spans="1:6" ht="18" customHeight="1">
      <c r="A275" s="1003" t="s">
        <v>6191</v>
      </c>
      <c r="B275" s="1004" t="s">
        <v>25</v>
      </c>
      <c r="C275" s="1005" t="s">
        <v>6708</v>
      </c>
      <c r="D275" s="1004">
        <v>7</v>
      </c>
      <c r="F275" s="237"/>
    </row>
    <row r="276" spans="1:6" ht="18" customHeight="1">
      <c r="A276" s="1003" t="s">
        <v>6544</v>
      </c>
      <c r="B276" s="1004" t="s">
        <v>25</v>
      </c>
      <c r="C276" s="1005" t="s">
        <v>6709</v>
      </c>
      <c r="D276" s="1004">
        <v>7</v>
      </c>
      <c r="F276" s="237"/>
    </row>
    <row r="277" spans="1:6" ht="18" customHeight="1">
      <c r="A277" s="1003" t="s">
        <v>6192</v>
      </c>
      <c r="B277" s="1004" t="s">
        <v>25</v>
      </c>
      <c r="C277" s="1005" t="s">
        <v>3904</v>
      </c>
      <c r="D277" s="1004">
        <v>7</v>
      </c>
      <c r="F277" s="237"/>
    </row>
    <row r="278" spans="1:6" ht="18" customHeight="1">
      <c r="A278" s="1003" t="s">
        <v>6193</v>
      </c>
      <c r="B278" s="1004" t="s">
        <v>25</v>
      </c>
      <c r="C278" s="1005" t="s">
        <v>3905</v>
      </c>
      <c r="D278" s="1004">
        <v>7</v>
      </c>
      <c r="F278" s="237"/>
    </row>
    <row r="279" spans="1:6" ht="18" customHeight="1">
      <c r="A279" s="1003" t="s">
        <v>6194</v>
      </c>
      <c r="B279" s="1004" t="s">
        <v>25</v>
      </c>
      <c r="C279" s="1005" t="s">
        <v>3906</v>
      </c>
      <c r="D279" s="1004">
        <v>6</v>
      </c>
      <c r="F279" s="237"/>
    </row>
    <row r="280" spans="1:6" ht="18" customHeight="1">
      <c r="A280" s="1003" t="s">
        <v>3907</v>
      </c>
      <c r="B280" s="1004" t="s">
        <v>25</v>
      </c>
      <c r="C280" s="1005" t="s">
        <v>3908</v>
      </c>
      <c r="D280" s="1004">
        <v>7</v>
      </c>
      <c r="F280" s="237"/>
    </row>
    <row r="281" spans="1:6" ht="18" customHeight="1">
      <c r="A281" s="1003" t="s">
        <v>3909</v>
      </c>
      <c r="B281" s="1004" t="s">
        <v>25</v>
      </c>
      <c r="C281" s="1005" t="s">
        <v>3910</v>
      </c>
      <c r="D281" s="1004">
        <v>7</v>
      </c>
      <c r="F281" s="237"/>
    </row>
    <row r="282" spans="1:6" ht="18" customHeight="1">
      <c r="A282" s="1003" t="s">
        <v>3911</v>
      </c>
      <c r="B282" s="1004" t="s">
        <v>25</v>
      </c>
      <c r="C282" s="1005" t="s">
        <v>3912</v>
      </c>
      <c r="D282" s="1004">
        <v>7</v>
      </c>
      <c r="F282" s="237"/>
    </row>
    <row r="283" spans="1:6" ht="18" customHeight="1">
      <c r="A283" s="1003" t="s">
        <v>3913</v>
      </c>
      <c r="B283" s="1004" t="s">
        <v>25</v>
      </c>
      <c r="C283" s="1005" t="s">
        <v>3914</v>
      </c>
      <c r="D283" s="1004">
        <v>7</v>
      </c>
      <c r="F283" s="237"/>
    </row>
    <row r="284" spans="1:6" ht="18" customHeight="1">
      <c r="A284" s="1003" t="s">
        <v>3915</v>
      </c>
      <c r="B284" s="1004" t="s">
        <v>25</v>
      </c>
      <c r="C284" s="1005" t="s">
        <v>3916</v>
      </c>
      <c r="D284" s="1004">
        <v>7</v>
      </c>
      <c r="F284" s="237"/>
    </row>
    <row r="285" spans="1:6" ht="18" customHeight="1">
      <c r="A285" s="1003" t="s">
        <v>3917</v>
      </c>
      <c r="B285" s="1004" t="s">
        <v>25</v>
      </c>
      <c r="C285" s="1005" t="s">
        <v>3918</v>
      </c>
      <c r="D285" s="1004">
        <v>7</v>
      </c>
      <c r="F285" s="237"/>
    </row>
    <row r="286" spans="1:6" ht="18" customHeight="1">
      <c r="A286" s="1003" t="s">
        <v>3919</v>
      </c>
      <c r="B286" s="1004" t="s">
        <v>25</v>
      </c>
      <c r="C286" s="1005" t="s">
        <v>3920</v>
      </c>
      <c r="D286" s="1004">
        <v>7</v>
      </c>
      <c r="F286" s="237"/>
    </row>
    <row r="287" spans="1:6" ht="18" customHeight="1">
      <c r="A287" s="1003" t="s">
        <v>3921</v>
      </c>
      <c r="B287" s="1004" t="s">
        <v>25</v>
      </c>
      <c r="C287" s="1005" t="s">
        <v>3922</v>
      </c>
      <c r="D287" s="1004">
        <v>7</v>
      </c>
      <c r="F287" s="237"/>
    </row>
    <row r="288" spans="1:6" ht="18" customHeight="1">
      <c r="A288" s="1003" t="s">
        <v>3923</v>
      </c>
      <c r="B288" s="1004" t="s">
        <v>25</v>
      </c>
      <c r="C288" s="1005" t="s">
        <v>3924</v>
      </c>
      <c r="D288" s="1004">
        <v>7</v>
      </c>
      <c r="F288" s="237"/>
    </row>
    <row r="289" spans="1:6" ht="18" customHeight="1">
      <c r="A289" s="1003" t="s">
        <v>3925</v>
      </c>
      <c r="B289" s="1004" t="s">
        <v>25</v>
      </c>
      <c r="C289" s="1005" t="s">
        <v>3926</v>
      </c>
      <c r="D289" s="1004">
        <v>7</v>
      </c>
      <c r="F289" s="237"/>
    </row>
    <row r="290" spans="1:6" ht="18" customHeight="1">
      <c r="A290" s="1003" t="s">
        <v>6195</v>
      </c>
      <c r="B290" s="1004" t="s">
        <v>25</v>
      </c>
      <c r="C290" s="1005" t="s">
        <v>6710</v>
      </c>
      <c r="D290" s="1004">
        <v>7</v>
      </c>
      <c r="F290" s="237"/>
    </row>
    <row r="291" spans="1:6" ht="18" customHeight="1">
      <c r="A291" s="1003" t="s">
        <v>3927</v>
      </c>
      <c r="B291" s="1004" t="s">
        <v>25</v>
      </c>
      <c r="C291" s="1005" t="s">
        <v>3928</v>
      </c>
      <c r="D291" s="1004">
        <v>7</v>
      </c>
      <c r="F291" s="237"/>
    </row>
    <row r="292" spans="1:6" ht="18" customHeight="1">
      <c r="A292" s="1003" t="s">
        <v>3929</v>
      </c>
      <c r="B292" s="1004" t="s">
        <v>25</v>
      </c>
      <c r="C292" s="1005" t="s">
        <v>3930</v>
      </c>
      <c r="D292" s="1004">
        <v>6</v>
      </c>
      <c r="F292" s="237"/>
    </row>
    <row r="293" spans="1:6" ht="18" customHeight="1">
      <c r="A293" s="1003" t="s">
        <v>3931</v>
      </c>
      <c r="B293" s="1004" t="s">
        <v>25</v>
      </c>
      <c r="C293" s="1005" t="s">
        <v>3932</v>
      </c>
      <c r="D293" s="1004">
        <v>7</v>
      </c>
      <c r="F293" s="237"/>
    </row>
    <row r="294" spans="1:6" ht="18" customHeight="1">
      <c r="A294" s="1003" t="s">
        <v>6196</v>
      </c>
      <c r="B294" s="1004" t="s">
        <v>25</v>
      </c>
      <c r="C294" s="1005" t="s">
        <v>6711</v>
      </c>
      <c r="D294" s="1004">
        <v>7</v>
      </c>
      <c r="F294" s="237"/>
    </row>
    <row r="295" spans="1:6" ht="18" customHeight="1">
      <c r="A295" s="1003" t="s">
        <v>6599</v>
      </c>
      <c r="B295" s="1004" t="s">
        <v>25</v>
      </c>
      <c r="C295" s="1005" t="s">
        <v>6712</v>
      </c>
      <c r="D295" s="1004">
        <v>7</v>
      </c>
      <c r="F295" s="237"/>
    </row>
    <row r="296" spans="1:6" ht="18" customHeight="1">
      <c r="A296" s="1006" t="s">
        <v>3933</v>
      </c>
      <c r="B296" s="972" t="s">
        <v>7082</v>
      </c>
      <c r="C296" s="972" t="s">
        <v>3934</v>
      </c>
      <c r="D296" s="976">
        <v>7</v>
      </c>
      <c r="F296" s="237"/>
    </row>
    <row r="297" spans="1:6" ht="18" customHeight="1">
      <c r="A297" s="1006" t="s">
        <v>3935</v>
      </c>
      <c r="B297" s="972" t="s">
        <v>7082</v>
      </c>
      <c r="C297" s="972" t="s">
        <v>3936</v>
      </c>
      <c r="D297" s="976">
        <v>7</v>
      </c>
      <c r="F297" s="237"/>
    </row>
    <row r="298" spans="1:6" ht="18" customHeight="1">
      <c r="A298" s="1006" t="s">
        <v>3937</v>
      </c>
      <c r="B298" s="972" t="s">
        <v>7082</v>
      </c>
      <c r="C298" s="972" t="s">
        <v>3938</v>
      </c>
      <c r="D298" s="976">
        <v>7</v>
      </c>
      <c r="F298" s="237"/>
    </row>
    <row r="299" spans="1:6" ht="18" customHeight="1">
      <c r="A299" s="1006" t="s">
        <v>3939</v>
      </c>
      <c r="B299" s="972" t="s">
        <v>7082</v>
      </c>
      <c r="C299" s="972" t="s">
        <v>3940</v>
      </c>
      <c r="D299" s="976">
        <v>7</v>
      </c>
      <c r="F299" s="237"/>
    </row>
    <row r="300" spans="1:6" ht="18" customHeight="1">
      <c r="A300" s="1006" t="s">
        <v>3941</v>
      </c>
      <c r="B300" s="972" t="s">
        <v>7082</v>
      </c>
      <c r="C300" s="972" t="s">
        <v>3942</v>
      </c>
      <c r="D300" s="976">
        <v>7</v>
      </c>
      <c r="F300" s="237"/>
    </row>
    <row r="301" spans="1:6" ht="18" customHeight="1">
      <c r="A301" s="1006" t="s">
        <v>3943</v>
      </c>
      <c r="B301" s="972" t="s">
        <v>7082</v>
      </c>
      <c r="C301" s="972" t="s">
        <v>3944</v>
      </c>
      <c r="D301" s="976">
        <v>7</v>
      </c>
      <c r="F301" s="237"/>
    </row>
    <row r="302" spans="1:6" ht="18" customHeight="1">
      <c r="A302" s="1006" t="s">
        <v>3945</v>
      </c>
      <c r="B302" s="972" t="s">
        <v>7082</v>
      </c>
      <c r="C302" s="972" t="s">
        <v>3946</v>
      </c>
      <c r="D302" s="976">
        <v>7</v>
      </c>
      <c r="F302" s="237"/>
    </row>
    <row r="303" spans="1:6" ht="18" customHeight="1">
      <c r="A303" s="1006" t="s">
        <v>3947</v>
      </c>
      <c r="B303" s="972" t="s">
        <v>7082</v>
      </c>
      <c r="C303" s="972" t="s">
        <v>3948</v>
      </c>
      <c r="D303" s="976">
        <v>7</v>
      </c>
      <c r="F303" s="237"/>
    </row>
    <row r="304" spans="1:6" ht="18" customHeight="1">
      <c r="A304" s="1006" t="s">
        <v>3949</v>
      </c>
      <c r="B304" s="972" t="s">
        <v>7082</v>
      </c>
      <c r="C304" s="972" t="s">
        <v>3950</v>
      </c>
      <c r="D304" s="976">
        <v>6</v>
      </c>
      <c r="F304" s="237"/>
    </row>
    <row r="305" spans="1:6" ht="18" customHeight="1">
      <c r="A305" s="1006" t="s">
        <v>3951</v>
      </c>
      <c r="B305" s="972" t="s">
        <v>26</v>
      </c>
      <c r="C305" s="972" t="s">
        <v>7081</v>
      </c>
      <c r="D305" s="976">
        <v>1</v>
      </c>
      <c r="F305" s="237"/>
    </row>
    <row r="306" spans="1:6" ht="18" customHeight="1">
      <c r="A306" s="1000" t="s">
        <v>427</v>
      </c>
      <c r="B306" s="978" t="s">
        <v>26</v>
      </c>
      <c r="C306" s="978" t="s">
        <v>428</v>
      </c>
      <c r="D306" s="241">
        <v>3</v>
      </c>
      <c r="F306" s="237"/>
    </row>
    <row r="307" spans="1:6" ht="18" customHeight="1">
      <c r="A307" s="1002" t="s">
        <v>429</v>
      </c>
      <c r="B307" s="998" t="s">
        <v>26</v>
      </c>
      <c r="C307" s="998" t="s">
        <v>430</v>
      </c>
      <c r="D307" s="241">
        <v>3</v>
      </c>
      <c r="F307" s="237"/>
    </row>
    <row r="308" spans="1:6" ht="18" customHeight="1">
      <c r="A308" s="1002" t="s">
        <v>431</v>
      </c>
      <c r="B308" s="998" t="s">
        <v>26</v>
      </c>
      <c r="C308" s="998" t="s">
        <v>432</v>
      </c>
      <c r="D308" s="241">
        <v>3</v>
      </c>
      <c r="F308" s="237"/>
    </row>
    <row r="309" spans="1:6" ht="18" customHeight="1">
      <c r="A309" s="1002" t="s">
        <v>433</v>
      </c>
      <c r="B309" s="998" t="s">
        <v>26</v>
      </c>
      <c r="C309" s="998" t="s">
        <v>434</v>
      </c>
      <c r="D309" s="241">
        <v>3</v>
      </c>
      <c r="F309" s="237"/>
    </row>
    <row r="310" spans="1:6" ht="18" customHeight="1">
      <c r="A310" s="1002" t="s">
        <v>435</v>
      </c>
      <c r="B310" s="998" t="s">
        <v>26</v>
      </c>
      <c r="C310" s="998" t="s">
        <v>436</v>
      </c>
      <c r="D310" s="241">
        <v>3</v>
      </c>
      <c r="F310" s="237"/>
    </row>
    <row r="311" spans="1:6" ht="18" customHeight="1">
      <c r="A311" s="1002" t="s">
        <v>437</v>
      </c>
      <c r="B311" s="998" t="s">
        <v>26</v>
      </c>
      <c r="C311" s="998" t="s">
        <v>438</v>
      </c>
      <c r="D311" s="241">
        <v>3</v>
      </c>
      <c r="F311" s="237"/>
    </row>
    <row r="312" spans="1:6" ht="18" customHeight="1">
      <c r="A312" s="1002" t="s">
        <v>439</v>
      </c>
      <c r="B312" s="998" t="s">
        <v>26</v>
      </c>
      <c r="C312" s="998" t="s">
        <v>440</v>
      </c>
      <c r="D312" s="241">
        <v>3</v>
      </c>
      <c r="F312" s="237"/>
    </row>
    <row r="313" spans="1:6" ht="18" customHeight="1">
      <c r="A313" s="1002" t="s">
        <v>441</v>
      </c>
      <c r="B313" s="998" t="s">
        <v>26</v>
      </c>
      <c r="C313" s="998" t="s">
        <v>442</v>
      </c>
      <c r="D313" s="241">
        <v>3</v>
      </c>
      <c r="F313" s="237"/>
    </row>
    <row r="314" spans="1:6" ht="18" customHeight="1">
      <c r="A314" s="1002" t="s">
        <v>443</v>
      </c>
      <c r="B314" s="998" t="s">
        <v>26</v>
      </c>
      <c r="C314" s="998" t="s">
        <v>444</v>
      </c>
      <c r="D314" s="241">
        <v>3</v>
      </c>
      <c r="F314" s="237"/>
    </row>
    <row r="315" spans="1:6" ht="18" customHeight="1">
      <c r="A315" s="1002" t="s">
        <v>445</v>
      </c>
      <c r="B315" s="998" t="s">
        <v>26</v>
      </c>
      <c r="C315" s="998" t="s">
        <v>446</v>
      </c>
      <c r="D315" s="241">
        <v>3</v>
      </c>
      <c r="F315" s="237"/>
    </row>
    <row r="316" spans="1:6" ht="18" customHeight="1">
      <c r="A316" s="1002" t="s">
        <v>447</v>
      </c>
      <c r="B316" s="998" t="s">
        <v>26</v>
      </c>
      <c r="C316" s="998" t="s">
        <v>448</v>
      </c>
      <c r="D316" s="241">
        <v>5</v>
      </c>
      <c r="F316" s="237"/>
    </row>
    <row r="317" spans="1:6" ht="18" customHeight="1">
      <c r="A317" s="1002" t="s">
        <v>449</v>
      </c>
      <c r="B317" s="998" t="s">
        <v>26</v>
      </c>
      <c r="C317" s="998" t="s">
        <v>450</v>
      </c>
      <c r="D317" s="241">
        <v>5</v>
      </c>
      <c r="F317" s="237"/>
    </row>
    <row r="318" spans="1:6" ht="18" customHeight="1">
      <c r="A318" s="1002" t="s">
        <v>451</v>
      </c>
      <c r="B318" s="998" t="s">
        <v>26</v>
      </c>
      <c r="C318" s="998" t="s">
        <v>452</v>
      </c>
      <c r="D318" s="241">
        <v>5</v>
      </c>
      <c r="F318" s="237"/>
    </row>
    <row r="319" spans="1:6" ht="18" customHeight="1">
      <c r="A319" s="1002" t="s">
        <v>453</v>
      </c>
      <c r="B319" s="998" t="s">
        <v>26</v>
      </c>
      <c r="C319" s="998" t="s">
        <v>454</v>
      </c>
      <c r="D319" s="241">
        <v>5</v>
      </c>
      <c r="F319" s="237"/>
    </row>
    <row r="320" spans="1:6" ht="18" customHeight="1">
      <c r="A320" s="1002" t="s">
        <v>455</v>
      </c>
      <c r="B320" s="998" t="s">
        <v>26</v>
      </c>
      <c r="C320" s="998" t="s">
        <v>456</v>
      </c>
      <c r="D320" s="241">
        <v>5</v>
      </c>
      <c r="F320" s="237"/>
    </row>
    <row r="321" spans="1:6" ht="18" customHeight="1">
      <c r="A321" s="1002" t="s">
        <v>457</v>
      </c>
      <c r="B321" s="998" t="s">
        <v>26</v>
      </c>
      <c r="C321" s="998" t="s">
        <v>458</v>
      </c>
      <c r="D321" s="241">
        <v>5</v>
      </c>
      <c r="F321" s="237"/>
    </row>
    <row r="322" spans="1:6" ht="18" customHeight="1">
      <c r="A322" s="1002" t="s">
        <v>459</v>
      </c>
      <c r="B322" s="998" t="s">
        <v>26</v>
      </c>
      <c r="C322" s="998" t="s">
        <v>460</v>
      </c>
      <c r="D322" s="241">
        <v>5</v>
      </c>
      <c r="F322" s="237"/>
    </row>
    <row r="323" spans="1:6" ht="18" customHeight="1">
      <c r="A323" s="1002" t="s">
        <v>461</v>
      </c>
      <c r="B323" s="998" t="s">
        <v>26</v>
      </c>
      <c r="C323" s="998" t="s">
        <v>462</v>
      </c>
      <c r="D323" s="241">
        <v>5</v>
      </c>
      <c r="F323" s="237"/>
    </row>
    <row r="324" spans="1:6" ht="18" customHeight="1">
      <c r="A324" s="1002" t="s">
        <v>463</v>
      </c>
      <c r="B324" s="998" t="s">
        <v>26</v>
      </c>
      <c r="C324" s="998" t="s">
        <v>464</v>
      </c>
      <c r="D324" s="241">
        <v>5</v>
      </c>
      <c r="F324" s="237"/>
    </row>
    <row r="325" spans="1:6" ht="18" customHeight="1">
      <c r="A325" s="1002" t="s">
        <v>465</v>
      </c>
      <c r="B325" s="998" t="s">
        <v>26</v>
      </c>
      <c r="C325" s="998" t="s">
        <v>466</v>
      </c>
      <c r="D325" s="241">
        <v>5</v>
      </c>
      <c r="F325" s="237"/>
    </row>
    <row r="326" spans="1:6" ht="18" customHeight="1">
      <c r="A326" s="1002" t="s">
        <v>467</v>
      </c>
      <c r="B326" s="998" t="s">
        <v>26</v>
      </c>
      <c r="C326" s="998" t="s">
        <v>468</v>
      </c>
      <c r="D326" s="241">
        <v>5</v>
      </c>
      <c r="F326" s="237"/>
    </row>
    <row r="327" spans="1:6" ht="18" customHeight="1">
      <c r="A327" s="1002" t="s">
        <v>469</v>
      </c>
      <c r="B327" s="998" t="s">
        <v>26</v>
      </c>
      <c r="C327" s="998" t="s">
        <v>470</v>
      </c>
      <c r="D327" s="241">
        <v>5</v>
      </c>
      <c r="F327" s="237"/>
    </row>
    <row r="328" spans="1:6" ht="18" customHeight="1">
      <c r="A328" s="1002" t="s">
        <v>471</v>
      </c>
      <c r="B328" s="998" t="s">
        <v>26</v>
      </c>
      <c r="C328" s="998" t="s">
        <v>472</v>
      </c>
      <c r="D328" s="241">
        <v>5</v>
      </c>
      <c r="F328" s="237"/>
    </row>
    <row r="329" spans="1:6" ht="18" customHeight="1">
      <c r="A329" s="1002" t="s">
        <v>473</v>
      </c>
      <c r="B329" s="998" t="s">
        <v>26</v>
      </c>
      <c r="C329" s="998" t="s">
        <v>474</v>
      </c>
      <c r="D329" s="241">
        <v>5</v>
      </c>
      <c r="F329" s="237"/>
    </row>
    <row r="330" spans="1:6" ht="18" customHeight="1">
      <c r="A330" s="1002" t="s">
        <v>475</v>
      </c>
      <c r="B330" s="998" t="s">
        <v>26</v>
      </c>
      <c r="C330" s="998" t="s">
        <v>476</v>
      </c>
      <c r="D330" s="241">
        <v>5</v>
      </c>
      <c r="F330" s="237"/>
    </row>
    <row r="331" spans="1:6" ht="18" customHeight="1">
      <c r="A331" s="1002" t="s">
        <v>477</v>
      </c>
      <c r="B331" s="998" t="s">
        <v>26</v>
      </c>
      <c r="C331" s="998" t="s">
        <v>478</v>
      </c>
      <c r="D331" s="241">
        <v>5</v>
      </c>
      <c r="F331" s="237"/>
    </row>
    <row r="332" spans="1:6" ht="18" customHeight="1">
      <c r="A332" s="1002" t="s">
        <v>479</v>
      </c>
      <c r="B332" s="998" t="s">
        <v>26</v>
      </c>
      <c r="C332" s="998" t="s">
        <v>480</v>
      </c>
      <c r="D332" s="241">
        <v>5</v>
      </c>
      <c r="F332" s="237"/>
    </row>
    <row r="333" spans="1:6" ht="18" customHeight="1">
      <c r="A333" s="1002" t="s">
        <v>481</v>
      </c>
      <c r="B333" s="998" t="s">
        <v>26</v>
      </c>
      <c r="C333" s="998" t="s">
        <v>482</v>
      </c>
      <c r="D333" s="241">
        <v>5</v>
      </c>
      <c r="F333" s="237"/>
    </row>
    <row r="334" spans="1:6" ht="18" customHeight="1">
      <c r="A334" s="1002" t="s">
        <v>483</v>
      </c>
      <c r="B334" s="998" t="s">
        <v>26</v>
      </c>
      <c r="C334" s="998" t="s">
        <v>484</v>
      </c>
      <c r="D334" s="241">
        <v>5</v>
      </c>
      <c r="F334" s="237"/>
    </row>
    <row r="335" spans="1:6" ht="18" customHeight="1">
      <c r="A335" s="1002" t="s">
        <v>485</v>
      </c>
      <c r="B335" s="998" t="s">
        <v>26</v>
      </c>
      <c r="C335" s="998" t="s">
        <v>486</v>
      </c>
      <c r="D335" s="241">
        <v>5</v>
      </c>
      <c r="F335" s="237"/>
    </row>
    <row r="336" spans="1:6" ht="18" customHeight="1">
      <c r="A336" s="1002" t="s">
        <v>487</v>
      </c>
      <c r="B336" s="998" t="s">
        <v>26</v>
      </c>
      <c r="C336" s="998" t="s">
        <v>488</v>
      </c>
      <c r="D336" s="241">
        <v>5</v>
      </c>
      <c r="F336" s="237"/>
    </row>
    <row r="337" spans="1:6" ht="18" customHeight="1">
      <c r="A337" s="1002" t="s">
        <v>489</v>
      </c>
      <c r="B337" s="998" t="s">
        <v>26</v>
      </c>
      <c r="C337" s="998" t="s">
        <v>490</v>
      </c>
      <c r="D337" s="241">
        <v>5</v>
      </c>
      <c r="F337" s="237"/>
    </row>
    <row r="338" spans="1:6" ht="18" customHeight="1">
      <c r="A338" s="1002" t="s">
        <v>491</v>
      </c>
      <c r="B338" s="998" t="s">
        <v>26</v>
      </c>
      <c r="C338" s="998" t="s">
        <v>492</v>
      </c>
      <c r="D338" s="241">
        <v>5</v>
      </c>
      <c r="F338" s="237"/>
    </row>
    <row r="339" spans="1:6" ht="18" customHeight="1">
      <c r="A339" s="1002" t="s">
        <v>493</v>
      </c>
      <c r="B339" s="998" t="s">
        <v>26</v>
      </c>
      <c r="C339" s="998" t="s">
        <v>494</v>
      </c>
      <c r="D339" s="241">
        <v>5</v>
      </c>
      <c r="F339" s="237"/>
    </row>
    <row r="340" spans="1:6" ht="18" customHeight="1">
      <c r="A340" s="1002" t="s">
        <v>495</v>
      </c>
      <c r="B340" s="998" t="s">
        <v>26</v>
      </c>
      <c r="C340" s="998" t="s">
        <v>496</v>
      </c>
      <c r="D340" s="241">
        <v>5</v>
      </c>
      <c r="F340" s="237"/>
    </row>
    <row r="341" spans="1:6" ht="18" customHeight="1">
      <c r="A341" s="1002" t="s">
        <v>497</v>
      </c>
      <c r="B341" s="998" t="s">
        <v>26</v>
      </c>
      <c r="C341" s="998" t="s">
        <v>498</v>
      </c>
      <c r="D341" s="241">
        <v>5</v>
      </c>
      <c r="F341" s="237"/>
    </row>
    <row r="342" spans="1:6" ht="18" customHeight="1">
      <c r="A342" s="1002" t="s">
        <v>499</v>
      </c>
      <c r="B342" s="998" t="s">
        <v>26</v>
      </c>
      <c r="C342" s="998" t="s">
        <v>500</v>
      </c>
      <c r="D342" s="241">
        <v>5</v>
      </c>
      <c r="F342" s="237"/>
    </row>
    <row r="343" spans="1:6" ht="18" customHeight="1">
      <c r="A343" s="1002" t="s">
        <v>501</v>
      </c>
      <c r="B343" s="998" t="s">
        <v>26</v>
      </c>
      <c r="C343" s="998" t="s">
        <v>502</v>
      </c>
      <c r="D343" s="241">
        <v>5</v>
      </c>
      <c r="F343" s="237"/>
    </row>
    <row r="344" spans="1:6" ht="18" customHeight="1">
      <c r="A344" s="1002" t="s">
        <v>503</v>
      </c>
      <c r="B344" s="998" t="s">
        <v>26</v>
      </c>
      <c r="C344" s="998" t="s">
        <v>6602</v>
      </c>
      <c r="D344" s="241">
        <v>5</v>
      </c>
      <c r="F344" s="237"/>
    </row>
    <row r="345" spans="1:6" ht="18" customHeight="1">
      <c r="A345" s="1002" t="s">
        <v>504</v>
      </c>
      <c r="B345" s="998" t="s">
        <v>26</v>
      </c>
      <c r="C345" s="998" t="s">
        <v>505</v>
      </c>
      <c r="D345" s="241">
        <v>5</v>
      </c>
      <c r="F345" s="237"/>
    </row>
    <row r="346" spans="1:6" ht="18" customHeight="1">
      <c r="A346" s="1006" t="s">
        <v>3952</v>
      </c>
      <c r="B346" s="972" t="s">
        <v>7083</v>
      </c>
      <c r="C346" s="972" t="s">
        <v>3953</v>
      </c>
      <c r="D346" s="976">
        <v>7</v>
      </c>
      <c r="F346" s="237"/>
    </row>
    <row r="347" spans="1:6" ht="18" customHeight="1">
      <c r="A347" s="1006" t="s">
        <v>3954</v>
      </c>
      <c r="B347" s="972" t="s">
        <v>7083</v>
      </c>
      <c r="C347" s="972" t="s">
        <v>6713</v>
      </c>
      <c r="D347" s="976">
        <v>7</v>
      </c>
      <c r="F347" s="237"/>
    </row>
    <row r="348" spans="1:6" ht="18" customHeight="1">
      <c r="A348" s="1006" t="s">
        <v>3955</v>
      </c>
      <c r="B348" s="972" t="s">
        <v>7083</v>
      </c>
      <c r="C348" s="972" t="s">
        <v>3956</v>
      </c>
      <c r="D348" s="976">
        <v>7</v>
      </c>
      <c r="F348" s="237"/>
    </row>
    <row r="349" spans="1:6" ht="18" customHeight="1">
      <c r="A349" s="1006" t="s">
        <v>3957</v>
      </c>
      <c r="B349" s="972" t="s">
        <v>7083</v>
      </c>
      <c r="C349" s="972" t="s">
        <v>3958</v>
      </c>
      <c r="D349" s="976">
        <v>7</v>
      </c>
      <c r="F349" s="237"/>
    </row>
    <row r="350" spans="1:6" ht="18" customHeight="1">
      <c r="A350" s="1006" t="s">
        <v>3959</v>
      </c>
      <c r="B350" s="972" t="s">
        <v>7083</v>
      </c>
      <c r="C350" s="972" t="s">
        <v>3960</v>
      </c>
      <c r="D350" s="976">
        <v>7</v>
      </c>
      <c r="F350" s="237"/>
    </row>
    <row r="351" spans="1:6" ht="18" customHeight="1">
      <c r="A351" s="1006" t="s">
        <v>3961</v>
      </c>
      <c r="B351" s="972" t="s">
        <v>7083</v>
      </c>
      <c r="C351" s="972" t="s">
        <v>3962</v>
      </c>
      <c r="D351" s="976">
        <v>7</v>
      </c>
      <c r="F351" s="237"/>
    </row>
    <row r="352" spans="1:6" ht="18" customHeight="1">
      <c r="A352" s="1006" t="s">
        <v>3963</v>
      </c>
      <c r="B352" s="972" t="s">
        <v>7083</v>
      </c>
      <c r="C352" s="972" t="s">
        <v>3964</v>
      </c>
      <c r="D352" s="976">
        <v>7</v>
      </c>
      <c r="F352" s="237"/>
    </row>
    <row r="353" spans="1:6" ht="18" customHeight="1">
      <c r="A353" s="1006" t="s">
        <v>3965</v>
      </c>
      <c r="B353" s="972" t="s">
        <v>7083</v>
      </c>
      <c r="C353" s="972" t="s">
        <v>3966</v>
      </c>
      <c r="D353" s="976">
        <v>7</v>
      </c>
      <c r="F353" s="237"/>
    </row>
    <row r="354" spans="1:6" ht="18" customHeight="1">
      <c r="A354" s="1006" t="s">
        <v>3967</v>
      </c>
      <c r="B354" s="972" t="s">
        <v>7083</v>
      </c>
      <c r="C354" s="972" t="s">
        <v>3968</v>
      </c>
      <c r="D354" s="976">
        <v>7</v>
      </c>
      <c r="F354" s="237"/>
    </row>
    <row r="355" spans="1:6" ht="18" customHeight="1">
      <c r="A355" s="1006" t="s">
        <v>3969</v>
      </c>
      <c r="B355" s="972" t="s">
        <v>7083</v>
      </c>
      <c r="C355" s="972" t="s">
        <v>3970</v>
      </c>
      <c r="D355" s="976">
        <v>7</v>
      </c>
      <c r="F355" s="237"/>
    </row>
    <row r="356" spans="1:6" ht="18" customHeight="1">
      <c r="A356" s="1006" t="s">
        <v>3971</v>
      </c>
      <c r="B356" s="972" t="s">
        <v>7083</v>
      </c>
      <c r="C356" s="972" t="s">
        <v>3972</v>
      </c>
      <c r="D356" s="976">
        <v>7</v>
      </c>
      <c r="F356" s="237"/>
    </row>
    <row r="357" spans="1:6" ht="18" customHeight="1">
      <c r="A357" s="1006" t="s">
        <v>3973</v>
      </c>
      <c r="B357" s="972" t="s">
        <v>7083</v>
      </c>
      <c r="C357" s="972" t="s">
        <v>3974</v>
      </c>
      <c r="D357" s="976">
        <v>7</v>
      </c>
      <c r="F357" s="237"/>
    </row>
    <row r="358" spans="1:6" ht="18" customHeight="1">
      <c r="A358" s="1006" t="s">
        <v>3975</v>
      </c>
      <c r="B358" s="972" t="s">
        <v>7083</v>
      </c>
      <c r="C358" s="972" t="s">
        <v>3976</v>
      </c>
      <c r="D358" s="976">
        <v>7</v>
      </c>
      <c r="F358" s="237"/>
    </row>
    <row r="359" spans="1:6" ht="18" customHeight="1">
      <c r="A359" s="1006" t="s">
        <v>3977</v>
      </c>
      <c r="B359" s="972" t="s">
        <v>7083</v>
      </c>
      <c r="C359" s="972" t="s">
        <v>3978</v>
      </c>
      <c r="D359" s="976">
        <v>7</v>
      </c>
      <c r="F359" s="237"/>
    </row>
    <row r="360" spans="1:6" ht="18" customHeight="1">
      <c r="A360" s="1006" t="s">
        <v>3979</v>
      </c>
      <c r="B360" s="972" t="s">
        <v>7083</v>
      </c>
      <c r="C360" s="972" t="s">
        <v>3980</v>
      </c>
      <c r="D360" s="976">
        <v>7</v>
      </c>
      <c r="F360" s="237"/>
    </row>
    <row r="361" spans="1:6" ht="18" customHeight="1">
      <c r="A361" s="1006" t="s">
        <v>3981</v>
      </c>
      <c r="B361" s="972" t="s">
        <v>7083</v>
      </c>
      <c r="C361" s="972" t="s">
        <v>3982</v>
      </c>
      <c r="D361" s="976">
        <v>7</v>
      </c>
      <c r="F361" s="237"/>
    </row>
    <row r="362" spans="1:6" ht="18" customHeight="1">
      <c r="A362" s="1006" t="s">
        <v>3983</v>
      </c>
      <c r="B362" s="972" t="s">
        <v>7083</v>
      </c>
      <c r="C362" s="972" t="s">
        <v>3984</v>
      </c>
      <c r="D362" s="976">
        <v>7</v>
      </c>
      <c r="F362" s="237"/>
    </row>
    <row r="363" spans="1:6" ht="18" customHeight="1">
      <c r="A363" s="1006" t="s">
        <v>3985</v>
      </c>
      <c r="B363" s="972" t="s">
        <v>7083</v>
      </c>
      <c r="C363" s="972" t="s">
        <v>3986</v>
      </c>
      <c r="D363" s="976">
        <v>7</v>
      </c>
      <c r="F363" s="237"/>
    </row>
    <row r="364" spans="1:6" ht="18" customHeight="1">
      <c r="A364" s="1006" t="s">
        <v>3987</v>
      </c>
      <c r="B364" s="972" t="s">
        <v>7083</v>
      </c>
      <c r="C364" s="972" t="s">
        <v>3988</v>
      </c>
      <c r="D364" s="976">
        <v>7</v>
      </c>
      <c r="F364" s="237"/>
    </row>
    <row r="365" spans="1:6" ht="18" customHeight="1">
      <c r="A365" s="1006" t="s">
        <v>3989</v>
      </c>
      <c r="B365" s="972" t="s">
        <v>7083</v>
      </c>
      <c r="C365" s="972" t="s">
        <v>3990</v>
      </c>
      <c r="D365" s="976">
        <v>7</v>
      </c>
      <c r="F365" s="237"/>
    </row>
    <row r="366" spans="1:6" ht="18" customHeight="1">
      <c r="A366" s="1006" t="s">
        <v>3991</v>
      </c>
      <c r="B366" s="972" t="s">
        <v>7083</v>
      </c>
      <c r="C366" s="972" t="s">
        <v>3992</v>
      </c>
      <c r="D366" s="976">
        <v>7</v>
      </c>
      <c r="F366" s="237"/>
    </row>
    <row r="367" spans="1:6" ht="18" customHeight="1">
      <c r="A367" s="1006" t="s">
        <v>3993</v>
      </c>
      <c r="B367" s="972" t="s">
        <v>7083</v>
      </c>
      <c r="C367" s="972" t="s">
        <v>3994</v>
      </c>
      <c r="D367" s="976">
        <v>7</v>
      </c>
      <c r="F367" s="237"/>
    </row>
    <row r="368" spans="1:6" ht="18" customHeight="1">
      <c r="A368" s="1006" t="s">
        <v>3995</v>
      </c>
      <c r="B368" s="972" t="s">
        <v>7083</v>
      </c>
      <c r="C368" s="972" t="s">
        <v>3996</v>
      </c>
      <c r="D368" s="976">
        <v>7</v>
      </c>
      <c r="F368" s="237"/>
    </row>
    <row r="369" spans="1:6" ht="18" customHeight="1">
      <c r="A369" s="1006" t="s">
        <v>3997</v>
      </c>
      <c r="B369" s="972" t="s">
        <v>7083</v>
      </c>
      <c r="C369" s="972" t="s">
        <v>3998</v>
      </c>
      <c r="D369" s="976">
        <v>7</v>
      </c>
      <c r="F369" s="237"/>
    </row>
    <row r="370" spans="1:6" ht="18" customHeight="1">
      <c r="A370" s="1006" t="s">
        <v>3999</v>
      </c>
      <c r="B370" s="972" t="s">
        <v>7083</v>
      </c>
      <c r="C370" s="972" t="s">
        <v>4000</v>
      </c>
      <c r="D370" s="976">
        <v>7</v>
      </c>
      <c r="F370" s="237"/>
    </row>
    <row r="371" spans="1:6" ht="18" customHeight="1">
      <c r="A371" s="1006" t="s">
        <v>4001</v>
      </c>
      <c r="B371" s="972" t="s">
        <v>7083</v>
      </c>
      <c r="C371" s="972" t="s">
        <v>4002</v>
      </c>
      <c r="D371" s="976">
        <v>7</v>
      </c>
      <c r="F371" s="237"/>
    </row>
    <row r="372" spans="1:6" ht="18" customHeight="1">
      <c r="A372" s="1006" t="s">
        <v>4003</v>
      </c>
      <c r="B372" s="972" t="s">
        <v>7083</v>
      </c>
      <c r="C372" s="972" t="s">
        <v>4004</v>
      </c>
      <c r="D372" s="976">
        <v>7</v>
      </c>
      <c r="F372" s="237"/>
    </row>
    <row r="373" spans="1:6" ht="18" customHeight="1">
      <c r="A373" s="1006" t="s">
        <v>6197</v>
      </c>
      <c r="B373" s="972" t="s">
        <v>7083</v>
      </c>
      <c r="C373" s="972" t="s">
        <v>6714</v>
      </c>
      <c r="D373" s="976">
        <v>7</v>
      </c>
      <c r="F373" s="237"/>
    </row>
    <row r="374" spans="1:6" ht="18" customHeight="1">
      <c r="A374" s="1000" t="s">
        <v>4005</v>
      </c>
      <c r="B374" s="978" t="s">
        <v>27</v>
      </c>
      <c r="C374" s="978" t="s">
        <v>7084</v>
      </c>
      <c r="D374" s="241">
        <v>1</v>
      </c>
      <c r="F374" s="237"/>
    </row>
    <row r="375" spans="1:6" ht="18" customHeight="1">
      <c r="A375" s="1002" t="s">
        <v>506</v>
      </c>
      <c r="B375" s="998" t="s">
        <v>27</v>
      </c>
      <c r="C375" s="998" t="s">
        <v>507</v>
      </c>
      <c r="D375" s="241">
        <v>3</v>
      </c>
      <c r="F375" s="237"/>
    </row>
    <row r="376" spans="1:6" ht="18" customHeight="1">
      <c r="A376" s="1002" t="s">
        <v>508</v>
      </c>
      <c r="B376" s="998" t="s">
        <v>27</v>
      </c>
      <c r="C376" s="998" t="s">
        <v>509</v>
      </c>
      <c r="D376" s="241">
        <v>3</v>
      </c>
      <c r="F376" s="237"/>
    </row>
    <row r="377" spans="1:6" ht="18" customHeight="1">
      <c r="A377" s="1002" t="s">
        <v>510</v>
      </c>
      <c r="B377" s="998" t="s">
        <v>27</v>
      </c>
      <c r="C377" s="998" t="s">
        <v>511</v>
      </c>
      <c r="D377" s="241">
        <v>3</v>
      </c>
      <c r="F377" s="237"/>
    </row>
    <row r="378" spans="1:6" ht="18" customHeight="1">
      <c r="A378" s="1002" t="s">
        <v>512</v>
      </c>
      <c r="B378" s="998" t="s">
        <v>27</v>
      </c>
      <c r="C378" s="998" t="s">
        <v>513</v>
      </c>
      <c r="D378" s="241">
        <v>3</v>
      </c>
      <c r="F378" s="237"/>
    </row>
    <row r="379" spans="1:6" ht="18" customHeight="1">
      <c r="A379" s="1002" t="s">
        <v>514</v>
      </c>
      <c r="B379" s="998" t="s">
        <v>27</v>
      </c>
      <c r="C379" s="998" t="s">
        <v>515</v>
      </c>
      <c r="D379" s="241">
        <v>3</v>
      </c>
      <c r="F379" s="237"/>
    </row>
    <row r="380" spans="1:6" ht="18" customHeight="1">
      <c r="A380" s="1002" t="s">
        <v>516</v>
      </c>
      <c r="B380" s="998" t="s">
        <v>27</v>
      </c>
      <c r="C380" s="998" t="s">
        <v>517</v>
      </c>
      <c r="D380" s="241">
        <v>3</v>
      </c>
      <c r="F380" s="237"/>
    </row>
    <row r="381" spans="1:6" ht="18" customHeight="1">
      <c r="A381" s="1002" t="s">
        <v>518</v>
      </c>
      <c r="B381" s="998" t="s">
        <v>27</v>
      </c>
      <c r="C381" s="998" t="s">
        <v>519</v>
      </c>
      <c r="D381" s="241">
        <v>3</v>
      </c>
      <c r="F381" s="237"/>
    </row>
    <row r="382" spans="1:6" ht="18" customHeight="1">
      <c r="A382" s="1002" t="s">
        <v>520</v>
      </c>
      <c r="B382" s="998" t="s">
        <v>27</v>
      </c>
      <c r="C382" s="998" t="s">
        <v>521</v>
      </c>
      <c r="D382" s="241">
        <v>3</v>
      </c>
      <c r="F382" s="237"/>
    </row>
    <row r="383" spans="1:6" ht="18" customHeight="1">
      <c r="A383" s="1002" t="s">
        <v>522</v>
      </c>
      <c r="B383" s="998" t="s">
        <v>27</v>
      </c>
      <c r="C383" s="998" t="s">
        <v>523</v>
      </c>
      <c r="D383" s="241">
        <v>3</v>
      </c>
      <c r="F383" s="237"/>
    </row>
    <row r="384" spans="1:6" ht="18" customHeight="1">
      <c r="A384" s="1002" t="s">
        <v>524</v>
      </c>
      <c r="B384" s="998" t="s">
        <v>27</v>
      </c>
      <c r="C384" s="998" t="s">
        <v>525</v>
      </c>
      <c r="D384" s="241">
        <v>3</v>
      </c>
      <c r="F384" s="237"/>
    </row>
    <row r="385" spans="1:6" ht="18" customHeight="1">
      <c r="A385" s="1002" t="s">
        <v>526</v>
      </c>
      <c r="B385" s="998" t="s">
        <v>27</v>
      </c>
      <c r="C385" s="998" t="s">
        <v>527</v>
      </c>
      <c r="D385" s="241">
        <v>3</v>
      </c>
      <c r="F385" s="237"/>
    </row>
    <row r="386" spans="1:6" ht="18" customHeight="1">
      <c r="A386" s="1002" t="s">
        <v>528</v>
      </c>
      <c r="B386" s="998" t="s">
        <v>27</v>
      </c>
      <c r="C386" s="998" t="s">
        <v>529</v>
      </c>
      <c r="D386" s="241">
        <v>3</v>
      </c>
      <c r="F386" s="237"/>
    </row>
    <row r="387" spans="1:6" ht="18" customHeight="1">
      <c r="A387" s="1002" t="s">
        <v>530</v>
      </c>
      <c r="B387" s="998" t="s">
        <v>27</v>
      </c>
      <c r="C387" s="998" t="s">
        <v>531</v>
      </c>
      <c r="D387" s="241">
        <v>3</v>
      </c>
      <c r="F387" s="237"/>
    </row>
    <row r="388" spans="1:6" ht="18" customHeight="1">
      <c r="A388" s="1002" t="s">
        <v>6504</v>
      </c>
      <c r="B388" s="998" t="s">
        <v>27</v>
      </c>
      <c r="C388" s="998" t="s">
        <v>7085</v>
      </c>
      <c r="D388" s="241">
        <v>3</v>
      </c>
      <c r="F388" s="237"/>
    </row>
    <row r="389" spans="1:6" ht="18" customHeight="1">
      <c r="A389" s="1002" t="s">
        <v>532</v>
      </c>
      <c r="B389" s="998" t="s">
        <v>27</v>
      </c>
      <c r="C389" s="998" t="s">
        <v>533</v>
      </c>
      <c r="D389" s="241">
        <v>5</v>
      </c>
      <c r="F389" s="237"/>
    </row>
    <row r="390" spans="1:6" ht="18" customHeight="1">
      <c r="A390" s="1002" t="s">
        <v>534</v>
      </c>
      <c r="B390" s="998" t="s">
        <v>27</v>
      </c>
      <c r="C390" s="998" t="s">
        <v>535</v>
      </c>
      <c r="D390" s="241">
        <v>5</v>
      </c>
      <c r="F390" s="237"/>
    </row>
    <row r="391" spans="1:6" ht="18" customHeight="1">
      <c r="A391" s="1002" t="s">
        <v>536</v>
      </c>
      <c r="B391" s="998" t="s">
        <v>27</v>
      </c>
      <c r="C391" s="998" t="s">
        <v>537</v>
      </c>
      <c r="D391" s="241">
        <v>5</v>
      </c>
      <c r="F391" s="237"/>
    </row>
    <row r="392" spans="1:6" ht="18" customHeight="1">
      <c r="A392" s="1002" t="s">
        <v>538</v>
      </c>
      <c r="B392" s="998" t="s">
        <v>27</v>
      </c>
      <c r="C392" s="998" t="s">
        <v>539</v>
      </c>
      <c r="D392" s="241">
        <v>5</v>
      </c>
      <c r="F392" s="237"/>
    </row>
    <row r="393" spans="1:6" ht="18" customHeight="1">
      <c r="A393" s="1002" t="s">
        <v>540</v>
      </c>
      <c r="B393" s="998" t="s">
        <v>27</v>
      </c>
      <c r="C393" s="998" t="s">
        <v>541</v>
      </c>
      <c r="D393" s="241">
        <v>5</v>
      </c>
      <c r="F393" s="237"/>
    </row>
    <row r="394" spans="1:6" ht="18" customHeight="1">
      <c r="A394" s="1002" t="s">
        <v>542</v>
      </c>
      <c r="B394" s="998" t="s">
        <v>27</v>
      </c>
      <c r="C394" s="998" t="s">
        <v>543</v>
      </c>
      <c r="D394" s="241">
        <v>5</v>
      </c>
      <c r="F394" s="237"/>
    </row>
    <row r="395" spans="1:6" ht="18" customHeight="1">
      <c r="A395" s="1002" t="s">
        <v>544</v>
      </c>
      <c r="B395" s="998" t="s">
        <v>27</v>
      </c>
      <c r="C395" s="998" t="s">
        <v>6505</v>
      </c>
      <c r="D395" s="241">
        <v>5</v>
      </c>
      <c r="F395" s="237"/>
    </row>
    <row r="396" spans="1:6" ht="18" customHeight="1">
      <c r="A396" s="1002" t="s">
        <v>545</v>
      </c>
      <c r="B396" s="998" t="s">
        <v>27</v>
      </c>
      <c r="C396" s="998" t="s">
        <v>546</v>
      </c>
      <c r="D396" s="241">
        <v>5</v>
      </c>
      <c r="F396" s="237"/>
    </row>
    <row r="397" spans="1:6" ht="18" customHeight="1">
      <c r="A397" s="1002" t="s">
        <v>547</v>
      </c>
      <c r="B397" s="998" t="s">
        <v>27</v>
      </c>
      <c r="C397" s="998" t="s">
        <v>548</v>
      </c>
      <c r="D397" s="241">
        <v>5</v>
      </c>
      <c r="F397" s="237"/>
    </row>
    <row r="398" spans="1:6" ht="18" customHeight="1">
      <c r="A398" s="1002" t="s">
        <v>549</v>
      </c>
      <c r="B398" s="998" t="s">
        <v>27</v>
      </c>
      <c r="C398" s="998" t="s">
        <v>550</v>
      </c>
      <c r="D398" s="241">
        <v>5</v>
      </c>
      <c r="F398" s="237"/>
    </row>
    <row r="399" spans="1:6" ht="18" customHeight="1">
      <c r="A399" s="1002" t="s">
        <v>551</v>
      </c>
      <c r="B399" s="998" t="s">
        <v>27</v>
      </c>
      <c r="C399" s="998" t="s">
        <v>552</v>
      </c>
      <c r="D399" s="241">
        <v>5</v>
      </c>
      <c r="F399" s="237"/>
    </row>
    <row r="400" spans="1:6" ht="18" customHeight="1">
      <c r="A400" s="1002" t="s">
        <v>553</v>
      </c>
      <c r="B400" s="998" t="s">
        <v>27</v>
      </c>
      <c r="C400" s="998" t="s">
        <v>554</v>
      </c>
      <c r="D400" s="241">
        <v>5</v>
      </c>
      <c r="F400" s="237"/>
    </row>
    <row r="401" spans="1:6" ht="18" customHeight="1">
      <c r="A401" s="1002" t="s">
        <v>555</v>
      </c>
      <c r="B401" s="998" t="s">
        <v>27</v>
      </c>
      <c r="C401" s="998" t="s">
        <v>556</v>
      </c>
      <c r="D401" s="241">
        <v>5</v>
      </c>
      <c r="F401" s="237"/>
    </row>
    <row r="402" spans="1:6" ht="18" customHeight="1">
      <c r="A402" s="1002" t="s">
        <v>557</v>
      </c>
      <c r="B402" s="998" t="s">
        <v>27</v>
      </c>
      <c r="C402" s="998" t="s">
        <v>558</v>
      </c>
      <c r="D402" s="241">
        <v>5</v>
      </c>
      <c r="F402" s="237"/>
    </row>
    <row r="403" spans="1:6" ht="18" customHeight="1">
      <c r="A403" s="1002" t="s">
        <v>559</v>
      </c>
      <c r="B403" s="998" t="s">
        <v>27</v>
      </c>
      <c r="C403" s="998" t="s">
        <v>560</v>
      </c>
      <c r="D403" s="241">
        <v>5</v>
      </c>
      <c r="F403" s="237"/>
    </row>
    <row r="404" spans="1:6" ht="18" customHeight="1">
      <c r="A404" s="1002" t="s">
        <v>561</v>
      </c>
      <c r="B404" s="998" t="s">
        <v>27</v>
      </c>
      <c r="C404" s="998" t="s">
        <v>562</v>
      </c>
      <c r="D404" s="241">
        <v>5</v>
      </c>
      <c r="F404" s="237"/>
    </row>
    <row r="405" spans="1:6" ht="18" customHeight="1">
      <c r="A405" s="1002" t="s">
        <v>563</v>
      </c>
      <c r="B405" s="998" t="s">
        <v>27</v>
      </c>
      <c r="C405" s="998" t="s">
        <v>564</v>
      </c>
      <c r="D405" s="241">
        <v>5</v>
      </c>
      <c r="F405" s="237"/>
    </row>
    <row r="406" spans="1:6" ht="18" customHeight="1">
      <c r="A406" s="1002" t="s">
        <v>565</v>
      </c>
      <c r="B406" s="998" t="s">
        <v>27</v>
      </c>
      <c r="C406" s="998" t="s">
        <v>566</v>
      </c>
      <c r="D406" s="241">
        <v>5</v>
      </c>
      <c r="F406" s="237"/>
    </row>
    <row r="407" spans="1:6" ht="18" customHeight="1">
      <c r="A407" s="1002" t="s">
        <v>567</v>
      </c>
      <c r="B407" s="998" t="s">
        <v>27</v>
      </c>
      <c r="C407" s="998" t="s">
        <v>568</v>
      </c>
      <c r="D407" s="241">
        <v>5</v>
      </c>
      <c r="F407" s="237"/>
    </row>
    <row r="408" spans="1:6" ht="18" customHeight="1">
      <c r="A408" s="1002" t="s">
        <v>6198</v>
      </c>
      <c r="B408" s="998" t="s">
        <v>7086</v>
      </c>
      <c r="C408" s="998" t="s">
        <v>4006</v>
      </c>
      <c r="D408" s="241">
        <v>7</v>
      </c>
      <c r="F408" s="237"/>
    </row>
    <row r="409" spans="1:6" ht="18" customHeight="1">
      <c r="A409" s="1006" t="s">
        <v>6199</v>
      </c>
      <c r="B409" s="972" t="s">
        <v>7086</v>
      </c>
      <c r="C409" s="972" t="s">
        <v>7118</v>
      </c>
      <c r="D409" s="976">
        <v>7</v>
      </c>
      <c r="F409" s="237"/>
    </row>
    <row r="410" spans="1:6" ht="18" customHeight="1">
      <c r="A410" s="1006" t="s">
        <v>6200</v>
      </c>
      <c r="B410" s="972" t="s">
        <v>7086</v>
      </c>
      <c r="C410" s="972" t="s">
        <v>4007</v>
      </c>
      <c r="D410" s="976">
        <v>7</v>
      </c>
      <c r="F410" s="237"/>
    </row>
    <row r="411" spans="1:6" ht="18" customHeight="1">
      <c r="A411" s="1006" t="s">
        <v>6201</v>
      </c>
      <c r="B411" s="972" t="s">
        <v>7086</v>
      </c>
      <c r="C411" s="972" t="s">
        <v>4008</v>
      </c>
      <c r="D411" s="976">
        <v>7</v>
      </c>
      <c r="F411" s="237"/>
    </row>
    <row r="412" spans="1:6" ht="18" customHeight="1">
      <c r="A412" s="1006" t="s">
        <v>6202</v>
      </c>
      <c r="B412" s="972" t="s">
        <v>7086</v>
      </c>
      <c r="C412" s="972" t="s">
        <v>4009</v>
      </c>
      <c r="D412" s="976">
        <v>7</v>
      </c>
      <c r="F412" s="237"/>
    </row>
    <row r="413" spans="1:6" ht="18" customHeight="1">
      <c r="A413" s="1006" t="s">
        <v>6203</v>
      </c>
      <c r="B413" s="972" t="s">
        <v>7086</v>
      </c>
      <c r="C413" s="972" t="s">
        <v>4010</v>
      </c>
      <c r="D413" s="976">
        <v>7</v>
      </c>
      <c r="F413" s="237"/>
    </row>
    <row r="414" spans="1:6" ht="18" customHeight="1">
      <c r="A414" s="1006" t="s">
        <v>6204</v>
      </c>
      <c r="B414" s="972" t="s">
        <v>7086</v>
      </c>
      <c r="C414" s="972" t="s">
        <v>4011</v>
      </c>
      <c r="D414" s="976">
        <v>7</v>
      </c>
      <c r="F414" s="237"/>
    </row>
    <row r="415" spans="1:6" ht="18" customHeight="1">
      <c r="A415" s="1006" t="s">
        <v>6205</v>
      </c>
      <c r="B415" s="972" t="s">
        <v>7086</v>
      </c>
      <c r="C415" s="972" t="s">
        <v>4012</v>
      </c>
      <c r="D415" s="976">
        <v>7</v>
      </c>
      <c r="F415" s="237"/>
    </row>
    <row r="416" spans="1:6" ht="18" customHeight="1">
      <c r="A416" s="1006" t="s">
        <v>6206</v>
      </c>
      <c r="B416" s="972" t="s">
        <v>7086</v>
      </c>
      <c r="C416" s="972" t="s">
        <v>4013</v>
      </c>
      <c r="D416" s="976">
        <v>6</v>
      </c>
      <c r="F416" s="237"/>
    </row>
    <row r="417" spans="1:6" ht="18" customHeight="1">
      <c r="A417" s="1006" t="s">
        <v>6207</v>
      </c>
      <c r="B417" s="972" t="s">
        <v>7086</v>
      </c>
      <c r="C417" s="972" t="s">
        <v>4014</v>
      </c>
      <c r="D417" s="976">
        <v>7</v>
      </c>
      <c r="F417" s="237"/>
    </row>
    <row r="418" spans="1:6" ht="18" customHeight="1">
      <c r="A418" s="1006" t="s">
        <v>6208</v>
      </c>
      <c r="B418" s="972" t="s">
        <v>7086</v>
      </c>
      <c r="C418" s="972" t="s">
        <v>4015</v>
      </c>
      <c r="D418" s="976">
        <v>7</v>
      </c>
      <c r="F418" s="237"/>
    </row>
    <row r="419" spans="1:6" ht="18" customHeight="1">
      <c r="A419" s="1006" t="s">
        <v>6209</v>
      </c>
      <c r="B419" s="972" t="s">
        <v>7086</v>
      </c>
      <c r="C419" s="972" t="s">
        <v>6715</v>
      </c>
      <c r="D419" s="976">
        <v>7</v>
      </c>
      <c r="F419" s="237"/>
    </row>
    <row r="420" spans="1:6" ht="18" customHeight="1">
      <c r="A420" s="1006" t="s">
        <v>6210</v>
      </c>
      <c r="B420" s="972" t="s">
        <v>7086</v>
      </c>
      <c r="C420" s="972" t="s">
        <v>4016</v>
      </c>
      <c r="D420" s="976">
        <v>7</v>
      </c>
      <c r="F420" s="237"/>
    </row>
    <row r="421" spans="1:6" ht="18" customHeight="1">
      <c r="A421" s="1006" t="s">
        <v>6211</v>
      </c>
      <c r="B421" s="972" t="s">
        <v>7086</v>
      </c>
      <c r="C421" s="972" t="s">
        <v>4017</v>
      </c>
      <c r="D421" s="976">
        <v>7</v>
      </c>
      <c r="F421" s="237"/>
    </row>
    <row r="422" spans="1:6" ht="18" customHeight="1">
      <c r="A422" s="1006" t="s">
        <v>6212</v>
      </c>
      <c r="B422" s="972" t="s">
        <v>7086</v>
      </c>
      <c r="C422" s="972" t="s">
        <v>4018</v>
      </c>
      <c r="D422" s="976">
        <v>7</v>
      </c>
      <c r="F422" s="237"/>
    </row>
    <row r="423" spans="1:6" ht="18" customHeight="1">
      <c r="A423" s="1006" t="s">
        <v>6213</v>
      </c>
      <c r="B423" s="972" t="s">
        <v>7086</v>
      </c>
      <c r="C423" s="972" t="s">
        <v>7119</v>
      </c>
      <c r="D423" s="976">
        <v>7</v>
      </c>
      <c r="F423" s="237"/>
    </row>
    <row r="424" spans="1:6" ht="18" customHeight="1">
      <c r="A424" s="1006" t="s">
        <v>6214</v>
      </c>
      <c r="B424" s="972" t="s">
        <v>7086</v>
      </c>
      <c r="C424" s="972" t="s">
        <v>4019</v>
      </c>
      <c r="D424" s="976">
        <v>7</v>
      </c>
      <c r="F424" s="237"/>
    </row>
    <row r="425" spans="1:6" ht="18" customHeight="1">
      <c r="A425" s="1006" t="s">
        <v>6215</v>
      </c>
      <c r="B425" s="972" t="s">
        <v>7086</v>
      </c>
      <c r="C425" s="972" t="s">
        <v>4020</v>
      </c>
      <c r="D425" s="976">
        <v>7</v>
      </c>
      <c r="F425" s="237"/>
    </row>
    <row r="426" spans="1:6" ht="18" customHeight="1">
      <c r="A426" s="1006" t="s">
        <v>6216</v>
      </c>
      <c r="B426" s="972" t="s">
        <v>7086</v>
      </c>
      <c r="C426" s="972" t="s">
        <v>7120</v>
      </c>
      <c r="D426" s="976">
        <v>7</v>
      </c>
      <c r="F426" s="237"/>
    </row>
    <row r="427" spans="1:6" ht="18" customHeight="1">
      <c r="A427" s="1006" t="s">
        <v>6217</v>
      </c>
      <c r="B427" s="972" t="s">
        <v>7086</v>
      </c>
      <c r="C427" s="972" t="s">
        <v>4021</v>
      </c>
      <c r="D427" s="976">
        <v>7</v>
      </c>
      <c r="F427" s="237"/>
    </row>
    <row r="428" spans="1:6" ht="18" customHeight="1">
      <c r="A428" s="1006" t="s">
        <v>6218</v>
      </c>
      <c r="B428" s="972" t="s">
        <v>7086</v>
      </c>
      <c r="C428" s="972" t="s">
        <v>7121</v>
      </c>
      <c r="D428" s="976">
        <v>7</v>
      </c>
      <c r="F428" s="237"/>
    </row>
    <row r="429" spans="1:6" ht="18" customHeight="1">
      <c r="A429" s="1006" t="s">
        <v>6219</v>
      </c>
      <c r="B429" s="972" t="s">
        <v>7086</v>
      </c>
      <c r="C429" s="972" t="s">
        <v>6716</v>
      </c>
      <c r="D429" s="976">
        <v>7</v>
      </c>
      <c r="F429" s="237"/>
    </row>
    <row r="430" spans="1:6" ht="18" customHeight="1">
      <c r="A430" s="1006" t="s">
        <v>6220</v>
      </c>
      <c r="B430" s="972" t="s">
        <v>7086</v>
      </c>
      <c r="C430" s="972" t="s">
        <v>7122</v>
      </c>
      <c r="D430" s="976">
        <v>7</v>
      </c>
      <c r="F430" s="237"/>
    </row>
    <row r="431" spans="1:6" ht="18" customHeight="1">
      <c r="A431" s="1006" t="s">
        <v>6221</v>
      </c>
      <c r="B431" s="972" t="s">
        <v>7086</v>
      </c>
      <c r="C431" s="972" t="s">
        <v>6717</v>
      </c>
      <c r="D431" s="976">
        <v>7</v>
      </c>
      <c r="F431" s="237"/>
    </row>
    <row r="432" spans="1:6" ht="18" customHeight="1">
      <c r="A432" s="1006" t="s">
        <v>6552</v>
      </c>
      <c r="B432" s="972" t="s">
        <v>7086</v>
      </c>
      <c r="C432" s="972" t="s">
        <v>6718</v>
      </c>
      <c r="D432" s="976">
        <v>7</v>
      </c>
      <c r="F432" s="237"/>
    </row>
    <row r="433" spans="1:6" ht="18" customHeight="1">
      <c r="A433" s="1010" t="s">
        <v>7123</v>
      </c>
      <c r="B433" s="1011" t="s">
        <v>7128</v>
      </c>
      <c r="C433" s="1010" t="s">
        <v>7129</v>
      </c>
      <c r="D433" s="1007">
        <v>7</v>
      </c>
      <c r="F433" s="237"/>
    </row>
    <row r="434" spans="1:6" ht="18" customHeight="1">
      <c r="A434" s="1010" t="s">
        <v>7124</v>
      </c>
      <c r="B434" s="1011" t="s">
        <v>7128</v>
      </c>
      <c r="C434" s="1010" t="s">
        <v>7130</v>
      </c>
      <c r="D434" s="1007">
        <v>7</v>
      </c>
      <c r="F434" s="237"/>
    </row>
    <row r="435" spans="1:6" ht="18" customHeight="1">
      <c r="A435" s="1010" t="s">
        <v>7125</v>
      </c>
      <c r="B435" s="1011" t="s">
        <v>7128</v>
      </c>
      <c r="C435" s="1010" t="s">
        <v>7131</v>
      </c>
      <c r="D435" s="1007">
        <v>7</v>
      </c>
      <c r="F435" s="237"/>
    </row>
    <row r="436" spans="1:6" ht="18" customHeight="1">
      <c r="A436" s="1010" t="s">
        <v>7126</v>
      </c>
      <c r="B436" s="1011" t="s">
        <v>7128</v>
      </c>
      <c r="C436" s="1010" t="s">
        <v>7132</v>
      </c>
      <c r="D436" s="1007">
        <v>7</v>
      </c>
      <c r="F436" s="237"/>
    </row>
    <row r="437" spans="1:6" ht="18" customHeight="1">
      <c r="A437" s="1010" t="s">
        <v>7127</v>
      </c>
      <c r="B437" s="1011" t="s">
        <v>7128</v>
      </c>
      <c r="C437" s="1010" t="s">
        <v>7133</v>
      </c>
      <c r="D437" s="1007">
        <v>7</v>
      </c>
      <c r="F437" s="237"/>
    </row>
    <row r="438" spans="1:6" ht="18" customHeight="1">
      <c r="A438" s="1009" t="s">
        <v>7167</v>
      </c>
      <c r="B438" s="998" t="s">
        <v>7179</v>
      </c>
      <c r="C438" s="972" t="s">
        <v>7173</v>
      </c>
      <c r="D438" s="976">
        <v>7</v>
      </c>
      <c r="F438" s="237"/>
    </row>
    <row r="439" spans="1:6" ht="18" customHeight="1">
      <c r="A439" s="1006" t="s">
        <v>4022</v>
      </c>
      <c r="B439" s="972" t="s">
        <v>28</v>
      </c>
      <c r="C439" s="972" t="s">
        <v>7084</v>
      </c>
      <c r="D439" s="976">
        <v>1</v>
      </c>
      <c r="F439" s="237"/>
    </row>
    <row r="440" spans="1:6" ht="18" customHeight="1">
      <c r="A440" s="1000" t="s">
        <v>569</v>
      </c>
      <c r="B440" s="978" t="s">
        <v>28</v>
      </c>
      <c r="C440" s="978" t="s">
        <v>570</v>
      </c>
      <c r="D440" s="241">
        <v>2</v>
      </c>
      <c r="F440" s="237"/>
    </row>
    <row r="441" spans="1:6" ht="18" customHeight="1">
      <c r="A441" s="1002" t="s">
        <v>571</v>
      </c>
      <c r="B441" s="998" t="s">
        <v>28</v>
      </c>
      <c r="C441" s="998" t="s">
        <v>572</v>
      </c>
      <c r="D441" s="241">
        <v>3</v>
      </c>
      <c r="F441" s="237"/>
    </row>
    <row r="442" spans="1:6" ht="18" customHeight="1">
      <c r="A442" s="1002" t="s">
        <v>573</v>
      </c>
      <c r="B442" s="998" t="s">
        <v>28</v>
      </c>
      <c r="C442" s="998" t="s">
        <v>574</v>
      </c>
      <c r="D442" s="241">
        <v>3</v>
      </c>
      <c r="F442" s="237"/>
    </row>
    <row r="443" spans="1:6" ht="18" customHeight="1">
      <c r="A443" s="1002" t="s">
        <v>575</v>
      </c>
      <c r="B443" s="998" t="s">
        <v>28</v>
      </c>
      <c r="C443" s="998" t="s">
        <v>576</v>
      </c>
      <c r="D443" s="241">
        <v>3</v>
      </c>
      <c r="F443" s="237"/>
    </row>
    <row r="444" spans="1:6" ht="18" customHeight="1">
      <c r="A444" s="1002" t="s">
        <v>577</v>
      </c>
      <c r="B444" s="998" t="s">
        <v>28</v>
      </c>
      <c r="C444" s="998" t="s">
        <v>578</v>
      </c>
      <c r="D444" s="241">
        <v>3</v>
      </c>
      <c r="F444" s="237"/>
    </row>
    <row r="445" spans="1:6" ht="18" customHeight="1">
      <c r="A445" s="1002" t="s">
        <v>579</v>
      </c>
      <c r="B445" s="998" t="s">
        <v>28</v>
      </c>
      <c r="C445" s="998" t="s">
        <v>580</v>
      </c>
      <c r="D445" s="241">
        <v>3</v>
      </c>
      <c r="F445" s="237"/>
    </row>
    <row r="446" spans="1:6" ht="18" customHeight="1">
      <c r="A446" s="1002" t="s">
        <v>581</v>
      </c>
      <c r="B446" s="998" t="s">
        <v>28</v>
      </c>
      <c r="C446" s="998" t="s">
        <v>582</v>
      </c>
      <c r="D446" s="241">
        <v>3</v>
      </c>
      <c r="F446" s="237"/>
    </row>
    <row r="447" spans="1:6" ht="18" customHeight="1">
      <c r="A447" s="1002" t="s">
        <v>583</v>
      </c>
      <c r="B447" s="998" t="s">
        <v>28</v>
      </c>
      <c r="C447" s="998" t="s">
        <v>584</v>
      </c>
      <c r="D447" s="241">
        <v>3</v>
      </c>
      <c r="F447" s="237"/>
    </row>
    <row r="448" spans="1:6" ht="18" customHeight="1">
      <c r="A448" s="1002" t="s">
        <v>585</v>
      </c>
      <c r="B448" s="998" t="s">
        <v>28</v>
      </c>
      <c r="C448" s="998" t="s">
        <v>586</v>
      </c>
      <c r="D448" s="241">
        <v>3</v>
      </c>
      <c r="F448" s="237"/>
    </row>
    <row r="449" spans="1:6" ht="18" customHeight="1">
      <c r="A449" s="1002" t="s">
        <v>587</v>
      </c>
      <c r="B449" s="998" t="s">
        <v>28</v>
      </c>
      <c r="C449" s="998" t="s">
        <v>588</v>
      </c>
      <c r="D449" s="241">
        <v>3</v>
      </c>
      <c r="F449" s="237"/>
    </row>
    <row r="450" spans="1:6" ht="18" customHeight="1">
      <c r="A450" s="1002" t="s">
        <v>589</v>
      </c>
      <c r="B450" s="998" t="s">
        <v>28</v>
      </c>
      <c r="C450" s="998" t="s">
        <v>590</v>
      </c>
      <c r="D450" s="241">
        <v>3</v>
      </c>
      <c r="F450" s="237"/>
    </row>
    <row r="451" spans="1:6" ht="18" customHeight="1">
      <c r="A451" s="1002" t="s">
        <v>591</v>
      </c>
      <c r="B451" s="998" t="s">
        <v>28</v>
      </c>
      <c r="C451" s="998" t="s">
        <v>592</v>
      </c>
      <c r="D451" s="241">
        <v>3</v>
      </c>
      <c r="F451" s="237"/>
    </row>
    <row r="452" spans="1:6" ht="18" customHeight="1">
      <c r="A452" s="1002" t="s">
        <v>593</v>
      </c>
      <c r="B452" s="998" t="s">
        <v>28</v>
      </c>
      <c r="C452" s="998" t="s">
        <v>594</v>
      </c>
      <c r="D452" s="241">
        <v>3</v>
      </c>
      <c r="F452" s="237"/>
    </row>
    <row r="453" spans="1:6" ht="18" customHeight="1">
      <c r="A453" s="1002" t="s">
        <v>6603</v>
      </c>
      <c r="B453" s="998" t="s">
        <v>28</v>
      </c>
      <c r="C453" s="998" t="s">
        <v>7087</v>
      </c>
      <c r="D453" s="241">
        <v>3</v>
      </c>
      <c r="F453" s="237"/>
    </row>
    <row r="454" spans="1:6" ht="18" customHeight="1">
      <c r="A454" s="1002" t="s">
        <v>595</v>
      </c>
      <c r="B454" s="998" t="s">
        <v>28</v>
      </c>
      <c r="C454" s="998" t="s">
        <v>596</v>
      </c>
      <c r="D454" s="241">
        <v>5</v>
      </c>
      <c r="F454" s="237"/>
    </row>
    <row r="455" spans="1:6" ht="18" customHeight="1">
      <c r="A455" s="1002" t="s">
        <v>597</v>
      </c>
      <c r="B455" s="998" t="s">
        <v>28</v>
      </c>
      <c r="C455" s="998" t="s">
        <v>598</v>
      </c>
      <c r="D455" s="241">
        <v>5</v>
      </c>
      <c r="F455" s="237"/>
    </row>
    <row r="456" spans="1:6" ht="18" customHeight="1">
      <c r="A456" s="1002" t="s">
        <v>599</v>
      </c>
      <c r="B456" s="998" t="s">
        <v>28</v>
      </c>
      <c r="C456" s="998" t="s">
        <v>600</v>
      </c>
      <c r="D456" s="241">
        <v>5</v>
      </c>
      <c r="F456" s="237"/>
    </row>
    <row r="457" spans="1:6" ht="18" customHeight="1">
      <c r="A457" s="1002" t="s">
        <v>601</v>
      </c>
      <c r="B457" s="998" t="s">
        <v>28</v>
      </c>
      <c r="C457" s="998" t="s">
        <v>602</v>
      </c>
      <c r="D457" s="241">
        <v>5</v>
      </c>
      <c r="F457" s="237"/>
    </row>
    <row r="458" spans="1:6" ht="18" customHeight="1">
      <c r="A458" s="1002" t="s">
        <v>603</v>
      </c>
      <c r="B458" s="998" t="s">
        <v>28</v>
      </c>
      <c r="C458" s="998" t="s">
        <v>604</v>
      </c>
      <c r="D458" s="241">
        <v>5</v>
      </c>
      <c r="F458" s="237"/>
    </row>
    <row r="459" spans="1:6" ht="18" customHeight="1">
      <c r="A459" s="1002" t="s">
        <v>605</v>
      </c>
      <c r="B459" s="998" t="s">
        <v>28</v>
      </c>
      <c r="C459" s="998" t="s">
        <v>606</v>
      </c>
      <c r="D459" s="241">
        <v>5</v>
      </c>
      <c r="F459" s="237"/>
    </row>
    <row r="460" spans="1:6" ht="18" customHeight="1">
      <c r="A460" s="1002" t="s">
        <v>607</v>
      </c>
      <c r="B460" s="998" t="s">
        <v>28</v>
      </c>
      <c r="C460" s="998" t="s">
        <v>608</v>
      </c>
      <c r="D460" s="241">
        <v>5</v>
      </c>
      <c r="F460" s="237"/>
    </row>
    <row r="461" spans="1:6" ht="18" customHeight="1">
      <c r="A461" s="1002" t="s">
        <v>609</v>
      </c>
      <c r="B461" s="998" t="s">
        <v>28</v>
      </c>
      <c r="C461" s="998" t="s">
        <v>610</v>
      </c>
      <c r="D461" s="241">
        <v>5</v>
      </c>
      <c r="F461" s="237"/>
    </row>
    <row r="462" spans="1:6" ht="18" customHeight="1">
      <c r="A462" s="1002" t="s">
        <v>611</v>
      </c>
      <c r="B462" s="998" t="s">
        <v>28</v>
      </c>
      <c r="C462" s="998" t="s">
        <v>612</v>
      </c>
      <c r="D462" s="241">
        <v>5</v>
      </c>
      <c r="F462" s="237"/>
    </row>
    <row r="463" spans="1:6" ht="18" customHeight="1">
      <c r="A463" s="1002" t="s">
        <v>613</v>
      </c>
      <c r="B463" s="998" t="s">
        <v>28</v>
      </c>
      <c r="C463" s="998" t="s">
        <v>614</v>
      </c>
      <c r="D463" s="241">
        <v>5</v>
      </c>
      <c r="F463" s="237"/>
    </row>
    <row r="464" spans="1:6" ht="18" customHeight="1">
      <c r="A464" s="1002" t="s">
        <v>615</v>
      </c>
      <c r="B464" s="998" t="s">
        <v>28</v>
      </c>
      <c r="C464" s="998" t="s">
        <v>616</v>
      </c>
      <c r="D464" s="241">
        <v>5</v>
      </c>
      <c r="F464" s="237"/>
    </row>
    <row r="465" spans="1:6" ht="18" customHeight="1">
      <c r="A465" s="1002" t="s">
        <v>617</v>
      </c>
      <c r="B465" s="998" t="s">
        <v>28</v>
      </c>
      <c r="C465" s="998" t="s">
        <v>618</v>
      </c>
      <c r="D465" s="241">
        <v>5</v>
      </c>
      <c r="F465" s="237"/>
    </row>
    <row r="466" spans="1:6" ht="18" customHeight="1">
      <c r="A466" s="1002" t="s">
        <v>619</v>
      </c>
      <c r="B466" s="998" t="s">
        <v>28</v>
      </c>
      <c r="C466" s="998" t="s">
        <v>620</v>
      </c>
      <c r="D466" s="241">
        <v>5</v>
      </c>
      <c r="F466" s="237"/>
    </row>
    <row r="467" spans="1:6" ht="18" customHeight="1">
      <c r="A467" s="999" t="s">
        <v>621</v>
      </c>
      <c r="B467" s="973" t="s">
        <v>28</v>
      </c>
      <c r="C467" s="973" t="s">
        <v>622</v>
      </c>
      <c r="D467" s="241">
        <v>5</v>
      </c>
      <c r="F467" s="237"/>
    </row>
    <row r="468" spans="1:6" ht="18" customHeight="1">
      <c r="A468" s="1002" t="s">
        <v>623</v>
      </c>
      <c r="B468" s="998" t="s">
        <v>28</v>
      </c>
      <c r="C468" s="998" t="s">
        <v>624</v>
      </c>
      <c r="D468" s="241">
        <v>5</v>
      </c>
      <c r="F468" s="237"/>
    </row>
    <row r="469" spans="1:6" ht="18" customHeight="1">
      <c r="A469" s="1002" t="s">
        <v>625</v>
      </c>
      <c r="B469" s="998" t="s">
        <v>28</v>
      </c>
      <c r="C469" s="998" t="s">
        <v>626</v>
      </c>
      <c r="D469" s="241">
        <v>5</v>
      </c>
      <c r="F469" s="237"/>
    </row>
    <row r="470" spans="1:6" ht="18" customHeight="1">
      <c r="A470" s="1002" t="s">
        <v>627</v>
      </c>
      <c r="B470" s="998" t="s">
        <v>28</v>
      </c>
      <c r="C470" s="998" t="s">
        <v>628</v>
      </c>
      <c r="D470" s="241">
        <v>5</v>
      </c>
      <c r="F470" s="237"/>
    </row>
    <row r="471" spans="1:6" ht="18" customHeight="1">
      <c r="A471" s="1002" t="s">
        <v>629</v>
      </c>
      <c r="B471" s="998" t="s">
        <v>28</v>
      </c>
      <c r="C471" s="998" t="s">
        <v>630</v>
      </c>
      <c r="D471" s="241">
        <v>5</v>
      </c>
      <c r="F471" s="237"/>
    </row>
    <row r="472" spans="1:6" ht="18" customHeight="1">
      <c r="A472" s="1002" t="s">
        <v>631</v>
      </c>
      <c r="B472" s="998" t="s">
        <v>28</v>
      </c>
      <c r="C472" s="998" t="s">
        <v>632</v>
      </c>
      <c r="D472" s="241">
        <v>5</v>
      </c>
      <c r="F472" s="237"/>
    </row>
    <row r="473" spans="1:6" ht="18" customHeight="1">
      <c r="A473" s="1002" t="s">
        <v>633</v>
      </c>
      <c r="B473" s="998" t="s">
        <v>28</v>
      </c>
      <c r="C473" s="998" t="s">
        <v>634</v>
      </c>
      <c r="D473" s="241">
        <v>5</v>
      </c>
      <c r="F473" s="237"/>
    </row>
    <row r="474" spans="1:6" ht="18" customHeight="1">
      <c r="A474" s="1002" t="s">
        <v>635</v>
      </c>
      <c r="B474" s="998" t="s">
        <v>28</v>
      </c>
      <c r="C474" s="998" t="s">
        <v>636</v>
      </c>
      <c r="D474" s="241">
        <v>5</v>
      </c>
      <c r="F474" s="237"/>
    </row>
    <row r="475" spans="1:6" ht="18" customHeight="1">
      <c r="A475" s="1002" t="s">
        <v>4023</v>
      </c>
      <c r="B475" s="998" t="s">
        <v>7088</v>
      </c>
      <c r="C475" s="998" t="s">
        <v>6719</v>
      </c>
      <c r="D475" s="241">
        <v>7</v>
      </c>
      <c r="F475" s="237"/>
    </row>
    <row r="476" spans="1:6" ht="18" customHeight="1">
      <c r="A476" s="1006" t="s">
        <v>4024</v>
      </c>
      <c r="B476" s="972" t="s">
        <v>7088</v>
      </c>
      <c r="C476" s="972" t="s">
        <v>6720</v>
      </c>
      <c r="D476" s="976">
        <v>7</v>
      </c>
      <c r="F476" s="237"/>
    </row>
    <row r="477" spans="1:6" ht="18" customHeight="1">
      <c r="A477" s="1006" t="s">
        <v>4025</v>
      </c>
      <c r="B477" s="972" t="s">
        <v>7088</v>
      </c>
      <c r="C477" s="972" t="s">
        <v>4026</v>
      </c>
      <c r="D477" s="976">
        <v>7</v>
      </c>
      <c r="F477" s="237"/>
    </row>
    <row r="478" spans="1:6" ht="18" customHeight="1">
      <c r="A478" s="1006" t="s">
        <v>4027</v>
      </c>
      <c r="B478" s="972" t="s">
        <v>7088</v>
      </c>
      <c r="C478" s="974" t="s">
        <v>6604</v>
      </c>
      <c r="D478" s="976">
        <v>7</v>
      </c>
      <c r="F478" s="237"/>
    </row>
    <row r="479" spans="1:6" ht="18" customHeight="1">
      <c r="A479" s="1006" t="s">
        <v>4028</v>
      </c>
      <c r="B479" s="972" t="s">
        <v>7088</v>
      </c>
      <c r="C479" s="974" t="s">
        <v>4029</v>
      </c>
      <c r="D479" s="976">
        <v>7</v>
      </c>
      <c r="F479" s="237"/>
    </row>
    <row r="480" spans="1:6" ht="18" customHeight="1">
      <c r="A480" s="1006" t="s">
        <v>4030</v>
      </c>
      <c r="B480" s="972" t="s">
        <v>7088</v>
      </c>
      <c r="C480" s="974" t="s">
        <v>4031</v>
      </c>
      <c r="D480" s="976">
        <v>7</v>
      </c>
      <c r="F480" s="237"/>
    </row>
    <row r="481" spans="1:6" ht="18" customHeight="1">
      <c r="A481" s="1006" t="s">
        <v>4032</v>
      </c>
      <c r="B481" s="972" t="s">
        <v>7088</v>
      </c>
      <c r="C481" s="974" t="s">
        <v>4033</v>
      </c>
      <c r="D481" s="976">
        <v>7</v>
      </c>
      <c r="F481" s="237"/>
    </row>
    <row r="482" spans="1:6" ht="18" customHeight="1">
      <c r="A482" s="1006" t="s">
        <v>4034</v>
      </c>
      <c r="B482" s="972" t="s">
        <v>7088</v>
      </c>
      <c r="C482" s="974" t="s">
        <v>4035</v>
      </c>
      <c r="D482" s="976">
        <v>7</v>
      </c>
      <c r="F482" s="237"/>
    </row>
    <row r="483" spans="1:6" ht="18" customHeight="1">
      <c r="A483" s="1006" t="s">
        <v>4036</v>
      </c>
      <c r="B483" s="972" t="s">
        <v>7088</v>
      </c>
      <c r="C483" s="974" t="s">
        <v>6222</v>
      </c>
      <c r="D483" s="976">
        <v>7</v>
      </c>
      <c r="F483" s="237"/>
    </row>
    <row r="484" spans="1:6" ht="18" customHeight="1">
      <c r="A484" s="1006" t="s">
        <v>4037</v>
      </c>
      <c r="B484" s="972" t="s">
        <v>7088</v>
      </c>
      <c r="C484" s="974" t="s">
        <v>4038</v>
      </c>
      <c r="D484" s="976">
        <v>7</v>
      </c>
      <c r="F484" s="237"/>
    </row>
    <row r="485" spans="1:6" ht="18" customHeight="1">
      <c r="A485" s="1006" t="s">
        <v>4039</v>
      </c>
      <c r="B485" s="972" t="s">
        <v>7088</v>
      </c>
      <c r="C485" s="974" t="s">
        <v>4040</v>
      </c>
      <c r="D485" s="976">
        <v>7</v>
      </c>
      <c r="F485" s="237"/>
    </row>
    <row r="486" spans="1:6" ht="18" customHeight="1">
      <c r="A486" s="1006" t="s">
        <v>4041</v>
      </c>
      <c r="B486" s="972" t="s">
        <v>7088</v>
      </c>
      <c r="C486" s="974" t="s">
        <v>4042</v>
      </c>
      <c r="D486" s="976">
        <v>7</v>
      </c>
      <c r="F486" s="237"/>
    </row>
    <row r="487" spans="1:6" ht="18" customHeight="1">
      <c r="A487" s="1006" t="s">
        <v>4043</v>
      </c>
      <c r="B487" s="972" t="s">
        <v>7088</v>
      </c>
      <c r="C487" s="974" t="s">
        <v>4044</v>
      </c>
      <c r="D487" s="976">
        <v>7</v>
      </c>
      <c r="F487" s="237"/>
    </row>
    <row r="488" spans="1:6" ht="18" customHeight="1">
      <c r="A488" s="1006" t="s">
        <v>4045</v>
      </c>
      <c r="B488" s="972" t="s">
        <v>7088</v>
      </c>
      <c r="C488" s="974" t="s">
        <v>4046</v>
      </c>
      <c r="D488" s="976">
        <v>7</v>
      </c>
      <c r="F488" s="237"/>
    </row>
    <row r="489" spans="1:6" ht="18" customHeight="1">
      <c r="A489" s="1006" t="s">
        <v>4047</v>
      </c>
      <c r="B489" s="972" t="s">
        <v>7088</v>
      </c>
      <c r="C489" s="974" t="s">
        <v>4048</v>
      </c>
      <c r="D489" s="976">
        <v>7</v>
      </c>
      <c r="F489" s="237"/>
    </row>
    <row r="490" spans="1:6" ht="18" customHeight="1">
      <c r="A490" s="1006" t="s">
        <v>4049</v>
      </c>
      <c r="B490" s="972" t="s">
        <v>7088</v>
      </c>
      <c r="C490" s="974" t="s">
        <v>4050</v>
      </c>
      <c r="D490" s="976">
        <v>7</v>
      </c>
      <c r="F490" s="237"/>
    </row>
    <row r="491" spans="1:6" ht="18" customHeight="1">
      <c r="A491" s="1006" t="s">
        <v>6223</v>
      </c>
      <c r="B491" s="972" t="s">
        <v>7088</v>
      </c>
      <c r="C491" s="974" t="s">
        <v>6721</v>
      </c>
      <c r="D491" s="976">
        <v>7</v>
      </c>
      <c r="F491" s="237"/>
    </row>
    <row r="492" spans="1:6" ht="18" customHeight="1">
      <c r="A492" s="1006" t="s">
        <v>6224</v>
      </c>
      <c r="B492" s="972" t="s">
        <v>7088</v>
      </c>
      <c r="C492" s="974" t="s">
        <v>6722</v>
      </c>
      <c r="D492" s="976">
        <v>7</v>
      </c>
      <c r="F492" s="237"/>
    </row>
    <row r="493" spans="1:6" ht="18" customHeight="1">
      <c r="A493" s="1006" t="s">
        <v>6225</v>
      </c>
      <c r="B493" s="972" t="s">
        <v>7088</v>
      </c>
      <c r="C493" s="975" t="s">
        <v>6723</v>
      </c>
      <c r="D493" s="976">
        <v>7</v>
      </c>
      <c r="F493" s="237"/>
    </row>
    <row r="494" spans="1:6" ht="18" customHeight="1">
      <c r="A494" s="1006" t="s">
        <v>6226</v>
      </c>
      <c r="B494" s="972" t="s">
        <v>7088</v>
      </c>
      <c r="C494" s="974" t="s">
        <v>6724</v>
      </c>
      <c r="D494" s="976">
        <v>7</v>
      </c>
      <c r="F494" s="237"/>
    </row>
    <row r="495" spans="1:6" ht="18" customHeight="1">
      <c r="A495" s="1003" t="s">
        <v>6227</v>
      </c>
      <c r="B495" s="972" t="s">
        <v>7088</v>
      </c>
      <c r="C495" s="974" t="s">
        <v>6725</v>
      </c>
      <c r="D495" s="1007">
        <v>7</v>
      </c>
      <c r="F495" s="237"/>
    </row>
    <row r="496" spans="1:6" ht="18" customHeight="1">
      <c r="A496" s="1003" t="s">
        <v>6228</v>
      </c>
      <c r="B496" s="972" t="s">
        <v>7088</v>
      </c>
      <c r="C496" s="974" t="s">
        <v>6726</v>
      </c>
      <c r="D496" s="1007">
        <v>7</v>
      </c>
      <c r="F496" s="237"/>
    </row>
    <row r="497" spans="1:6" ht="18" customHeight="1">
      <c r="A497" s="1003" t="s">
        <v>4051</v>
      </c>
      <c r="B497" s="972" t="s">
        <v>29</v>
      </c>
      <c r="C497" s="974" t="s">
        <v>7084</v>
      </c>
      <c r="D497" s="1007">
        <v>1</v>
      </c>
      <c r="F497" s="237"/>
    </row>
    <row r="498" spans="1:6" ht="18" customHeight="1">
      <c r="A498" s="1000" t="s">
        <v>637</v>
      </c>
      <c r="B498" s="978" t="s">
        <v>29</v>
      </c>
      <c r="C498" s="978" t="s">
        <v>638</v>
      </c>
      <c r="D498" s="241">
        <v>3</v>
      </c>
      <c r="F498" s="237"/>
    </row>
    <row r="499" spans="1:6" ht="18" customHeight="1">
      <c r="A499" s="1002" t="s">
        <v>639</v>
      </c>
      <c r="B499" s="998" t="s">
        <v>29</v>
      </c>
      <c r="C499" s="998" t="s">
        <v>640</v>
      </c>
      <c r="D499" s="241">
        <v>3</v>
      </c>
      <c r="F499" s="237"/>
    </row>
    <row r="500" spans="1:6" ht="18" customHeight="1">
      <c r="A500" s="1002" t="s">
        <v>641</v>
      </c>
      <c r="B500" s="998" t="s">
        <v>29</v>
      </c>
      <c r="C500" s="998" t="s">
        <v>642</v>
      </c>
      <c r="D500" s="241">
        <v>3</v>
      </c>
      <c r="F500" s="237"/>
    </row>
    <row r="501" spans="1:6" ht="18" customHeight="1">
      <c r="A501" s="1002" t="s">
        <v>643</v>
      </c>
      <c r="B501" s="998" t="s">
        <v>29</v>
      </c>
      <c r="C501" s="998" t="s">
        <v>644</v>
      </c>
      <c r="D501" s="241">
        <v>3</v>
      </c>
      <c r="F501" s="237"/>
    </row>
    <row r="502" spans="1:6" ht="18" customHeight="1">
      <c r="A502" s="1002" t="s">
        <v>645</v>
      </c>
      <c r="B502" s="998" t="s">
        <v>29</v>
      </c>
      <c r="C502" s="998" t="s">
        <v>646</v>
      </c>
      <c r="D502" s="241">
        <v>3</v>
      </c>
      <c r="F502" s="237"/>
    </row>
    <row r="503" spans="1:6" ht="18" customHeight="1">
      <c r="A503" s="1002" t="s">
        <v>647</v>
      </c>
      <c r="B503" s="998" t="s">
        <v>29</v>
      </c>
      <c r="C503" s="998" t="s">
        <v>648</v>
      </c>
      <c r="D503" s="241">
        <v>3</v>
      </c>
      <c r="F503" s="237"/>
    </row>
    <row r="504" spans="1:6" ht="18" customHeight="1">
      <c r="A504" s="1002" t="s">
        <v>649</v>
      </c>
      <c r="B504" s="998" t="s">
        <v>29</v>
      </c>
      <c r="C504" s="998" t="s">
        <v>650</v>
      </c>
      <c r="D504" s="241">
        <v>3</v>
      </c>
      <c r="F504" s="237"/>
    </row>
    <row r="505" spans="1:6" ht="18" customHeight="1">
      <c r="A505" s="1002" t="s">
        <v>651</v>
      </c>
      <c r="B505" s="998" t="s">
        <v>29</v>
      </c>
      <c r="C505" s="998" t="s">
        <v>652</v>
      </c>
      <c r="D505" s="241">
        <v>3</v>
      </c>
      <c r="F505" s="237"/>
    </row>
    <row r="506" spans="1:6" ht="18" customHeight="1">
      <c r="A506" s="1002" t="s">
        <v>653</v>
      </c>
      <c r="B506" s="998" t="s">
        <v>29</v>
      </c>
      <c r="C506" s="998" t="s">
        <v>654</v>
      </c>
      <c r="D506" s="241">
        <v>3</v>
      </c>
      <c r="F506" s="237"/>
    </row>
    <row r="507" spans="1:6" ht="18" customHeight="1">
      <c r="A507" s="1002" t="s">
        <v>655</v>
      </c>
      <c r="B507" s="998" t="s">
        <v>29</v>
      </c>
      <c r="C507" s="998" t="s">
        <v>656</v>
      </c>
      <c r="D507" s="241">
        <v>3</v>
      </c>
      <c r="F507" s="237"/>
    </row>
    <row r="508" spans="1:6" ht="18" customHeight="1">
      <c r="A508" s="1002" t="s">
        <v>657</v>
      </c>
      <c r="B508" s="998" t="s">
        <v>29</v>
      </c>
      <c r="C508" s="998" t="s">
        <v>658</v>
      </c>
      <c r="D508" s="241">
        <v>3</v>
      </c>
      <c r="F508" s="237"/>
    </row>
    <row r="509" spans="1:6" ht="18" customHeight="1">
      <c r="A509" s="1002" t="s">
        <v>659</v>
      </c>
      <c r="B509" s="998" t="s">
        <v>29</v>
      </c>
      <c r="C509" s="998" t="s">
        <v>660</v>
      </c>
      <c r="D509" s="241">
        <v>3</v>
      </c>
      <c r="F509" s="237"/>
    </row>
    <row r="510" spans="1:6" ht="18" customHeight="1">
      <c r="A510" s="1002" t="s">
        <v>661</v>
      </c>
      <c r="B510" s="998" t="s">
        <v>29</v>
      </c>
      <c r="C510" s="998" t="s">
        <v>662</v>
      </c>
      <c r="D510" s="241">
        <v>3</v>
      </c>
      <c r="F510" s="237"/>
    </row>
    <row r="511" spans="1:6" ht="18" customHeight="1">
      <c r="A511" s="1002" t="s">
        <v>663</v>
      </c>
      <c r="B511" s="998" t="s">
        <v>29</v>
      </c>
      <c r="C511" s="998" t="s">
        <v>664</v>
      </c>
      <c r="D511" s="241">
        <v>5</v>
      </c>
      <c r="F511" s="237"/>
    </row>
    <row r="512" spans="1:6" ht="18" customHeight="1">
      <c r="A512" s="1002" t="s">
        <v>665</v>
      </c>
      <c r="B512" s="998" t="s">
        <v>29</v>
      </c>
      <c r="C512" s="998" t="s">
        <v>666</v>
      </c>
      <c r="D512" s="241">
        <v>5</v>
      </c>
      <c r="F512" s="237"/>
    </row>
    <row r="513" spans="1:6" ht="18" customHeight="1">
      <c r="A513" s="1002" t="s">
        <v>667</v>
      </c>
      <c r="B513" s="998" t="s">
        <v>29</v>
      </c>
      <c r="C513" s="998" t="s">
        <v>668</v>
      </c>
      <c r="D513" s="241">
        <v>5</v>
      </c>
      <c r="F513" s="237"/>
    </row>
    <row r="514" spans="1:6" ht="18" customHeight="1">
      <c r="A514" s="1002" t="s">
        <v>669</v>
      </c>
      <c r="B514" s="998" t="s">
        <v>29</v>
      </c>
      <c r="C514" s="998" t="s">
        <v>670</v>
      </c>
      <c r="D514" s="241">
        <v>5</v>
      </c>
      <c r="F514" s="237"/>
    </row>
    <row r="515" spans="1:6" ht="18" customHeight="1">
      <c r="A515" s="1002" t="s">
        <v>671</v>
      </c>
      <c r="B515" s="998" t="s">
        <v>29</v>
      </c>
      <c r="C515" s="998" t="s">
        <v>672</v>
      </c>
      <c r="D515" s="241">
        <v>5</v>
      </c>
      <c r="F515" s="237"/>
    </row>
    <row r="516" spans="1:6" ht="18" customHeight="1">
      <c r="A516" s="1002" t="s">
        <v>673</v>
      </c>
      <c r="B516" s="998" t="s">
        <v>29</v>
      </c>
      <c r="C516" s="998" t="s">
        <v>674</v>
      </c>
      <c r="D516" s="241">
        <v>5</v>
      </c>
      <c r="F516" s="237"/>
    </row>
    <row r="517" spans="1:6" ht="18" customHeight="1">
      <c r="A517" s="1002" t="s">
        <v>675</v>
      </c>
      <c r="B517" s="998" t="s">
        <v>29</v>
      </c>
      <c r="C517" s="998" t="s">
        <v>676</v>
      </c>
      <c r="D517" s="241">
        <v>5</v>
      </c>
      <c r="F517" s="237"/>
    </row>
    <row r="518" spans="1:6" ht="18" customHeight="1">
      <c r="A518" s="1002" t="s">
        <v>677</v>
      </c>
      <c r="B518" s="998" t="s">
        <v>29</v>
      </c>
      <c r="C518" s="998" t="s">
        <v>678</v>
      </c>
      <c r="D518" s="241">
        <v>5</v>
      </c>
      <c r="F518" s="237"/>
    </row>
    <row r="519" spans="1:6" ht="18" customHeight="1">
      <c r="A519" s="1002" t="s">
        <v>679</v>
      </c>
      <c r="B519" s="998" t="s">
        <v>29</v>
      </c>
      <c r="C519" s="998" t="s">
        <v>680</v>
      </c>
      <c r="D519" s="241">
        <v>5</v>
      </c>
      <c r="F519" s="237"/>
    </row>
    <row r="520" spans="1:6" ht="18" customHeight="1">
      <c r="A520" s="1002" t="s">
        <v>681</v>
      </c>
      <c r="B520" s="998" t="s">
        <v>29</v>
      </c>
      <c r="C520" s="998" t="s">
        <v>682</v>
      </c>
      <c r="D520" s="241">
        <v>5</v>
      </c>
      <c r="F520" s="237"/>
    </row>
    <row r="521" spans="1:6" ht="18" customHeight="1">
      <c r="A521" s="1002" t="s">
        <v>683</v>
      </c>
      <c r="B521" s="998" t="s">
        <v>29</v>
      </c>
      <c r="C521" s="998" t="s">
        <v>684</v>
      </c>
      <c r="D521" s="241">
        <v>5</v>
      </c>
      <c r="F521" s="237"/>
    </row>
    <row r="522" spans="1:6" ht="18" customHeight="1">
      <c r="A522" s="1002" t="s">
        <v>685</v>
      </c>
      <c r="B522" s="998" t="s">
        <v>29</v>
      </c>
      <c r="C522" s="998" t="s">
        <v>686</v>
      </c>
      <c r="D522" s="241">
        <v>5</v>
      </c>
      <c r="F522" s="237"/>
    </row>
    <row r="523" spans="1:6" ht="18" customHeight="1">
      <c r="A523" s="1002" t="s">
        <v>7089</v>
      </c>
      <c r="B523" s="998" t="s">
        <v>7090</v>
      </c>
      <c r="C523" s="998" t="s">
        <v>4052</v>
      </c>
      <c r="D523" s="241">
        <v>7</v>
      </c>
      <c r="F523" s="237"/>
    </row>
    <row r="524" spans="1:6" ht="18" customHeight="1">
      <c r="A524" s="1006" t="s">
        <v>4053</v>
      </c>
      <c r="B524" s="972" t="s">
        <v>7090</v>
      </c>
      <c r="C524" s="972" t="s">
        <v>6727</v>
      </c>
      <c r="D524" s="976">
        <v>7</v>
      </c>
      <c r="F524" s="237"/>
    </row>
    <row r="525" spans="1:6" ht="18" customHeight="1">
      <c r="A525" s="1006" t="s">
        <v>4054</v>
      </c>
      <c r="B525" s="972" t="s">
        <v>7090</v>
      </c>
      <c r="C525" s="972" t="s">
        <v>6728</v>
      </c>
      <c r="D525" s="976">
        <v>7</v>
      </c>
      <c r="F525" s="237"/>
    </row>
    <row r="526" spans="1:6" ht="18" customHeight="1">
      <c r="A526" s="1006" t="s">
        <v>4055</v>
      </c>
      <c r="B526" s="972" t="s">
        <v>7090</v>
      </c>
      <c r="C526" s="972" t="s">
        <v>4056</v>
      </c>
      <c r="D526" s="976">
        <v>7</v>
      </c>
      <c r="F526" s="237"/>
    </row>
    <row r="527" spans="1:6" ht="18" customHeight="1">
      <c r="A527" s="1006" t="s">
        <v>4057</v>
      </c>
      <c r="B527" s="972" t="s">
        <v>7090</v>
      </c>
      <c r="C527" s="972" t="s">
        <v>4058</v>
      </c>
      <c r="D527" s="976">
        <v>7</v>
      </c>
      <c r="F527" s="237"/>
    </row>
    <row r="528" spans="1:6" ht="18" customHeight="1">
      <c r="A528" s="1006" t="s">
        <v>4059</v>
      </c>
      <c r="B528" s="972" t="s">
        <v>7090</v>
      </c>
      <c r="C528" s="972" t="s">
        <v>4060</v>
      </c>
      <c r="D528" s="976">
        <v>7</v>
      </c>
      <c r="F528" s="237"/>
    </row>
    <row r="529" spans="1:6" ht="18" customHeight="1">
      <c r="A529" s="1006" t="s">
        <v>4061</v>
      </c>
      <c r="B529" s="972" t="s">
        <v>7090</v>
      </c>
      <c r="C529" s="972" t="s">
        <v>4062</v>
      </c>
      <c r="D529" s="976">
        <v>7</v>
      </c>
      <c r="F529" s="237"/>
    </row>
    <row r="530" spans="1:6" ht="18" customHeight="1">
      <c r="A530" s="1006" t="s">
        <v>4063</v>
      </c>
      <c r="B530" s="972" t="s">
        <v>7090</v>
      </c>
      <c r="C530" s="972" t="s">
        <v>6733</v>
      </c>
      <c r="D530" s="976">
        <v>7</v>
      </c>
      <c r="F530" s="237"/>
    </row>
    <row r="531" spans="1:6" ht="18" customHeight="1">
      <c r="A531" s="1006" t="s">
        <v>4064</v>
      </c>
      <c r="B531" s="972" t="s">
        <v>7090</v>
      </c>
      <c r="C531" s="972" t="s">
        <v>4065</v>
      </c>
      <c r="D531" s="976">
        <v>7</v>
      </c>
      <c r="F531" s="237"/>
    </row>
    <row r="532" spans="1:6" ht="18" customHeight="1">
      <c r="A532" s="1006" t="s">
        <v>4066</v>
      </c>
      <c r="B532" s="972" t="s">
        <v>7090</v>
      </c>
      <c r="C532" s="972" t="s">
        <v>4067</v>
      </c>
      <c r="D532" s="976">
        <v>7</v>
      </c>
      <c r="F532" s="237"/>
    </row>
    <row r="533" spans="1:6" ht="18" customHeight="1">
      <c r="A533" s="1006" t="s">
        <v>4068</v>
      </c>
      <c r="B533" s="972" t="s">
        <v>7090</v>
      </c>
      <c r="C533" s="972" t="s">
        <v>4069</v>
      </c>
      <c r="D533" s="976">
        <v>7</v>
      </c>
      <c r="F533" s="237"/>
    </row>
    <row r="534" spans="1:6" ht="18" customHeight="1">
      <c r="A534" s="1006" t="s">
        <v>4070</v>
      </c>
      <c r="B534" s="972" t="s">
        <v>7090</v>
      </c>
      <c r="C534" s="972" t="s">
        <v>6729</v>
      </c>
      <c r="D534" s="976">
        <v>7</v>
      </c>
      <c r="F534" s="237"/>
    </row>
    <row r="535" spans="1:6" ht="18" customHeight="1">
      <c r="A535" s="1006" t="s">
        <v>4071</v>
      </c>
      <c r="B535" s="972" t="s">
        <v>7090</v>
      </c>
      <c r="C535" s="972" t="s">
        <v>4072</v>
      </c>
      <c r="D535" s="976">
        <v>7</v>
      </c>
      <c r="F535" s="237"/>
    </row>
    <row r="536" spans="1:6" ht="18" customHeight="1">
      <c r="A536" s="1006" t="s">
        <v>4073</v>
      </c>
      <c r="B536" s="972" t="s">
        <v>7090</v>
      </c>
      <c r="C536" s="972" t="s">
        <v>4074</v>
      </c>
      <c r="D536" s="976">
        <v>7</v>
      </c>
      <c r="F536" s="237"/>
    </row>
    <row r="537" spans="1:6" ht="18" customHeight="1">
      <c r="A537" s="1006" t="s">
        <v>4075</v>
      </c>
      <c r="B537" s="972" t="s">
        <v>7090</v>
      </c>
      <c r="C537" s="972" t="s">
        <v>4076</v>
      </c>
      <c r="D537" s="976">
        <v>7</v>
      </c>
      <c r="F537" s="237"/>
    </row>
    <row r="538" spans="1:6" ht="18" customHeight="1">
      <c r="A538" s="1006" t="s">
        <v>6229</v>
      </c>
      <c r="B538" s="972" t="s">
        <v>7090</v>
      </c>
      <c r="C538" s="972" t="s">
        <v>6730</v>
      </c>
      <c r="D538" s="976">
        <v>7</v>
      </c>
      <c r="F538" s="237"/>
    </row>
    <row r="539" spans="1:6" ht="18" customHeight="1">
      <c r="A539" s="1006" t="s">
        <v>4077</v>
      </c>
      <c r="B539" s="972" t="s">
        <v>7090</v>
      </c>
      <c r="C539" s="972" t="s">
        <v>6731</v>
      </c>
      <c r="D539" s="976">
        <v>7</v>
      </c>
      <c r="F539" s="237"/>
    </row>
    <row r="540" spans="1:6" ht="18" customHeight="1">
      <c r="A540" s="1006" t="s">
        <v>6605</v>
      </c>
      <c r="B540" s="972" t="s">
        <v>7090</v>
      </c>
      <c r="C540" s="972" t="s">
        <v>6732</v>
      </c>
      <c r="D540" s="976">
        <v>7</v>
      </c>
      <c r="F540" s="237"/>
    </row>
    <row r="541" spans="1:6" ht="18" customHeight="1">
      <c r="A541" s="1006" t="s">
        <v>4078</v>
      </c>
      <c r="B541" s="972" t="s">
        <v>30</v>
      </c>
      <c r="C541" s="972" t="s">
        <v>7084</v>
      </c>
      <c r="D541" s="976">
        <v>1</v>
      </c>
      <c r="F541" s="237"/>
    </row>
    <row r="542" spans="1:6" ht="18" customHeight="1">
      <c r="A542" s="1000" t="s">
        <v>687</v>
      </c>
      <c r="B542" s="978" t="s">
        <v>30</v>
      </c>
      <c r="C542" s="978" t="s">
        <v>688</v>
      </c>
      <c r="D542" s="241">
        <v>3</v>
      </c>
      <c r="F542" s="237"/>
    </row>
    <row r="543" spans="1:6" ht="18" customHeight="1">
      <c r="A543" s="1002" t="s">
        <v>689</v>
      </c>
      <c r="B543" s="998" t="s">
        <v>30</v>
      </c>
      <c r="C543" s="998" t="s">
        <v>690</v>
      </c>
      <c r="D543" s="241">
        <v>3</v>
      </c>
      <c r="F543" s="237"/>
    </row>
    <row r="544" spans="1:6" ht="18" customHeight="1">
      <c r="A544" s="1002" t="s">
        <v>691</v>
      </c>
      <c r="B544" s="998" t="s">
        <v>30</v>
      </c>
      <c r="C544" s="998" t="s">
        <v>692</v>
      </c>
      <c r="D544" s="241">
        <v>3</v>
      </c>
      <c r="F544" s="237"/>
    </row>
    <row r="545" spans="1:6" ht="18" customHeight="1">
      <c r="A545" s="1002" t="s">
        <v>693</v>
      </c>
      <c r="B545" s="998" t="s">
        <v>30</v>
      </c>
      <c r="C545" s="998" t="s">
        <v>694</v>
      </c>
      <c r="D545" s="241">
        <v>3</v>
      </c>
      <c r="F545" s="237"/>
    </row>
    <row r="546" spans="1:6" ht="18" customHeight="1">
      <c r="A546" s="1002" t="s">
        <v>695</v>
      </c>
      <c r="B546" s="998" t="s">
        <v>30</v>
      </c>
      <c r="C546" s="998" t="s">
        <v>696</v>
      </c>
      <c r="D546" s="241">
        <v>3</v>
      </c>
      <c r="F546" s="237"/>
    </row>
    <row r="547" spans="1:6" ht="18" customHeight="1">
      <c r="A547" s="1002" t="s">
        <v>697</v>
      </c>
      <c r="B547" s="998" t="s">
        <v>30</v>
      </c>
      <c r="C547" s="998" t="s">
        <v>698</v>
      </c>
      <c r="D547" s="241">
        <v>3</v>
      </c>
      <c r="F547" s="237"/>
    </row>
    <row r="548" spans="1:6" ht="18" customHeight="1">
      <c r="A548" s="1002" t="s">
        <v>699</v>
      </c>
      <c r="B548" s="998" t="s">
        <v>30</v>
      </c>
      <c r="C548" s="998" t="s">
        <v>700</v>
      </c>
      <c r="D548" s="241">
        <v>3</v>
      </c>
      <c r="F548" s="237"/>
    </row>
    <row r="549" spans="1:6" ht="18" customHeight="1">
      <c r="A549" s="1002" t="s">
        <v>701</v>
      </c>
      <c r="B549" s="998" t="s">
        <v>30</v>
      </c>
      <c r="C549" s="998" t="s">
        <v>702</v>
      </c>
      <c r="D549" s="241">
        <v>3</v>
      </c>
      <c r="F549" s="237"/>
    </row>
    <row r="550" spans="1:6" ht="18" customHeight="1">
      <c r="A550" s="1002" t="s">
        <v>703</v>
      </c>
      <c r="B550" s="998" t="s">
        <v>30</v>
      </c>
      <c r="C550" s="998" t="s">
        <v>704</v>
      </c>
      <c r="D550" s="241">
        <v>3</v>
      </c>
      <c r="F550" s="237"/>
    </row>
    <row r="551" spans="1:6" ht="18" customHeight="1">
      <c r="A551" s="1002" t="s">
        <v>705</v>
      </c>
      <c r="B551" s="998" t="s">
        <v>30</v>
      </c>
      <c r="C551" s="998" t="s">
        <v>706</v>
      </c>
      <c r="D551" s="241">
        <v>3</v>
      </c>
      <c r="F551" s="237"/>
    </row>
    <row r="552" spans="1:6" ht="18" customHeight="1">
      <c r="A552" s="1002" t="s">
        <v>707</v>
      </c>
      <c r="B552" s="998" t="s">
        <v>30</v>
      </c>
      <c r="C552" s="998" t="s">
        <v>708</v>
      </c>
      <c r="D552" s="241">
        <v>3</v>
      </c>
      <c r="F552" s="237"/>
    </row>
    <row r="553" spans="1:6" ht="18" customHeight="1">
      <c r="A553" s="1002" t="s">
        <v>709</v>
      </c>
      <c r="B553" s="998" t="s">
        <v>30</v>
      </c>
      <c r="C553" s="998" t="s">
        <v>710</v>
      </c>
      <c r="D553" s="241">
        <v>3</v>
      </c>
      <c r="F553" s="237"/>
    </row>
    <row r="554" spans="1:6" ht="18" customHeight="1">
      <c r="A554" s="1002" t="s">
        <v>711</v>
      </c>
      <c r="B554" s="998" t="s">
        <v>30</v>
      </c>
      <c r="C554" s="998" t="s">
        <v>712</v>
      </c>
      <c r="D554" s="241">
        <v>3</v>
      </c>
      <c r="F554" s="237"/>
    </row>
    <row r="555" spans="1:6" ht="18" customHeight="1">
      <c r="A555" s="1002" t="s">
        <v>713</v>
      </c>
      <c r="B555" s="998" t="s">
        <v>30</v>
      </c>
      <c r="C555" s="998" t="s">
        <v>714</v>
      </c>
      <c r="D555" s="241">
        <v>5</v>
      </c>
      <c r="F555" s="237"/>
    </row>
    <row r="556" spans="1:6" ht="18" customHeight="1">
      <c r="A556" s="1002" t="s">
        <v>715</v>
      </c>
      <c r="B556" s="998" t="s">
        <v>30</v>
      </c>
      <c r="C556" s="998" t="s">
        <v>716</v>
      </c>
      <c r="D556" s="241">
        <v>5</v>
      </c>
      <c r="F556" s="237"/>
    </row>
    <row r="557" spans="1:6" ht="18" customHeight="1">
      <c r="A557" s="1002" t="s">
        <v>717</v>
      </c>
      <c r="B557" s="998" t="s">
        <v>30</v>
      </c>
      <c r="C557" s="998" t="s">
        <v>718</v>
      </c>
      <c r="D557" s="241">
        <v>5</v>
      </c>
      <c r="F557" s="237"/>
    </row>
    <row r="558" spans="1:6" ht="18" customHeight="1">
      <c r="A558" s="1002" t="s">
        <v>719</v>
      </c>
      <c r="B558" s="998" t="s">
        <v>30</v>
      </c>
      <c r="C558" s="998" t="s">
        <v>720</v>
      </c>
      <c r="D558" s="241">
        <v>5</v>
      </c>
      <c r="F558" s="237"/>
    </row>
    <row r="559" spans="1:6" ht="18" customHeight="1">
      <c r="A559" s="1002" t="s">
        <v>721</v>
      </c>
      <c r="B559" s="998" t="s">
        <v>30</v>
      </c>
      <c r="C559" s="998" t="s">
        <v>722</v>
      </c>
      <c r="D559" s="241">
        <v>5</v>
      </c>
      <c r="F559" s="237"/>
    </row>
    <row r="560" spans="1:6" ht="18" customHeight="1">
      <c r="A560" s="1002" t="s">
        <v>723</v>
      </c>
      <c r="B560" s="998" t="s">
        <v>30</v>
      </c>
      <c r="C560" s="998" t="s">
        <v>724</v>
      </c>
      <c r="D560" s="241">
        <v>5</v>
      </c>
      <c r="F560" s="237"/>
    </row>
    <row r="561" spans="1:6" ht="18" customHeight="1">
      <c r="A561" s="1002" t="s">
        <v>725</v>
      </c>
      <c r="B561" s="998" t="s">
        <v>30</v>
      </c>
      <c r="C561" s="998" t="s">
        <v>726</v>
      </c>
      <c r="D561" s="241">
        <v>5</v>
      </c>
      <c r="F561" s="237"/>
    </row>
    <row r="562" spans="1:6" ht="18" customHeight="1">
      <c r="A562" s="1002" t="s">
        <v>727</v>
      </c>
      <c r="B562" s="998" t="s">
        <v>30</v>
      </c>
      <c r="C562" s="998" t="s">
        <v>728</v>
      </c>
      <c r="D562" s="241">
        <v>5</v>
      </c>
      <c r="F562" s="237"/>
    </row>
    <row r="563" spans="1:6" ht="18" customHeight="1">
      <c r="A563" s="1002" t="s">
        <v>729</v>
      </c>
      <c r="B563" s="998" t="s">
        <v>30</v>
      </c>
      <c r="C563" s="998" t="s">
        <v>730</v>
      </c>
      <c r="D563" s="241">
        <v>5</v>
      </c>
      <c r="F563" s="237"/>
    </row>
    <row r="564" spans="1:6" ht="18" customHeight="1">
      <c r="A564" s="1002" t="s">
        <v>731</v>
      </c>
      <c r="B564" s="998" t="s">
        <v>30</v>
      </c>
      <c r="C564" s="998" t="s">
        <v>732</v>
      </c>
      <c r="D564" s="241">
        <v>5</v>
      </c>
      <c r="F564" s="237"/>
    </row>
    <row r="565" spans="1:6" ht="18" customHeight="1">
      <c r="A565" s="1002" t="s">
        <v>733</v>
      </c>
      <c r="B565" s="998" t="s">
        <v>30</v>
      </c>
      <c r="C565" s="998" t="s">
        <v>734</v>
      </c>
      <c r="D565" s="241">
        <v>5</v>
      </c>
      <c r="F565" s="237"/>
    </row>
    <row r="566" spans="1:6" ht="18" customHeight="1">
      <c r="A566" s="1002" t="s">
        <v>735</v>
      </c>
      <c r="B566" s="998" t="s">
        <v>30</v>
      </c>
      <c r="C566" s="998" t="s">
        <v>736</v>
      </c>
      <c r="D566" s="241">
        <v>5</v>
      </c>
      <c r="F566" s="237"/>
    </row>
    <row r="567" spans="1:6" ht="18" customHeight="1">
      <c r="A567" s="1002" t="s">
        <v>737</v>
      </c>
      <c r="B567" s="998" t="s">
        <v>30</v>
      </c>
      <c r="C567" s="998" t="s">
        <v>738</v>
      </c>
      <c r="D567" s="241">
        <v>5</v>
      </c>
      <c r="F567" s="237"/>
    </row>
    <row r="568" spans="1:6" ht="18" customHeight="1">
      <c r="A568" s="1002" t="s">
        <v>739</v>
      </c>
      <c r="B568" s="998" t="s">
        <v>30</v>
      </c>
      <c r="C568" s="998" t="s">
        <v>740</v>
      </c>
      <c r="D568" s="241">
        <v>5</v>
      </c>
      <c r="F568" s="237"/>
    </row>
    <row r="569" spans="1:6" ht="18" customHeight="1">
      <c r="A569" s="1002" t="s">
        <v>741</v>
      </c>
      <c r="B569" s="998" t="s">
        <v>30</v>
      </c>
      <c r="C569" s="998" t="s">
        <v>742</v>
      </c>
      <c r="D569" s="241">
        <v>5</v>
      </c>
      <c r="F569" s="237"/>
    </row>
    <row r="570" spans="1:6" ht="18" customHeight="1">
      <c r="A570" s="1002" t="s">
        <v>743</v>
      </c>
      <c r="B570" s="998" t="s">
        <v>30</v>
      </c>
      <c r="C570" s="998" t="s">
        <v>744</v>
      </c>
      <c r="D570" s="241">
        <v>5</v>
      </c>
      <c r="F570" s="237"/>
    </row>
    <row r="571" spans="1:6" ht="18" customHeight="1">
      <c r="A571" s="1002" t="s">
        <v>745</v>
      </c>
      <c r="B571" s="998" t="s">
        <v>30</v>
      </c>
      <c r="C571" s="998" t="s">
        <v>746</v>
      </c>
      <c r="D571" s="241">
        <v>5</v>
      </c>
      <c r="F571" s="237"/>
    </row>
    <row r="572" spans="1:6" ht="18" customHeight="1">
      <c r="A572" s="1002" t="s">
        <v>747</v>
      </c>
      <c r="B572" s="998" t="s">
        <v>30</v>
      </c>
      <c r="C572" s="998" t="s">
        <v>748</v>
      </c>
      <c r="D572" s="241">
        <v>5</v>
      </c>
      <c r="F572" s="237"/>
    </row>
    <row r="573" spans="1:6" ht="18" customHeight="1">
      <c r="A573" s="1002" t="s">
        <v>749</v>
      </c>
      <c r="B573" s="998" t="s">
        <v>30</v>
      </c>
      <c r="C573" s="998" t="s">
        <v>750</v>
      </c>
      <c r="D573" s="241">
        <v>5</v>
      </c>
      <c r="F573" s="237"/>
    </row>
    <row r="574" spans="1:6" ht="18" customHeight="1">
      <c r="A574" s="1002" t="s">
        <v>751</v>
      </c>
      <c r="B574" s="998" t="s">
        <v>30</v>
      </c>
      <c r="C574" s="998" t="s">
        <v>752</v>
      </c>
      <c r="D574" s="241">
        <v>5</v>
      </c>
      <c r="F574" s="237"/>
    </row>
    <row r="575" spans="1:6" ht="18" customHeight="1">
      <c r="A575" s="1002" t="s">
        <v>753</v>
      </c>
      <c r="B575" s="998" t="s">
        <v>30</v>
      </c>
      <c r="C575" s="998" t="s">
        <v>754</v>
      </c>
      <c r="D575" s="241">
        <v>5</v>
      </c>
      <c r="F575" s="237"/>
    </row>
    <row r="576" spans="1:6" ht="18" customHeight="1">
      <c r="A576" s="1002" t="s">
        <v>755</v>
      </c>
      <c r="B576" s="998" t="s">
        <v>30</v>
      </c>
      <c r="C576" s="998" t="s">
        <v>756</v>
      </c>
      <c r="D576" s="241">
        <v>5</v>
      </c>
      <c r="F576" s="237"/>
    </row>
    <row r="577" spans="1:6" ht="18" customHeight="1">
      <c r="A577" s="1002" t="s">
        <v>4079</v>
      </c>
      <c r="B577" s="998" t="s">
        <v>30</v>
      </c>
      <c r="C577" s="998" t="s">
        <v>4080</v>
      </c>
      <c r="D577" s="241">
        <v>7</v>
      </c>
      <c r="F577" s="237"/>
    </row>
    <row r="578" spans="1:6" ht="18" customHeight="1">
      <c r="A578" s="1006" t="s">
        <v>4081</v>
      </c>
      <c r="B578" s="998" t="s">
        <v>30</v>
      </c>
      <c r="C578" s="974" t="s">
        <v>4082</v>
      </c>
      <c r="D578" s="976">
        <v>7</v>
      </c>
      <c r="F578" s="237"/>
    </row>
    <row r="579" spans="1:6" ht="18" customHeight="1">
      <c r="A579" s="1006" t="s">
        <v>4083</v>
      </c>
      <c r="B579" s="998" t="s">
        <v>30</v>
      </c>
      <c r="C579" s="974" t="s">
        <v>4084</v>
      </c>
      <c r="D579" s="976">
        <v>6</v>
      </c>
      <c r="F579" s="237"/>
    </row>
    <row r="580" spans="1:6" ht="18" customHeight="1">
      <c r="A580" s="1006" t="s">
        <v>4085</v>
      </c>
      <c r="B580" s="998" t="s">
        <v>30</v>
      </c>
      <c r="C580" s="974" t="s">
        <v>4086</v>
      </c>
      <c r="D580" s="976">
        <v>7</v>
      </c>
      <c r="F580" s="237"/>
    </row>
    <row r="581" spans="1:6" ht="18" customHeight="1">
      <c r="A581" s="1006" t="s">
        <v>4087</v>
      </c>
      <c r="B581" s="998" t="s">
        <v>30</v>
      </c>
      <c r="C581" s="974" t="s">
        <v>4088</v>
      </c>
      <c r="D581" s="976">
        <v>7</v>
      </c>
      <c r="F581" s="237"/>
    </row>
    <row r="582" spans="1:6" ht="18" customHeight="1">
      <c r="A582" s="1006" t="s">
        <v>4089</v>
      </c>
      <c r="B582" s="998" t="s">
        <v>30</v>
      </c>
      <c r="C582" s="974" t="s">
        <v>4090</v>
      </c>
      <c r="D582" s="976">
        <v>7</v>
      </c>
      <c r="F582" s="237"/>
    </row>
    <row r="583" spans="1:6" ht="18" customHeight="1">
      <c r="A583" s="1006" t="s">
        <v>4091</v>
      </c>
      <c r="B583" s="998" t="s">
        <v>30</v>
      </c>
      <c r="C583" s="974" t="s">
        <v>4092</v>
      </c>
      <c r="D583" s="976">
        <v>7</v>
      </c>
      <c r="F583" s="237"/>
    </row>
    <row r="584" spans="1:6" ht="18" customHeight="1">
      <c r="A584" s="1006" t="s">
        <v>4093</v>
      </c>
      <c r="B584" s="998" t="s">
        <v>30</v>
      </c>
      <c r="C584" s="974" t="s">
        <v>4094</v>
      </c>
      <c r="D584" s="976">
        <v>7</v>
      </c>
      <c r="F584" s="237"/>
    </row>
    <row r="585" spans="1:6" ht="18" customHeight="1">
      <c r="A585" s="1006" t="s">
        <v>4095</v>
      </c>
      <c r="B585" s="998" t="s">
        <v>30</v>
      </c>
      <c r="C585" s="974" t="s">
        <v>4096</v>
      </c>
      <c r="D585" s="976">
        <v>7</v>
      </c>
      <c r="F585" s="237"/>
    </row>
    <row r="586" spans="1:6" ht="18" customHeight="1">
      <c r="A586" s="1006" t="s">
        <v>5996</v>
      </c>
      <c r="B586" s="998" t="s">
        <v>30</v>
      </c>
      <c r="C586" s="974" t="s">
        <v>5997</v>
      </c>
      <c r="D586" s="976">
        <v>7</v>
      </c>
      <c r="F586" s="237"/>
    </row>
    <row r="587" spans="1:6" ht="18" customHeight="1">
      <c r="A587" s="1006" t="s">
        <v>4097</v>
      </c>
      <c r="B587" s="998" t="s">
        <v>30</v>
      </c>
      <c r="C587" s="974" t="s">
        <v>4098</v>
      </c>
      <c r="D587" s="976">
        <v>7</v>
      </c>
      <c r="F587" s="237"/>
    </row>
    <row r="588" spans="1:6" ht="18" customHeight="1">
      <c r="A588" s="1006" t="s">
        <v>4099</v>
      </c>
      <c r="B588" s="998" t="s">
        <v>30</v>
      </c>
      <c r="C588" s="974" t="s">
        <v>4100</v>
      </c>
      <c r="D588" s="976">
        <v>7</v>
      </c>
      <c r="F588" s="237"/>
    </row>
    <row r="589" spans="1:6" ht="18" customHeight="1">
      <c r="A589" s="1006" t="s">
        <v>5998</v>
      </c>
      <c r="B589" s="998" t="s">
        <v>30</v>
      </c>
      <c r="C589" s="974" t="s">
        <v>7235</v>
      </c>
      <c r="D589" s="976">
        <v>7</v>
      </c>
      <c r="F589" s="237"/>
    </row>
    <row r="590" spans="1:6" ht="18" customHeight="1">
      <c r="A590" s="1006" t="s">
        <v>4101</v>
      </c>
      <c r="B590" s="998" t="s">
        <v>30</v>
      </c>
      <c r="C590" s="974" t="s">
        <v>6230</v>
      </c>
      <c r="D590" s="976">
        <v>7</v>
      </c>
      <c r="F590" s="237"/>
    </row>
    <row r="591" spans="1:6" ht="18" customHeight="1">
      <c r="A591" s="1006" t="s">
        <v>4102</v>
      </c>
      <c r="B591" s="998" t="s">
        <v>30</v>
      </c>
      <c r="C591" s="974" t="s">
        <v>6734</v>
      </c>
      <c r="D591" s="976">
        <v>7</v>
      </c>
      <c r="F591" s="237"/>
    </row>
    <row r="592" spans="1:6" ht="18" customHeight="1">
      <c r="A592" s="1006" t="s">
        <v>4103</v>
      </c>
      <c r="B592" s="998" t="s">
        <v>30</v>
      </c>
      <c r="C592" s="974" t="s">
        <v>4104</v>
      </c>
      <c r="D592" s="976">
        <v>7</v>
      </c>
      <c r="F592" s="237"/>
    </row>
    <row r="593" spans="1:6" ht="18" customHeight="1">
      <c r="A593" s="1006" t="s">
        <v>5999</v>
      </c>
      <c r="B593" s="998" t="s">
        <v>30</v>
      </c>
      <c r="C593" s="974" t="s">
        <v>6000</v>
      </c>
      <c r="D593" s="976">
        <v>7</v>
      </c>
      <c r="F593" s="237"/>
    </row>
    <row r="594" spans="1:6" ht="18" customHeight="1">
      <c r="A594" s="1006" t="s">
        <v>4105</v>
      </c>
      <c r="B594" s="998" t="s">
        <v>30</v>
      </c>
      <c r="C594" s="974" t="s">
        <v>6001</v>
      </c>
      <c r="D594" s="976">
        <v>7</v>
      </c>
      <c r="F594" s="237"/>
    </row>
    <row r="595" spans="1:6" ht="18" customHeight="1">
      <c r="A595" s="1006" t="s">
        <v>4106</v>
      </c>
      <c r="B595" s="998" t="s">
        <v>30</v>
      </c>
      <c r="C595" s="974" t="s">
        <v>4107</v>
      </c>
      <c r="D595" s="976">
        <v>7</v>
      </c>
      <c r="F595" s="237"/>
    </row>
    <row r="596" spans="1:6" ht="18" customHeight="1">
      <c r="A596" s="1006" t="s">
        <v>4108</v>
      </c>
      <c r="B596" s="998" t="s">
        <v>30</v>
      </c>
      <c r="C596" s="974" t="s">
        <v>6002</v>
      </c>
      <c r="D596" s="976">
        <v>7</v>
      </c>
      <c r="F596" s="237"/>
    </row>
    <row r="597" spans="1:6" ht="18" customHeight="1">
      <c r="A597" s="1006" t="s">
        <v>4109</v>
      </c>
      <c r="B597" s="998" t="s">
        <v>30</v>
      </c>
      <c r="C597" s="974" t="s">
        <v>6735</v>
      </c>
      <c r="D597" s="976">
        <v>6</v>
      </c>
      <c r="F597" s="237"/>
    </row>
    <row r="598" spans="1:6" ht="18" customHeight="1">
      <c r="A598" s="1006" t="s">
        <v>6231</v>
      </c>
      <c r="B598" s="998" t="s">
        <v>30</v>
      </c>
      <c r="C598" s="974" t="s">
        <v>6736</v>
      </c>
      <c r="D598" s="976">
        <v>7</v>
      </c>
      <c r="F598" s="237"/>
    </row>
    <row r="599" spans="1:6" ht="18" customHeight="1">
      <c r="A599" s="1006" t="s">
        <v>6232</v>
      </c>
      <c r="B599" s="998" t="s">
        <v>30</v>
      </c>
      <c r="C599" s="974" t="s">
        <v>6737</v>
      </c>
      <c r="D599" s="976">
        <v>7</v>
      </c>
      <c r="F599" s="237"/>
    </row>
    <row r="600" spans="1:6" ht="18" customHeight="1">
      <c r="A600" s="1006" t="s">
        <v>6233</v>
      </c>
      <c r="B600" s="998" t="s">
        <v>30</v>
      </c>
      <c r="C600" s="974" t="s">
        <v>6738</v>
      </c>
      <c r="D600" s="976">
        <v>7</v>
      </c>
      <c r="F600" s="237"/>
    </row>
    <row r="601" spans="1:6" ht="18" customHeight="1">
      <c r="A601" s="1006" t="s">
        <v>6234</v>
      </c>
      <c r="B601" s="998" t="s">
        <v>30</v>
      </c>
      <c r="C601" s="974" t="s">
        <v>6739</v>
      </c>
      <c r="D601" s="976">
        <v>7</v>
      </c>
      <c r="F601" s="237"/>
    </row>
    <row r="602" spans="1:6" ht="18" customHeight="1">
      <c r="A602" s="1006" t="s">
        <v>4110</v>
      </c>
      <c r="B602" s="998" t="s">
        <v>31</v>
      </c>
      <c r="C602" s="974" t="s">
        <v>7084</v>
      </c>
      <c r="D602" s="976">
        <v>1</v>
      </c>
      <c r="F602" s="237"/>
    </row>
    <row r="603" spans="1:6" ht="18" customHeight="1">
      <c r="A603" s="1000" t="s">
        <v>757</v>
      </c>
      <c r="B603" s="978" t="s">
        <v>31</v>
      </c>
      <c r="C603" s="978" t="s">
        <v>758</v>
      </c>
      <c r="D603" s="241">
        <v>3</v>
      </c>
      <c r="F603" s="237"/>
    </row>
    <row r="604" spans="1:6" ht="18" customHeight="1">
      <c r="A604" s="1002" t="s">
        <v>759</v>
      </c>
      <c r="B604" s="998" t="s">
        <v>31</v>
      </c>
      <c r="C604" s="998" t="s">
        <v>760</v>
      </c>
      <c r="D604" s="241">
        <v>3</v>
      </c>
      <c r="F604" s="237"/>
    </row>
    <row r="605" spans="1:6" ht="18" customHeight="1">
      <c r="A605" s="1002" t="s">
        <v>761</v>
      </c>
      <c r="B605" s="998" t="s">
        <v>31</v>
      </c>
      <c r="C605" s="998" t="s">
        <v>762</v>
      </c>
      <c r="D605" s="241">
        <v>3</v>
      </c>
      <c r="F605" s="237"/>
    </row>
    <row r="606" spans="1:6" ht="18" customHeight="1">
      <c r="A606" s="1002" t="s">
        <v>763</v>
      </c>
      <c r="B606" s="998" t="s">
        <v>31</v>
      </c>
      <c r="C606" s="998" t="s">
        <v>764</v>
      </c>
      <c r="D606" s="241">
        <v>3</v>
      </c>
      <c r="F606" s="237"/>
    </row>
    <row r="607" spans="1:6" ht="18" customHeight="1">
      <c r="A607" s="1002" t="s">
        <v>765</v>
      </c>
      <c r="B607" s="998" t="s">
        <v>31</v>
      </c>
      <c r="C607" s="998" t="s">
        <v>766</v>
      </c>
      <c r="D607" s="241">
        <v>3</v>
      </c>
      <c r="F607" s="237"/>
    </row>
    <row r="608" spans="1:6" ht="18" customHeight="1">
      <c r="A608" s="1002" t="s">
        <v>767</v>
      </c>
      <c r="B608" s="998" t="s">
        <v>31</v>
      </c>
      <c r="C608" s="998" t="s">
        <v>768</v>
      </c>
      <c r="D608" s="241">
        <v>3</v>
      </c>
      <c r="F608" s="237"/>
    </row>
    <row r="609" spans="1:6" ht="18" customHeight="1">
      <c r="A609" s="1002" t="s">
        <v>769</v>
      </c>
      <c r="B609" s="998" t="s">
        <v>31</v>
      </c>
      <c r="C609" s="998" t="s">
        <v>770</v>
      </c>
      <c r="D609" s="241">
        <v>3</v>
      </c>
      <c r="F609" s="237"/>
    </row>
    <row r="610" spans="1:6" ht="18" customHeight="1">
      <c r="A610" s="1002" t="s">
        <v>771</v>
      </c>
      <c r="B610" s="998" t="s">
        <v>31</v>
      </c>
      <c r="C610" s="998" t="s">
        <v>772</v>
      </c>
      <c r="D610" s="241">
        <v>3</v>
      </c>
      <c r="F610" s="237"/>
    </row>
    <row r="611" spans="1:6" ht="18" customHeight="1">
      <c r="A611" s="1002" t="s">
        <v>773</v>
      </c>
      <c r="B611" s="998" t="s">
        <v>31</v>
      </c>
      <c r="C611" s="998" t="s">
        <v>774</v>
      </c>
      <c r="D611" s="241">
        <v>3</v>
      </c>
      <c r="F611" s="237"/>
    </row>
    <row r="612" spans="1:6" ht="18" customHeight="1">
      <c r="A612" s="1002" t="s">
        <v>775</v>
      </c>
      <c r="B612" s="998" t="s">
        <v>31</v>
      </c>
      <c r="C612" s="998" t="s">
        <v>776</v>
      </c>
      <c r="D612" s="241">
        <v>3</v>
      </c>
      <c r="F612" s="237"/>
    </row>
    <row r="613" spans="1:6" ht="18" customHeight="1">
      <c r="A613" s="1002" t="s">
        <v>777</v>
      </c>
      <c r="B613" s="998" t="s">
        <v>31</v>
      </c>
      <c r="C613" s="998" t="s">
        <v>778</v>
      </c>
      <c r="D613" s="241">
        <v>3</v>
      </c>
      <c r="F613" s="237"/>
    </row>
    <row r="614" spans="1:6" ht="18" customHeight="1">
      <c r="A614" s="1002" t="s">
        <v>779</v>
      </c>
      <c r="B614" s="998" t="s">
        <v>31</v>
      </c>
      <c r="C614" s="998" t="s">
        <v>134</v>
      </c>
      <c r="D614" s="241">
        <v>3</v>
      </c>
      <c r="F614" s="237"/>
    </row>
    <row r="615" spans="1:6" ht="18" customHeight="1">
      <c r="A615" s="1002" t="s">
        <v>780</v>
      </c>
      <c r="B615" s="998" t="s">
        <v>31</v>
      </c>
      <c r="C615" s="998" t="s">
        <v>781</v>
      </c>
      <c r="D615" s="241">
        <v>3</v>
      </c>
      <c r="F615" s="237"/>
    </row>
    <row r="616" spans="1:6" ht="18" customHeight="1">
      <c r="A616" s="1002" t="s">
        <v>782</v>
      </c>
      <c r="B616" s="998" t="s">
        <v>31</v>
      </c>
      <c r="C616" s="998" t="s">
        <v>783</v>
      </c>
      <c r="D616" s="241">
        <v>5</v>
      </c>
      <c r="F616" s="237"/>
    </row>
    <row r="617" spans="1:6" ht="18" customHeight="1">
      <c r="A617" s="1002" t="s">
        <v>784</v>
      </c>
      <c r="B617" s="998" t="s">
        <v>31</v>
      </c>
      <c r="C617" s="998" t="s">
        <v>785</v>
      </c>
      <c r="D617" s="241">
        <v>5</v>
      </c>
      <c r="F617" s="237"/>
    </row>
    <row r="618" spans="1:6" ht="18" customHeight="1">
      <c r="A618" s="1002" t="s">
        <v>786</v>
      </c>
      <c r="B618" s="998" t="s">
        <v>31</v>
      </c>
      <c r="C618" s="998" t="s">
        <v>787</v>
      </c>
      <c r="D618" s="241">
        <v>5</v>
      </c>
      <c r="F618" s="237"/>
    </row>
    <row r="619" spans="1:6" ht="18" customHeight="1">
      <c r="A619" s="1002" t="s">
        <v>788</v>
      </c>
      <c r="B619" s="998" t="s">
        <v>31</v>
      </c>
      <c r="C619" s="998" t="s">
        <v>789</v>
      </c>
      <c r="D619" s="241">
        <v>5</v>
      </c>
      <c r="F619" s="237"/>
    </row>
    <row r="620" spans="1:6" ht="18" customHeight="1">
      <c r="A620" s="1002" t="s">
        <v>790</v>
      </c>
      <c r="B620" s="998" t="s">
        <v>31</v>
      </c>
      <c r="C620" s="998" t="s">
        <v>791</v>
      </c>
      <c r="D620" s="241">
        <v>5</v>
      </c>
      <c r="F620" s="237"/>
    </row>
    <row r="621" spans="1:6" ht="18" customHeight="1">
      <c r="A621" s="1002" t="s">
        <v>792</v>
      </c>
      <c r="B621" s="998" t="s">
        <v>31</v>
      </c>
      <c r="C621" s="998" t="s">
        <v>793</v>
      </c>
      <c r="D621" s="241">
        <v>5</v>
      </c>
      <c r="F621" s="237"/>
    </row>
    <row r="622" spans="1:6" ht="18" customHeight="1">
      <c r="A622" s="1002" t="s">
        <v>794</v>
      </c>
      <c r="B622" s="998" t="s">
        <v>31</v>
      </c>
      <c r="C622" s="998" t="s">
        <v>795</v>
      </c>
      <c r="D622" s="241">
        <v>5</v>
      </c>
      <c r="F622" s="237"/>
    </row>
    <row r="623" spans="1:6" ht="18" customHeight="1">
      <c r="A623" s="1002" t="s">
        <v>796</v>
      </c>
      <c r="B623" s="998" t="s">
        <v>31</v>
      </c>
      <c r="C623" s="998" t="s">
        <v>797</v>
      </c>
      <c r="D623" s="241">
        <v>5</v>
      </c>
      <c r="F623" s="237"/>
    </row>
    <row r="624" spans="1:6" ht="18" customHeight="1">
      <c r="A624" s="1002" t="s">
        <v>798</v>
      </c>
      <c r="B624" s="998" t="s">
        <v>31</v>
      </c>
      <c r="C624" s="998" t="s">
        <v>799</v>
      </c>
      <c r="D624" s="241">
        <v>5</v>
      </c>
      <c r="F624" s="237"/>
    </row>
    <row r="625" spans="1:6" ht="18" customHeight="1">
      <c r="A625" s="1002" t="s">
        <v>800</v>
      </c>
      <c r="B625" s="998" t="s">
        <v>31</v>
      </c>
      <c r="C625" s="998" t="s">
        <v>801</v>
      </c>
      <c r="D625" s="241">
        <v>5</v>
      </c>
      <c r="F625" s="237"/>
    </row>
    <row r="626" spans="1:6" ht="18" customHeight="1">
      <c r="A626" s="1002" t="s">
        <v>802</v>
      </c>
      <c r="B626" s="998" t="s">
        <v>31</v>
      </c>
      <c r="C626" s="998" t="s">
        <v>803</v>
      </c>
      <c r="D626" s="241">
        <v>5</v>
      </c>
      <c r="F626" s="237"/>
    </row>
    <row r="627" spans="1:6" ht="18" customHeight="1">
      <c r="A627" s="1002" t="s">
        <v>804</v>
      </c>
      <c r="B627" s="998" t="s">
        <v>31</v>
      </c>
      <c r="C627" s="998" t="s">
        <v>805</v>
      </c>
      <c r="D627" s="241">
        <v>5</v>
      </c>
      <c r="F627" s="237"/>
    </row>
    <row r="628" spans="1:6" ht="18" customHeight="1">
      <c r="A628" s="1002" t="s">
        <v>806</v>
      </c>
      <c r="B628" s="998" t="s">
        <v>31</v>
      </c>
      <c r="C628" s="998" t="s">
        <v>807</v>
      </c>
      <c r="D628" s="241">
        <v>5</v>
      </c>
      <c r="F628" s="237"/>
    </row>
    <row r="629" spans="1:6" ht="18" customHeight="1">
      <c r="A629" s="1002" t="s">
        <v>808</v>
      </c>
      <c r="B629" s="998" t="s">
        <v>31</v>
      </c>
      <c r="C629" s="998" t="s">
        <v>809</v>
      </c>
      <c r="D629" s="241">
        <v>5</v>
      </c>
      <c r="F629" s="237"/>
    </row>
    <row r="630" spans="1:6" ht="18" customHeight="1">
      <c r="A630" s="1002" t="s">
        <v>810</v>
      </c>
      <c r="B630" s="998" t="s">
        <v>31</v>
      </c>
      <c r="C630" s="998" t="s">
        <v>811</v>
      </c>
      <c r="D630" s="241">
        <v>5</v>
      </c>
      <c r="F630" s="237"/>
    </row>
    <row r="631" spans="1:6" ht="18" customHeight="1">
      <c r="A631" s="1002" t="s">
        <v>812</v>
      </c>
      <c r="B631" s="998" t="s">
        <v>31</v>
      </c>
      <c r="C631" s="998" t="s">
        <v>813</v>
      </c>
      <c r="D631" s="241">
        <v>5</v>
      </c>
      <c r="F631" s="237"/>
    </row>
    <row r="632" spans="1:6" ht="18" customHeight="1">
      <c r="A632" s="1002" t="s">
        <v>814</v>
      </c>
      <c r="B632" s="998" t="s">
        <v>31</v>
      </c>
      <c r="C632" s="998" t="s">
        <v>815</v>
      </c>
      <c r="D632" s="241">
        <v>5</v>
      </c>
      <c r="F632" s="237"/>
    </row>
    <row r="633" spans="1:6" ht="18" customHeight="1">
      <c r="A633" s="1002" t="s">
        <v>816</v>
      </c>
      <c r="B633" s="998" t="s">
        <v>31</v>
      </c>
      <c r="C633" s="998" t="s">
        <v>817</v>
      </c>
      <c r="D633" s="241">
        <v>5</v>
      </c>
      <c r="F633" s="237"/>
    </row>
    <row r="634" spans="1:6" ht="18" customHeight="1">
      <c r="A634" s="1002" t="s">
        <v>818</v>
      </c>
      <c r="B634" s="998" t="s">
        <v>31</v>
      </c>
      <c r="C634" s="998" t="s">
        <v>728</v>
      </c>
      <c r="D634" s="241">
        <v>5</v>
      </c>
      <c r="F634" s="237"/>
    </row>
    <row r="635" spans="1:6" ht="18" customHeight="1">
      <c r="A635" s="1002" t="s">
        <v>819</v>
      </c>
      <c r="B635" s="998" t="s">
        <v>31</v>
      </c>
      <c r="C635" s="998" t="s">
        <v>820</v>
      </c>
      <c r="D635" s="241">
        <v>5</v>
      </c>
      <c r="F635" s="237"/>
    </row>
    <row r="636" spans="1:6" ht="18" customHeight="1">
      <c r="A636" s="1002" t="s">
        <v>821</v>
      </c>
      <c r="B636" s="998" t="s">
        <v>31</v>
      </c>
      <c r="C636" s="998" t="s">
        <v>822</v>
      </c>
      <c r="D636" s="241">
        <v>5</v>
      </c>
      <c r="F636" s="237"/>
    </row>
    <row r="637" spans="1:6" ht="18" customHeight="1">
      <c r="A637" s="1002" t="s">
        <v>823</v>
      </c>
      <c r="B637" s="998" t="s">
        <v>31</v>
      </c>
      <c r="C637" s="998" t="s">
        <v>824</v>
      </c>
      <c r="D637" s="241">
        <v>5</v>
      </c>
      <c r="F637" s="237"/>
    </row>
    <row r="638" spans="1:6" ht="18" customHeight="1">
      <c r="A638" s="1002" t="s">
        <v>825</v>
      </c>
      <c r="B638" s="998" t="s">
        <v>31</v>
      </c>
      <c r="C638" s="998" t="s">
        <v>826</v>
      </c>
      <c r="D638" s="241">
        <v>5</v>
      </c>
      <c r="F638" s="237"/>
    </row>
    <row r="639" spans="1:6" ht="18" customHeight="1">
      <c r="A639" s="1002" t="s">
        <v>827</v>
      </c>
      <c r="B639" s="998" t="s">
        <v>31</v>
      </c>
      <c r="C639" s="998" t="s">
        <v>828</v>
      </c>
      <c r="D639" s="241">
        <v>5</v>
      </c>
      <c r="F639" s="237"/>
    </row>
    <row r="640" spans="1:6" ht="18" customHeight="1">
      <c r="A640" s="1002" t="s">
        <v>829</v>
      </c>
      <c r="B640" s="998" t="s">
        <v>31</v>
      </c>
      <c r="C640" s="998" t="s">
        <v>830</v>
      </c>
      <c r="D640" s="241">
        <v>5</v>
      </c>
      <c r="F640" s="237"/>
    </row>
    <row r="641" spans="1:6" ht="18" customHeight="1">
      <c r="A641" s="1002" t="s">
        <v>831</v>
      </c>
      <c r="B641" s="998" t="s">
        <v>31</v>
      </c>
      <c r="C641" s="998" t="s">
        <v>832</v>
      </c>
      <c r="D641" s="241">
        <v>5</v>
      </c>
      <c r="F641" s="237"/>
    </row>
    <row r="642" spans="1:6" ht="18" customHeight="1">
      <c r="A642" s="1002" t="s">
        <v>833</v>
      </c>
      <c r="B642" s="998" t="s">
        <v>31</v>
      </c>
      <c r="C642" s="998" t="s">
        <v>834</v>
      </c>
      <c r="D642" s="241">
        <v>5</v>
      </c>
      <c r="F642" s="237"/>
    </row>
    <row r="643" spans="1:6" ht="18" customHeight="1">
      <c r="A643" s="1002" t="s">
        <v>835</v>
      </c>
      <c r="B643" s="998" t="s">
        <v>31</v>
      </c>
      <c r="C643" s="998" t="s">
        <v>836</v>
      </c>
      <c r="D643" s="241">
        <v>5</v>
      </c>
      <c r="F643" s="237"/>
    </row>
    <row r="644" spans="1:6" ht="18" customHeight="1">
      <c r="A644" s="1002" t="s">
        <v>837</v>
      </c>
      <c r="B644" s="998" t="s">
        <v>31</v>
      </c>
      <c r="C644" s="998" t="s">
        <v>838</v>
      </c>
      <c r="D644" s="241">
        <v>5</v>
      </c>
      <c r="F644" s="237"/>
    </row>
    <row r="645" spans="1:6" ht="18" customHeight="1">
      <c r="A645" s="1002" t="s">
        <v>839</v>
      </c>
      <c r="B645" s="998" t="s">
        <v>31</v>
      </c>
      <c r="C645" s="998" t="s">
        <v>840</v>
      </c>
      <c r="D645" s="241">
        <v>5</v>
      </c>
      <c r="F645" s="237"/>
    </row>
    <row r="646" spans="1:6" ht="18" customHeight="1">
      <c r="A646" s="1002" t="s">
        <v>841</v>
      </c>
      <c r="B646" s="998" t="s">
        <v>31</v>
      </c>
      <c r="C646" s="998" t="s">
        <v>842</v>
      </c>
      <c r="D646" s="241">
        <v>5</v>
      </c>
      <c r="F646" s="237"/>
    </row>
    <row r="647" spans="1:6" ht="18" customHeight="1">
      <c r="A647" s="1002" t="s">
        <v>843</v>
      </c>
      <c r="B647" s="998" t="s">
        <v>31</v>
      </c>
      <c r="C647" s="998" t="s">
        <v>844</v>
      </c>
      <c r="D647" s="241">
        <v>5</v>
      </c>
      <c r="F647" s="237"/>
    </row>
    <row r="648" spans="1:6" ht="18" customHeight="1">
      <c r="A648" s="1002" t="s">
        <v>845</v>
      </c>
      <c r="B648" s="998" t="s">
        <v>31</v>
      </c>
      <c r="C648" s="998" t="s">
        <v>846</v>
      </c>
      <c r="D648" s="241">
        <v>5</v>
      </c>
      <c r="F648" s="237"/>
    </row>
    <row r="649" spans="1:6" ht="18" customHeight="1">
      <c r="A649" s="1002" t="s">
        <v>847</v>
      </c>
      <c r="B649" s="998" t="s">
        <v>31</v>
      </c>
      <c r="C649" s="998" t="s">
        <v>848</v>
      </c>
      <c r="D649" s="241">
        <v>5</v>
      </c>
      <c r="F649" s="237"/>
    </row>
    <row r="650" spans="1:6" ht="18" customHeight="1">
      <c r="A650" s="1002" t="s">
        <v>849</v>
      </c>
      <c r="B650" s="998" t="s">
        <v>31</v>
      </c>
      <c r="C650" s="998" t="s">
        <v>850</v>
      </c>
      <c r="D650" s="241">
        <v>5</v>
      </c>
      <c r="F650" s="237"/>
    </row>
    <row r="651" spans="1:6" ht="18" customHeight="1">
      <c r="A651" s="1002" t="s">
        <v>851</v>
      </c>
      <c r="B651" s="998" t="s">
        <v>31</v>
      </c>
      <c r="C651" s="998" t="s">
        <v>852</v>
      </c>
      <c r="D651" s="241">
        <v>5</v>
      </c>
      <c r="F651" s="237"/>
    </row>
    <row r="652" spans="1:6" ht="18" customHeight="1">
      <c r="A652" s="1002" t="s">
        <v>853</v>
      </c>
      <c r="B652" s="998" t="s">
        <v>31</v>
      </c>
      <c r="C652" s="998" t="s">
        <v>854</v>
      </c>
      <c r="D652" s="241">
        <v>5</v>
      </c>
      <c r="F652" s="237"/>
    </row>
    <row r="653" spans="1:6" ht="18" customHeight="1">
      <c r="A653" s="1002" t="s">
        <v>855</v>
      </c>
      <c r="B653" s="998" t="s">
        <v>31</v>
      </c>
      <c r="C653" s="998" t="s">
        <v>856</v>
      </c>
      <c r="D653" s="241">
        <v>5</v>
      </c>
      <c r="F653" s="237"/>
    </row>
    <row r="654" spans="1:6" ht="18" customHeight="1">
      <c r="A654" s="1002" t="s">
        <v>857</v>
      </c>
      <c r="B654" s="998" t="s">
        <v>31</v>
      </c>
      <c r="C654" s="998" t="s">
        <v>858</v>
      </c>
      <c r="D654" s="241">
        <v>5</v>
      </c>
      <c r="F654" s="237"/>
    </row>
    <row r="655" spans="1:6" ht="18" customHeight="1">
      <c r="A655" s="1002" t="s">
        <v>859</v>
      </c>
      <c r="B655" s="998" t="s">
        <v>31</v>
      </c>
      <c r="C655" s="998" t="s">
        <v>860</v>
      </c>
      <c r="D655" s="241">
        <v>5</v>
      </c>
      <c r="F655" s="237"/>
    </row>
    <row r="656" spans="1:6" ht="18" customHeight="1">
      <c r="A656" s="1002" t="s">
        <v>861</v>
      </c>
      <c r="B656" s="998" t="s">
        <v>31</v>
      </c>
      <c r="C656" s="998" t="s">
        <v>862</v>
      </c>
      <c r="D656" s="241">
        <v>5</v>
      </c>
      <c r="F656" s="237"/>
    </row>
    <row r="657" spans="1:6" ht="18" customHeight="1">
      <c r="A657" s="1002" t="s">
        <v>863</v>
      </c>
      <c r="B657" s="998" t="s">
        <v>31</v>
      </c>
      <c r="C657" s="998" t="s">
        <v>864</v>
      </c>
      <c r="D657" s="241">
        <v>5</v>
      </c>
      <c r="F657" s="237"/>
    </row>
    <row r="658" spans="1:6" ht="18" customHeight="1">
      <c r="A658" s="1002" t="s">
        <v>865</v>
      </c>
      <c r="B658" s="998" t="s">
        <v>31</v>
      </c>
      <c r="C658" s="998" t="s">
        <v>866</v>
      </c>
      <c r="D658" s="241">
        <v>5</v>
      </c>
      <c r="F658" s="237"/>
    </row>
    <row r="659" spans="1:6" ht="18" customHeight="1">
      <c r="A659" s="1002" t="s">
        <v>867</v>
      </c>
      <c r="B659" s="998" t="s">
        <v>31</v>
      </c>
      <c r="C659" s="998" t="s">
        <v>868</v>
      </c>
      <c r="D659" s="241">
        <v>5</v>
      </c>
      <c r="F659" s="237"/>
    </row>
    <row r="660" spans="1:6" ht="18" customHeight="1">
      <c r="A660" s="1002" t="s">
        <v>869</v>
      </c>
      <c r="B660" s="998" t="s">
        <v>31</v>
      </c>
      <c r="C660" s="998" t="s">
        <v>870</v>
      </c>
      <c r="D660" s="241">
        <v>5</v>
      </c>
      <c r="F660" s="237"/>
    </row>
    <row r="661" spans="1:6" ht="18" customHeight="1">
      <c r="A661" s="1002" t="s">
        <v>871</v>
      </c>
      <c r="B661" s="998" t="s">
        <v>31</v>
      </c>
      <c r="C661" s="998" t="s">
        <v>872</v>
      </c>
      <c r="D661" s="241">
        <v>5</v>
      </c>
      <c r="F661" s="237"/>
    </row>
    <row r="662" spans="1:6" ht="18" customHeight="1">
      <c r="A662" s="1002" t="s">
        <v>6235</v>
      </c>
      <c r="B662" s="998" t="s">
        <v>31</v>
      </c>
      <c r="C662" s="998" t="s">
        <v>4111</v>
      </c>
      <c r="D662" s="241">
        <v>7</v>
      </c>
      <c r="F662" s="237"/>
    </row>
    <row r="663" spans="1:6" ht="18" customHeight="1">
      <c r="A663" s="1006" t="s">
        <v>6236</v>
      </c>
      <c r="B663" s="998" t="s">
        <v>31</v>
      </c>
      <c r="C663" s="972" t="s">
        <v>4112</v>
      </c>
      <c r="D663" s="976">
        <v>7</v>
      </c>
      <c r="F663" s="237"/>
    </row>
    <row r="664" spans="1:6" ht="18" customHeight="1">
      <c r="A664" s="1006" t="s">
        <v>6237</v>
      </c>
      <c r="B664" s="998" t="s">
        <v>31</v>
      </c>
      <c r="C664" s="972" t="s">
        <v>4113</v>
      </c>
      <c r="D664" s="976">
        <v>7</v>
      </c>
      <c r="F664" s="237"/>
    </row>
    <row r="665" spans="1:6" ht="18" customHeight="1">
      <c r="A665" s="1006" t="s">
        <v>6238</v>
      </c>
      <c r="B665" s="998" t="s">
        <v>31</v>
      </c>
      <c r="C665" s="972" t="s">
        <v>6740</v>
      </c>
      <c r="D665" s="976">
        <v>7</v>
      </c>
      <c r="F665" s="237"/>
    </row>
    <row r="666" spans="1:6" ht="18" customHeight="1">
      <c r="A666" s="1006" t="s">
        <v>6239</v>
      </c>
      <c r="B666" s="998" t="s">
        <v>31</v>
      </c>
      <c r="C666" s="972" t="s">
        <v>4114</v>
      </c>
      <c r="D666" s="976">
        <v>7</v>
      </c>
      <c r="F666" s="237"/>
    </row>
    <row r="667" spans="1:6" ht="18" customHeight="1">
      <c r="A667" s="1006" t="s">
        <v>6240</v>
      </c>
      <c r="B667" s="998" t="s">
        <v>31</v>
      </c>
      <c r="C667" s="972" t="s">
        <v>4115</v>
      </c>
      <c r="D667" s="976">
        <v>7</v>
      </c>
      <c r="F667" s="237"/>
    </row>
    <row r="668" spans="1:6" ht="18" customHeight="1">
      <c r="A668" s="1006" t="s">
        <v>6241</v>
      </c>
      <c r="B668" s="998" t="s">
        <v>31</v>
      </c>
      <c r="C668" s="972" t="s">
        <v>6741</v>
      </c>
      <c r="D668" s="976">
        <v>7</v>
      </c>
      <c r="F668" s="237"/>
    </row>
    <row r="669" spans="1:6" ht="18" customHeight="1">
      <c r="A669" s="1006" t="s">
        <v>6242</v>
      </c>
      <c r="B669" s="998" t="s">
        <v>31</v>
      </c>
      <c r="C669" s="972" t="s">
        <v>4116</v>
      </c>
      <c r="D669" s="976">
        <v>7</v>
      </c>
      <c r="F669" s="237"/>
    </row>
    <row r="670" spans="1:6" ht="18" customHeight="1">
      <c r="A670" s="1006" t="s">
        <v>6243</v>
      </c>
      <c r="B670" s="998" t="s">
        <v>31</v>
      </c>
      <c r="C670" s="972" t="s">
        <v>6244</v>
      </c>
      <c r="D670" s="976">
        <v>7</v>
      </c>
      <c r="F670" s="237"/>
    </row>
    <row r="671" spans="1:6" ht="18" customHeight="1">
      <c r="A671" s="1006" t="s">
        <v>6245</v>
      </c>
      <c r="B671" s="998" t="s">
        <v>31</v>
      </c>
      <c r="C671" s="972" t="s">
        <v>4117</v>
      </c>
      <c r="D671" s="976">
        <v>7</v>
      </c>
      <c r="F671" s="237"/>
    </row>
    <row r="672" spans="1:6" ht="18" customHeight="1">
      <c r="A672" s="1006" t="s">
        <v>6246</v>
      </c>
      <c r="B672" s="998" t="s">
        <v>31</v>
      </c>
      <c r="C672" s="972" t="s">
        <v>4118</v>
      </c>
      <c r="D672" s="976">
        <v>7</v>
      </c>
      <c r="F672" s="237"/>
    </row>
    <row r="673" spans="1:6" ht="18" customHeight="1">
      <c r="A673" s="1006" t="s">
        <v>6247</v>
      </c>
      <c r="B673" s="998" t="s">
        <v>31</v>
      </c>
      <c r="C673" s="972" t="s">
        <v>6742</v>
      </c>
      <c r="D673" s="976">
        <v>7</v>
      </c>
      <c r="F673" s="237"/>
    </row>
    <row r="674" spans="1:6" ht="18" customHeight="1">
      <c r="A674" s="1006" t="s">
        <v>6248</v>
      </c>
      <c r="B674" s="998" t="s">
        <v>31</v>
      </c>
      <c r="C674" s="972" t="s">
        <v>6743</v>
      </c>
      <c r="D674" s="976">
        <v>7</v>
      </c>
      <c r="F674" s="237"/>
    </row>
    <row r="675" spans="1:6" ht="18" customHeight="1">
      <c r="A675" s="1006" t="s">
        <v>6249</v>
      </c>
      <c r="B675" s="998" t="s">
        <v>31</v>
      </c>
      <c r="C675" s="972" t="s">
        <v>6610</v>
      </c>
      <c r="D675" s="976">
        <v>7</v>
      </c>
      <c r="F675" s="237"/>
    </row>
    <row r="676" spans="1:6" ht="18" customHeight="1">
      <c r="A676" s="1006" t="s">
        <v>6250</v>
      </c>
      <c r="B676" s="998" t="s">
        <v>31</v>
      </c>
      <c r="C676" s="972" t="s">
        <v>4119</v>
      </c>
      <c r="D676" s="976">
        <v>7</v>
      </c>
      <c r="F676" s="237"/>
    </row>
    <row r="677" spans="1:6" ht="18" customHeight="1">
      <c r="A677" s="1006" t="s">
        <v>6251</v>
      </c>
      <c r="B677" s="998" t="s">
        <v>31</v>
      </c>
      <c r="C677" s="972" t="s">
        <v>4120</v>
      </c>
      <c r="D677" s="976">
        <v>7</v>
      </c>
      <c r="F677" s="237"/>
    </row>
    <row r="678" spans="1:6" ht="18" customHeight="1">
      <c r="A678" s="1006" t="s">
        <v>6252</v>
      </c>
      <c r="B678" s="998" t="s">
        <v>31</v>
      </c>
      <c r="C678" s="972" t="s">
        <v>4121</v>
      </c>
      <c r="D678" s="976">
        <v>7</v>
      </c>
      <c r="F678" s="237"/>
    </row>
    <row r="679" spans="1:6" ht="18" customHeight="1">
      <c r="A679" s="1006" t="s">
        <v>6253</v>
      </c>
      <c r="B679" s="998" t="s">
        <v>31</v>
      </c>
      <c r="C679" s="972" t="s">
        <v>4122</v>
      </c>
      <c r="D679" s="976">
        <v>7</v>
      </c>
      <c r="F679" s="237"/>
    </row>
    <row r="680" spans="1:6" ht="18" customHeight="1">
      <c r="A680" s="1006" t="s">
        <v>6254</v>
      </c>
      <c r="B680" s="998" t="s">
        <v>31</v>
      </c>
      <c r="C680" s="972" t="s">
        <v>6611</v>
      </c>
      <c r="D680" s="976">
        <v>7</v>
      </c>
      <c r="F680" s="237"/>
    </row>
    <row r="681" spans="1:6" ht="18" customHeight="1">
      <c r="A681" s="1006" t="s">
        <v>6255</v>
      </c>
      <c r="B681" s="998" t="s">
        <v>31</v>
      </c>
      <c r="C681" s="972" t="s">
        <v>4123</v>
      </c>
      <c r="D681" s="976">
        <v>7</v>
      </c>
      <c r="F681" s="237"/>
    </row>
    <row r="682" spans="1:6" ht="18" customHeight="1">
      <c r="A682" s="1006" t="s">
        <v>6256</v>
      </c>
      <c r="B682" s="998" t="s">
        <v>31</v>
      </c>
      <c r="C682" s="972" t="s">
        <v>4124</v>
      </c>
      <c r="D682" s="976">
        <v>7</v>
      </c>
      <c r="F682" s="237"/>
    </row>
    <row r="683" spans="1:6" ht="18" customHeight="1">
      <c r="A683" s="1006" t="s">
        <v>6257</v>
      </c>
      <c r="B683" s="998" t="s">
        <v>31</v>
      </c>
      <c r="C683" s="972" t="s">
        <v>4125</v>
      </c>
      <c r="D683" s="976">
        <v>7</v>
      </c>
      <c r="F683" s="237"/>
    </row>
    <row r="684" spans="1:6" ht="18" customHeight="1">
      <c r="A684" s="1006" t="s">
        <v>6258</v>
      </c>
      <c r="B684" s="998" t="s">
        <v>31</v>
      </c>
      <c r="C684" s="972" t="s">
        <v>4126</v>
      </c>
      <c r="D684" s="976">
        <v>7</v>
      </c>
      <c r="F684" s="237"/>
    </row>
    <row r="685" spans="1:6" ht="18" customHeight="1">
      <c r="A685" s="1006" t="s">
        <v>6259</v>
      </c>
      <c r="B685" s="998" t="s">
        <v>31</v>
      </c>
      <c r="C685" s="972" t="s">
        <v>4127</v>
      </c>
      <c r="D685" s="976">
        <v>7</v>
      </c>
      <c r="F685" s="237"/>
    </row>
    <row r="686" spans="1:6" ht="18" customHeight="1">
      <c r="A686" s="1006" t="s">
        <v>6260</v>
      </c>
      <c r="B686" s="998" t="s">
        <v>31</v>
      </c>
      <c r="C686" s="972" t="s">
        <v>4128</v>
      </c>
      <c r="D686" s="976">
        <v>7</v>
      </c>
      <c r="F686" s="237"/>
    </row>
    <row r="687" spans="1:6" ht="18" customHeight="1">
      <c r="A687" s="1006" t="s">
        <v>6261</v>
      </c>
      <c r="B687" s="998" t="s">
        <v>31</v>
      </c>
      <c r="C687" s="972" t="s">
        <v>4129</v>
      </c>
      <c r="D687" s="976">
        <v>7</v>
      </c>
      <c r="F687" s="237"/>
    </row>
    <row r="688" spans="1:6" ht="18" customHeight="1">
      <c r="A688" s="1006" t="s">
        <v>6262</v>
      </c>
      <c r="B688" s="998" t="s">
        <v>31</v>
      </c>
      <c r="C688" s="972" t="s">
        <v>6744</v>
      </c>
      <c r="D688" s="976">
        <v>7</v>
      </c>
      <c r="F688" s="237"/>
    </row>
    <row r="689" spans="1:6" ht="18" customHeight="1">
      <c r="A689" s="1006" t="s">
        <v>6606</v>
      </c>
      <c r="B689" s="998" t="s">
        <v>31</v>
      </c>
      <c r="C689" s="972" t="s">
        <v>6745</v>
      </c>
      <c r="D689" s="976">
        <v>7</v>
      </c>
      <c r="F689" s="237"/>
    </row>
    <row r="690" spans="1:6" ht="18" customHeight="1">
      <c r="A690" s="1006" t="s">
        <v>6607</v>
      </c>
      <c r="B690" s="998" t="s">
        <v>31</v>
      </c>
      <c r="C690" s="972" t="s">
        <v>6746</v>
      </c>
      <c r="D690" s="976">
        <v>7</v>
      </c>
      <c r="F690" s="237"/>
    </row>
    <row r="691" spans="1:6" ht="18" customHeight="1">
      <c r="A691" s="1006" t="s">
        <v>6608</v>
      </c>
      <c r="B691" s="998" t="s">
        <v>31</v>
      </c>
      <c r="C691" s="972" t="s">
        <v>6612</v>
      </c>
      <c r="D691" s="976">
        <v>7</v>
      </c>
      <c r="F691" s="237"/>
    </row>
    <row r="692" spans="1:6" ht="18" customHeight="1">
      <c r="A692" s="1006" t="s">
        <v>6609</v>
      </c>
      <c r="B692" s="998" t="s">
        <v>31</v>
      </c>
      <c r="C692" s="972" t="s">
        <v>6613</v>
      </c>
      <c r="D692" s="976">
        <v>7</v>
      </c>
      <c r="F692" s="237"/>
    </row>
    <row r="693" spans="1:6" ht="18" customHeight="1">
      <c r="A693" s="1006" t="s">
        <v>4130</v>
      </c>
      <c r="B693" s="998" t="s">
        <v>32</v>
      </c>
      <c r="C693" s="972" t="s">
        <v>7084</v>
      </c>
      <c r="D693" s="976">
        <v>1</v>
      </c>
      <c r="F693" s="237"/>
    </row>
    <row r="694" spans="1:6" ht="18" customHeight="1">
      <c r="A694" s="1000" t="s">
        <v>873</v>
      </c>
      <c r="B694" s="978" t="s">
        <v>32</v>
      </c>
      <c r="C694" s="978" t="s">
        <v>874</v>
      </c>
      <c r="D694" s="241">
        <v>3</v>
      </c>
      <c r="F694" s="237"/>
    </row>
    <row r="695" spans="1:6" ht="18" customHeight="1">
      <c r="A695" s="1002" t="s">
        <v>875</v>
      </c>
      <c r="B695" s="998" t="s">
        <v>32</v>
      </c>
      <c r="C695" s="998" t="s">
        <v>876</v>
      </c>
      <c r="D695" s="241">
        <v>3</v>
      </c>
      <c r="F695" s="237"/>
    </row>
    <row r="696" spans="1:6" ht="18" customHeight="1">
      <c r="A696" s="1002" t="s">
        <v>877</v>
      </c>
      <c r="B696" s="998" t="s">
        <v>32</v>
      </c>
      <c r="C696" s="998" t="s">
        <v>878</v>
      </c>
      <c r="D696" s="241">
        <v>3</v>
      </c>
      <c r="F696" s="237"/>
    </row>
    <row r="697" spans="1:6" ht="18" customHeight="1">
      <c r="A697" s="1002" t="s">
        <v>879</v>
      </c>
      <c r="B697" s="998" t="s">
        <v>32</v>
      </c>
      <c r="C697" s="998" t="s">
        <v>880</v>
      </c>
      <c r="D697" s="241">
        <v>3</v>
      </c>
      <c r="F697" s="237"/>
    </row>
    <row r="698" spans="1:6" ht="18" customHeight="1">
      <c r="A698" s="1002" t="s">
        <v>881</v>
      </c>
      <c r="B698" s="998" t="s">
        <v>32</v>
      </c>
      <c r="C698" s="998" t="s">
        <v>882</v>
      </c>
      <c r="D698" s="241">
        <v>3</v>
      </c>
      <c r="F698" s="237"/>
    </row>
    <row r="699" spans="1:6" ht="18" customHeight="1">
      <c r="A699" s="1002" t="s">
        <v>883</v>
      </c>
      <c r="B699" s="998" t="s">
        <v>32</v>
      </c>
      <c r="C699" s="998" t="s">
        <v>884</v>
      </c>
      <c r="D699" s="241">
        <v>3</v>
      </c>
      <c r="F699" s="237"/>
    </row>
    <row r="700" spans="1:6" ht="18" customHeight="1">
      <c r="A700" s="1002" t="s">
        <v>885</v>
      </c>
      <c r="B700" s="998" t="s">
        <v>32</v>
      </c>
      <c r="C700" s="998" t="s">
        <v>6506</v>
      </c>
      <c r="D700" s="241">
        <v>3</v>
      </c>
      <c r="F700" s="237"/>
    </row>
    <row r="701" spans="1:6" ht="18" customHeight="1">
      <c r="A701" s="1002" t="s">
        <v>886</v>
      </c>
      <c r="B701" s="998" t="s">
        <v>32</v>
      </c>
      <c r="C701" s="998" t="s">
        <v>887</v>
      </c>
      <c r="D701" s="241">
        <v>3</v>
      </c>
      <c r="F701" s="237"/>
    </row>
    <row r="702" spans="1:6" ht="18" customHeight="1">
      <c r="A702" s="1002" t="s">
        <v>888</v>
      </c>
      <c r="B702" s="998" t="s">
        <v>32</v>
      </c>
      <c r="C702" s="998" t="s">
        <v>889</v>
      </c>
      <c r="D702" s="241">
        <v>3</v>
      </c>
      <c r="F702" s="237"/>
    </row>
    <row r="703" spans="1:6" ht="18" customHeight="1">
      <c r="A703" s="1002" t="s">
        <v>890</v>
      </c>
      <c r="B703" s="998" t="s">
        <v>32</v>
      </c>
      <c r="C703" s="998" t="s">
        <v>891</v>
      </c>
      <c r="D703" s="241">
        <v>3</v>
      </c>
      <c r="F703" s="237"/>
    </row>
    <row r="704" spans="1:6" ht="18" customHeight="1">
      <c r="A704" s="1002" t="s">
        <v>892</v>
      </c>
      <c r="B704" s="998" t="s">
        <v>32</v>
      </c>
      <c r="C704" s="998" t="s">
        <v>893</v>
      </c>
      <c r="D704" s="241">
        <v>3</v>
      </c>
      <c r="F704" s="237"/>
    </row>
    <row r="705" spans="1:6" ht="18" customHeight="1">
      <c r="A705" s="1002" t="s">
        <v>894</v>
      </c>
      <c r="B705" s="998" t="s">
        <v>32</v>
      </c>
      <c r="C705" s="998" t="s">
        <v>895</v>
      </c>
      <c r="D705" s="241">
        <v>3</v>
      </c>
      <c r="F705" s="237"/>
    </row>
    <row r="706" spans="1:6" ht="18" customHeight="1">
      <c r="A706" s="1002" t="s">
        <v>896</v>
      </c>
      <c r="B706" s="998" t="s">
        <v>32</v>
      </c>
      <c r="C706" s="998" t="s">
        <v>897</v>
      </c>
      <c r="D706" s="241">
        <v>3</v>
      </c>
      <c r="F706" s="237"/>
    </row>
    <row r="707" spans="1:6" ht="18" customHeight="1">
      <c r="A707" s="1002" t="s">
        <v>898</v>
      </c>
      <c r="B707" s="998" t="s">
        <v>32</v>
      </c>
      <c r="C707" s="998" t="s">
        <v>899</v>
      </c>
      <c r="D707" s="241">
        <v>3</v>
      </c>
      <c r="F707" s="237"/>
    </row>
    <row r="708" spans="1:6" ht="18" customHeight="1">
      <c r="A708" s="1002" t="s">
        <v>900</v>
      </c>
      <c r="B708" s="998" t="s">
        <v>32</v>
      </c>
      <c r="C708" s="998" t="s">
        <v>901</v>
      </c>
      <c r="D708" s="241">
        <v>3</v>
      </c>
      <c r="F708" s="237"/>
    </row>
    <row r="709" spans="1:6" ht="18" customHeight="1">
      <c r="A709" s="1002" t="s">
        <v>902</v>
      </c>
      <c r="B709" s="998" t="s">
        <v>32</v>
      </c>
      <c r="C709" s="998" t="s">
        <v>903</v>
      </c>
      <c r="D709" s="241">
        <v>3</v>
      </c>
      <c r="F709" s="237"/>
    </row>
    <row r="710" spans="1:6" ht="18" customHeight="1">
      <c r="A710" s="1002" t="s">
        <v>904</v>
      </c>
      <c r="B710" s="998" t="s">
        <v>32</v>
      </c>
      <c r="C710" s="998" t="s">
        <v>905</v>
      </c>
      <c r="D710" s="241">
        <v>3</v>
      </c>
      <c r="F710" s="237"/>
    </row>
    <row r="711" spans="1:6" ht="18" customHeight="1">
      <c r="A711" s="1002" t="s">
        <v>906</v>
      </c>
      <c r="B711" s="998" t="s">
        <v>32</v>
      </c>
      <c r="C711" s="998" t="s">
        <v>907</v>
      </c>
      <c r="D711" s="241">
        <v>3</v>
      </c>
      <c r="F711" s="237"/>
    </row>
    <row r="712" spans="1:6" ht="18" customHeight="1">
      <c r="A712" s="1002" t="s">
        <v>908</v>
      </c>
      <c r="B712" s="998" t="s">
        <v>32</v>
      </c>
      <c r="C712" s="998" t="s">
        <v>909</v>
      </c>
      <c r="D712" s="241">
        <v>3</v>
      </c>
      <c r="F712" s="237"/>
    </row>
    <row r="713" spans="1:6" ht="18" customHeight="1">
      <c r="A713" s="1002" t="s">
        <v>910</v>
      </c>
      <c r="B713" s="998" t="s">
        <v>32</v>
      </c>
      <c r="C713" s="998" t="s">
        <v>911</v>
      </c>
      <c r="D713" s="241">
        <v>3</v>
      </c>
      <c r="F713" s="237"/>
    </row>
    <row r="714" spans="1:6" ht="18" customHeight="1">
      <c r="A714" s="1002" t="s">
        <v>912</v>
      </c>
      <c r="B714" s="998" t="s">
        <v>32</v>
      </c>
      <c r="C714" s="998" t="s">
        <v>913</v>
      </c>
      <c r="D714" s="241">
        <v>3</v>
      </c>
      <c r="F714" s="237"/>
    </row>
    <row r="715" spans="1:6" ht="18" customHeight="1">
      <c r="A715" s="1002" t="s">
        <v>914</v>
      </c>
      <c r="B715" s="998" t="s">
        <v>32</v>
      </c>
      <c r="C715" s="998" t="s">
        <v>915</v>
      </c>
      <c r="D715" s="241">
        <v>3</v>
      </c>
      <c r="F715" s="237"/>
    </row>
    <row r="716" spans="1:6" ht="18" customHeight="1">
      <c r="A716" s="1002" t="s">
        <v>916</v>
      </c>
      <c r="B716" s="998" t="s">
        <v>32</v>
      </c>
      <c r="C716" s="998" t="s">
        <v>917</v>
      </c>
      <c r="D716" s="241">
        <v>3</v>
      </c>
      <c r="F716" s="237"/>
    </row>
    <row r="717" spans="1:6" ht="18" customHeight="1">
      <c r="A717" s="1002" t="s">
        <v>918</v>
      </c>
      <c r="B717" s="998" t="s">
        <v>32</v>
      </c>
      <c r="C717" s="998" t="s">
        <v>919</v>
      </c>
      <c r="D717" s="241">
        <v>3</v>
      </c>
      <c r="F717" s="237"/>
    </row>
    <row r="718" spans="1:6" ht="18" customHeight="1">
      <c r="A718" s="1002" t="s">
        <v>920</v>
      </c>
      <c r="B718" s="998" t="s">
        <v>32</v>
      </c>
      <c r="C718" s="998" t="s">
        <v>921</v>
      </c>
      <c r="D718" s="241">
        <v>3</v>
      </c>
      <c r="F718" s="237"/>
    </row>
    <row r="719" spans="1:6" ht="18" customHeight="1">
      <c r="A719" s="1002" t="s">
        <v>922</v>
      </c>
      <c r="B719" s="998" t="s">
        <v>32</v>
      </c>
      <c r="C719" s="998" t="s">
        <v>923</v>
      </c>
      <c r="D719" s="241">
        <v>3</v>
      </c>
      <c r="F719" s="237"/>
    </row>
    <row r="720" spans="1:6" ht="18" customHeight="1">
      <c r="A720" s="1002" t="s">
        <v>924</v>
      </c>
      <c r="B720" s="998" t="s">
        <v>32</v>
      </c>
      <c r="C720" s="998" t="s">
        <v>925</v>
      </c>
      <c r="D720" s="241">
        <v>3</v>
      </c>
      <c r="F720" s="237"/>
    </row>
    <row r="721" spans="1:6" ht="18" customHeight="1">
      <c r="A721" s="1002" t="s">
        <v>926</v>
      </c>
      <c r="B721" s="998" t="s">
        <v>32</v>
      </c>
      <c r="C721" s="998" t="s">
        <v>927</v>
      </c>
      <c r="D721" s="241">
        <v>3</v>
      </c>
      <c r="F721" s="237"/>
    </row>
    <row r="722" spans="1:6" ht="18" customHeight="1">
      <c r="A722" s="1002" t="s">
        <v>928</v>
      </c>
      <c r="B722" s="998" t="s">
        <v>32</v>
      </c>
      <c r="C722" s="998" t="s">
        <v>929</v>
      </c>
      <c r="D722" s="241">
        <v>3</v>
      </c>
      <c r="F722" s="237"/>
    </row>
    <row r="723" spans="1:6" ht="18" customHeight="1">
      <c r="A723" s="1002" t="s">
        <v>930</v>
      </c>
      <c r="B723" s="998" t="s">
        <v>32</v>
      </c>
      <c r="C723" s="998" t="s">
        <v>931</v>
      </c>
      <c r="D723" s="241">
        <v>3</v>
      </c>
      <c r="F723" s="237"/>
    </row>
    <row r="724" spans="1:6" ht="18" customHeight="1">
      <c r="A724" s="1002" t="s">
        <v>932</v>
      </c>
      <c r="B724" s="998" t="s">
        <v>32</v>
      </c>
      <c r="C724" s="998" t="s">
        <v>933</v>
      </c>
      <c r="D724" s="241">
        <v>3</v>
      </c>
      <c r="F724" s="237"/>
    </row>
    <row r="725" spans="1:6" ht="18" customHeight="1">
      <c r="A725" s="1002" t="s">
        <v>934</v>
      </c>
      <c r="B725" s="998" t="s">
        <v>32</v>
      </c>
      <c r="C725" s="998" t="s">
        <v>935</v>
      </c>
      <c r="D725" s="241">
        <v>3</v>
      </c>
      <c r="F725" s="237"/>
    </row>
    <row r="726" spans="1:6" ht="18" customHeight="1">
      <c r="A726" s="1002" t="s">
        <v>936</v>
      </c>
      <c r="B726" s="998" t="s">
        <v>32</v>
      </c>
      <c r="C726" s="998" t="s">
        <v>937</v>
      </c>
      <c r="D726" s="241">
        <v>5</v>
      </c>
      <c r="F726" s="237"/>
    </row>
    <row r="727" spans="1:6" ht="18" customHeight="1">
      <c r="A727" s="1002" t="s">
        <v>938</v>
      </c>
      <c r="B727" s="998" t="s">
        <v>32</v>
      </c>
      <c r="C727" s="998" t="s">
        <v>939</v>
      </c>
      <c r="D727" s="241">
        <v>5</v>
      </c>
      <c r="F727" s="237"/>
    </row>
    <row r="728" spans="1:6" ht="18" customHeight="1">
      <c r="A728" s="1002" t="s">
        <v>940</v>
      </c>
      <c r="B728" s="998" t="s">
        <v>32</v>
      </c>
      <c r="C728" s="998" t="s">
        <v>941</v>
      </c>
      <c r="D728" s="241">
        <v>5</v>
      </c>
      <c r="F728" s="237"/>
    </row>
    <row r="729" spans="1:6" ht="18" customHeight="1">
      <c r="A729" s="1002" t="s">
        <v>942</v>
      </c>
      <c r="B729" s="998" t="s">
        <v>32</v>
      </c>
      <c r="C729" s="998" t="s">
        <v>943</v>
      </c>
      <c r="D729" s="241">
        <v>5</v>
      </c>
      <c r="F729" s="237"/>
    </row>
    <row r="730" spans="1:6" ht="18" customHeight="1">
      <c r="A730" s="1002" t="s">
        <v>944</v>
      </c>
      <c r="B730" s="998" t="s">
        <v>32</v>
      </c>
      <c r="C730" s="998" t="s">
        <v>945</v>
      </c>
      <c r="D730" s="241">
        <v>5</v>
      </c>
      <c r="F730" s="237"/>
    </row>
    <row r="731" spans="1:6" ht="18" customHeight="1">
      <c r="A731" s="1002" t="s">
        <v>946</v>
      </c>
      <c r="B731" s="998" t="s">
        <v>32</v>
      </c>
      <c r="C731" s="998" t="s">
        <v>947</v>
      </c>
      <c r="D731" s="241">
        <v>5</v>
      </c>
      <c r="F731" s="237"/>
    </row>
    <row r="732" spans="1:6" ht="18" customHeight="1">
      <c r="A732" s="1002" t="s">
        <v>948</v>
      </c>
      <c r="B732" s="998" t="s">
        <v>32</v>
      </c>
      <c r="C732" s="998" t="s">
        <v>949</v>
      </c>
      <c r="D732" s="241">
        <v>5</v>
      </c>
      <c r="F732" s="237"/>
    </row>
    <row r="733" spans="1:6" ht="18" customHeight="1">
      <c r="A733" s="1002" t="s">
        <v>950</v>
      </c>
      <c r="B733" s="998" t="s">
        <v>32</v>
      </c>
      <c r="C733" s="998" t="s">
        <v>951</v>
      </c>
      <c r="D733" s="241">
        <v>5</v>
      </c>
      <c r="F733" s="237"/>
    </row>
    <row r="734" spans="1:6" ht="18" customHeight="1">
      <c r="A734" s="1002" t="s">
        <v>952</v>
      </c>
      <c r="B734" s="998" t="s">
        <v>32</v>
      </c>
      <c r="C734" s="998" t="s">
        <v>953</v>
      </c>
      <c r="D734" s="241">
        <v>5</v>
      </c>
      <c r="F734" s="237"/>
    </row>
    <row r="735" spans="1:6" ht="18" customHeight="1">
      <c r="A735" s="1002" t="s">
        <v>954</v>
      </c>
      <c r="B735" s="998" t="s">
        <v>32</v>
      </c>
      <c r="C735" s="998" t="s">
        <v>955</v>
      </c>
      <c r="D735" s="241">
        <v>5</v>
      </c>
      <c r="F735" s="237"/>
    </row>
    <row r="736" spans="1:6" ht="18" customHeight="1">
      <c r="A736" s="1002" t="s">
        <v>956</v>
      </c>
      <c r="B736" s="998" t="s">
        <v>32</v>
      </c>
      <c r="C736" s="998" t="s">
        <v>957</v>
      </c>
      <c r="D736" s="241">
        <v>5</v>
      </c>
      <c r="F736" s="237"/>
    </row>
    <row r="737" spans="1:6" ht="18" customHeight="1">
      <c r="A737" s="1002" t="s">
        <v>958</v>
      </c>
      <c r="B737" s="998" t="s">
        <v>32</v>
      </c>
      <c r="C737" s="998" t="s">
        <v>959</v>
      </c>
      <c r="D737" s="241">
        <v>5</v>
      </c>
      <c r="F737" s="237"/>
    </row>
    <row r="738" spans="1:6" ht="18" customHeight="1">
      <c r="A738" s="1002" t="s">
        <v>6263</v>
      </c>
      <c r="B738" s="998" t="s">
        <v>32</v>
      </c>
      <c r="C738" s="998" t="s">
        <v>4131</v>
      </c>
      <c r="D738" s="241">
        <v>7</v>
      </c>
      <c r="F738" s="237"/>
    </row>
    <row r="739" spans="1:6" ht="18" customHeight="1">
      <c r="A739" s="1006" t="s">
        <v>6264</v>
      </c>
      <c r="B739" s="998" t="s">
        <v>32</v>
      </c>
      <c r="C739" s="972" t="s">
        <v>4132</v>
      </c>
      <c r="D739" s="976">
        <v>7</v>
      </c>
      <c r="F739" s="237"/>
    </row>
    <row r="740" spans="1:6" ht="18" customHeight="1">
      <c r="A740" s="1006" t="s">
        <v>6265</v>
      </c>
      <c r="B740" s="998" t="s">
        <v>32</v>
      </c>
      <c r="C740" s="972" t="s">
        <v>4133</v>
      </c>
      <c r="D740" s="976">
        <v>7</v>
      </c>
      <c r="F740" s="237"/>
    </row>
    <row r="741" spans="1:6" ht="18" customHeight="1">
      <c r="A741" s="1006" t="s">
        <v>6266</v>
      </c>
      <c r="B741" s="998" t="s">
        <v>32</v>
      </c>
      <c r="C741" s="972" t="s">
        <v>4134</v>
      </c>
      <c r="D741" s="976">
        <v>7</v>
      </c>
      <c r="F741" s="237"/>
    </row>
    <row r="742" spans="1:6" ht="18" customHeight="1">
      <c r="A742" s="1006" t="s">
        <v>6267</v>
      </c>
      <c r="B742" s="998" t="s">
        <v>32</v>
      </c>
      <c r="C742" s="972" t="s">
        <v>4135</v>
      </c>
      <c r="D742" s="976">
        <v>7</v>
      </c>
      <c r="F742" s="237"/>
    </row>
    <row r="743" spans="1:6" ht="18" customHeight="1">
      <c r="A743" s="1006" t="s">
        <v>6268</v>
      </c>
      <c r="B743" s="998" t="s">
        <v>32</v>
      </c>
      <c r="C743" s="972" t="s">
        <v>6748</v>
      </c>
      <c r="D743" s="976">
        <v>7</v>
      </c>
      <c r="F743" s="237"/>
    </row>
    <row r="744" spans="1:6" ht="18" customHeight="1">
      <c r="A744" s="1006" t="s">
        <v>6269</v>
      </c>
      <c r="B744" s="998" t="s">
        <v>32</v>
      </c>
      <c r="C744" s="972" t="s">
        <v>6749</v>
      </c>
      <c r="D744" s="976">
        <v>7</v>
      </c>
      <c r="F744" s="237"/>
    </row>
    <row r="745" spans="1:6" ht="18" customHeight="1">
      <c r="A745" s="1006" t="s">
        <v>6270</v>
      </c>
      <c r="B745" s="998" t="s">
        <v>32</v>
      </c>
      <c r="C745" s="972" t="s">
        <v>4136</v>
      </c>
      <c r="D745" s="976">
        <v>7</v>
      </c>
      <c r="F745" s="237"/>
    </row>
    <row r="746" spans="1:6" ht="18" customHeight="1">
      <c r="A746" s="1006" t="s">
        <v>6271</v>
      </c>
      <c r="B746" s="998" t="s">
        <v>32</v>
      </c>
      <c r="C746" s="972" t="s">
        <v>4137</v>
      </c>
      <c r="D746" s="976">
        <v>7</v>
      </c>
      <c r="F746" s="237"/>
    </row>
    <row r="747" spans="1:6" ht="18" customHeight="1">
      <c r="A747" s="1006" t="s">
        <v>6272</v>
      </c>
      <c r="B747" s="998" t="s">
        <v>32</v>
      </c>
      <c r="C747" s="972" t="s">
        <v>6750</v>
      </c>
      <c r="D747" s="976">
        <v>7</v>
      </c>
      <c r="F747" s="237"/>
    </row>
    <row r="748" spans="1:6" ht="18" customHeight="1">
      <c r="A748" s="1006" t="s">
        <v>6273</v>
      </c>
      <c r="B748" s="998" t="s">
        <v>32</v>
      </c>
      <c r="C748" s="972" t="s">
        <v>6274</v>
      </c>
      <c r="D748" s="976">
        <v>7</v>
      </c>
      <c r="F748" s="237"/>
    </row>
    <row r="749" spans="1:6" ht="18" customHeight="1">
      <c r="A749" s="1006" t="s">
        <v>6275</v>
      </c>
      <c r="B749" s="998" t="s">
        <v>32</v>
      </c>
      <c r="C749" s="972" t="s">
        <v>6751</v>
      </c>
      <c r="D749" s="976">
        <v>7</v>
      </c>
      <c r="F749" s="237"/>
    </row>
    <row r="750" spans="1:6" ht="18" customHeight="1">
      <c r="A750" s="1006" t="s">
        <v>6276</v>
      </c>
      <c r="B750" s="998" t="s">
        <v>32</v>
      </c>
      <c r="C750" s="972" t="s">
        <v>4138</v>
      </c>
      <c r="D750" s="976">
        <v>7</v>
      </c>
      <c r="F750" s="237"/>
    </row>
    <row r="751" spans="1:6" ht="18" customHeight="1">
      <c r="A751" s="1006" t="s">
        <v>6277</v>
      </c>
      <c r="B751" s="998" t="s">
        <v>32</v>
      </c>
      <c r="C751" s="972" t="s">
        <v>4139</v>
      </c>
      <c r="D751" s="976">
        <v>7</v>
      </c>
      <c r="F751" s="237"/>
    </row>
    <row r="752" spans="1:6" ht="18" customHeight="1">
      <c r="A752" s="1006" t="s">
        <v>6278</v>
      </c>
      <c r="B752" s="998" t="s">
        <v>32</v>
      </c>
      <c r="C752" s="972" t="s">
        <v>4140</v>
      </c>
      <c r="D752" s="976">
        <v>7</v>
      </c>
      <c r="F752" s="237"/>
    </row>
    <row r="753" spans="1:6" ht="18" customHeight="1">
      <c r="A753" s="1006" t="s">
        <v>6279</v>
      </c>
      <c r="B753" s="998" t="s">
        <v>32</v>
      </c>
      <c r="C753" s="972" t="s">
        <v>4141</v>
      </c>
      <c r="D753" s="976">
        <v>7</v>
      </c>
      <c r="F753" s="237"/>
    </row>
    <row r="754" spans="1:6" ht="18" customHeight="1">
      <c r="A754" s="1006" t="s">
        <v>6280</v>
      </c>
      <c r="B754" s="998" t="s">
        <v>32</v>
      </c>
      <c r="C754" s="972" t="s">
        <v>4142</v>
      </c>
      <c r="D754" s="976">
        <v>7</v>
      </c>
      <c r="F754" s="237"/>
    </row>
    <row r="755" spans="1:6" ht="18" customHeight="1">
      <c r="A755" s="1006" t="s">
        <v>6281</v>
      </c>
      <c r="B755" s="998" t="s">
        <v>32</v>
      </c>
      <c r="C755" s="972" t="s">
        <v>6282</v>
      </c>
      <c r="D755" s="976">
        <v>7</v>
      </c>
      <c r="F755" s="237"/>
    </row>
    <row r="756" spans="1:6" ht="18" customHeight="1">
      <c r="A756" s="1006" t="s">
        <v>6283</v>
      </c>
      <c r="B756" s="998" t="s">
        <v>32</v>
      </c>
      <c r="C756" s="972" t="s">
        <v>4143</v>
      </c>
      <c r="D756" s="976">
        <v>7</v>
      </c>
      <c r="F756" s="237"/>
    </row>
    <row r="757" spans="1:6" ht="18" customHeight="1">
      <c r="A757" s="1006" t="s">
        <v>6284</v>
      </c>
      <c r="B757" s="998" t="s">
        <v>32</v>
      </c>
      <c r="C757" s="972" t="s">
        <v>4144</v>
      </c>
      <c r="D757" s="976">
        <v>7</v>
      </c>
      <c r="F757" s="237"/>
    </row>
    <row r="758" spans="1:6" ht="18" customHeight="1">
      <c r="A758" s="1006" t="s">
        <v>6285</v>
      </c>
      <c r="B758" s="998" t="s">
        <v>32</v>
      </c>
      <c r="C758" s="972" t="s">
        <v>6003</v>
      </c>
      <c r="D758" s="976">
        <v>7</v>
      </c>
      <c r="F758" s="237"/>
    </row>
    <row r="759" spans="1:6" ht="18" customHeight="1">
      <c r="A759" s="1006" t="s">
        <v>6286</v>
      </c>
      <c r="B759" s="998" t="s">
        <v>32</v>
      </c>
      <c r="C759" s="972" t="s">
        <v>6004</v>
      </c>
      <c r="D759" s="976">
        <v>7</v>
      </c>
      <c r="F759" s="237"/>
    </row>
    <row r="760" spans="1:6" ht="18" customHeight="1">
      <c r="A760" s="1006" t="s">
        <v>6287</v>
      </c>
      <c r="B760" s="998" t="s">
        <v>32</v>
      </c>
      <c r="C760" s="972" t="s">
        <v>4145</v>
      </c>
      <c r="D760" s="976">
        <v>7</v>
      </c>
      <c r="F760" s="237"/>
    </row>
    <row r="761" spans="1:6" ht="18" customHeight="1">
      <c r="A761" s="1006" t="s">
        <v>6288</v>
      </c>
      <c r="B761" s="998" t="s">
        <v>32</v>
      </c>
      <c r="C761" s="972" t="s">
        <v>4146</v>
      </c>
      <c r="D761" s="976">
        <v>7</v>
      </c>
      <c r="F761" s="237"/>
    </row>
    <row r="762" spans="1:6" ht="18" customHeight="1">
      <c r="A762" s="1006" t="s">
        <v>6289</v>
      </c>
      <c r="B762" s="998" t="s">
        <v>32</v>
      </c>
      <c r="C762" s="972" t="s">
        <v>4147</v>
      </c>
      <c r="D762" s="976">
        <v>7</v>
      </c>
      <c r="F762" s="237"/>
    </row>
    <row r="763" spans="1:6" ht="18" customHeight="1">
      <c r="A763" s="1006" t="s">
        <v>6290</v>
      </c>
      <c r="B763" s="998" t="s">
        <v>32</v>
      </c>
      <c r="C763" s="972" t="s">
        <v>4148</v>
      </c>
      <c r="D763" s="976">
        <v>7</v>
      </c>
      <c r="F763" s="237"/>
    </row>
    <row r="764" spans="1:6" ht="18" customHeight="1">
      <c r="A764" s="1006" t="s">
        <v>6291</v>
      </c>
      <c r="B764" s="998" t="s">
        <v>32</v>
      </c>
      <c r="C764" s="972" t="s">
        <v>6292</v>
      </c>
      <c r="D764" s="976">
        <v>7</v>
      </c>
      <c r="F764" s="237"/>
    </row>
    <row r="765" spans="1:6" ht="18" customHeight="1">
      <c r="A765" s="1006" t="s">
        <v>6293</v>
      </c>
      <c r="B765" s="998" t="s">
        <v>32</v>
      </c>
      <c r="C765" s="972" t="s">
        <v>6752</v>
      </c>
      <c r="D765" s="976">
        <v>7</v>
      </c>
      <c r="F765" s="237"/>
    </row>
    <row r="766" spans="1:6" ht="18" customHeight="1">
      <c r="A766" s="1006" t="s">
        <v>6294</v>
      </c>
      <c r="B766" s="998" t="s">
        <v>32</v>
      </c>
      <c r="C766" s="972" t="s">
        <v>4149</v>
      </c>
      <c r="D766" s="976">
        <v>7</v>
      </c>
      <c r="F766" s="237"/>
    </row>
    <row r="767" spans="1:6" ht="18" customHeight="1">
      <c r="A767" s="1006" t="s">
        <v>6295</v>
      </c>
      <c r="B767" s="998" t="s">
        <v>32</v>
      </c>
      <c r="C767" s="972" t="s">
        <v>4150</v>
      </c>
      <c r="D767" s="976">
        <v>7</v>
      </c>
      <c r="F767" s="237"/>
    </row>
    <row r="768" spans="1:6" ht="18" customHeight="1">
      <c r="A768" s="1006" t="s">
        <v>6296</v>
      </c>
      <c r="B768" s="998" t="s">
        <v>32</v>
      </c>
      <c r="C768" s="972" t="s">
        <v>4151</v>
      </c>
      <c r="D768" s="976">
        <v>7</v>
      </c>
      <c r="F768" s="237"/>
    </row>
    <row r="769" spans="1:6" ht="18" customHeight="1">
      <c r="A769" s="1006" t="s">
        <v>6297</v>
      </c>
      <c r="B769" s="998" t="s">
        <v>32</v>
      </c>
      <c r="C769" s="972" t="s">
        <v>6298</v>
      </c>
      <c r="D769" s="976">
        <v>7</v>
      </c>
      <c r="F769" s="237"/>
    </row>
    <row r="770" spans="1:6" ht="18" customHeight="1">
      <c r="A770" s="1006" t="s">
        <v>6299</v>
      </c>
      <c r="B770" s="998" t="s">
        <v>32</v>
      </c>
      <c r="C770" s="972" t="s">
        <v>6753</v>
      </c>
      <c r="D770" s="976">
        <v>7</v>
      </c>
      <c r="F770" s="237"/>
    </row>
    <row r="771" spans="1:6" ht="18" customHeight="1">
      <c r="A771" s="1006" t="s">
        <v>6300</v>
      </c>
      <c r="B771" s="998" t="s">
        <v>32</v>
      </c>
      <c r="C771" s="972" t="s">
        <v>6754</v>
      </c>
      <c r="D771" s="976">
        <v>7</v>
      </c>
      <c r="F771" s="237"/>
    </row>
    <row r="772" spans="1:6" ht="18" customHeight="1">
      <c r="A772" s="1006" t="s">
        <v>6747</v>
      </c>
      <c r="B772" s="998" t="s">
        <v>32</v>
      </c>
      <c r="C772" s="972" t="s">
        <v>6755</v>
      </c>
      <c r="D772" s="976">
        <v>7</v>
      </c>
      <c r="F772" s="237"/>
    </row>
    <row r="773" spans="1:6" ht="18" customHeight="1">
      <c r="A773" s="1006" t="s">
        <v>7249</v>
      </c>
      <c r="B773" s="998" t="s">
        <v>32</v>
      </c>
      <c r="C773" s="972" t="s">
        <v>7250</v>
      </c>
      <c r="D773" s="976">
        <v>7</v>
      </c>
      <c r="F773" s="237"/>
    </row>
    <row r="774" spans="1:6" ht="18" customHeight="1">
      <c r="A774" s="1006" t="s">
        <v>4152</v>
      </c>
      <c r="B774" s="998" t="s">
        <v>33</v>
      </c>
      <c r="C774" s="972" t="s">
        <v>7084</v>
      </c>
      <c r="D774" s="976">
        <v>1</v>
      </c>
      <c r="F774" s="237"/>
    </row>
    <row r="775" spans="1:6" ht="18" customHeight="1">
      <c r="A775" s="1000" t="s">
        <v>960</v>
      </c>
      <c r="B775" s="978" t="s">
        <v>33</v>
      </c>
      <c r="C775" s="978" t="s">
        <v>961</v>
      </c>
      <c r="D775" s="241">
        <v>3</v>
      </c>
      <c r="F775" s="237"/>
    </row>
    <row r="776" spans="1:6" ht="18" customHeight="1">
      <c r="A776" s="1002" t="s">
        <v>962</v>
      </c>
      <c r="B776" s="998" t="s">
        <v>33</v>
      </c>
      <c r="C776" s="998" t="s">
        <v>963</v>
      </c>
      <c r="D776" s="241">
        <v>3</v>
      </c>
      <c r="F776" s="237"/>
    </row>
    <row r="777" spans="1:6" ht="18" customHeight="1">
      <c r="A777" s="1002" t="s">
        <v>964</v>
      </c>
      <c r="B777" s="998" t="s">
        <v>33</v>
      </c>
      <c r="C777" s="998" t="s">
        <v>965</v>
      </c>
      <c r="D777" s="241">
        <v>3</v>
      </c>
      <c r="F777" s="237"/>
    </row>
    <row r="778" spans="1:6" ht="18" customHeight="1">
      <c r="A778" s="1002" t="s">
        <v>966</v>
      </c>
      <c r="B778" s="998" t="s">
        <v>33</v>
      </c>
      <c r="C778" s="998" t="s">
        <v>967</v>
      </c>
      <c r="D778" s="241">
        <v>3</v>
      </c>
      <c r="F778" s="237"/>
    </row>
    <row r="779" spans="1:6" ht="18" customHeight="1">
      <c r="A779" s="1002" t="s">
        <v>968</v>
      </c>
      <c r="B779" s="998" t="s">
        <v>33</v>
      </c>
      <c r="C779" s="998" t="s">
        <v>969</v>
      </c>
      <c r="D779" s="241">
        <v>3</v>
      </c>
      <c r="F779" s="237"/>
    </row>
    <row r="780" spans="1:6" ht="18" customHeight="1">
      <c r="A780" s="1002" t="s">
        <v>970</v>
      </c>
      <c r="B780" s="998" t="s">
        <v>33</v>
      </c>
      <c r="C780" s="998" t="s">
        <v>971</v>
      </c>
      <c r="D780" s="241">
        <v>3</v>
      </c>
      <c r="F780" s="237"/>
    </row>
    <row r="781" spans="1:6" ht="18" customHeight="1">
      <c r="A781" s="1002" t="s">
        <v>972</v>
      </c>
      <c r="B781" s="998" t="s">
        <v>33</v>
      </c>
      <c r="C781" s="998" t="s">
        <v>973</v>
      </c>
      <c r="D781" s="241">
        <v>3</v>
      </c>
      <c r="F781" s="237"/>
    </row>
    <row r="782" spans="1:6" ht="18" customHeight="1">
      <c r="A782" s="1002" t="s">
        <v>974</v>
      </c>
      <c r="B782" s="998" t="s">
        <v>33</v>
      </c>
      <c r="C782" s="998" t="s">
        <v>975</v>
      </c>
      <c r="D782" s="241">
        <v>3</v>
      </c>
      <c r="F782" s="237"/>
    </row>
    <row r="783" spans="1:6" ht="18" customHeight="1">
      <c r="A783" s="1002" t="s">
        <v>976</v>
      </c>
      <c r="B783" s="998" t="s">
        <v>33</v>
      </c>
      <c r="C783" s="998" t="s">
        <v>977</v>
      </c>
      <c r="D783" s="241">
        <v>3</v>
      </c>
      <c r="F783" s="237"/>
    </row>
    <row r="784" spans="1:6" ht="18" customHeight="1">
      <c r="A784" s="1002" t="s">
        <v>978</v>
      </c>
      <c r="B784" s="998" t="s">
        <v>33</v>
      </c>
      <c r="C784" s="998" t="s">
        <v>979</v>
      </c>
      <c r="D784" s="241">
        <v>3</v>
      </c>
      <c r="F784" s="237"/>
    </row>
    <row r="785" spans="1:6" ht="18" customHeight="1">
      <c r="A785" s="1002" t="s">
        <v>980</v>
      </c>
      <c r="B785" s="998" t="s">
        <v>33</v>
      </c>
      <c r="C785" s="998" t="s">
        <v>981</v>
      </c>
      <c r="D785" s="241">
        <v>3</v>
      </c>
      <c r="F785" s="237"/>
    </row>
    <row r="786" spans="1:6" ht="18" customHeight="1">
      <c r="A786" s="1002" t="s">
        <v>982</v>
      </c>
      <c r="B786" s="998" t="s">
        <v>33</v>
      </c>
      <c r="C786" s="998" t="s">
        <v>983</v>
      </c>
      <c r="D786" s="241">
        <v>3</v>
      </c>
      <c r="F786" s="237"/>
    </row>
    <row r="787" spans="1:6" ht="18" customHeight="1">
      <c r="A787" s="1002" t="s">
        <v>984</v>
      </c>
      <c r="B787" s="998" t="s">
        <v>33</v>
      </c>
      <c r="C787" s="998" t="s">
        <v>985</v>
      </c>
      <c r="D787" s="241">
        <v>3</v>
      </c>
      <c r="F787" s="237"/>
    </row>
    <row r="788" spans="1:6" ht="18" customHeight="1">
      <c r="A788" s="1002" t="s">
        <v>986</v>
      </c>
      <c r="B788" s="998" t="s">
        <v>33</v>
      </c>
      <c r="C788" s="998" t="s">
        <v>987</v>
      </c>
      <c r="D788" s="241">
        <v>3</v>
      </c>
      <c r="F788" s="237"/>
    </row>
    <row r="789" spans="1:6" ht="18" customHeight="1">
      <c r="A789" s="1002" t="s">
        <v>988</v>
      </c>
      <c r="B789" s="998" t="s">
        <v>33</v>
      </c>
      <c r="C789" s="998" t="s">
        <v>989</v>
      </c>
      <c r="D789" s="241">
        <v>5</v>
      </c>
      <c r="F789" s="237"/>
    </row>
    <row r="790" spans="1:6" ht="18" customHeight="1">
      <c r="A790" s="1002" t="s">
        <v>991</v>
      </c>
      <c r="B790" s="998" t="s">
        <v>33</v>
      </c>
      <c r="C790" s="998" t="s">
        <v>992</v>
      </c>
      <c r="D790" s="241">
        <v>5</v>
      </c>
      <c r="F790" s="237"/>
    </row>
    <row r="791" spans="1:6" ht="18" customHeight="1">
      <c r="A791" s="1002" t="s">
        <v>993</v>
      </c>
      <c r="B791" s="998" t="s">
        <v>33</v>
      </c>
      <c r="C791" s="998" t="s">
        <v>994</v>
      </c>
      <c r="D791" s="241">
        <v>5</v>
      </c>
      <c r="F791" s="237"/>
    </row>
    <row r="792" spans="1:6" ht="18" customHeight="1">
      <c r="A792" s="1002" t="s">
        <v>995</v>
      </c>
      <c r="B792" s="998" t="s">
        <v>33</v>
      </c>
      <c r="C792" s="998" t="s">
        <v>996</v>
      </c>
      <c r="D792" s="241">
        <v>5</v>
      </c>
      <c r="F792" s="237"/>
    </row>
    <row r="793" spans="1:6" ht="18" customHeight="1">
      <c r="A793" s="1002" t="s">
        <v>997</v>
      </c>
      <c r="B793" s="998" t="s">
        <v>33</v>
      </c>
      <c r="C793" s="998" t="s">
        <v>998</v>
      </c>
      <c r="D793" s="241">
        <v>5</v>
      </c>
      <c r="F793" s="237"/>
    </row>
    <row r="794" spans="1:6" ht="18" customHeight="1">
      <c r="A794" s="1002" t="s">
        <v>999</v>
      </c>
      <c r="B794" s="998" t="s">
        <v>33</v>
      </c>
      <c r="C794" s="998" t="s">
        <v>1000</v>
      </c>
      <c r="D794" s="241">
        <v>5</v>
      </c>
      <c r="F794" s="237"/>
    </row>
    <row r="795" spans="1:6" ht="18" customHeight="1">
      <c r="A795" s="1002" t="s">
        <v>1001</v>
      </c>
      <c r="B795" s="998" t="s">
        <v>33</v>
      </c>
      <c r="C795" s="998" t="s">
        <v>1002</v>
      </c>
      <c r="D795" s="241">
        <v>5</v>
      </c>
      <c r="F795" s="237"/>
    </row>
    <row r="796" spans="1:6" ht="18" customHeight="1">
      <c r="A796" s="1002" t="s">
        <v>1003</v>
      </c>
      <c r="B796" s="998" t="s">
        <v>33</v>
      </c>
      <c r="C796" s="998" t="s">
        <v>1004</v>
      </c>
      <c r="D796" s="241">
        <v>5</v>
      </c>
      <c r="F796" s="237"/>
    </row>
    <row r="797" spans="1:6" ht="18" customHeight="1">
      <c r="A797" s="1002" t="s">
        <v>1005</v>
      </c>
      <c r="B797" s="998" t="s">
        <v>33</v>
      </c>
      <c r="C797" s="998" t="s">
        <v>1006</v>
      </c>
      <c r="D797" s="241">
        <v>5</v>
      </c>
      <c r="F797" s="237"/>
    </row>
    <row r="798" spans="1:6" ht="18" customHeight="1">
      <c r="A798" s="1002" t="s">
        <v>1007</v>
      </c>
      <c r="B798" s="998" t="s">
        <v>33</v>
      </c>
      <c r="C798" s="998" t="s">
        <v>1008</v>
      </c>
      <c r="D798" s="241">
        <v>5</v>
      </c>
      <c r="F798" s="237"/>
    </row>
    <row r="799" spans="1:6" ht="18" customHeight="1">
      <c r="A799" s="1002" t="s">
        <v>1009</v>
      </c>
      <c r="B799" s="998" t="s">
        <v>33</v>
      </c>
      <c r="C799" s="998" t="s">
        <v>1010</v>
      </c>
      <c r="D799" s="241">
        <v>5</v>
      </c>
      <c r="F799" s="237"/>
    </row>
    <row r="800" spans="1:6" ht="18" customHeight="1">
      <c r="A800" s="1002" t="s">
        <v>6005</v>
      </c>
      <c r="B800" s="998" t="s">
        <v>33</v>
      </c>
      <c r="C800" s="998" t="s">
        <v>6756</v>
      </c>
      <c r="D800" s="241">
        <v>7</v>
      </c>
      <c r="F800" s="237"/>
    </row>
    <row r="801" spans="1:6" ht="18" customHeight="1">
      <c r="A801" s="1006" t="s">
        <v>4153</v>
      </c>
      <c r="B801" s="998" t="s">
        <v>33</v>
      </c>
      <c r="C801" s="972" t="s">
        <v>6301</v>
      </c>
      <c r="D801" s="976">
        <v>7</v>
      </c>
      <c r="F801" s="237"/>
    </row>
    <row r="802" spans="1:6" ht="18" customHeight="1">
      <c r="A802" s="1006" t="s">
        <v>4154</v>
      </c>
      <c r="B802" s="998" t="s">
        <v>33</v>
      </c>
      <c r="C802" s="972" t="s">
        <v>4155</v>
      </c>
      <c r="D802" s="976">
        <v>7</v>
      </c>
      <c r="F802" s="237"/>
    </row>
    <row r="803" spans="1:6" ht="18" customHeight="1">
      <c r="A803" s="1006" t="s">
        <v>4156</v>
      </c>
      <c r="B803" s="998" t="s">
        <v>33</v>
      </c>
      <c r="C803" s="972" t="s">
        <v>4157</v>
      </c>
      <c r="D803" s="976">
        <v>7</v>
      </c>
      <c r="F803" s="237"/>
    </row>
    <row r="804" spans="1:6" ht="18" customHeight="1">
      <c r="A804" s="1006" t="s">
        <v>4158</v>
      </c>
      <c r="B804" s="998" t="s">
        <v>33</v>
      </c>
      <c r="C804" s="972" t="s">
        <v>4159</v>
      </c>
      <c r="D804" s="976">
        <v>7</v>
      </c>
      <c r="F804" s="237"/>
    </row>
    <row r="805" spans="1:6" ht="18" customHeight="1">
      <c r="A805" s="1006" t="s">
        <v>6006</v>
      </c>
      <c r="B805" s="998" t="s">
        <v>33</v>
      </c>
      <c r="C805" s="972" t="s">
        <v>6757</v>
      </c>
      <c r="D805" s="976">
        <v>7</v>
      </c>
      <c r="F805" s="237"/>
    </row>
    <row r="806" spans="1:6" ht="18" customHeight="1">
      <c r="A806" s="1006" t="s">
        <v>6007</v>
      </c>
      <c r="B806" s="998" t="s">
        <v>33</v>
      </c>
      <c r="C806" s="972" t="s">
        <v>6758</v>
      </c>
      <c r="D806" s="976">
        <v>7</v>
      </c>
      <c r="F806" s="237"/>
    </row>
    <row r="807" spans="1:6" ht="18" customHeight="1">
      <c r="A807" s="1006" t="s">
        <v>4160</v>
      </c>
      <c r="B807" s="998" t="s">
        <v>33</v>
      </c>
      <c r="C807" s="972" t="s">
        <v>4161</v>
      </c>
      <c r="D807" s="976">
        <v>7</v>
      </c>
      <c r="F807" s="237"/>
    </row>
    <row r="808" spans="1:6" ht="18" customHeight="1">
      <c r="A808" s="1006" t="s">
        <v>4162</v>
      </c>
      <c r="B808" s="998" t="s">
        <v>33</v>
      </c>
      <c r="C808" s="972" t="s">
        <v>4163</v>
      </c>
      <c r="D808" s="976">
        <v>7</v>
      </c>
      <c r="F808" s="237"/>
    </row>
    <row r="809" spans="1:6" ht="18" customHeight="1">
      <c r="A809" s="1006" t="s">
        <v>4164</v>
      </c>
      <c r="B809" s="998" t="s">
        <v>33</v>
      </c>
      <c r="C809" s="972" t="s">
        <v>4165</v>
      </c>
      <c r="D809" s="976">
        <v>7</v>
      </c>
      <c r="F809" s="237"/>
    </row>
    <row r="810" spans="1:6" ht="18" customHeight="1">
      <c r="A810" s="1006" t="s">
        <v>6008</v>
      </c>
      <c r="B810" s="998" t="s">
        <v>33</v>
      </c>
      <c r="C810" s="972" t="s">
        <v>6759</v>
      </c>
      <c r="D810" s="976">
        <v>7</v>
      </c>
      <c r="F810" s="237"/>
    </row>
    <row r="811" spans="1:6" ht="18" customHeight="1">
      <c r="A811" s="1006" t="s">
        <v>6302</v>
      </c>
      <c r="B811" s="998" t="s">
        <v>33</v>
      </c>
      <c r="C811" s="972" t="s">
        <v>6760</v>
      </c>
      <c r="D811" s="976">
        <v>7</v>
      </c>
      <c r="F811" s="237"/>
    </row>
    <row r="812" spans="1:6" ht="18" customHeight="1">
      <c r="A812" s="1006" t="s">
        <v>6303</v>
      </c>
      <c r="B812" s="998" t="s">
        <v>33</v>
      </c>
      <c r="C812" s="972" t="s">
        <v>6761</v>
      </c>
      <c r="D812" s="976">
        <v>7</v>
      </c>
      <c r="F812" s="237"/>
    </row>
    <row r="813" spans="1:6" ht="18" customHeight="1">
      <c r="A813" s="1006" t="s">
        <v>6304</v>
      </c>
      <c r="B813" s="998" t="s">
        <v>33</v>
      </c>
      <c r="C813" s="972" t="s">
        <v>6762</v>
      </c>
      <c r="D813" s="976">
        <v>7</v>
      </c>
      <c r="F813" s="237"/>
    </row>
    <row r="814" spans="1:6" ht="18" customHeight="1">
      <c r="A814" s="1006" t="s">
        <v>6305</v>
      </c>
      <c r="B814" s="998" t="s">
        <v>33</v>
      </c>
      <c r="C814" s="972" t="s">
        <v>6763</v>
      </c>
      <c r="D814" s="976">
        <v>7</v>
      </c>
      <c r="F814" s="237"/>
    </row>
    <row r="815" spans="1:6" ht="18" customHeight="1">
      <c r="A815" s="1006" t="s">
        <v>6306</v>
      </c>
      <c r="B815" s="998" t="s">
        <v>33</v>
      </c>
      <c r="C815" s="972" t="s">
        <v>6764</v>
      </c>
      <c r="D815" s="976">
        <v>7</v>
      </c>
      <c r="F815" s="237"/>
    </row>
    <row r="816" spans="1:6" ht="18" customHeight="1">
      <c r="A816" s="1006" t="s">
        <v>6307</v>
      </c>
      <c r="B816" s="998" t="s">
        <v>33</v>
      </c>
      <c r="C816" s="972" t="s">
        <v>6765</v>
      </c>
      <c r="D816" s="976">
        <v>7</v>
      </c>
      <c r="F816" s="237"/>
    </row>
    <row r="817" spans="1:6" ht="18" customHeight="1">
      <c r="A817" s="1006" t="s">
        <v>6614</v>
      </c>
      <c r="B817" s="998" t="s">
        <v>33</v>
      </c>
      <c r="C817" s="972" t="s">
        <v>6766</v>
      </c>
      <c r="D817" s="976">
        <v>7</v>
      </c>
      <c r="F817" s="237"/>
    </row>
    <row r="818" spans="1:6" ht="18" customHeight="1">
      <c r="A818" s="1006" t="s">
        <v>4166</v>
      </c>
      <c r="B818" s="998" t="s">
        <v>34</v>
      </c>
      <c r="C818" s="972" t="s">
        <v>7084</v>
      </c>
      <c r="D818" s="976">
        <v>1</v>
      </c>
      <c r="F818" s="237"/>
    </row>
    <row r="819" spans="1:6" ht="18" customHeight="1">
      <c r="A819" s="1006" t="s">
        <v>1011</v>
      </c>
      <c r="B819" s="998" t="s">
        <v>34</v>
      </c>
      <c r="C819" s="972" t="s">
        <v>1012</v>
      </c>
      <c r="D819" s="976">
        <v>3</v>
      </c>
      <c r="F819" s="237"/>
    </row>
    <row r="820" spans="1:6" ht="18" customHeight="1">
      <c r="A820" s="1000" t="s">
        <v>1013</v>
      </c>
      <c r="B820" s="978" t="s">
        <v>34</v>
      </c>
      <c r="C820" s="978" t="s">
        <v>1014</v>
      </c>
      <c r="D820" s="241">
        <v>3</v>
      </c>
      <c r="F820" s="237"/>
    </row>
    <row r="821" spans="1:6" ht="18" customHeight="1">
      <c r="A821" s="1002" t="s">
        <v>1015</v>
      </c>
      <c r="B821" s="998" t="s">
        <v>34</v>
      </c>
      <c r="C821" s="998" t="s">
        <v>1016</v>
      </c>
      <c r="D821" s="241">
        <v>3</v>
      </c>
      <c r="F821" s="237"/>
    </row>
    <row r="822" spans="1:6" ht="18" customHeight="1">
      <c r="A822" s="1002" t="s">
        <v>1017</v>
      </c>
      <c r="B822" s="998" t="s">
        <v>34</v>
      </c>
      <c r="C822" s="998" t="s">
        <v>1018</v>
      </c>
      <c r="D822" s="241">
        <v>3</v>
      </c>
      <c r="F822" s="237"/>
    </row>
    <row r="823" spans="1:6" ht="18" customHeight="1">
      <c r="A823" s="1002" t="s">
        <v>1019</v>
      </c>
      <c r="B823" s="998" t="s">
        <v>34</v>
      </c>
      <c r="C823" s="998" t="s">
        <v>1020</v>
      </c>
      <c r="D823" s="241">
        <v>3</v>
      </c>
      <c r="F823" s="237"/>
    </row>
    <row r="824" spans="1:6" ht="18" customHeight="1">
      <c r="A824" s="1002" t="s">
        <v>1021</v>
      </c>
      <c r="B824" s="998" t="s">
        <v>34</v>
      </c>
      <c r="C824" s="998" t="s">
        <v>1022</v>
      </c>
      <c r="D824" s="241">
        <v>3</v>
      </c>
      <c r="F824" s="237"/>
    </row>
    <row r="825" spans="1:6" ht="18" customHeight="1">
      <c r="A825" s="1002" t="s">
        <v>1023</v>
      </c>
      <c r="B825" s="998" t="s">
        <v>34</v>
      </c>
      <c r="C825" s="998" t="s">
        <v>1024</v>
      </c>
      <c r="D825" s="241">
        <v>3</v>
      </c>
      <c r="F825" s="237"/>
    </row>
    <row r="826" spans="1:6" ht="18" customHeight="1">
      <c r="A826" s="1002" t="s">
        <v>1025</v>
      </c>
      <c r="B826" s="998" t="s">
        <v>34</v>
      </c>
      <c r="C826" s="998" t="s">
        <v>1026</v>
      </c>
      <c r="D826" s="241">
        <v>3</v>
      </c>
      <c r="E826" s="238"/>
      <c r="F826" s="237"/>
    </row>
    <row r="827" spans="1:6" ht="18" customHeight="1">
      <c r="A827" s="1002" t="s">
        <v>1027</v>
      </c>
      <c r="B827" s="998" t="s">
        <v>34</v>
      </c>
      <c r="C827" s="998" t="s">
        <v>1028</v>
      </c>
      <c r="D827" s="241">
        <v>3</v>
      </c>
      <c r="F827" s="237"/>
    </row>
    <row r="828" spans="1:6" ht="18" customHeight="1">
      <c r="A828" s="1002" t="s">
        <v>1029</v>
      </c>
      <c r="B828" s="998" t="s">
        <v>34</v>
      </c>
      <c r="C828" s="998" t="s">
        <v>1030</v>
      </c>
      <c r="D828" s="241">
        <v>3</v>
      </c>
      <c r="F828" s="237"/>
    </row>
    <row r="829" spans="1:6" ht="18" customHeight="1">
      <c r="A829" s="1002" t="s">
        <v>1031</v>
      </c>
      <c r="B829" s="998" t="s">
        <v>34</v>
      </c>
      <c r="C829" s="998" t="s">
        <v>1032</v>
      </c>
      <c r="D829" s="241">
        <v>3</v>
      </c>
      <c r="F829" s="237"/>
    </row>
    <row r="830" spans="1:6" ht="18" customHeight="1">
      <c r="A830" s="1002" t="s">
        <v>1033</v>
      </c>
      <c r="B830" s="998" t="s">
        <v>34</v>
      </c>
      <c r="C830" s="998" t="s">
        <v>1034</v>
      </c>
      <c r="D830" s="241">
        <v>3</v>
      </c>
      <c r="F830" s="237"/>
    </row>
    <row r="831" spans="1:6" ht="18" customHeight="1">
      <c r="A831" s="1002" t="s">
        <v>1035</v>
      </c>
      <c r="B831" s="998" t="s">
        <v>34</v>
      </c>
      <c r="C831" s="998" t="s">
        <v>1036</v>
      </c>
      <c r="D831" s="241">
        <v>5</v>
      </c>
      <c r="F831" s="237"/>
    </row>
    <row r="832" spans="1:6" ht="18" customHeight="1">
      <c r="A832" s="1002" t="s">
        <v>1037</v>
      </c>
      <c r="B832" s="998" t="s">
        <v>34</v>
      </c>
      <c r="C832" s="998" t="s">
        <v>1038</v>
      </c>
      <c r="D832" s="241">
        <v>5</v>
      </c>
      <c r="F832" s="237"/>
    </row>
    <row r="833" spans="1:6" ht="18" customHeight="1">
      <c r="A833" s="1002" t="s">
        <v>1039</v>
      </c>
      <c r="B833" s="998" t="s">
        <v>34</v>
      </c>
      <c r="C833" s="998" t="s">
        <v>1040</v>
      </c>
      <c r="D833" s="241">
        <v>5</v>
      </c>
      <c r="F833" s="237"/>
    </row>
    <row r="834" spans="1:6" ht="18" customHeight="1">
      <c r="A834" s="1002" t="s">
        <v>1041</v>
      </c>
      <c r="B834" s="998" t="s">
        <v>34</v>
      </c>
      <c r="C834" s="998" t="s">
        <v>1042</v>
      </c>
      <c r="D834" s="241">
        <v>5</v>
      </c>
      <c r="F834" s="237"/>
    </row>
    <row r="835" spans="1:6" ht="18" customHeight="1">
      <c r="A835" s="1002" t="s">
        <v>1043</v>
      </c>
      <c r="B835" s="998" t="s">
        <v>34</v>
      </c>
      <c r="C835" s="998" t="s">
        <v>1044</v>
      </c>
      <c r="D835" s="241">
        <v>5</v>
      </c>
      <c r="F835" s="237"/>
    </row>
    <row r="836" spans="1:6" ht="18" customHeight="1">
      <c r="A836" s="1002" t="s">
        <v>1045</v>
      </c>
      <c r="B836" s="998" t="s">
        <v>34</v>
      </c>
      <c r="C836" s="998" t="s">
        <v>1046</v>
      </c>
      <c r="D836" s="241">
        <v>5</v>
      </c>
      <c r="F836" s="237"/>
    </row>
    <row r="837" spans="1:6" ht="18" customHeight="1">
      <c r="A837" s="1002" t="s">
        <v>1047</v>
      </c>
      <c r="B837" s="998" t="s">
        <v>34</v>
      </c>
      <c r="C837" s="998" t="s">
        <v>1048</v>
      </c>
      <c r="D837" s="241">
        <v>5</v>
      </c>
      <c r="F837" s="237"/>
    </row>
    <row r="838" spans="1:6" ht="18" customHeight="1">
      <c r="A838" s="1002" t="s">
        <v>1049</v>
      </c>
      <c r="B838" s="998" t="s">
        <v>34</v>
      </c>
      <c r="C838" s="998" t="s">
        <v>1050</v>
      </c>
      <c r="D838" s="241">
        <v>5</v>
      </c>
      <c r="F838" s="237"/>
    </row>
    <row r="839" spans="1:6" ht="18" customHeight="1">
      <c r="A839" s="1002" t="s">
        <v>1051</v>
      </c>
      <c r="B839" s="998" t="s">
        <v>34</v>
      </c>
      <c r="C839" s="998" t="s">
        <v>1052</v>
      </c>
      <c r="D839" s="241">
        <v>5</v>
      </c>
      <c r="F839" s="237"/>
    </row>
    <row r="840" spans="1:6" ht="18" customHeight="1">
      <c r="A840" s="1002" t="s">
        <v>1053</v>
      </c>
      <c r="B840" s="998" t="s">
        <v>34</v>
      </c>
      <c r="C840" s="998" t="s">
        <v>1054</v>
      </c>
      <c r="D840" s="241">
        <v>5</v>
      </c>
      <c r="F840" s="237"/>
    </row>
    <row r="841" spans="1:6" ht="18" customHeight="1">
      <c r="A841" s="1002" t="s">
        <v>1055</v>
      </c>
      <c r="B841" s="998" t="s">
        <v>34</v>
      </c>
      <c r="C841" s="998" t="s">
        <v>1056</v>
      </c>
      <c r="D841" s="241">
        <v>5</v>
      </c>
      <c r="F841" s="237"/>
    </row>
    <row r="842" spans="1:6" ht="18" customHeight="1">
      <c r="A842" s="1002" t="s">
        <v>1057</v>
      </c>
      <c r="B842" s="998" t="s">
        <v>34</v>
      </c>
      <c r="C842" s="998" t="s">
        <v>1058</v>
      </c>
      <c r="D842" s="241">
        <v>5</v>
      </c>
      <c r="F842" s="237"/>
    </row>
    <row r="843" spans="1:6" ht="18" customHeight="1">
      <c r="A843" s="1002" t="s">
        <v>1059</v>
      </c>
      <c r="B843" s="998" t="s">
        <v>34</v>
      </c>
      <c r="C843" s="998" t="s">
        <v>1060</v>
      </c>
      <c r="D843" s="241">
        <v>5</v>
      </c>
      <c r="F843" s="237"/>
    </row>
    <row r="844" spans="1:6" ht="18" customHeight="1">
      <c r="A844" s="1002" t="s">
        <v>1061</v>
      </c>
      <c r="B844" s="998" t="s">
        <v>34</v>
      </c>
      <c r="C844" s="998" t="s">
        <v>1062</v>
      </c>
      <c r="D844" s="241">
        <v>5</v>
      </c>
      <c r="F844" s="237"/>
    </row>
    <row r="845" spans="1:6" ht="18" customHeight="1">
      <c r="A845" s="1002" t="s">
        <v>1063</v>
      </c>
      <c r="B845" s="998" t="s">
        <v>34</v>
      </c>
      <c r="C845" s="998" t="s">
        <v>1064</v>
      </c>
      <c r="D845" s="241">
        <v>5</v>
      </c>
      <c r="F845" s="237"/>
    </row>
    <row r="846" spans="1:6" ht="18" customHeight="1">
      <c r="A846" s="1002" t="s">
        <v>1065</v>
      </c>
      <c r="B846" s="998" t="s">
        <v>34</v>
      </c>
      <c r="C846" s="998" t="s">
        <v>820</v>
      </c>
      <c r="D846" s="241">
        <v>5</v>
      </c>
      <c r="F846" s="237"/>
    </row>
    <row r="847" spans="1:6" ht="18" customHeight="1">
      <c r="A847" s="1002" t="s">
        <v>1066</v>
      </c>
      <c r="B847" s="998" t="s">
        <v>34</v>
      </c>
      <c r="C847" s="998" t="s">
        <v>1067</v>
      </c>
      <c r="D847" s="241">
        <v>5</v>
      </c>
      <c r="F847" s="237"/>
    </row>
    <row r="848" spans="1:6" ht="18" customHeight="1">
      <c r="A848" s="1002" t="s">
        <v>1068</v>
      </c>
      <c r="B848" s="998" t="s">
        <v>34</v>
      </c>
      <c r="C848" s="998" t="s">
        <v>1069</v>
      </c>
      <c r="D848" s="241">
        <v>5</v>
      </c>
      <c r="F848" s="237"/>
    </row>
    <row r="849" spans="1:6" ht="18" customHeight="1">
      <c r="A849" s="1002" t="s">
        <v>1070</v>
      </c>
      <c r="B849" s="998" t="s">
        <v>34</v>
      </c>
      <c r="C849" s="998" t="s">
        <v>1071</v>
      </c>
      <c r="D849" s="241">
        <v>5</v>
      </c>
      <c r="F849" s="237"/>
    </row>
    <row r="850" spans="1:6" ht="18" customHeight="1">
      <c r="A850" s="1002" t="s">
        <v>1072</v>
      </c>
      <c r="B850" s="998" t="s">
        <v>34</v>
      </c>
      <c r="C850" s="998" t="s">
        <v>1073</v>
      </c>
      <c r="D850" s="241">
        <v>5</v>
      </c>
      <c r="F850" s="237"/>
    </row>
    <row r="851" spans="1:6" ht="18" customHeight="1">
      <c r="A851" s="1002" t="s">
        <v>1074</v>
      </c>
      <c r="B851" s="998" t="s">
        <v>34</v>
      </c>
      <c r="C851" s="998" t="s">
        <v>1075</v>
      </c>
      <c r="D851" s="241">
        <v>5</v>
      </c>
      <c r="F851" s="237"/>
    </row>
    <row r="852" spans="1:6" ht="18" customHeight="1">
      <c r="A852" s="1002" t="s">
        <v>1076</v>
      </c>
      <c r="B852" s="998" t="s">
        <v>34</v>
      </c>
      <c r="C852" s="998" t="s">
        <v>1077</v>
      </c>
      <c r="D852" s="241">
        <v>5</v>
      </c>
      <c r="F852" s="237"/>
    </row>
    <row r="853" spans="1:6" ht="18" customHeight="1">
      <c r="A853" s="1002" t="s">
        <v>1078</v>
      </c>
      <c r="B853" s="998" t="s">
        <v>34</v>
      </c>
      <c r="C853" s="998" t="s">
        <v>1079</v>
      </c>
      <c r="D853" s="241">
        <v>5</v>
      </c>
      <c r="F853" s="237"/>
    </row>
    <row r="854" spans="1:6" ht="18" customHeight="1">
      <c r="A854" s="1002" t="s">
        <v>4167</v>
      </c>
      <c r="B854" s="998" t="s">
        <v>34</v>
      </c>
      <c r="C854" s="998" t="s">
        <v>4168</v>
      </c>
      <c r="D854" s="241">
        <v>6</v>
      </c>
      <c r="F854" s="237"/>
    </row>
    <row r="855" spans="1:6" ht="18" customHeight="1">
      <c r="A855" s="1002" t="s">
        <v>4169</v>
      </c>
      <c r="B855" s="998" t="s">
        <v>34</v>
      </c>
      <c r="C855" s="998" t="s">
        <v>6308</v>
      </c>
      <c r="D855" s="241">
        <v>7</v>
      </c>
      <c r="F855" s="237"/>
    </row>
    <row r="856" spans="1:6" ht="18" customHeight="1">
      <c r="A856" s="1006" t="s">
        <v>4170</v>
      </c>
      <c r="B856" s="998" t="s">
        <v>34</v>
      </c>
      <c r="C856" s="974" t="s">
        <v>7236</v>
      </c>
      <c r="D856" s="976">
        <v>7</v>
      </c>
      <c r="F856" s="237"/>
    </row>
    <row r="857" spans="1:6" ht="18" customHeight="1">
      <c r="A857" s="1006" t="s">
        <v>4171</v>
      </c>
      <c r="B857" s="998" t="s">
        <v>34</v>
      </c>
      <c r="C857" s="974" t="s">
        <v>4172</v>
      </c>
      <c r="D857" s="976">
        <v>7</v>
      </c>
      <c r="F857" s="237"/>
    </row>
    <row r="858" spans="1:6" ht="18" customHeight="1">
      <c r="A858" s="1006" t="s">
        <v>4173</v>
      </c>
      <c r="B858" s="998" t="s">
        <v>34</v>
      </c>
      <c r="C858" s="974" t="s">
        <v>7134</v>
      </c>
      <c r="D858" s="976">
        <v>7</v>
      </c>
      <c r="F858" s="237"/>
    </row>
    <row r="859" spans="1:6" ht="18" customHeight="1">
      <c r="A859" s="1006" t="s">
        <v>4174</v>
      </c>
      <c r="B859" s="998" t="s">
        <v>34</v>
      </c>
      <c r="C859" s="974" t="s">
        <v>4175</v>
      </c>
      <c r="D859" s="976">
        <v>7</v>
      </c>
      <c r="F859" s="237"/>
    </row>
    <row r="860" spans="1:6" ht="18" customHeight="1">
      <c r="A860" s="1006" t="s">
        <v>4176</v>
      </c>
      <c r="B860" s="998" t="s">
        <v>34</v>
      </c>
      <c r="C860" s="974" t="s">
        <v>4177</v>
      </c>
      <c r="D860" s="976">
        <v>7</v>
      </c>
      <c r="F860" s="237"/>
    </row>
    <row r="861" spans="1:6" ht="18" customHeight="1">
      <c r="A861" s="1006" t="s">
        <v>4178</v>
      </c>
      <c r="B861" s="998" t="s">
        <v>34</v>
      </c>
      <c r="C861" s="974" t="s">
        <v>4179</v>
      </c>
      <c r="D861" s="976">
        <v>7</v>
      </c>
      <c r="F861" s="237"/>
    </row>
    <row r="862" spans="1:6" ht="18" customHeight="1">
      <c r="A862" s="1006" t="s">
        <v>4180</v>
      </c>
      <c r="B862" s="998" t="s">
        <v>34</v>
      </c>
      <c r="C862" s="974" t="s">
        <v>4181</v>
      </c>
      <c r="D862" s="976">
        <v>7</v>
      </c>
      <c r="F862" s="237"/>
    </row>
    <row r="863" spans="1:6" ht="18" customHeight="1">
      <c r="A863" s="1006" t="s">
        <v>4182</v>
      </c>
      <c r="B863" s="998" t="s">
        <v>34</v>
      </c>
      <c r="C863" s="974" t="s">
        <v>4183</v>
      </c>
      <c r="D863" s="976">
        <v>7</v>
      </c>
      <c r="F863" s="237"/>
    </row>
    <row r="864" spans="1:6" ht="18" customHeight="1">
      <c r="A864" s="1006" t="s">
        <v>6009</v>
      </c>
      <c r="B864" s="998" t="s">
        <v>34</v>
      </c>
      <c r="C864" s="974" t="s">
        <v>6309</v>
      </c>
      <c r="D864" s="976">
        <v>7</v>
      </c>
      <c r="F864" s="237"/>
    </row>
    <row r="865" spans="1:6" ht="18" customHeight="1">
      <c r="A865" s="1006" t="s">
        <v>6010</v>
      </c>
      <c r="B865" s="998" t="s">
        <v>34</v>
      </c>
      <c r="C865" s="974" t="s">
        <v>6768</v>
      </c>
      <c r="D865" s="976">
        <v>7</v>
      </c>
      <c r="F865" s="237"/>
    </row>
    <row r="866" spans="1:6" ht="18" customHeight="1">
      <c r="A866" s="1006" t="s">
        <v>4184</v>
      </c>
      <c r="B866" s="998" t="s">
        <v>34</v>
      </c>
      <c r="C866" s="974" t="s">
        <v>4185</v>
      </c>
      <c r="D866" s="976">
        <v>7</v>
      </c>
      <c r="F866" s="237"/>
    </row>
    <row r="867" spans="1:6" ht="18" customHeight="1">
      <c r="A867" s="1006" t="s">
        <v>6011</v>
      </c>
      <c r="B867" s="998" t="s">
        <v>34</v>
      </c>
      <c r="C867" s="974" t="s">
        <v>6310</v>
      </c>
      <c r="D867" s="976">
        <v>7</v>
      </c>
      <c r="F867" s="237"/>
    </row>
    <row r="868" spans="1:6" ht="18" customHeight="1">
      <c r="A868" s="1006" t="s">
        <v>6012</v>
      </c>
      <c r="B868" s="998" t="s">
        <v>34</v>
      </c>
      <c r="C868" s="974" t="s">
        <v>6311</v>
      </c>
      <c r="D868" s="976">
        <v>7</v>
      </c>
      <c r="F868" s="237"/>
    </row>
    <row r="869" spans="1:6" ht="18" customHeight="1">
      <c r="A869" s="1006" t="s">
        <v>4186</v>
      </c>
      <c r="B869" s="998" t="s">
        <v>34</v>
      </c>
      <c r="C869" s="974" t="s">
        <v>6769</v>
      </c>
      <c r="D869" s="976">
        <v>7</v>
      </c>
      <c r="F869" s="237"/>
    </row>
    <row r="870" spans="1:6" ht="18" customHeight="1">
      <c r="A870" s="1006" t="s">
        <v>4187</v>
      </c>
      <c r="B870" s="998" t="s">
        <v>34</v>
      </c>
      <c r="C870" s="974" t="s">
        <v>4188</v>
      </c>
      <c r="D870" s="976">
        <v>7</v>
      </c>
      <c r="F870" s="237"/>
    </row>
    <row r="871" spans="1:6" ht="18" customHeight="1">
      <c r="A871" s="1006" t="s">
        <v>6013</v>
      </c>
      <c r="B871" s="998" t="s">
        <v>34</v>
      </c>
      <c r="C871" s="974" t="s">
        <v>6014</v>
      </c>
      <c r="D871" s="976">
        <v>7</v>
      </c>
      <c r="F871" s="237"/>
    </row>
    <row r="872" spans="1:6" ht="18" customHeight="1">
      <c r="A872" s="1006" t="s">
        <v>6015</v>
      </c>
      <c r="B872" s="998" t="s">
        <v>34</v>
      </c>
      <c r="C872" s="974" t="s">
        <v>6312</v>
      </c>
      <c r="D872" s="976">
        <v>7</v>
      </c>
      <c r="F872" s="237"/>
    </row>
    <row r="873" spans="1:6" ht="18" customHeight="1">
      <c r="A873" s="1006" t="s">
        <v>4189</v>
      </c>
      <c r="B873" s="998" t="s">
        <v>34</v>
      </c>
      <c r="C873" s="974" t="s">
        <v>4190</v>
      </c>
      <c r="D873" s="976">
        <v>7</v>
      </c>
      <c r="F873" s="237"/>
    </row>
    <row r="874" spans="1:6" ht="18" customHeight="1">
      <c r="A874" s="1006" t="s">
        <v>4191</v>
      </c>
      <c r="B874" s="998" t="s">
        <v>34</v>
      </c>
      <c r="C874" s="974" t="s">
        <v>4192</v>
      </c>
      <c r="D874" s="976">
        <v>7</v>
      </c>
      <c r="F874" s="237"/>
    </row>
    <row r="875" spans="1:6" ht="18" customHeight="1">
      <c r="A875" s="1006" t="s">
        <v>4193</v>
      </c>
      <c r="B875" s="998" t="s">
        <v>34</v>
      </c>
      <c r="C875" s="974" t="s">
        <v>4194</v>
      </c>
      <c r="D875" s="976">
        <v>7</v>
      </c>
      <c r="F875" s="237"/>
    </row>
    <row r="876" spans="1:6" ht="18" customHeight="1">
      <c r="A876" s="1006" t="s">
        <v>4195</v>
      </c>
      <c r="B876" s="998" t="s">
        <v>34</v>
      </c>
      <c r="C876" s="974" t="s">
        <v>6770</v>
      </c>
      <c r="D876" s="976">
        <v>7</v>
      </c>
      <c r="F876" s="237"/>
    </row>
    <row r="877" spans="1:6" ht="18" customHeight="1">
      <c r="A877" s="1006" t="s">
        <v>4196</v>
      </c>
      <c r="B877" s="998" t="s">
        <v>34</v>
      </c>
      <c r="C877" s="974" t="s">
        <v>4197</v>
      </c>
      <c r="D877" s="976">
        <v>7</v>
      </c>
      <c r="F877" s="237"/>
    </row>
    <row r="878" spans="1:6" ht="18" customHeight="1">
      <c r="A878" s="1006" t="s">
        <v>4198</v>
      </c>
      <c r="B878" s="998" t="s">
        <v>34</v>
      </c>
      <c r="C878" s="974" t="s">
        <v>4199</v>
      </c>
      <c r="D878" s="976">
        <v>7</v>
      </c>
      <c r="F878" s="237"/>
    </row>
    <row r="879" spans="1:6" ht="18" customHeight="1">
      <c r="A879" s="1006" t="s">
        <v>4200</v>
      </c>
      <c r="B879" s="998" t="s">
        <v>34</v>
      </c>
      <c r="C879" s="974" t="s">
        <v>6016</v>
      </c>
      <c r="D879" s="976">
        <v>7</v>
      </c>
      <c r="F879" s="237"/>
    </row>
    <row r="880" spans="1:6" ht="18" customHeight="1">
      <c r="A880" s="1006" t="s">
        <v>6313</v>
      </c>
      <c r="B880" s="998" t="s">
        <v>34</v>
      </c>
      <c r="C880" s="974" t="s">
        <v>4201</v>
      </c>
      <c r="D880" s="976">
        <v>7</v>
      </c>
      <c r="F880" s="237"/>
    </row>
    <row r="881" spans="1:6" ht="18" customHeight="1">
      <c r="A881" s="1006" t="s">
        <v>4202</v>
      </c>
      <c r="B881" s="998" t="s">
        <v>34</v>
      </c>
      <c r="C881" s="974" t="s">
        <v>6771</v>
      </c>
      <c r="D881" s="976">
        <v>7</v>
      </c>
      <c r="F881" s="237"/>
    </row>
    <row r="882" spans="1:6" ht="18" customHeight="1">
      <c r="A882" s="1006" t="s">
        <v>6314</v>
      </c>
      <c r="B882" s="998" t="s">
        <v>34</v>
      </c>
      <c r="C882" s="974" t="s">
        <v>6772</v>
      </c>
      <c r="D882" s="976">
        <v>7</v>
      </c>
      <c r="F882" s="237"/>
    </row>
    <row r="883" spans="1:6" ht="18" customHeight="1">
      <c r="A883" s="1006" t="s">
        <v>6615</v>
      </c>
      <c r="B883" s="998" t="s">
        <v>34</v>
      </c>
      <c r="C883" s="974" t="s">
        <v>6773</v>
      </c>
      <c r="D883" s="976">
        <v>7</v>
      </c>
      <c r="F883" s="237"/>
    </row>
    <row r="884" spans="1:6" ht="18" customHeight="1">
      <c r="A884" s="1006" t="s">
        <v>6767</v>
      </c>
      <c r="B884" s="998" t="s">
        <v>34</v>
      </c>
      <c r="C884" s="974" t="s">
        <v>6774</v>
      </c>
      <c r="D884" s="976">
        <v>7</v>
      </c>
      <c r="F884" s="237"/>
    </row>
    <row r="885" spans="1:6" ht="18" customHeight="1">
      <c r="A885" s="1006" t="s">
        <v>4203</v>
      </c>
      <c r="B885" s="998" t="s">
        <v>35</v>
      </c>
      <c r="C885" s="974" t="s">
        <v>7084</v>
      </c>
      <c r="D885" s="976">
        <v>1</v>
      </c>
      <c r="F885" s="237"/>
    </row>
    <row r="886" spans="1:6" ht="18" customHeight="1">
      <c r="A886" s="1006" t="s">
        <v>1080</v>
      </c>
      <c r="B886" s="998" t="s">
        <v>35</v>
      </c>
      <c r="C886" s="974" t="s">
        <v>1081</v>
      </c>
      <c r="D886" s="976">
        <v>2</v>
      </c>
      <c r="F886" s="237"/>
    </row>
    <row r="887" spans="1:6" ht="18" customHeight="1">
      <c r="A887" s="1000" t="s">
        <v>1082</v>
      </c>
      <c r="B887" s="978" t="s">
        <v>35</v>
      </c>
      <c r="C887" s="978" t="s">
        <v>1083</v>
      </c>
      <c r="D887" s="241">
        <v>3</v>
      </c>
      <c r="F887" s="237"/>
    </row>
    <row r="888" spans="1:6" ht="18" customHeight="1">
      <c r="A888" s="1002" t="s">
        <v>1084</v>
      </c>
      <c r="B888" s="998" t="s">
        <v>35</v>
      </c>
      <c r="C888" s="998" t="s">
        <v>1085</v>
      </c>
      <c r="D888" s="241">
        <v>3</v>
      </c>
      <c r="F888" s="237"/>
    </row>
    <row r="889" spans="1:6" ht="18" customHeight="1">
      <c r="A889" s="1002" t="s">
        <v>1086</v>
      </c>
      <c r="B889" s="998" t="s">
        <v>35</v>
      </c>
      <c r="C889" s="998" t="s">
        <v>1087</v>
      </c>
      <c r="D889" s="241">
        <v>3</v>
      </c>
      <c r="F889" s="237"/>
    </row>
    <row r="890" spans="1:6" ht="18" customHeight="1">
      <c r="A890" s="1002" t="s">
        <v>1088</v>
      </c>
      <c r="B890" s="998" t="s">
        <v>35</v>
      </c>
      <c r="C890" s="998" t="s">
        <v>1089</v>
      </c>
      <c r="D890" s="241">
        <v>3</v>
      </c>
      <c r="F890" s="237"/>
    </row>
    <row r="891" spans="1:6" ht="18" customHeight="1">
      <c r="A891" s="1002" t="s">
        <v>1090</v>
      </c>
      <c r="B891" s="998" t="s">
        <v>35</v>
      </c>
      <c r="C891" s="998" t="s">
        <v>1091</v>
      </c>
      <c r="D891" s="241">
        <v>3</v>
      </c>
      <c r="F891" s="237"/>
    </row>
    <row r="892" spans="1:6" ht="18" customHeight="1">
      <c r="A892" s="1002" t="s">
        <v>1092</v>
      </c>
      <c r="B892" s="998" t="s">
        <v>35</v>
      </c>
      <c r="C892" s="998" t="s">
        <v>1093</v>
      </c>
      <c r="D892" s="241">
        <v>3</v>
      </c>
      <c r="F892" s="237"/>
    </row>
    <row r="893" spans="1:6" ht="18" customHeight="1">
      <c r="A893" s="1002" t="s">
        <v>1094</v>
      </c>
      <c r="B893" s="998" t="s">
        <v>35</v>
      </c>
      <c r="C893" s="998" t="s">
        <v>1095</v>
      </c>
      <c r="D893" s="241">
        <v>3</v>
      </c>
      <c r="F893" s="237"/>
    </row>
    <row r="894" spans="1:6" ht="18" customHeight="1">
      <c r="A894" s="1002" t="s">
        <v>1096</v>
      </c>
      <c r="B894" s="998" t="s">
        <v>35</v>
      </c>
      <c r="C894" s="998" t="s">
        <v>1097</v>
      </c>
      <c r="D894" s="241">
        <v>3</v>
      </c>
      <c r="F894" s="237"/>
    </row>
    <row r="895" spans="1:6" ht="18" customHeight="1">
      <c r="A895" s="1002" t="s">
        <v>1098</v>
      </c>
      <c r="B895" s="998" t="s">
        <v>35</v>
      </c>
      <c r="C895" s="998" t="s">
        <v>1099</v>
      </c>
      <c r="D895" s="241">
        <v>3</v>
      </c>
      <c r="F895" s="237"/>
    </row>
    <row r="896" spans="1:6" ht="18" customHeight="1">
      <c r="A896" s="1002" t="s">
        <v>1100</v>
      </c>
      <c r="B896" s="998" t="s">
        <v>35</v>
      </c>
      <c r="C896" s="998" t="s">
        <v>1101</v>
      </c>
      <c r="D896" s="241">
        <v>3</v>
      </c>
      <c r="F896" s="237"/>
    </row>
    <row r="897" spans="1:6" ht="18" customHeight="1">
      <c r="A897" s="1002" t="s">
        <v>1102</v>
      </c>
      <c r="B897" s="998" t="s">
        <v>35</v>
      </c>
      <c r="C897" s="998" t="s">
        <v>1103</v>
      </c>
      <c r="D897" s="241">
        <v>3</v>
      </c>
      <c r="F897" s="237"/>
    </row>
    <row r="898" spans="1:6" ht="18" customHeight="1">
      <c r="A898" s="1002" t="s">
        <v>1104</v>
      </c>
      <c r="B898" s="998" t="s">
        <v>35</v>
      </c>
      <c r="C898" s="998" t="s">
        <v>1105</v>
      </c>
      <c r="D898" s="241">
        <v>3</v>
      </c>
      <c r="F898" s="237"/>
    </row>
    <row r="899" spans="1:6" ht="18" customHeight="1">
      <c r="A899" s="1002" t="s">
        <v>1106</v>
      </c>
      <c r="B899" s="998" t="s">
        <v>35</v>
      </c>
      <c r="C899" s="998" t="s">
        <v>1107</v>
      </c>
      <c r="D899" s="241">
        <v>3</v>
      </c>
      <c r="F899" s="237"/>
    </row>
    <row r="900" spans="1:6" ht="18" customHeight="1">
      <c r="A900" s="1002" t="s">
        <v>1108</v>
      </c>
      <c r="B900" s="998" t="s">
        <v>35</v>
      </c>
      <c r="C900" s="998" t="s">
        <v>1109</v>
      </c>
      <c r="D900" s="241">
        <v>3</v>
      </c>
      <c r="F900" s="237"/>
    </row>
    <row r="901" spans="1:6" ht="18" customHeight="1">
      <c r="A901" s="1002" t="s">
        <v>1110</v>
      </c>
      <c r="B901" s="998" t="s">
        <v>35</v>
      </c>
      <c r="C901" s="998" t="s">
        <v>1111</v>
      </c>
      <c r="D901" s="241">
        <v>3</v>
      </c>
      <c r="F901" s="237"/>
    </row>
    <row r="902" spans="1:6" ht="18" customHeight="1">
      <c r="A902" s="1002" t="s">
        <v>1112</v>
      </c>
      <c r="B902" s="998" t="s">
        <v>35</v>
      </c>
      <c r="C902" s="998" t="s">
        <v>1113</v>
      </c>
      <c r="D902" s="241">
        <v>3</v>
      </c>
      <c r="F902" s="237"/>
    </row>
    <row r="903" spans="1:6" ht="18" customHeight="1">
      <c r="A903" s="1002" t="s">
        <v>1114</v>
      </c>
      <c r="B903" s="998" t="s">
        <v>35</v>
      </c>
      <c r="C903" s="998" t="s">
        <v>1115</v>
      </c>
      <c r="D903" s="241">
        <v>3</v>
      </c>
      <c r="F903" s="237"/>
    </row>
    <row r="904" spans="1:6" ht="18" customHeight="1">
      <c r="A904" s="1002" t="s">
        <v>1116</v>
      </c>
      <c r="B904" s="998" t="s">
        <v>35</v>
      </c>
      <c r="C904" s="998" t="s">
        <v>1117</v>
      </c>
      <c r="D904" s="241">
        <v>3</v>
      </c>
      <c r="F904" s="237"/>
    </row>
    <row r="905" spans="1:6" ht="18" customHeight="1">
      <c r="A905" s="1002" t="s">
        <v>1118</v>
      </c>
      <c r="B905" s="998" t="s">
        <v>35</v>
      </c>
      <c r="C905" s="998" t="s">
        <v>1119</v>
      </c>
      <c r="D905" s="241">
        <v>3</v>
      </c>
      <c r="F905" s="237"/>
    </row>
    <row r="906" spans="1:6" ht="18" customHeight="1">
      <c r="A906" s="1002" t="s">
        <v>1120</v>
      </c>
      <c r="B906" s="998" t="s">
        <v>35</v>
      </c>
      <c r="C906" s="998" t="s">
        <v>1121</v>
      </c>
      <c r="D906" s="241">
        <v>3</v>
      </c>
      <c r="F906" s="237"/>
    </row>
    <row r="907" spans="1:6" ht="18" customHeight="1">
      <c r="A907" s="1002" t="s">
        <v>1122</v>
      </c>
      <c r="B907" s="998" t="s">
        <v>35</v>
      </c>
      <c r="C907" s="998" t="s">
        <v>1123</v>
      </c>
      <c r="D907" s="241">
        <v>3</v>
      </c>
      <c r="F907" s="237"/>
    </row>
    <row r="908" spans="1:6" ht="18" customHeight="1">
      <c r="A908" s="1002" t="s">
        <v>1124</v>
      </c>
      <c r="B908" s="998" t="s">
        <v>35</v>
      </c>
      <c r="C908" s="998" t="s">
        <v>1125</v>
      </c>
      <c r="D908" s="241">
        <v>3</v>
      </c>
      <c r="F908" s="237"/>
    </row>
    <row r="909" spans="1:6" ht="18" customHeight="1">
      <c r="A909" s="1002" t="s">
        <v>1126</v>
      </c>
      <c r="B909" s="998" t="s">
        <v>35</v>
      </c>
      <c r="C909" s="998" t="s">
        <v>1127</v>
      </c>
      <c r="D909" s="241">
        <v>3</v>
      </c>
      <c r="F909" s="237"/>
    </row>
    <row r="910" spans="1:6" ht="18" customHeight="1">
      <c r="A910" s="1002" t="s">
        <v>1128</v>
      </c>
      <c r="B910" s="998" t="s">
        <v>35</v>
      </c>
      <c r="C910" s="998" t="s">
        <v>1129</v>
      </c>
      <c r="D910" s="241">
        <v>3</v>
      </c>
      <c r="F910" s="237"/>
    </row>
    <row r="911" spans="1:6" ht="18" customHeight="1">
      <c r="A911" s="1002" t="s">
        <v>1130</v>
      </c>
      <c r="B911" s="998" t="s">
        <v>35</v>
      </c>
      <c r="C911" s="998" t="s">
        <v>1131</v>
      </c>
      <c r="D911" s="241">
        <v>3</v>
      </c>
      <c r="F911" s="237"/>
    </row>
    <row r="912" spans="1:6" ht="18" customHeight="1">
      <c r="A912" s="1002" t="s">
        <v>1132</v>
      </c>
      <c r="B912" s="998" t="s">
        <v>35</v>
      </c>
      <c r="C912" s="998" t="s">
        <v>1133</v>
      </c>
      <c r="D912" s="241">
        <v>3</v>
      </c>
      <c r="F912" s="237"/>
    </row>
    <row r="913" spans="1:6" ht="18" customHeight="1">
      <c r="A913" s="1002" t="s">
        <v>1134</v>
      </c>
      <c r="B913" s="998" t="s">
        <v>35</v>
      </c>
      <c r="C913" s="998" t="s">
        <v>1135</v>
      </c>
      <c r="D913" s="241">
        <v>3</v>
      </c>
      <c r="F913" s="237"/>
    </row>
    <row r="914" spans="1:6" ht="18" customHeight="1">
      <c r="A914" s="1002" t="s">
        <v>1136</v>
      </c>
      <c r="B914" s="998" t="s">
        <v>35</v>
      </c>
      <c r="C914" s="998" t="s">
        <v>1137</v>
      </c>
      <c r="D914" s="241">
        <v>3</v>
      </c>
      <c r="F914" s="237"/>
    </row>
    <row r="915" spans="1:6" ht="18" customHeight="1">
      <c r="A915" s="1002" t="s">
        <v>1138</v>
      </c>
      <c r="B915" s="998" t="s">
        <v>35</v>
      </c>
      <c r="C915" s="998" t="s">
        <v>1139</v>
      </c>
      <c r="D915" s="241">
        <v>3</v>
      </c>
      <c r="F915" s="237"/>
    </row>
    <row r="916" spans="1:6" ht="18" customHeight="1">
      <c r="A916" s="1002" t="s">
        <v>1140</v>
      </c>
      <c r="B916" s="998" t="s">
        <v>35</v>
      </c>
      <c r="C916" s="998" t="s">
        <v>1141</v>
      </c>
      <c r="D916" s="241">
        <v>3</v>
      </c>
      <c r="F916" s="237"/>
    </row>
    <row r="917" spans="1:6" ht="18" customHeight="1">
      <c r="A917" s="1002" t="s">
        <v>1142</v>
      </c>
      <c r="B917" s="998" t="s">
        <v>35</v>
      </c>
      <c r="C917" s="998" t="s">
        <v>1143</v>
      </c>
      <c r="D917" s="241">
        <v>3</v>
      </c>
      <c r="F917" s="237"/>
    </row>
    <row r="918" spans="1:6" ht="18" customHeight="1">
      <c r="A918" s="1002" t="s">
        <v>1144</v>
      </c>
      <c r="B918" s="998" t="s">
        <v>35</v>
      </c>
      <c r="C918" s="998" t="s">
        <v>1145</v>
      </c>
      <c r="D918" s="241">
        <v>3</v>
      </c>
      <c r="F918" s="237"/>
    </row>
    <row r="919" spans="1:6" ht="18" customHeight="1">
      <c r="A919" s="1002" t="s">
        <v>1146</v>
      </c>
      <c r="B919" s="998" t="s">
        <v>35</v>
      </c>
      <c r="C919" s="998" t="s">
        <v>1147</v>
      </c>
      <c r="D919" s="241">
        <v>3</v>
      </c>
      <c r="F919" s="237"/>
    </row>
    <row r="920" spans="1:6" ht="18" customHeight="1">
      <c r="A920" s="1002" t="s">
        <v>1148</v>
      </c>
      <c r="B920" s="998" t="s">
        <v>35</v>
      </c>
      <c r="C920" s="998" t="s">
        <v>1149</v>
      </c>
      <c r="D920" s="241">
        <v>3</v>
      </c>
      <c r="F920" s="237"/>
    </row>
    <row r="921" spans="1:6" ht="18" customHeight="1">
      <c r="A921" s="1002" t="s">
        <v>1150</v>
      </c>
      <c r="B921" s="998" t="s">
        <v>35</v>
      </c>
      <c r="C921" s="998" t="s">
        <v>1151</v>
      </c>
      <c r="D921" s="241">
        <v>3</v>
      </c>
      <c r="F921" s="237"/>
    </row>
    <row r="922" spans="1:6" ht="18" customHeight="1">
      <c r="A922" s="1002" t="s">
        <v>1152</v>
      </c>
      <c r="B922" s="998" t="s">
        <v>35</v>
      </c>
      <c r="C922" s="998" t="s">
        <v>1153</v>
      </c>
      <c r="D922" s="241">
        <v>3</v>
      </c>
      <c r="F922" s="237"/>
    </row>
    <row r="923" spans="1:6" ht="18" customHeight="1">
      <c r="A923" s="1002" t="s">
        <v>1154</v>
      </c>
      <c r="B923" s="998" t="s">
        <v>35</v>
      </c>
      <c r="C923" s="998" t="s">
        <v>1155</v>
      </c>
      <c r="D923" s="241">
        <v>3</v>
      </c>
      <c r="F923" s="237"/>
    </row>
    <row r="924" spans="1:6" ht="18" customHeight="1">
      <c r="A924" s="1002" t="s">
        <v>1156</v>
      </c>
      <c r="B924" s="998" t="s">
        <v>35</v>
      </c>
      <c r="C924" s="998" t="s">
        <v>1157</v>
      </c>
      <c r="D924" s="241">
        <v>3</v>
      </c>
      <c r="F924" s="237"/>
    </row>
    <row r="925" spans="1:6" ht="18" customHeight="1">
      <c r="A925" s="1002" t="s">
        <v>6507</v>
      </c>
      <c r="B925" s="998" t="s">
        <v>35</v>
      </c>
      <c r="C925" s="998" t="s">
        <v>6508</v>
      </c>
      <c r="D925" s="241">
        <v>3</v>
      </c>
      <c r="F925" s="237"/>
    </row>
    <row r="926" spans="1:6" ht="18" customHeight="1">
      <c r="A926" s="1002" t="s">
        <v>1158</v>
      </c>
      <c r="B926" s="998" t="s">
        <v>35</v>
      </c>
      <c r="C926" s="998" t="s">
        <v>1159</v>
      </c>
      <c r="D926" s="241">
        <v>5</v>
      </c>
      <c r="F926" s="237"/>
    </row>
    <row r="927" spans="1:6" ht="18" customHeight="1">
      <c r="A927" s="1002" t="s">
        <v>1160</v>
      </c>
      <c r="B927" s="998" t="s">
        <v>35</v>
      </c>
      <c r="C927" s="998" t="s">
        <v>1161</v>
      </c>
      <c r="D927" s="241">
        <v>5</v>
      </c>
      <c r="F927" s="237"/>
    </row>
    <row r="928" spans="1:6" ht="18" customHeight="1">
      <c r="A928" s="1002" t="s">
        <v>1162</v>
      </c>
      <c r="B928" s="998" t="s">
        <v>35</v>
      </c>
      <c r="C928" s="998" t="s">
        <v>1163</v>
      </c>
      <c r="D928" s="241">
        <v>5</v>
      </c>
      <c r="F928" s="237"/>
    </row>
    <row r="929" spans="1:6" ht="18" customHeight="1">
      <c r="A929" s="1002" t="s">
        <v>1164</v>
      </c>
      <c r="B929" s="998" t="s">
        <v>35</v>
      </c>
      <c r="C929" s="998" t="s">
        <v>1165</v>
      </c>
      <c r="D929" s="241">
        <v>5</v>
      </c>
      <c r="F929" s="237"/>
    </row>
    <row r="930" spans="1:6" ht="18" customHeight="1">
      <c r="A930" s="1002" t="s">
        <v>1166</v>
      </c>
      <c r="B930" s="998" t="s">
        <v>35</v>
      </c>
      <c r="C930" s="998" t="s">
        <v>1167</v>
      </c>
      <c r="D930" s="241">
        <v>5</v>
      </c>
      <c r="F930" s="237"/>
    </row>
    <row r="931" spans="1:6" ht="18" customHeight="1">
      <c r="A931" s="1002" t="s">
        <v>1168</v>
      </c>
      <c r="B931" s="998" t="s">
        <v>35</v>
      </c>
      <c r="C931" s="998" t="s">
        <v>1169</v>
      </c>
      <c r="D931" s="241">
        <v>5</v>
      </c>
      <c r="F931" s="237"/>
    </row>
    <row r="932" spans="1:6" ht="18" customHeight="1">
      <c r="A932" s="1002" t="s">
        <v>1170</v>
      </c>
      <c r="B932" s="998" t="s">
        <v>35</v>
      </c>
      <c r="C932" s="998" t="s">
        <v>1171</v>
      </c>
      <c r="D932" s="241">
        <v>5</v>
      </c>
      <c r="F932" s="237"/>
    </row>
    <row r="933" spans="1:6" ht="18" customHeight="1">
      <c r="A933" s="1002" t="s">
        <v>1172</v>
      </c>
      <c r="B933" s="998" t="s">
        <v>35</v>
      </c>
      <c r="C933" s="998" t="s">
        <v>1173</v>
      </c>
      <c r="D933" s="241">
        <v>5</v>
      </c>
      <c r="F933" s="237"/>
    </row>
    <row r="934" spans="1:6" ht="18" customHeight="1">
      <c r="A934" s="1002" t="s">
        <v>1174</v>
      </c>
      <c r="B934" s="998" t="s">
        <v>35</v>
      </c>
      <c r="C934" s="998" t="s">
        <v>1175</v>
      </c>
      <c r="D934" s="241">
        <v>5</v>
      </c>
      <c r="F934" s="237"/>
    </row>
    <row r="935" spans="1:6" ht="18" customHeight="1">
      <c r="A935" s="1002" t="s">
        <v>1176</v>
      </c>
      <c r="B935" s="998" t="s">
        <v>35</v>
      </c>
      <c r="C935" s="998" t="s">
        <v>1177</v>
      </c>
      <c r="D935" s="241">
        <v>5</v>
      </c>
      <c r="F935" s="237"/>
    </row>
    <row r="936" spans="1:6" ht="18" customHeight="1">
      <c r="A936" s="1002" t="s">
        <v>1178</v>
      </c>
      <c r="B936" s="998" t="s">
        <v>35</v>
      </c>
      <c r="C936" s="998" t="s">
        <v>1179</v>
      </c>
      <c r="D936" s="241">
        <v>5</v>
      </c>
      <c r="F936" s="237"/>
    </row>
    <row r="937" spans="1:6" ht="18" customHeight="1">
      <c r="A937" s="1002" t="s">
        <v>1180</v>
      </c>
      <c r="B937" s="998" t="s">
        <v>35</v>
      </c>
      <c r="C937" s="998" t="s">
        <v>1181</v>
      </c>
      <c r="D937" s="241">
        <v>5</v>
      </c>
      <c r="F937" s="237"/>
    </row>
    <row r="938" spans="1:6" ht="18" customHeight="1">
      <c r="A938" s="1002" t="s">
        <v>1182</v>
      </c>
      <c r="B938" s="998" t="s">
        <v>35</v>
      </c>
      <c r="C938" s="998" t="s">
        <v>1183</v>
      </c>
      <c r="D938" s="241">
        <v>5</v>
      </c>
      <c r="F938" s="237"/>
    </row>
    <row r="939" spans="1:6" ht="18" customHeight="1">
      <c r="A939" s="1002" t="s">
        <v>1184</v>
      </c>
      <c r="B939" s="998" t="s">
        <v>35</v>
      </c>
      <c r="C939" s="998" t="s">
        <v>1185</v>
      </c>
      <c r="D939" s="241">
        <v>5</v>
      </c>
      <c r="F939" s="237"/>
    </row>
    <row r="940" spans="1:6" ht="18" customHeight="1">
      <c r="A940" s="1002" t="s">
        <v>1186</v>
      </c>
      <c r="B940" s="998" t="s">
        <v>35</v>
      </c>
      <c r="C940" s="998" t="s">
        <v>1187</v>
      </c>
      <c r="D940" s="241">
        <v>5</v>
      </c>
      <c r="F940" s="237"/>
    </row>
    <row r="941" spans="1:6" ht="18" customHeight="1">
      <c r="A941" s="1002" t="s">
        <v>1188</v>
      </c>
      <c r="B941" s="998" t="s">
        <v>35</v>
      </c>
      <c r="C941" s="998" t="s">
        <v>1189</v>
      </c>
      <c r="D941" s="241">
        <v>5</v>
      </c>
      <c r="F941" s="237"/>
    </row>
    <row r="942" spans="1:6" ht="18" customHeight="1">
      <c r="A942" s="1002" t="s">
        <v>1190</v>
      </c>
      <c r="B942" s="998" t="s">
        <v>35</v>
      </c>
      <c r="C942" s="998" t="s">
        <v>632</v>
      </c>
      <c r="D942" s="241">
        <v>5</v>
      </c>
      <c r="F942" s="237"/>
    </row>
    <row r="943" spans="1:6" ht="18" customHeight="1">
      <c r="A943" s="1002" t="s">
        <v>1191</v>
      </c>
      <c r="B943" s="998" t="s">
        <v>35</v>
      </c>
      <c r="C943" s="998" t="s">
        <v>1192</v>
      </c>
      <c r="D943" s="241">
        <v>5</v>
      </c>
      <c r="F943" s="237"/>
    </row>
    <row r="944" spans="1:6" ht="18" customHeight="1">
      <c r="A944" s="1002" t="s">
        <v>1193</v>
      </c>
      <c r="B944" s="998" t="s">
        <v>35</v>
      </c>
      <c r="C944" s="998" t="s">
        <v>1194</v>
      </c>
      <c r="D944" s="241">
        <v>5</v>
      </c>
      <c r="F944" s="237"/>
    </row>
    <row r="945" spans="1:6" ht="18" customHeight="1">
      <c r="A945" s="1002" t="s">
        <v>1195</v>
      </c>
      <c r="B945" s="998" t="s">
        <v>35</v>
      </c>
      <c r="C945" s="998" t="s">
        <v>1196</v>
      </c>
      <c r="D945" s="241">
        <v>5</v>
      </c>
      <c r="F945" s="237"/>
    </row>
    <row r="946" spans="1:6" ht="18" customHeight="1">
      <c r="A946" s="1002" t="s">
        <v>1197</v>
      </c>
      <c r="B946" s="998" t="s">
        <v>35</v>
      </c>
      <c r="C946" s="998" t="s">
        <v>1198</v>
      </c>
      <c r="D946" s="241">
        <v>5</v>
      </c>
      <c r="F946" s="237"/>
    </row>
    <row r="947" spans="1:6" ht="18" customHeight="1">
      <c r="A947" s="1002" t="s">
        <v>1199</v>
      </c>
      <c r="B947" s="998" t="s">
        <v>35</v>
      </c>
      <c r="C947" s="998" t="s">
        <v>1200</v>
      </c>
      <c r="D947" s="241">
        <v>5</v>
      </c>
      <c r="F947" s="237"/>
    </row>
    <row r="948" spans="1:6" ht="18" customHeight="1">
      <c r="A948" s="1002" t="s">
        <v>1201</v>
      </c>
      <c r="B948" s="998" t="s">
        <v>35</v>
      </c>
      <c r="C948" s="998" t="s">
        <v>1202</v>
      </c>
      <c r="D948" s="241">
        <v>5</v>
      </c>
      <c r="F948" s="237"/>
    </row>
    <row r="949" spans="1:6" ht="18" customHeight="1">
      <c r="A949" s="1002" t="s">
        <v>6315</v>
      </c>
      <c r="B949" s="998" t="s">
        <v>35</v>
      </c>
      <c r="C949" s="998" t="s">
        <v>4204</v>
      </c>
      <c r="D949" s="241">
        <v>7</v>
      </c>
      <c r="F949" s="237"/>
    </row>
    <row r="950" spans="1:6" ht="18" customHeight="1">
      <c r="A950" s="1002" t="s">
        <v>4205</v>
      </c>
      <c r="B950" s="998" t="s">
        <v>35</v>
      </c>
      <c r="C950" s="998" t="s">
        <v>6620</v>
      </c>
      <c r="D950" s="241">
        <v>7</v>
      </c>
      <c r="F950" s="237"/>
    </row>
    <row r="951" spans="1:6" ht="18" customHeight="1">
      <c r="A951" s="1002" t="s">
        <v>4206</v>
      </c>
      <c r="B951" s="998" t="s">
        <v>35</v>
      </c>
      <c r="C951" s="998" t="s">
        <v>4207</v>
      </c>
      <c r="D951" s="241">
        <v>7</v>
      </c>
      <c r="F951" s="237"/>
    </row>
    <row r="952" spans="1:6" ht="18" customHeight="1">
      <c r="A952" s="1006" t="s">
        <v>4208</v>
      </c>
      <c r="B952" s="998" t="s">
        <v>35</v>
      </c>
      <c r="C952" s="972" t="s">
        <v>4209</v>
      </c>
      <c r="D952" s="976">
        <v>7</v>
      </c>
      <c r="F952" s="237"/>
    </row>
    <row r="953" spans="1:6" ht="18" customHeight="1">
      <c r="A953" s="1006" t="s">
        <v>6017</v>
      </c>
      <c r="B953" s="998" t="s">
        <v>35</v>
      </c>
      <c r="C953" s="972" t="s">
        <v>6776</v>
      </c>
      <c r="D953" s="976">
        <v>7</v>
      </c>
      <c r="F953" s="237"/>
    </row>
    <row r="954" spans="1:6" ht="18" customHeight="1">
      <c r="A954" s="1006" t="s">
        <v>4210</v>
      </c>
      <c r="B954" s="998" t="s">
        <v>35</v>
      </c>
      <c r="C954" s="972" t="s">
        <v>4211</v>
      </c>
      <c r="D954" s="976">
        <v>7</v>
      </c>
      <c r="F954" s="237"/>
    </row>
    <row r="955" spans="1:6" ht="18" customHeight="1">
      <c r="A955" s="1006" t="s">
        <v>4212</v>
      </c>
      <c r="B955" s="998" t="s">
        <v>35</v>
      </c>
      <c r="C955" s="972" t="s">
        <v>4213</v>
      </c>
      <c r="D955" s="976">
        <v>7</v>
      </c>
      <c r="F955" s="237"/>
    </row>
    <row r="956" spans="1:6" ht="18" customHeight="1">
      <c r="A956" s="1006" t="s">
        <v>4214</v>
      </c>
      <c r="B956" s="998" t="s">
        <v>35</v>
      </c>
      <c r="C956" s="972" t="s">
        <v>4215</v>
      </c>
      <c r="D956" s="976">
        <v>7</v>
      </c>
      <c r="F956" s="237"/>
    </row>
    <row r="957" spans="1:6" ht="18" customHeight="1">
      <c r="A957" s="1006" t="s">
        <v>4216</v>
      </c>
      <c r="B957" s="998" t="s">
        <v>35</v>
      </c>
      <c r="C957" s="972" t="s">
        <v>4217</v>
      </c>
      <c r="D957" s="976">
        <v>7</v>
      </c>
      <c r="F957" s="237"/>
    </row>
    <row r="958" spans="1:6" ht="18" customHeight="1">
      <c r="A958" s="1006" t="s">
        <v>4218</v>
      </c>
      <c r="B958" s="998" t="s">
        <v>35</v>
      </c>
      <c r="C958" s="972" t="s">
        <v>4219</v>
      </c>
      <c r="D958" s="976">
        <v>7</v>
      </c>
      <c r="F958" s="237"/>
    </row>
    <row r="959" spans="1:6" ht="18" customHeight="1">
      <c r="A959" s="1006" t="s">
        <v>4220</v>
      </c>
      <c r="B959" s="998" t="s">
        <v>35</v>
      </c>
      <c r="C959" s="972" t="s">
        <v>4221</v>
      </c>
      <c r="D959" s="976">
        <v>7</v>
      </c>
      <c r="F959" s="237"/>
    </row>
    <row r="960" spans="1:6" ht="18" customHeight="1">
      <c r="A960" s="1006" t="s">
        <v>4222</v>
      </c>
      <c r="B960" s="998" t="s">
        <v>35</v>
      </c>
      <c r="C960" s="972" t="s">
        <v>4223</v>
      </c>
      <c r="D960" s="976">
        <v>7</v>
      </c>
      <c r="F960" s="237"/>
    </row>
    <row r="961" spans="1:6" ht="18" customHeight="1">
      <c r="A961" s="1006" t="s">
        <v>4224</v>
      </c>
      <c r="B961" s="998" t="s">
        <v>35</v>
      </c>
      <c r="C961" s="972" t="s">
        <v>4225</v>
      </c>
      <c r="D961" s="976">
        <v>7</v>
      </c>
      <c r="F961" s="237"/>
    </row>
    <row r="962" spans="1:6" ht="18" customHeight="1">
      <c r="A962" s="1006" t="s">
        <v>4226</v>
      </c>
      <c r="B962" s="998" t="s">
        <v>35</v>
      </c>
      <c r="C962" s="972" t="s">
        <v>4227</v>
      </c>
      <c r="D962" s="976">
        <v>7</v>
      </c>
      <c r="F962" s="237"/>
    </row>
    <row r="963" spans="1:6" ht="18" customHeight="1">
      <c r="A963" s="1006" t="s">
        <v>4228</v>
      </c>
      <c r="B963" s="998" t="s">
        <v>35</v>
      </c>
      <c r="C963" s="972" t="s">
        <v>4229</v>
      </c>
      <c r="D963" s="976">
        <v>7</v>
      </c>
      <c r="F963" s="237"/>
    </row>
    <row r="964" spans="1:6" ht="18" customHeight="1">
      <c r="A964" s="1006" t="s">
        <v>4230</v>
      </c>
      <c r="B964" s="998" t="s">
        <v>35</v>
      </c>
      <c r="C964" s="972" t="s">
        <v>4231</v>
      </c>
      <c r="D964" s="976">
        <v>7</v>
      </c>
      <c r="F964" s="237"/>
    </row>
    <row r="965" spans="1:6" ht="18" customHeight="1">
      <c r="A965" s="1006" t="s">
        <v>4232</v>
      </c>
      <c r="B965" s="998" t="s">
        <v>35</v>
      </c>
      <c r="C965" s="972" t="s">
        <v>6777</v>
      </c>
      <c r="D965" s="976">
        <v>7</v>
      </c>
      <c r="F965" s="237"/>
    </row>
    <row r="966" spans="1:6" ht="18" customHeight="1">
      <c r="A966" s="1006" t="s">
        <v>4233</v>
      </c>
      <c r="B966" s="998" t="s">
        <v>35</v>
      </c>
      <c r="C966" s="972" t="s">
        <v>4234</v>
      </c>
      <c r="D966" s="976">
        <v>7</v>
      </c>
      <c r="F966" s="237"/>
    </row>
    <row r="967" spans="1:6" ht="18" customHeight="1">
      <c r="A967" s="1006" t="s">
        <v>4235</v>
      </c>
      <c r="B967" s="998" t="s">
        <v>35</v>
      </c>
      <c r="C967" s="972" t="s">
        <v>6778</v>
      </c>
      <c r="D967" s="976">
        <v>7</v>
      </c>
      <c r="F967" s="237"/>
    </row>
    <row r="968" spans="1:6" ht="18" customHeight="1">
      <c r="A968" s="1006" t="s">
        <v>4236</v>
      </c>
      <c r="B968" s="998" t="s">
        <v>35</v>
      </c>
      <c r="C968" s="972" t="s">
        <v>4237</v>
      </c>
      <c r="D968" s="976">
        <v>7</v>
      </c>
      <c r="F968" s="237"/>
    </row>
    <row r="969" spans="1:6" ht="18" customHeight="1">
      <c r="A969" s="1006" t="s">
        <v>4238</v>
      </c>
      <c r="B969" s="998" t="s">
        <v>35</v>
      </c>
      <c r="C969" s="972" t="s">
        <v>7135</v>
      </c>
      <c r="D969" s="976">
        <v>7</v>
      </c>
      <c r="F969" s="237"/>
    </row>
    <row r="970" spans="1:6" ht="18" customHeight="1">
      <c r="A970" s="1006" t="s">
        <v>4239</v>
      </c>
      <c r="B970" s="998" t="s">
        <v>35</v>
      </c>
      <c r="C970" s="972" t="s">
        <v>6779</v>
      </c>
      <c r="D970" s="976">
        <v>7</v>
      </c>
      <c r="F970" s="237"/>
    </row>
    <row r="971" spans="1:6" ht="18" customHeight="1">
      <c r="A971" s="1006" t="s">
        <v>4240</v>
      </c>
      <c r="B971" s="998" t="s">
        <v>35</v>
      </c>
      <c r="C971" s="972" t="s">
        <v>7136</v>
      </c>
      <c r="D971" s="976">
        <v>7</v>
      </c>
      <c r="F971" s="237"/>
    </row>
    <row r="972" spans="1:6" ht="18" customHeight="1">
      <c r="A972" s="1006" t="s">
        <v>4241</v>
      </c>
      <c r="B972" s="998" t="s">
        <v>35</v>
      </c>
      <c r="C972" s="972" t="s">
        <v>4242</v>
      </c>
      <c r="D972" s="976">
        <v>7</v>
      </c>
      <c r="F972" s="237"/>
    </row>
    <row r="973" spans="1:6" ht="18" customHeight="1">
      <c r="A973" s="1006" t="s">
        <v>4243</v>
      </c>
      <c r="B973" s="998" t="s">
        <v>35</v>
      </c>
      <c r="C973" s="972" t="s">
        <v>4244</v>
      </c>
      <c r="D973" s="976">
        <v>7</v>
      </c>
      <c r="F973" s="237"/>
    </row>
    <row r="974" spans="1:6" ht="18" customHeight="1">
      <c r="A974" s="1006" t="s">
        <v>4245</v>
      </c>
      <c r="B974" s="998" t="s">
        <v>35</v>
      </c>
      <c r="C974" s="972" t="s">
        <v>6780</v>
      </c>
      <c r="D974" s="976">
        <v>7</v>
      </c>
      <c r="F974" s="237"/>
    </row>
    <row r="975" spans="1:6" ht="18" customHeight="1">
      <c r="A975" s="1006" t="s">
        <v>4246</v>
      </c>
      <c r="B975" s="998" t="s">
        <v>35</v>
      </c>
      <c r="C975" s="972" t="s">
        <v>6781</v>
      </c>
      <c r="D975" s="976">
        <v>7</v>
      </c>
      <c r="F975" s="237"/>
    </row>
    <row r="976" spans="1:6" ht="18" customHeight="1">
      <c r="A976" s="1006" t="s">
        <v>4247</v>
      </c>
      <c r="B976" s="998" t="s">
        <v>35</v>
      </c>
      <c r="C976" s="972" t="s">
        <v>6782</v>
      </c>
      <c r="D976" s="976">
        <v>7</v>
      </c>
      <c r="F976" s="237"/>
    </row>
    <row r="977" spans="1:6" ht="18" customHeight="1">
      <c r="A977" s="1006" t="s">
        <v>4248</v>
      </c>
      <c r="B977" s="998" t="s">
        <v>35</v>
      </c>
      <c r="C977" s="972" t="s">
        <v>4249</v>
      </c>
      <c r="D977" s="976">
        <v>7</v>
      </c>
      <c r="F977" s="237"/>
    </row>
    <row r="978" spans="1:6" ht="18" customHeight="1">
      <c r="A978" s="1006" t="s">
        <v>4250</v>
      </c>
      <c r="B978" s="998" t="s">
        <v>35</v>
      </c>
      <c r="C978" s="972" t="s">
        <v>4251</v>
      </c>
      <c r="D978" s="976">
        <v>7</v>
      </c>
      <c r="F978" s="237"/>
    </row>
    <row r="979" spans="1:6" ht="18" customHeight="1">
      <c r="A979" s="1006" t="s">
        <v>4252</v>
      </c>
      <c r="B979" s="998" t="s">
        <v>35</v>
      </c>
      <c r="C979" s="972" t="s">
        <v>4253</v>
      </c>
      <c r="D979" s="976">
        <v>7</v>
      </c>
      <c r="F979" s="237"/>
    </row>
    <row r="980" spans="1:6" ht="18" customHeight="1">
      <c r="A980" s="1006" t="s">
        <v>4254</v>
      </c>
      <c r="B980" s="998" t="s">
        <v>35</v>
      </c>
      <c r="C980" s="972" t="s">
        <v>6783</v>
      </c>
      <c r="D980" s="976">
        <v>7</v>
      </c>
      <c r="F980" s="237"/>
    </row>
    <row r="981" spans="1:6" ht="18" customHeight="1">
      <c r="A981" s="1006" t="s">
        <v>4255</v>
      </c>
      <c r="B981" s="998" t="s">
        <v>35</v>
      </c>
      <c r="C981" s="972" t="s">
        <v>4256</v>
      </c>
      <c r="D981" s="976">
        <v>7</v>
      </c>
      <c r="F981" s="237"/>
    </row>
    <row r="982" spans="1:6" ht="18" customHeight="1">
      <c r="A982" s="1006" t="s">
        <v>4257</v>
      </c>
      <c r="B982" s="998" t="s">
        <v>35</v>
      </c>
      <c r="C982" s="972" t="s">
        <v>4258</v>
      </c>
      <c r="D982" s="976">
        <v>7</v>
      </c>
      <c r="F982" s="237"/>
    </row>
    <row r="983" spans="1:6" ht="18" customHeight="1">
      <c r="A983" s="1006" t="s">
        <v>4259</v>
      </c>
      <c r="B983" s="998" t="s">
        <v>35</v>
      </c>
      <c r="C983" s="972" t="s">
        <v>4260</v>
      </c>
      <c r="D983" s="976">
        <v>7</v>
      </c>
      <c r="F983" s="237"/>
    </row>
    <row r="984" spans="1:6" ht="18" customHeight="1">
      <c r="A984" s="1006" t="s">
        <v>4261</v>
      </c>
      <c r="B984" s="998" t="s">
        <v>35</v>
      </c>
      <c r="C984" s="972" t="s">
        <v>4262</v>
      </c>
      <c r="D984" s="976">
        <v>7</v>
      </c>
      <c r="F984" s="237"/>
    </row>
    <row r="985" spans="1:6" ht="18" customHeight="1">
      <c r="A985" s="1006" t="s">
        <v>4263</v>
      </c>
      <c r="B985" s="998" t="s">
        <v>35</v>
      </c>
      <c r="C985" s="972" t="s">
        <v>4264</v>
      </c>
      <c r="D985" s="976">
        <v>7</v>
      </c>
      <c r="F985" s="237"/>
    </row>
    <row r="986" spans="1:6" ht="18" customHeight="1">
      <c r="A986" s="1006" t="s">
        <v>4265</v>
      </c>
      <c r="B986" s="998" t="s">
        <v>35</v>
      </c>
      <c r="C986" s="972" t="s">
        <v>4266</v>
      </c>
      <c r="D986" s="976">
        <v>7</v>
      </c>
      <c r="F986" s="237"/>
    </row>
    <row r="987" spans="1:6" ht="18" customHeight="1">
      <c r="A987" s="1006" t="s">
        <v>4267</v>
      </c>
      <c r="B987" s="998" t="s">
        <v>35</v>
      </c>
      <c r="C987" s="972" t="s">
        <v>4268</v>
      </c>
      <c r="D987" s="976">
        <v>6</v>
      </c>
      <c r="F987" s="237"/>
    </row>
    <row r="988" spans="1:6" ht="18" customHeight="1">
      <c r="A988" s="1006" t="s">
        <v>4269</v>
      </c>
      <c r="B988" s="998" t="s">
        <v>35</v>
      </c>
      <c r="C988" s="972" t="s">
        <v>4270</v>
      </c>
      <c r="D988" s="976">
        <v>7</v>
      </c>
      <c r="F988" s="237"/>
    </row>
    <row r="989" spans="1:6" ht="18" customHeight="1">
      <c r="A989" s="1006" t="s">
        <v>4271</v>
      </c>
      <c r="B989" s="998" t="s">
        <v>35</v>
      </c>
      <c r="C989" s="972" t="s">
        <v>6621</v>
      </c>
      <c r="D989" s="976">
        <v>7</v>
      </c>
      <c r="F989" s="237"/>
    </row>
    <row r="990" spans="1:6" ht="18" customHeight="1">
      <c r="A990" s="1006" t="s">
        <v>4272</v>
      </c>
      <c r="B990" s="998" t="s">
        <v>35</v>
      </c>
      <c r="C990" s="972" t="s">
        <v>4273</v>
      </c>
      <c r="D990" s="976">
        <v>7</v>
      </c>
      <c r="F990" s="237"/>
    </row>
    <row r="991" spans="1:6" ht="18" customHeight="1">
      <c r="A991" s="1006" t="s">
        <v>4274</v>
      </c>
      <c r="B991" s="998" t="s">
        <v>35</v>
      </c>
      <c r="C991" s="972" t="s">
        <v>4275</v>
      </c>
      <c r="D991" s="976">
        <v>7</v>
      </c>
      <c r="F991" s="237"/>
    </row>
    <row r="992" spans="1:6" ht="18" customHeight="1">
      <c r="A992" s="1006" t="s">
        <v>4276</v>
      </c>
      <c r="B992" s="998" t="s">
        <v>35</v>
      </c>
      <c r="C992" s="972" t="s">
        <v>4277</v>
      </c>
      <c r="D992" s="976">
        <v>7</v>
      </c>
      <c r="F992" s="237"/>
    </row>
    <row r="993" spans="1:6" ht="18" customHeight="1">
      <c r="A993" s="1006" t="s">
        <v>6316</v>
      </c>
      <c r="B993" s="998" t="s">
        <v>35</v>
      </c>
      <c r="C993" s="972" t="s">
        <v>6784</v>
      </c>
      <c r="D993" s="976">
        <v>7</v>
      </c>
      <c r="F993" s="237"/>
    </row>
    <row r="994" spans="1:6" ht="18" customHeight="1">
      <c r="A994" s="1006" t="s">
        <v>6317</v>
      </c>
      <c r="B994" s="998" t="s">
        <v>35</v>
      </c>
      <c r="C994" s="972" t="s">
        <v>6785</v>
      </c>
      <c r="D994" s="976">
        <v>7</v>
      </c>
      <c r="F994" s="237"/>
    </row>
    <row r="995" spans="1:6" ht="18" customHeight="1">
      <c r="A995" s="1006" t="s">
        <v>6616</v>
      </c>
      <c r="B995" s="998" t="s">
        <v>35</v>
      </c>
      <c r="C995" s="972" t="s">
        <v>6786</v>
      </c>
      <c r="D995" s="976">
        <v>7</v>
      </c>
      <c r="F995" s="237"/>
    </row>
    <row r="996" spans="1:6" ht="18" customHeight="1">
      <c r="A996" s="1006" t="s">
        <v>6617</v>
      </c>
      <c r="B996" s="998" t="s">
        <v>35</v>
      </c>
      <c r="C996" s="972" t="s">
        <v>6787</v>
      </c>
      <c r="D996" s="976">
        <v>7</v>
      </c>
      <c r="F996" s="237"/>
    </row>
    <row r="997" spans="1:6" ht="18" customHeight="1">
      <c r="A997" s="1006" t="s">
        <v>6618</v>
      </c>
      <c r="B997" s="998" t="s">
        <v>35</v>
      </c>
      <c r="C997" s="972" t="s">
        <v>6788</v>
      </c>
      <c r="D997" s="976">
        <v>7</v>
      </c>
      <c r="F997" s="237"/>
    </row>
    <row r="998" spans="1:6" ht="18" customHeight="1">
      <c r="A998" s="1006" t="s">
        <v>6619</v>
      </c>
      <c r="B998" s="998" t="s">
        <v>35</v>
      </c>
      <c r="C998" s="972" t="s">
        <v>6622</v>
      </c>
      <c r="D998" s="976">
        <v>7</v>
      </c>
      <c r="F998" s="237"/>
    </row>
    <row r="999" spans="1:6" ht="18" customHeight="1">
      <c r="A999" s="1006" t="s">
        <v>6775</v>
      </c>
      <c r="B999" s="998" t="s">
        <v>7138</v>
      </c>
      <c r="C999" s="972" t="s">
        <v>6789</v>
      </c>
      <c r="D999" s="976">
        <v>7</v>
      </c>
      <c r="F999" s="237"/>
    </row>
    <row r="1000" spans="1:6" ht="18" customHeight="1">
      <c r="A1000" s="1010" t="s">
        <v>7137</v>
      </c>
      <c r="B1000" s="1011" t="s">
        <v>7138</v>
      </c>
      <c r="C1000" s="1010" t="s">
        <v>7139</v>
      </c>
      <c r="D1000" s="1007">
        <v>7</v>
      </c>
      <c r="F1000" s="237"/>
    </row>
    <row r="1001" spans="1:6" ht="18" customHeight="1">
      <c r="A1001" s="1009" t="s">
        <v>7168</v>
      </c>
      <c r="B1001" s="998" t="s">
        <v>7180</v>
      </c>
      <c r="C1001" s="972" t="s">
        <v>7174</v>
      </c>
      <c r="D1001" s="976">
        <v>7</v>
      </c>
      <c r="F1001" s="237"/>
    </row>
    <row r="1002" spans="1:6" ht="18" customHeight="1">
      <c r="A1002" s="1006" t="s">
        <v>4278</v>
      </c>
      <c r="B1002" s="998" t="s">
        <v>36</v>
      </c>
      <c r="C1002" s="972" t="s">
        <v>7084</v>
      </c>
      <c r="D1002" s="976">
        <v>1</v>
      </c>
      <c r="F1002" s="237"/>
    </row>
    <row r="1003" spans="1:6" ht="18" customHeight="1">
      <c r="A1003" s="1006" t="s">
        <v>1203</v>
      </c>
      <c r="B1003" s="998" t="s">
        <v>36</v>
      </c>
      <c r="C1003" s="972" t="s">
        <v>1204</v>
      </c>
      <c r="D1003" s="976">
        <v>2</v>
      </c>
      <c r="F1003" s="237"/>
    </row>
    <row r="1004" spans="1:6" ht="18" customHeight="1">
      <c r="A1004" s="1006" t="s">
        <v>1205</v>
      </c>
      <c r="B1004" s="998" t="s">
        <v>36</v>
      </c>
      <c r="C1004" s="972" t="s">
        <v>1206</v>
      </c>
      <c r="D1004" s="976">
        <v>3</v>
      </c>
      <c r="F1004" s="237"/>
    </row>
    <row r="1005" spans="1:6" ht="18" customHeight="1">
      <c r="A1005" s="1000" t="s">
        <v>1207</v>
      </c>
      <c r="B1005" s="978" t="s">
        <v>36</v>
      </c>
      <c r="C1005" s="978" t="s">
        <v>1208</v>
      </c>
      <c r="D1005" s="241">
        <v>3</v>
      </c>
      <c r="F1005" s="237"/>
    </row>
    <row r="1006" spans="1:6" ht="18" customHeight="1">
      <c r="A1006" s="1002" t="s">
        <v>1209</v>
      </c>
      <c r="B1006" s="998" t="s">
        <v>36</v>
      </c>
      <c r="C1006" s="998" t="s">
        <v>1210</v>
      </c>
      <c r="D1006" s="241">
        <v>3</v>
      </c>
      <c r="F1006" s="237"/>
    </row>
    <row r="1007" spans="1:6" ht="18" customHeight="1">
      <c r="A1007" s="1002" t="s">
        <v>1211</v>
      </c>
      <c r="B1007" s="998" t="s">
        <v>36</v>
      </c>
      <c r="C1007" s="998" t="s">
        <v>1212</v>
      </c>
      <c r="D1007" s="241">
        <v>3</v>
      </c>
      <c r="F1007" s="237"/>
    </row>
    <row r="1008" spans="1:6" ht="18" customHeight="1">
      <c r="A1008" s="1002" t="s">
        <v>1213</v>
      </c>
      <c r="B1008" s="998" t="s">
        <v>36</v>
      </c>
      <c r="C1008" s="998" t="s">
        <v>1214</v>
      </c>
      <c r="D1008" s="241">
        <v>3</v>
      </c>
      <c r="F1008" s="237"/>
    </row>
    <row r="1009" spans="1:6" ht="18" customHeight="1">
      <c r="A1009" s="1002" t="s">
        <v>1215</v>
      </c>
      <c r="B1009" s="998" t="s">
        <v>36</v>
      </c>
      <c r="C1009" s="998" t="s">
        <v>1216</v>
      </c>
      <c r="D1009" s="241">
        <v>3</v>
      </c>
      <c r="F1009" s="237"/>
    </row>
    <row r="1010" spans="1:6" ht="18" customHeight="1">
      <c r="A1010" s="1002" t="s">
        <v>1217</v>
      </c>
      <c r="B1010" s="998" t="s">
        <v>36</v>
      </c>
      <c r="C1010" s="998" t="s">
        <v>1218</v>
      </c>
      <c r="D1010" s="241">
        <v>3</v>
      </c>
      <c r="F1010" s="237"/>
    </row>
    <row r="1011" spans="1:6" ht="18" customHeight="1">
      <c r="A1011" s="1002" t="s">
        <v>1219</v>
      </c>
      <c r="B1011" s="998" t="s">
        <v>36</v>
      </c>
      <c r="C1011" s="998" t="s">
        <v>1220</v>
      </c>
      <c r="D1011" s="241">
        <v>3</v>
      </c>
      <c r="F1011" s="237"/>
    </row>
    <row r="1012" spans="1:6" ht="18" customHeight="1">
      <c r="A1012" s="1002" t="s">
        <v>1221</v>
      </c>
      <c r="B1012" s="998" t="s">
        <v>36</v>
      </c>
      <c r="C1012" s="998" t="s">
        <v>1222</v>
      </c>
      <c r="D1012" s="241">
        <v>3</v>
      </c>
      <c r="F1012" s="237"/>
    </row>
    <row r="1013" spans="1:6" ht="18" customHeight="1">
      <c r="A1013" s="1002" t="s">
        <v>1223</v>
      </c>
      <c r="B1013" s="998" t="s">
        <v>36</v>
      </c>
      <c r="C1013" s="998" t="s">
        <v>1224</v>
      </c>
      <c r="D1013" s="241">
        <v>3</v>
      </c>
      <c r="F1013" s="237"/>
    </row>
    <row r="1014" spans="1:6" ht="18" customHeight="1">
      <c r="A1014" s="1002" t="s">
        <v>1225</v>
      </c>
      <c r="B1014" s="998" t="s">
        <v>36</v>
      </c>
      <c r="C1014" s="998" t="s">
        <v>1226</v>
      </c>
      <c r="D1014" s="241">
        <v>3</v>
      </c>
      <c r="F1014" s="237"/>
    </row>
    <row r="1015" spans="1:6" ht="18" customHeight="1">
      <c r="A1015" s="1002" t="s">
        <v>1227</v>
      </c>
      <c r="B1015" s="998" t="s">
        <v>36</v>
      </c>
      <c r="C1015" s="998" t="s">
        <v>1228</v>
      </c>
      <c r="D1015" s="241">
        <v>3</v>
      </c>
      <c r="F1015" s="237"/>
    </row>
    <row r="1016" spans="1:6" ht="18" customHeight="1">
      <c r="A1016" s="1002" t="s">
        <v>1229</v>
      </c>
      <c r="B1016" s="998" t="s">
        <v>36</v>
      </c>
      <c r="C1016" s="998" t="s">
        <v>1230</v>
      </c>
      <c r="D1016" s="241">
        <v>3</v>
      </c>
      <c r="F1016" s="237"/>
    </row>
    <row r="1017" spans="1:6" ht="18" customHeight="1">
      <c r="A1017" s="1002" t="s">
        <v>1231</v>
      </c>
      <c r="B1017" s="998" t="s">
        <v>36</v>
      </c>
      <c r="C1017" s="998" t="s">
        <v>1232</v>
      </c>
      <c r="D1017" s="241">
        <v>3</v>
      </c>
      <c r="F1017" s="237"/>
    </row>
    <row r="1018" spans="1:6" ht="18" customHeight="1">
      <c r="A1018" s="1002" t="s">
        <v>1233</v>
      </c>
      <c r="B1018" s="998" t="s">
        <v>36</v>
      </c>
      <c r="C1018" s="998" t="s">
        <v>1234</v>
      </c>
      <c r="D1018" s="241">
        <v>3</v>
      </c>
      <c r="F1018" s="237"/>
    </row>
    <row r="1019" spans="1:6" ht="18" customHeight="1">
      <c r="A1019" s="1002" t="s">
        <v>1235</v>
      </c>
      <c r="B1019" s="998" t="s">
        <v>36</v>
      </c>
      <c r="C1019" s="998" t="s">
        <v>1236</v>
      </c>
      <c r="D1019" s="241">
        <v>3</v>
      </c>
      <c r="F1019" s="237"/>
    </row>
    <row r="1020" spans="1:6" ht="18" customHeight="1">
      <c r="A1020" s="1002" t="s">
        <v>1237</v>
      </c>
      <c r="B1020" s="998" t="s">
        <v>36</v>
      </c>
      <c r="C1020" s="998" t="s">
        <v>1238</v>
      </c>
      <c r="D1020" s="241">
        <v>3</v>
      </c>
      <c r="F1020" s="237"/>
    </row>
    <row r="1021" spans="1:6" ht="18" customHeight="1">
      <c r="A1021" s="1002" t="s">
        <v>1239</v>
      </c>
      <c r="B1021" s="998" t="s">
        <v>36</v>
      </c>
      <c r="C1021" s="998" t="s">
        <v>1240</v>
      </c>
      <c r="D1021" s="241">
        <v>3</v>
      </c>
      <c r="F1021" s="237"/>
    </row>
    <row r="1022" spans="1:6" ht="18" customHeight="1">
      <c r="A1022" s="1002" t="s">
        <v>1241</v>
      </c>
      <c r="B1022" s="998" t="s">
        <v>36</v>
      </c>
      <c r="C1022" s="998" t="s">
        <v>1242</v>
      </c>
      <c r="D1022" s="241">
        <v>3</v>
      </c>
      <c r="F1022" s="237"/>
    </row>
    <row r="1023" spans="1:6" ht="18" customHeight="1">
      <c r="A1023" s="1002" t="s">
        <v>1243</v>
      </c>
      <c r="B1023" s="998" t="s">
        <v>36</v>
      </c>
      <c r="C1023" s="998" t="s">
        <v>1244</v>
      </c>
      <c r="D1023" s="241">
        <v>3</v>
      </c>
      <c r="F1023" s="237"/>
    </row>
    <row r="1024" spans="1:6" ht="18" customHeight="1">
      <c r="A1024" s="1002" t="s">
        <v>1245</v>
      </c>
      <c r="B1024" s="998" t="s">
        <v>36</v>
      </c>
      <c r="C1024" s="998" t="s">
        <v>6509</v>
      </c>
      <c r="D1024" s="241">
        <v>3</v>
      </c>
      <c r="F1024" s="237"/>
    </row>
    <row r="1025" spans="1:6" ht="18" customHeight="1">
      <c r="A1025" s="1002" t="s">
        <v>1246</v>
      </c>
      <c r="B1025" s="998" t="s">
        <v>36</v>
      </c>
      <c r="C1025" s="998" t="s">
        <v>1247</v>
      </c>
      <c r="D1025" s="241">
        <v>3</v>
      </c>
      <c r="F1025" s="237"/>
    </row>
    <row r="1026" spans="1:6" ht="18" customHeight="1">
      <c r="A1026" s="1002" t="s">
        <v>1248</v>
      </c>
      <c r="B1026" s="998" t="s">
        <v>36</v>
      </c>
      <c r="C1026" s="998" t="s">
        <v>1249</v>
      </c>
      <c r="D1026" s="241">
        <v>3</v>
      </c>
      <c r="F1026" s="237"/>
    </row>
    <row r="1027" spans="1:6" ht="18" customHeight="1">
      <c r="A1027" s="1002" t="s">
        <v>1250</v>
      </c>
      <c r="B1027" s="998" t="s">
        <v>36</v>
      </c>
      <c r="C1027" s="998" t="s">
        <v>1251</v>
      </c>
      <c r="D1027" s="241">
        <v>3</v>
      </c>
      <c r="F1027" s="237"/>
    </row>
    <row r="1028" spans="1:6" ht="18" customHeight="1">
      <c r="A1028" s="1002" t="s">
        <v>1252</v>
      </c>
      <c r="B1028" s="998" t="s">
        <v>36</v>
      </c>
      <c r="C1028" s="998" t="s">
        <v>1253</v>
      </c>
      <c r="D1028" s="241">
        <v>3</v>
      </c>
      <c r="F1028" s="237"/>
    </row>
    <row r="1029" spans="1:6" ht="18" customHeight="1">
      <c r="A1029" s="1002" t="s">
        <v>1254</v>
      </c>
      <c r="B1029" s="998" t="s">
        <v>36</v>
      </c>
      <c r="C1029" s="998" t="s">
        <v>6510</v>
      </c>
      <c r="D1029" s="241">
        <v>3</v>
      </c>
      <c r="F1029" s="237"/>
    </row>
    <row r="1030" spans="1:6" ht="18" customHeight="1">
      <c r="A1030" s="1002" t="s">
        <v>1255</v>
      </c>
      <c r="B1030" s="998" t="s">
        <v>36</v>
      </c>
      <c r="C1030" s="998" t="s">
        <v>1256</v>
      </c>
      <c r="D1030" s="241">
        <v>3</v>
      </c>
      <c r="F1030" s="237"/>
    </row>
    <row r="1031" spans="1:6" ht="18" customHeight="1">
      <c r="A1031" s="1002" t="s">
        <v>1257</v>
      </c>
      <c r="B1031" s="998" t="s">
        <v>36</v>
      </c>
      <c r="C1031" s="998" t="s">
        <v>1258</v>
      </c>
      <c r="D1031" s="241">
        <v>3</v>
      </c>
      <c r="F1031" s="237"/>
    </row>
    <row r="1032" spans="1:6" ht="18" customHeight="1">
      <c r="A1032" s="1002" t="s">
        <v>1259</v>
      </c>
      <c r="B1032" s="998" t="s">
        <v>36</v>
      </c>
      <c r="C1032" s="998" t="s">
        <v>1260</v>
      </c>
      <c r="D1032" s="241">
        <v>3</v>
      </c>
      <c r="F1032" s="237"/>
    </row>
    <row r="1033" spans="1:6" ht="18" customHeight="1">
      <c r="A1033" s="1002" t="s">
        <v>1261</v>
      </c>
      <c r="B1033" s="998" t="s">
        <v>36</v>
      </c>
      <c r="C1033" s="998" t="s">
        <v>1262</v>
      </c>
      <c r="D1033" s="241">
        <v>3</v>
      </c>
      <c r="F1033" s="237"/>
    </row>
    <row r="1034" spans="1:6" ht="18" customHeight="1">
      <c r="A1034" s="1002" t="s">
        <v>1263</v>
      </c>
      <c r="B1034" s="998" t="s">
        <v>36</v>
      </c>
      <c r="C1034" s="998" t="s">
        <v>1264</v>
      </c>
      <c r="D1034" s="241">
        <v>3</v>
      </c>
      <c r="F1034" s="237"/>
    </row>
    <row r="1035" spans="1:6" ht="18" customHeight="1">
      <c r="A1035" s="1002" t="s">
        <v>1265</v>
      </c>
      <c r="B1035" s="998" t="s">
        <v>36</v>
      </c>
      <c r="C1035" s="998" t="s">
        <v>1266</v>
      </c>
      <c r="D1035" s="241">
        <v>3</v>
      </c>
      <c r="F1035" s="237"/>
    </row>
    <row r="1036" spans="1:6" ht="18" customHeight="1">
      <c r="A1036" s="1002" t="s">
        <v>1267</v>
      </c>
      <c r="B1036" s="998" t="s">
        <v>36</v>
      </c>
      <c r="C1036" s="998" t="s">
        <v>1268</v>
      </c>
      <c r="D1036" s="241">
        <v>3</v>
      </c>
      <c r="F1036" s="237"/>
    </row>
    <row r="1037" spans="1:6" ht="18" customHeight="1">
      <c r="A1037" s="1002" t="s">
        <v>1269</v>
      </c>
      <c r="B1037" s="998" t="s">
        <v>36</v>
      </c>
      <c r="C1037" s="998" t="s">
        <v>1270</v>
      </c>
      <c r="D1037" s="241">
        <v>3</v>
      </c>
      <c r="F1037" s="237"/>
    </row>
    <row r="1038" spans="1:6" ht="18" customHeight="1">
      <c r="A1038" s="1002" t="s">
        <v>1271</v>
      </c>
      <c r="B1038" s="998" t="s">
        <v>36</v>
      </c>
      <c r="C1038" s="998" t="s">
        <v>1272</v>
      </c>
      <c r="D1038" s="241">
        <v>3</v>
      </c>
      <c r="F1038" s="237"/>
    </row>
    <row r="1039" spans="1:6" ht="18" customHeight="1">
      <c r="A1039" s="1002" t="s">
        <v>6511</v>
      </c>
      <c r="B1039" s="998" t="s">
        <v>36</v>
      </c>
      <c r="C1039" s="998" t="s">
        <v>7091</v>
      </c>
      <c r="D1039" s="241">
        <v>3</v>
      </c>
      <c r="F1039" s="237"/>
    </row>
    <row r="1040" spans="1:6" ht="18" customHeight="1">
      <c r="A1040" s="1002" t="s">
        <v>1273</v>
      </c>
      <c r="B1040" s="998" t="s">
        <v>36</v>
      </c>
      <c r="C1040" s="998" t="s">
        <v>1274</v>
      </c>
      <c r="D1040" s="241">
        <v>5</v>
      </c>
      <c r="F1040" s="237"/>
    </row>
    <row r="1041" spans="1:6" ht="18" customHeight="1">
      <c r="A1041" s="1002" t="s">
        <v>1275</v>
      </c>
      <c r="B1041" s="998" t="s">
        <v>36</v>
      </c>
      <c r="C1041" s="998" t="s">
        <v>1276</v>
      </c>
      <c r="D1041" s="241">
        <v>5</v>
      </c>
      <c r="F1041" s="237"/>
    </row>
    <row r="1042" spans="1:6" ht="18" customHeight="1">
      <c r="A1042" s="1002" t="s">
        <v>1277</v>
      </c>
      <c r="B1042" s="998" t="s">
        <v>36</v>
      </c>
      <c r="C1042" s="998" t="s">
        <v>1278</v>
      </c>
      <c r="D1042" s="241">
        <v>5</v>
      </c>
      <c r="F1042" s="237"/>
    </row>
    <row r="1043" spans="1:6" ht="18" customHeight="1">
      <c r="A1043" s="1002" t="s">
        <v>1279</v>
      </c>
      <c r="B1043" s="998" t="s">
        <v>36</v>
      </c>
      <c r="C1043" s="998" t="s">
        <v>1280</v>
      </c>
      <c r="D1043" s="241">
        <v>5</v>
      </c>
      <c r="F1043" s="237"/>
    </row>
    <row r="1044" spans="1:6" ht="18" customHeight="1">
      <c r="A1044" s="1002" t="s">
        <v>1281</v>
      </c>
      <c r="B1044" s="998" t="s">
        <v>36</v>
      </c>
      <c r="C1044" s="998" t="s">
        <v>1282</v>
      </c>
      <c r="D1044" s="241">
        <v>5</v>
      </c>
      <c r="F1044" s="237"/>
    </row>
    <row r="1045" spans="1:6" ht="18" customHeight="1">
      <c r="A1045" s="1002" t="s">
        <v>1283</v>
      </c>
      <c r="B1045" s="998" t="s">
        <v>36</v>
      </c>
      <c r="C1045" s="998" t="s">
        <v>1284</v>
      </c>
      <c r="D1045" s="241">
        <v>5</v>
      </c>
      <c r="F1045" s="237"/>
    </row>
    <row r="1046" spans="1:6" ht="18" customHeight="1">
      <c r="A1046" s="1002" t="s">
        <v>1285</v>
      </c>
      <c r="B1046" s="998" t="s">
        <v>36</v>
      </c>
      <c r="C1046" s="998" t="s">
        <v>1286</v>
      </c>
      <c r="D1046" s="241">
        <v>5</v>
      </c>
      <c r="F1046" s="237"/>
    </row>
    <row r="1047" spans="1:6" ht="18" customHeight="1">
      <c r="A1047" s="1002" t="s">
        <v>1287</v>
      </c>
      <c r="B1047" s="998" t="s">
        <v>36</v>
      </c>
      <c r="C1047" s="998" t="s">
        <v>1288</v>
      </c>
      <c r="D1047" s="241">
        <v>5</v>
      </c>
      <c r="F1047" s="237"/>
    </row>
    <row r="1048" spans="1:6" ht="18" customHeight="1">
      <c r="A1048" s="1002" t="s">
        <v>1289</v>
      </c>
      <c r="B1048" s="998" t="s">
        <v>36</v>
      </c>
      <c r="C1048" s="998" t="s">
        <v>1290</v>
      </c>
      <c r="D1048" s="241">
        <v>5</v>
      </c>
      <c r="F1048" s="237"/>
    </row>
    <row r="1049" spans="1:6" ht="18" customHeight="1">
      <c r="A1049" s="1002" t="s">
        <v>1291</v>
      </c>
      <c r="B1049" s="998" t="s">
        <v>36</v>
      </c>
      <c r="C1049" s="998" t="s">
        <v>1292</v>
      </c>
      <c r="D1049" s="241">
        <v>5</v>
      </c>
      <c r="F1049" s="237"/>
    </row>
    <row r="1050" spans="1:6" ht="18" customHeight="1">
      <c r="A1050" s="1002" t="s">
        <v>1293</v>
      </c>
      <c r="B1050" s="998" t="s">
        <v>36</v>
      </c>
      <c r="C1050" s="998" t="s">
        <v>1294</v>
      </c>
      <c r="D1050" s="241">
        <v>5</v>
      </c>
      <c r="F1050" s="237"/>
    </row>
    <row r="1051" spans="1:6" ht="18" customHeight="1">
      <c r="A1051" s="1002" t="s">
        <v>1295</v>
      </c>
      <c r="B1051" s="998" t="s">
        <v>36</v>
      </c>
      <c r="C1051" s="998" t="s">
        <v>1296</v>
      </c>
      <c r="D1051" s="241">
        <v>5</v>
      </c>
      <c r="F1051" s="237"/>
    </row>
    <row r="1052" spans="1:6" ht="18" customHeight="1">
      <c r="A1052" s="1002" t="s">
        <v>1297</v>
      </c>
      <c r="B1052" s="998" t="s">
        <v>36</v>
      </c>
      <c r="C1052" s="998" t="s">
        <v>1298</v>
      </c>
      <c r="D1052" s="241">
        <v>5</v>
      </c>
      <c r="F1052" s="237"/>
    </row>
    <row r="1053" spans="1:6" ht="18" customHeight="1">
      <c r="A1053" s="1002" t="s">
        <v>1299</v>
      </c>
      <c r="B1053" s="998" t="s">
        <v>36</v>
      </c>
      <c r="C1053" s="998" t="s">
        <v>1300</v>
      </c>
      <c r="D1053" s="241">
        <v>5</v>
      </c>
      <c r="F1053" s="237"/>
    </row>
    <row r="1054" spans="1:6" ht="18" customHeight="1">
      <c r="A1054" s="1002" t="s">
        <v>1301</v>
      </c>
      <c r="B1054" s="998" t="s">
        <v>36</v>
      </c>
      <c r="C1054" s="998" t="s">
        <v>1302</v>
      </c>
      <c r="D1054" s="241">
        <v>5</v>
      </c>
      <c r="F1054" s="237"/>
    </row>
    <row r="1055" spans="1:6" ht="18" customHeight="1">
      <c r="A1055" s="1002" t="s">
        <v>1303</v>
      </c>
      <c r="B1055" s="998" t="s">
        <v>36</v>
      </c>
      <c r="C1055" s="998" t="s">
        <v>1304</v>
      </c>
      <c r="D1055" s="241">
        <v>5</v>
      </c>
      <c r="F1055" s="237"/>
    </row>
    <row r="1056" spans="1:6" ht="18" customHeight="1">
      <c r="A1056" s="1002" t="s">
        <v>1305</v>
      </c>
      <c r="B1056" s="998" t="s">
        <v>36</v>
      </c>
      <c r="C1056" s="998" t="s">
        <v>1306</v>
      </c>
      <c r="D1056" s="241">
        <v>5</v>
      </c>
      <c r="F1056" s="237"/>
    </row>
    <row r="1057" spans="1:6" ht="18" customHeight="1">
      <c r="A1057" s="1002" t="s">
        <v>4279</v>
      </c>
      <c r="B1057" s="998" t="s">
        <v>36</v>
      </c>
      <c r="C1057" s="998" t="s">
        <v>4280</v>
      </c>
      <c r="D1057" s="241">
        <v>7</v>
      </c>
      <c r="F1057" s="237"/>
    </row>
    <row r="1058" spans="1:6" ht="18" customHeight="1">
      <c r="A1058" s="1002" t="s">
        <v>4281</v>
      </c>
      <c r="B1058" s="998" t="s">
        <v>36</v>
      </c>
      <c r="C1058" s="998" t="s">
        <v>4282</v>
      </c>
      <c r="D1058" s="241">
        <v>7</v>
      </c>
      <c r="F1058" s="237"/>
    </row>
    <row r="1059" spans="1:6" ht="18" customHeight="1">
      <c r="A1059" s="1002" t="s">
        <v>4283</v>
      </c>
      <c r="B1059" s="998" t="s">
        <v>36</v>
      </c>
      <c r="C1059" s="998" t="s">
        <v>4284</v>
      </c>
      <c r="D1059" s="241">
        <v>7</v>
      </c>
      <c r="F1059" s="237"/>
    </row>
    <row r="1060" spans="1:6" ht="18" customHeight="1">
      <c r="A1060" s="1006" t="s">
        <v>4285</v>
      </c>
      <c r="B1060" s="998" t="s">
        <v>36</v>
      </c>
      <c r="C1060" s="972" t="s">
        <v>6790</v>
      </c>
      <c r="D1060" s="976">
        <v>7</v>
      </c>
      <c r="F1060" s="237"/>
    </row>
    <row r="1061" spans="1:6" ht="18" customHeight="1">
      <c r="A1061" s="1006" t="s">
        <v>4286</v>
      </c>
      <c r="B1061" s="998" t="s">
        <v>36</v>
      </c>
      <c r="C1061" s="972" t="s">
        <v>4287</v>
      </c>
      <c r="D1061" s="976">
        <v>7</v>
      </c>
      <c r="F1061" s="237"/>
    </row>
    <row r="1062" spans="1:6" ht="18" customHeight="1">
      <c r="A1062" s="1006" t="s">
        <v>4288</v>
      </c>
      <c r="B1062" s="998" t="s">
        <v>36</v>
      </c>
      <c r="C1062" s="972" t="s">
        <v>4289</v>
      </c>
      <c r="D1062" s="976">
        <v>7</v>
      </c>
      <c r="F1062" s="237"/>
    </row>
    <row r="1063" spans="1:6" ht="18" customHeight="1">
      <c r="A1063" s="1006" t="s">
        <v>4290</v>
      </c>
      <c r="B1063" s="998" t="s">
        <v>36</v>
      </c>
      <c r="C1063" s="972" t="s">
        <v>4291</v>
      </c>
      <c r="D1063" s="976">
        <v>7</v>
      </c>
      <c r="F1063" s="237"/>
    </row>
    <row r="1064" spans="1:6" ht="18" customHeight="1">
      <c r="A1064" s="1006" t="s">
        <v>4292</v>
      </c>
      <c r="B1064" s="998" t="s">
        <v>36</v>
      </c>
      <c r="C1064" s="972" t="s">
        <v>4293</v>
      </c>
      <c r="D1064" s="976">
        <v>7</v>
      </c>
      <c r="F1064" s="237"/>
    </row>
    <row r="1065" spans="1:6" ht="18" customHeight="1">
      <c r="A1065" s="1006" t="s">
        <v>4294</v>
      </c>
      <c r="B1065" s="998" t="s">
        <v>36</v>
      </c>
      <c r="C1065" s="972" t="s">
        <v>6791</v>
      </c>
      <c r="D1065" s="976">
        <v>7</v>
      </c>
      <c r="F1065" s="237"/>
    </row>
    <row r="1066" spans="1:6" ht="18" customHeight="1">
      <c r="A1066" s="1006" t="s">
        <v>4295</v>
      </c>
      <c r="B1066" s="998" t="s">
        <v>36</v>
      </c>
      <c r="C1066" s="972" t="s">
        <v>6792</v>
      </c>
      <c r="D1066" s="976">
        <v>7</v>
      </c>
      <c r="F1066" s="237"/>
    </row>
    <row r="1067" spans="1:6" ht="18" customHeight="1">
      <c r="A1067" s="1006" t="s">
        <v>4296</v>
      </c>
      <c r="B1067" s="998" t="s">
        <v>36</v>
      </c>
      <c r="C1067" s="972" t="s">
        <v>6793</v>
      </c>
      <c r="D1067" s="976">
        <v>7</v>
      </c>
      <c r="F1067" s="237"/>
    </row>
    <row r="1068" spans="1:6" ht="18" customHeight="1">
      <c r="A1068" s="1006" t="s">
        <v>4297</v>
      </c>
      <c r="B1068" s="998" t="s">
        <v>36</v>
      </c>
      <c r="C1068" s="972" t="s">
        <v>4298</v>
      </c>
      <c r="D1068" s="976">
        <v>7</v>
      </c>
      <c r="F1068" s="237"/>
    </row>
    <row r="1069" spans="1:6" ht="18" customHeight="1">
      <c r="A1069" s="1006" t="s">
        <v>4299</v>
      </c>
      <c r="B1069" s="998" t="s">
        <v>36</v>
      </c>
      <c r="C1069" s="972" t="s">
        <v>4300</v>
      </c>
      <c r="D1069" s="976">
        <v>7</v>
      </c>
      <c r="F1069" s="237"/>
    </row>
    <row r="1070" spans="1:6" ht="18" customHeight="1">
      <c r="A1070" s="1006" t="s">
        <v>4301</v>
      </c>
      <c r="B1070" s="998" t="s">
        <v>36</v>
      </c>
      <c r="C1070" s="972" t="s">
        <v>4302</v>
      </c>
      <c r="D1070" s="976">
        <v>7</v>
      </c>
      <c r="F1070" s="237"/>
    </row>
    <row r="1071" spans="1:6" ht="18" customHeight="1">
      <c r="A1071" s="1006" t="s">
        <v>4303</v>
      </c>
      <c r="B1071" s="998" t="s">
        <v>36</v>
      </c>
      <c r="C1071" s="972" t="s">
        <v>6318</v>
      </c>
      <c r="D1071" s="976">
        <v>7</v>
      </c>
      <c r="F1071" s="237"/>
    </row>
    <row r="1072" spans="1:6" ht="18" customHeight="1">
      <c r="A1072" s="1006" t="s">
        <v>4304</v>
      </c>
      <c r="B1072" s="998" t="s">
        <v>36</v>
      </c>
      <c r="C1072" s="972" t="s">
        <v>4305</v>
      </c>
      <c r="D1072" s="976">
        <v>7</v>
      </c>
      <c r="F1072" s="237"/>
    </row>
    <row r="1073" spans="1:6" ht="18" customHeight="1">
      <c r="A1073" s="1006" t="s">
        <v>4306</v>
      </c>
      <c r="B1073" s="998" t="s">
        <v>36</v>
      </c>
      <c r="C1073" s="972" t="s">
        <v>4307</v>
      </c>
      <c r="D1073" s="976">
        <v>7</v>
      </c>
      <c r="F1073" s="237"/>
    </row>
    <row r="1074" spans="1:6" ht="18" customHeight="1">
      <c r="A1074" s="1006" t="s">
        <v>4308</v>
      </c>
      <c r="B1074" s="998" t="s">
        <v>36</v>
      </c>
      <c r="C1074" s="972" t="s">
        <v>4309</v>
      </c>
      <c r="D1074" s="976">
        <v>7</v>
      </c>
      <c r="F1074" s="237"/>
    </row>
    <row r="1075" spans="1:6" ht="18" customHeight="1">
      <c r="A1075" s="1006" t="s">
        <v>4310</v>
      </c>
      <c r="B1075" s="998" t="s">
        <v>36</v>
      </c>
      <c r="C1075" s="972" t="s">
        <v>4311</v>
      </c>
      <c r="D1075" s="976">
        <v>7</v>
      </c>
      <c r="F1075" s="237"/>
    </row>
    <row r="1076" spans="1:6" ht="18" customHeight="1">
      <c r="A1076" s="1006" t="s">
        <v>4312</v>
      </c>
      <c r="B1076" s="998" t="s">
        <v>36</v>
      </c>
      <c r="C1076" s="972" t="s">
        <v>4313</v>
      </c>
      <c r="D1076" s="976">
        <v>6</v>
      </c>
      <c r="F1076" s="237"/>
    </row>
    <row r="1077" spans="1:6" ht="18" customHeight="1">
      <c r="A1077" s="1006" t="s">
        <v>4314</v>
      </c>
      <c r="B1077" s="998" t="s">
        <v>36</v>
      </c>
      <c r="C1077" s="972" t="s">
        <v>6794</v>
      </c>
      <c r="D1077" s="976">
        <v>7</v>
      </c>
      <c r="F1077" s="237"/>
    </row>
    <row r="1078" spans="1:6" ht="18" customHeight="1">
      <c r="A1078" s="1006" t="s">
        <v>4315</v>
      </c>
      <c r="B1078" s="998" t="s">
        <v>36</v>
      </c>
      <c r="C1078" s="972" t="s">
        <v>4316</v>
      </c>
      <c r="D1078" s="976">
        <v>7</v>
      </c>
      <c r="F1078" s="237"/>
    </row>
    <row r="1079" spans="1:6" ht="18" customHeight="1">
      <c r="A1079" s="1006" t="s">
        <v>6319</v>
      </c>
      <c r="B1079" s="998" t="s">
        <v>36</v>
      </c>
      <c r="C1079" s="972" t="s">
        <v>6795</v>
      </c>
      <c r="D1079" s="976">
        <v>7</v>
      </c>
      <c r="F1079" s="237"/>
    </row>
    <row r="1080" spans="1:6" ht="18" customHeight="1">
      <c r="A1080" s="1006" t="s">
        <v>4317</v>
      </c>
      <c r="B1080" s="998" t="s">
        <v>36</v>
      </c>
      <c r="C1080" s="972" t="s">
        <v>4318</v>
      </c>
      <c r="D1080" s="976">
        <v>7</v>
      </c>
      <c r="F1080" s="237"/>
    </row>
    <row r="1081" spans="1:6" ht="18" customHeight="1">
      <c r="A1081" s="1006" t="s">
        <v>4319</v>
      </c>
      <c r="B1081" s="998" t="s">
        <v>36</v>
      </c>
      <c r="C1081" s="972" t="s">
        <v>4320</v>
      </c>
      <c r="D1081" s="976">
        <v>7</v>
      </c>
      <c r="F1081" s="237"/>
    </row>
    <row r="1082" spans="1:6" ht="18" customHeight="1">
      <c r="A1082" s="1006" t="s">
        <v>6018</v>
      </c>
      <c r="B1082" s="998" t="s">
        <v>36</v>
      </c>
      <c r="C1082" s="972" t="s">
        <v>6796</v>
      </c>
      <c r="D1082" s="976">
        <v>7</v>
      </c>
      <c r="F1082" s="237"/>
    </row>
    <row r="1083" spans="1:6" ht="18" customHeight="1">
      <c r="A1083" s="1006" t="s">
        <v>4321</v>
      </c>
      <c r="B1083" s="998" t="s">
        <v>36</v>
      </c>
      <c r="C1083" s="972" t="s">
        <v>6797</v>
      </c>
      <c r="D1083" s="976">
        <v>7</v>
      </c>
      <c r="F1083" s="237"/>
    </row>
    <row r="1084" spans="1:6" ht="18" customHeight="1">
      <c r="A1084" s="1006" t="s">
        <v>4322</v>
      </c>
      <c r="B1084" s="998" t="s">
        <v>36</v>
      </c>
      <c r="C1084" s="972" t="s">
        <v>4323</v>
      </c>
      <c r="D1084" s="976">
        <v>7</v>
      </c>
      <c r="F1084" s="237"/>
    </row>
    <row r="1085" spans="1:6" ht="18" customHeight="1">
      <c r="A1085" s="1006" t="s">
        <v>4324</v>
      </c>
      <c r="B1085" s="998" t="s">
        <v>36</v>
      </c>
      <c r="C1085" s="972" t="s">
        <v>4325</v>
      </c>
      <c r="D1085" s="976">
        <v>7</v>
      </c>
      <c r="F1085" s="237"/>
    </row>
    <row r="1086" spans="1:6" ht="18" customHeight="1">
      <c r="A1086" s="1006" t="s">
        <v>4326</v>
      </c>
      <c r="B1086" s="998" t="s">
        <v>36</v>
      </c>
      <c r="C1086" s="972" t="s">
        <v>4327</v>
      </c>
      <c r="D1086" s="976">
        <v>7</v>
      </c>
      <c r="F1086" s="237"/>
    </row>
    <row r="1087" spans="1:6" ht="18" customHeight="1">
      <c r="A1087" s="1006" t="s">
        <v>4328</v>
      </c>
      <c r="B1087" s="998" t="s">
        <v>36</v>
      </c>
      <c r="C1087" s="972" t="s">
        <v>4329</v>
      </c>
      <c r="D1087" s="976">
        <v>7</v>
      </c>
      <c r="F1087" s="237"/>
    </row>
    <row r="1088" spans="1:6" ht="18" customHeight="1">
      <c r="A1088" s="1006" t="s">
        <v>4330</v>
      </c>
      <c r="B1088" s="998" t="s">
        <v>36</v>
      </c>
      <c r="C1088" s="972" t="s">
        <v>4331</v>
      </c>
      <c r="D1088" s="976">
        <v>7</v>
      </c>
      <c r="F1088" s="237"/>
    </row>
    <row r="1089" spans="1:6" ht="18" customHeight="1">
      <c r="A1089" s="1006" t="s">
        <v>4332</v>
      </c>
      <c r="B1089" s="998" t="s">
        <v>36</v>
      </c>
      <c r="C1089" s="972" t="s">
        <v>4333</v>
      </c>
      <c r="D1089" s="976">
        <v>7</v>
      </c>
      <c r="F1089" s="237"/>
    </row>
    <row r="1090" spans="1:6" ht="18" customHeight="1">
      <c r="A1090" s="1006" t="s">
        <v>4334</v>
      </c>
      <c r="B1090" s="998" t="s">
        <v>36</v>
      </c>
      <c r="C1090" s="972" t="s">
        <v>4335</v>
      </c>
      <c r="D1090" s="976">
        <v>7</v>
      </c>
      <c r="F1090" s="237"/>
    </row>
    <row r="1091" spans="1:6" ht="18" customHeight="1">
      <c r="A1091" s="1006" t="s">
        <v>6019</v>
      </c>
      <c r="B1091" s="998" t="s">
        <v>36</v>
      </c>
      <c r="C1091" s="972" t="s">
        <v>6798</v>
      </c>
      <c r="D1091" s="976">
        <v>7</v>
      </c>
      <c r="F1091" s="237"/>
    </row>
    <row r="1092" spans="1:6" ht="18" customHeight="1">
      <c r="A1092" s="1006" t="s">
        <v>4336</v>
      </c>
      <c r="B1092" s="998" t="s">
        <v>36</v>
      </c>
      <c r="C1092" s="972" t="s">
        <v>4337</v>
      </c>
      <c r="D1092" s="976">
        <v>6</v>
      </c>
      <c r="F1092" s="237"/>
    </row>
    <row r="1093" spans="1:6" ht="18" customHeight="1">
      <c r="A1093" s="1006" t="s">
        <v>4338</v>
      </c>
      <c r="B1093" s="998" t="s">
        <v>36</v>
      </c>
      <c r="C1093" s="972" t="s">
        <v>4339</v>
      </c>
      <c r="D1093" s="976">
        <v>7</v>
      </c>
      <c r="F1093" s="237"/>
    </row>
    <row r="1094" spans="1:6" ht="18" customHeight="1">
      <c r="A1094" s="1006" t="s">
        <v>4340</v>
      </c>
      <c r="B1094" s="998" t="s">
        <v>36</v>
      </c>
      <c r="C1094" s="972" t="s">
        <v>4341</v>
      </c>
      <c r="D1094" s="976">
        <v>7</v>
      </c>
      <c r="F1094" s="237"/>
    </row>
    <row r="1095" spans="1:6" ht="18" customHeight="1">
      <c r="A1095" s="1006" t="s">
        <v>4342</v>
      </c>
      <c r="B1095" s="998" t="s">
        <v>36</v>
      </c>
      <c r="C1095" s="972" t="s">
        <v>4343</v>
      </c>
      <c r="D1095" s="976">
        <v>7</v>
      </c>
      <c r="F1095" s="237"/>
    </row>
    <row r="1096" spans="1:6" ht="18" customHeight="1">
      <c r="A1096" s="1006" t="s">
        <v>4344</v>
      </c>
      <c r="B1096" s="998" t="s">
        <v>36</v>
      </c>
      <c r="C1096" s="972" t="s">
        <v>4345</v>
      </c>
      <c r="D1096" s="976">
        <v>7</v>
      </c>
      <c r="F1096" s="237"/>
    </row>
    <row r="1097" spans="1:6" ht="18" customHeight="1">
      <c r="A1097" s="1006" t="s">
        <v>6320</v>
      </c>
      <c r="B1097" s="998" t="s">
        <v>36</v>
      </c>
      <c r="C1097" s="972" t="s">
        <v>6799</v>
      </c>
      <c r="D1097" s="976">
        <v>7</v>
      </c>
      <c r="F1097" s="237"/>
    </row>
    <row r="1098" spans="1:6" ht="18" customHeight="1">
      <c r="A1098" s="1006" t="s">
        <v>6020</v>
      </c>
      <c r="B1098" s="998" t="s">
        <v>36</v>
      </c>
      <c r="C1098" s="972" t="s">
        <v>6800</v>
      </c>
      <c r="D1098" s="976">
        <v>7</v>
      </c>
      <c r="F1098" s="237"/>
    </row>
    <row r="1099" spans="1:6" ht="18" customHeight="1">
      <c r="A1099" s="1006" t="s">
        <v>6321</v>
      </c>
      <c r="B1099" s="998" t="s">
        <v>36</v>
      </c>
      <c r="C1099" s="972" t="s">
        <v>6801</v>
      </c>
      <c r="D1099" s="976">
        <v>7</v>
      </c>
      <c r="F1099" s="237"/>
    </row>
    <row r="1100" spans="1:6" ht="18" customHeight="1">
      <c r="A1100" s="1006" t="s">
        <v>6322</v>
      </c>
      <c r="B1100" s="998" t="s">
        <v>36</v>
      </c>
      <c r="C1100" s="972" t="s">
        <v>6802</v>
      </c>
      <c r="D1100" s="976">
        <v>7</v>
      </c>
      <c r="F1100" s="237"/>
    </row>
    <row r="1101" spans="1:6" ht="18" customHeight="1">
      <c r="A1101" s="1006" t="s">
        <v>4346</v>
      </c>
      <c r="B1101" s="998" t="s">
        <v>36</v>
      </c>
      <c r="C1101" s="972" t="s">
        <v>4347</v>
      </c>
      <c r="D1101" s="976">
        <v>7</v>
      </c>
      <c r="F1101" s="237"/>
    </row>
    <row r="1102" spans="1:6" ht="18" customHeight="1">
      <c r="A1102" s="1006" t="s">
        <v>6323</v>
      </c>
      <c r="B1102" s="998" t="s">
        <v>36</v>
      </c>
      <c r="C1102" s="972" t="s">
        <v>6803</v>
      </c>
      <c r="D1102" s="976">
        <v>7</v>
      </c>
      <c r="F1102" s="237"/>
    </row>
    <row r="1103" spans="1:6" ht="18" customHeight="1">
      <c r="A1103" s="1006" t="s">
        <v>6623</v>
      </c>
      <c r="B1103" s="998" t="s">
        <v>36</v>
      </c>
      <c r="C1103" s="972" t="s">
        <v>6804</v>
      </c>
      <c r="D1103" s="976">
        <v>6</v>
      </c>
      <c r="F1103" s="237"/>
    </row>
    <row r="1104" spans="1:6" ht="18" customHeight="1">
      <c r="A1104" s="1006" t="s">
        <v>4348</v>
      </c>
      <c r="B1104" s="998" t="s">
        <v>37</v>
      </c>
      <c r="C1104" s="972" t="s">
        <v>7084</v>
      </c>
      <c r="D1104" s="976">
        <v>1</v>
      </c>
      <c r="F1104" s="237"/>
    </row>
    <row r="1105" spans="1:6" ht="18" customHeight="1">
      <c r="A1105" s="1006" t="s">
        <v>1307</v>
      </c>
      <c r="B1105" s="998" t="s">
        <v>37</v>
      </c>
      <c r="C1105" s="972" t="s">
        <v>1308</v>
      </c>
      <c r="D1105" s="976">
        <v>4</v>
      </c>
      <c r="F1105" s="237"/>
    </row>
    <row r="1106" spans="1:6" ht="18" customHeight="1">
      <c r="A1106" s="1006" t="s">
        <v>1309</v>
      </c>
      <c r="B1106" s="998" t="s">
        <v>37</v>
      </c>
      <c r="C1106" s="972" t="s">
        <v>1310</v>
      </c>
      <c r="D1106" s="976">
        <v>4</v>
      </c>
      <c r="F1106" s="237"/>
    </row>
    <row r="1107" spans="1:6" ht="18" customHeight="1">
      <c r="A1107" s="1000" t="s">
        <v>1311</v>
      </c>
      <c r="B1107" s="978" t="s">
        <v>37</v>
      </c>
      <c r="C1107" s="978" t="s">
        <v>1312</v>
      </c>
      <c r="D1107" s="241">
        <v>4</v>
      </c>
      <c r="F1107" s="237"/>
    </row>
    <row r="1108" spans="1:6" ht="18" customHeight="1">
      <c r="A1108" s="1002" t="s">
        <v>1313</v>
      </c>
      <c r="B1108" s="998" t="s">
        <v>37</v>
      </c>
      <c r="C1108" s="998" t="s">
        <v>1314</v>
      </c>
      <c r="D1108" s="241">
        <v>4</v>
      </c>
      <c r="F1108" s="237"/>
    </row>
    <row r="1109" spans="1:6" ht="18" customHeight="1">
      <c r="A1109" s="1002" t="s">
        <v>1315</v>
      </c>
      <c r="B1109" s="998" t="s">
        <v>37</v>
      </c>
      <c r="C1109" s="998" t="s">
        <v>1316</v>
      </c>
      <c r="D1109" s="241">
        <v>4</v>
      </c>
      <c r="F1109" s="237"/>
    </row>
    <row r="1110" spans="1:6" ht="18" customHeight="1">
      <c r="A1110" s="1002" t="s">
        <v>1317</v>
      </c>
      <c r="B1110" s="998" t="s">
        <v>37</v>
      </c>
      <c r="C1110" s="998" t="s">
        <v>1318</v>
      </c>
      <c r="D1110" s="241">
        <v>4</v>
      </c>
      <c r="F1110" s="237"/>
    </row>
    <row r="1111" spans="1:6" ht="18" customHeight="1">
      <c r="A1111" s="1002" t="s">
        <v>1319</v>
      </c>
      <c r="B1111" s="998" t="s">
        <v>37</v>
      </c>
      <c r="C1111" s="998" t="s">
        <v>1320</v>
      </c>
      <c r="D1111" s="241">
        <v>4</v>
      </c>
      <c r="F1111" s="237"/>
    </row>
    <row r="1112" spans="1:6" ht="18" customHeight="1">
      <c r="A1112" s="1002" t="s">
        <v>1321</v>
      </c>
      <c r="B1112" s="998" t="s">
        <v>37</v>
      </c>
      <c r="C1112" s="998" t="s">
        <v>1322</v>
      </c>
      <c r="D1112" s="241">
        <v>4</v>
      </c>
      <c r="F1112" s="237"/>
    </row>
    <row r="1113" spans="1:6" ht="18" customHeight="1">
      <c r="A1113" s="1002" t="s">
        <v>1323</v>
      </c>
      <c r="B1113" s="998" t="s">
        <v>37</v>
      </c>
      <c r="C1113" s="998" t="s">
        <v>1324</v>
      </c>
      <c r="D1113" s="241">
        <v>4</v>
      </c>
      <c r="F1113" s="237"/>
    </row>
    <row r="1114" spans="1:6" ht="18" customHeight="1">
      <c r="A1114" s="1002" t="s">
        <v>1325</v>
      </c>
      <c r="B1114" s="998" t="s">
        <v>37</v>
      </c>
      <c r="C1114" s="998" t="s">
        <v>1326</v>
      </c>
      <c r="D1114" s="241">
        <v>4</v>
      </c>
      <c r="F1114" s="237"/>
    </row>
    <row r="1115" spans="1:6" ht="18" customHeight="1">
      <c r="A1115" s="1002" t="s">
        <v>1327</v>
      </c>
      <c r="B1115" s="998" t="s">
        <v>37</v>
      </c>
      <c r="C1115" s="998" t="s">
        <v>1328</v>
      </c>
      <c r="D1115" s="241">
        <v>4</v>
      </c>
      <c r="F1115" s="237"/>
    </row>
    <row r="1116" spans="1:6" ht="18" customHeight="1">
      <c r="A1116" s="1002" t="s">
        <v>1329</v>
      </c>
      <c r="B1116" s="998" t="s">
        <v>37</v>
      </c>
      <c r="C1116" s="998" t="s">
        <v>1330</v>
      </c>
      <c r="D1116" s="241">
        <v>4</v>
      </c>
      <c r="F1116" s="237"/>
    </row>
    <row r="1117" spans="1:6" ht="18" customHeight="1">
      <c r="A1117" s="1002" t="s">
        <v>1331</v>
      </c>
      <c r="B1117" s="998" t="s">
        <v>37</v>
      </c>
      <c r="C1117" s="998" t="s">
        <v>1332</v>
      </c>
      <c r="D1117" s="241">
        <v>4</v>
      </c>
      <c r="F1117" s="237"/>
    </row>
    <row r="1118" spans="1:6" ht="18" customHeight="1">
      <c r="A1118" s="1002" t="s">
        <v>1333</v>
      </c>
      <c r="B1118" s="998" t="s">
        <v>37</v>
      </c>
      <c r="C1118" s="998" t="s">
        <v>1334</v>
      </c>
      <c r="D1118" s="241">
        <v>4</v>
      </c>
      <c r="F1118" s="237"/>
    </row>
    <row r="1119" spans="1:6" ht="18" customHeight="1">
      <c r="A1119" s="1002" t="s">
        <v>1335</v>
      </c>
      <c r="B1119" s="998" t="s">
        <v>37</v>
      </c>
      <c r="C1119" s="998" t="s">
        <v>1336</v>
      </c>
      <c r="D1119" s="241">
        <v>4</v>
      </c>
      <c r="F1119" s="237"/>
    </row>
    <row r="1120" spans="1:6" ht="18" customHeight="1">
      <c r="A1120" s="1002" t="s">
        <v>1337</v>
      </c>
      <c r="B1120" s="998" t="s">
        <v>37</v>
      </c>
      <c r="C1120" s="998" t="s">
        <v>1338</v>
      </c>
      <c r="D1120" s="241">
        <v>4</v>
      </c>
      <c r="F1120" s="237"/>
    </row>
    <row r="1121" spans="1:6" ht="18" customHeight="1">
      <c r="A1121" s="1002" t="s">
        <v>1339</v>
      </c>
      <c r="B1121" s="998" t="s">
        <v>37</v>
      </c>
      <c r="C1121" s="998" t="s">
        <v>1340</v>
      </c>
      <c r="D1121" s="241">
        <v>4</v>
      </c>
      <c r="F1121" s="237"/>
    </row>
    <row r="1122" spans="1:6" ht="18" customHeight="1">
      <c r="A1122" s="1002" t="s">
        <v>1341</v>
      </c>
      <c r="B1122" s="998" t="s">
        <v>37</v>
      </c>
      <c r="C1122" s="998" t="s">
        <v>1342</v>
      </c>
      <c r="D1122" s="241">
        <v>4</v>
      </c>
      <c r="F1122" s="237"/>
    </row>
    <row r="1123" spans="1:6" ht="18" customHeight="1">
      <c r="A1123" s="1002" t="s">
        <v>1343</v>
      </c>
      <c r="B1123" s="998" t="s">
        <v>37</v>
      </c>
      <c r="C1123" s="998" t="s">
        <v>1344</v>
      </c>
      <c r="D1123" s="241">
        <v>4</v>
      </c>
      <c r="F1123" s="237"/>
    </row>
    <row r="1124" spans="1:6" ht="18" customHeight="1">
      <c r="A1124" s="1002" t="s">
        <v>1345</v>
      </c>
      <c r="B1124" s="998" t="s">
        <v>37</v>
      </c>
      <c r="C1124" s="998" t="s">
        <v>1346</v>
      </c>
      <c r="D1124" s="241">
        <v>4</v>
      </c>
      <c r="F1124" s="237"/>
    </row>
    <row r="1125" spans="1:6" ht="18" customHeight="1">
      <c r="A1125" s="1002" t="s">
        <v>1347</v>
      </c>
      <c r="B1125" s="998" t="s">
        <v>37</v>
      </c>
      <c r="C1125" s="998" t="s">
        <v>1348</v>
      </c>
      <c r="D1125" s="241">
        <v>4</v>
      </c>
      <c r="F1125" s="237"/>
    </row>
    <row r="1126" spans="1:6" ht="18" customHeight="1">
      <c r="A1126" s="1002" t="s">
        <v>1349</v>
      </c>
      <c r="B1126" s="998" t="s">
        <v>37</v>
      </c>
      <c r="C1126" s="998" t="s">
        <v>1350</v>
      </c>
      <c r="D1126" s="241">
        <v>4</v>
      </c>
      <c r="F1126" s="237"/>
    </row>
    <row r="1127" spans="1:6" ht="18" customHeight="1">
      <c r="A1127" s="1002" t="s">
        <v>1351</v>
      </c>
      <c r="B1127" s="998" t="s">
        <v>37</v>
      </c>
      <c r="C1127" s="998" t="s">
        <v>1352</v>
      </c>
      <c r="D1127" s="241">
        <v>4</v>
      </c>
      <c r="F1127" s="237"/>
    </row>
    <row r="1128" spans="1:6" ht="18" customHeight="1">
      <c r="A1128" s="1002" t="s">
        <v>1353</v>
      </c>
      <c r="B1128" s="998" t="s">
        <v>37</v>
      </c>
      <c r="C1128" s="998" t="s">
        <v>1354</v>
      </c>
      <c r="D1128" s="241">
        <v>3</v>
      </c>
      <c r="F1128" s="237"/>
    </row>
    <row r="1129" spans="1:6" ht="18" customHeight="1">
      <c r="A1129" s="1002" t="s">
        <v>1355</v>
      </c>
      <c r="B1129" s="998" t="s">
        <v>37</v>
      </c>
      <c r="C1129" s="998" t="s">
        <v>1356</v>
      </c>
      <c r="D1129" s="241">
        <v>3</v>
      </c>
      <c r="F1129" s="237"/>
    </row>
    <row r="1130" spans="1:6" ht="18" customHeight="1">
      <c r="A1130" s="1002" t="s">
        <v>1357</v>
      </c>
      <c r="B1130" s="998" t="s">
        <v>37</v>
      </c>
      <c r="C1130" s="998" t="s">
        <v>1358</v>
      </c>
      <c r="D1130" s="241">
        <v>3</v>
      </c>
      <c r="F1130" s="237"/>
    </row>
    <row r="1131" spans="1:6" ht="18" customHeight="1">
      <c r="A1131" s="1002" t="s">
        <v>1359</v>
      </c>
      <c r="B1131" s="998" t="s">
        <v>37</v>
      </c>
      <c r="C1131" s="998" t="s">
        <v>1360</v>
      </c>
      <c r="D1131" s="241">
        <v>3</v>
      </c>
      <c r="F1131" s="237"/>
    </row>
    <row r="1132" spans="1:6" ht="18" customHeight="1">
      <c r="A1132" s="1002" t="s">
        <v>1361</v>
      </c>
      <c r="B1132" s="998" t="s">
        <v>37</v>
      </c>
      <c r="C1132" s="998" t="s">
        <v>1362</v>
      </c>
      <c r="D1132" s="241">
        <v>3</v>
      </c>
      <c r="F1132" s="237"/>
    </row>
    <row r="1133" spans="1:6" ht="18" customHeight="1">
      <c r="A1133" s="1002" t="s">
        <v>1363</v>
      </c>
      <c r="B1133" s="998" t="s">
        <v>37</v>
      </c>
      <c r="C1133" s="998" t="s">
        <v>1364</v>
      </c>
      <c r="D1133" s="241">
        <v>3</v>
      </c>
      <c r="F1133" s="237"/>
    </row>
    <row r="1134" spans="1:6" ht="18" customHeight="1">
      <c r="A1134" s="1002" t="s">
        <v>1365</v>
      </c>
      <c r="B1134" s="998" t="s">
        <v>37</v>
      </c>
      <c r="C1134" s="998" t="s">
        <v>1366</v>
      </c>
      <c r="D1134" s="241">
        <v>3</v>
      </c>
      <c r="F1134" s="237"/>
    </row>
    <row r="1135" spans="1:6" ht="18" customHeight="1">
      <c r="A1135" s="1002" t="s">
        <v>1367</v>
      </c>
      <c r="B1135" s="998" t="s">
        <v>37</v>
      </c>
      <c r="C1135" s="998" t="s">
        <v>1368</v>
      </c>
      <c r="D1135" s="241">
        <v>3</v>
      </c>
      <c r="F1135" s="237"/>
    </row>
    <row r="1136" spans="1:6" ht="18" customHeight="1">
      <c r="A1136" s="1002" t="s">
        <v>1369</v>
      </c>
      <c r="B1136" s="998" t="s">
        <v>37</v>
      </c>
      <c r="C1136" s="998" t="s">
        <v>1370</v>
      </c>
      <c r="D1136" s="241">
        <v>3</v>
      </c>
      <c r="F1136" s="237"/>
    </row>
    <row r="1137" spans="1:6" ht="18" customHeight="1">
      <c r="A1137" s="1002" t="s">
        <v>1371</v>
      </c>
      <c r="B1137" s="998" t="s">
        <v>37</v>
      </c>
      <c r="C1137" s="998" t="s">
        <v>1372</v>
      </c>
      <c r="D1137" s="241">
        <v>3</v>
      </c>
      <c r="F1137" s="237"/>
    </row>
    <row r="1138" spans="1:6" ht="18" customHeight="1">
      <c r="A1138" s="1002" t="s">
        <v>1373</v>
      </c>
      <c r="B1138" s="998" t="s">
        <v>37</v>
      </c>
      <c r="C1138" s="998" t="s">
        <v>1374</v>
      </c>
      <c r="D1138" s="241">
        <v>3</v>
      </c>
      <c r="F1138" s="237"/>
    </row>
    <row r="1139" spans="1:6" ht="18" customHeight="1">
      <c r="A1139" s="1002" t="s">
        <v>1375</v>
      </c>
      <c r="B1139" s="998" t="s">
        <v>37</v>
      </c>
      <c r="C1139" s="998" t="s">
        <v>1376</v>
      </c>
      <c r="D1139" s="241">
        <v>3</v>
      </c>
      <c r="F1139" s="237"/>
    </row>
    <row r="1140" spans="1:6" ht="18" customHeight="1">
      <c r="A1140" s="1002" t="s">
        <v>1377</v>
      </c>
      <c r="B1140" s="998" t="s">
        <v>37</v>
      </c>
      <c r="C1140" s="998" t="s">
        <v>1378</v>
      </c>
      <c r="D1140" s="241">
        <v>3</v>
      </c>
      <c r="F1140" s="237"/>
    </row>
    <row r="1141" spans="1:6" ht="18" customHeight="1">
      <c r="A1141" s="1002" t="s">
        <v>1379</v>
      </c>
      <c r="B1141" s="998" t="s">
        <v>37</v>
      </c>
      <c r="C1141" s="998" t="s">
        <v>1380</v>
      </c>
      <c r="D1141" s="241">
        <v>3</v>
      </c>
      <c r="F1141" s="237"/>
    </row>
    <row r="1142" spans="1:6" ht="18" customHeight="1">
      <c r="A1142" s="1002" t="s">
        <v>1381</v>
      </c>
      <c r="B1142" s="998" t="s">
        <v>37</v>
      </c>
      <c r="C1142" s="998" t="s">
        <v>1382</v>
      </c>
      <c r="D1142" s="241">
        <v>3</v>
      </c>
      <c r="F1142" s="237"/>
    </row>
    <row r="1143" spans="1:6" ht="18" customHeight="1">
      <c r="A1143" s="1002" t="s">
        <v>1383</v>
      </c>
      <c r="B1143" s="998" t="s">
        <v>37</v>
      </c>
      <c r="C1143" s="998" t="s">
        <v>1384</v>
      </c>
      <c r="D1143" s="241">
        <v>3</v>
      </c>
      <c r="F1143" s="237"/>
    </row>
    <row r="1144" spans="1:6" ht="18" customHeight="1">
      <c r="A1144" s="1002" t="s">
        <v>1385</v>
      </c>
      <c r="B1144" s="998" t="s">
        <v>37</v>
      </c>
      <c r="C1144" s="998" t="s">
        <v>1386</v>
      </c>
      <c r="D1144" s="241">
        <v>3</v>
      </c>
      <c r="F1144" s="237"/>
    </row>
    <row r="1145" spans="1:6" ht="18" customHeight="1">
      <c r="A1145" s="1002" t="s">
        <v>1387</v>
      </c>
      <c r="B1145" s="998" t="s">
        <v>37</v>
      </c>
      <c r="C1145" s="998" t="s">
        <v>1388</v>
      </c>
      <c r="D1145" s="241">
        <v>3</v>
      </c>
      <c r="F1145" s="237"/>
    </row>
    <row r="1146" spans="1:6" ht="18" customHeight="1">
      <c r="A1146" s="1002" t="s">
        <v>1389</v>
      </c>
      <c r="B1146" s="998" t="s">
        <v>37</v>
      </c>
      <c r="C1146" s="998" t="s">
        <v>1390</v>
      </c>
      <c r="D1146" s="241">
        <v>3</v>
      </c>
      <c r="F1146" s="237"/>
    </row>
    <row r="1147" spans="1:6" ht="18" customHeight="1">
      <c r="A1147" s="1002" t="s">
        <v>1391</v>
      </c>
      <c r="B1147" s="998" t="s">
        <v>37</v>
      </c>
      <c r="C1147" s="998" t="s">
        <v>1392</v>
      </c>
      <c r="D1147" s="241">
        <v>3</v>
      </c>
      <c r="F1147" s="237"/>
    </row>
    <row r="1148" spans="1:6" ht="18" customHeight="1">
      <c r="A1148" s="1002" t="s">
        <v>1393</v>
      </c>
      <c r="B1148" s="998" t="s">
        <v>37</v>
      </c>
      <c r="C1148" s="998" t="s">
        <v>1394</v>
      </c>
      <c r="D1148" s="241">
        <v>3</v>
      </c>
      <c r="F1148" s="237"/>
    </row>
    <row r="1149" spans="1:6" ht="18" customHeight="1">
      <c r="A1149" s="1002" t="s">
        <v>1395</v>
      </c>
      <c r="B1149" s="998" t="s">
        <v>37</v>
      </c>
      <c r="C1149" s="998" t="s">
        <v>1396</v>
      </c>
      <c r="D1149" s="241">
        <v>3</v>
      </c>
      <c r="F1149" s="237"/>
    </row>
    <row r="1150" spans="1:6" ht="18" customHeight="1">
      <c r="A1150" s="1002" t="s">
        <v>1397</v>
      </c>
      <c r="B1150" s="998" t="s">
        <v>37</v>
      </c>
      <c r="C1150" s="998" t="s">
        <v>1398</v>
      </c>
      <c r="D1150" s="241">
        <v>3</v>
      </c>
      <c r="F1150" s="237"/>
    </row>
    <row r="1151" spans="1:6" ht="18" customHeight="1">
      <c r="A1151" s="1002" t="s">
        <v>1399</v>
      </c>
      <c r="B1151" s="998" t="s">
        <v>37</v>
      </c>
      <c r="C1151" s="998" t="s">
        <v>1400</v>
      </c>
      <c r="D1151" s="241">
        <v>3</v>
      </c>
      <c r="F1151" s="237"/>
    </row>
    <row r="1152" spans="1:6" ht="18" customHeight="1">
      <c r="A1152" s="1002" t="s">
        <v>1401</v>
      </c>
      <c r="B1152" s="998" t="s">
        <v>37</v>
      </c>
      <c r="C1152" s="998" t="s">
        <v>1402</v>
      </c>
      <c r="D1152" s="241">
        <v>3</v>
      </c>
      <c r="F1152" s="237"/>
    </row>
    <row r="1153" spans="1:6" ht="18" customHeight="1">
      <c r="A1153" s="1002" t="s">
        <v>1403</v>
      </c>
      <c r="B1153" s="998" t="s">
        <v>37</v>
      </c>
      <c r="C1153" s="998" t="s">
        <v>1404</v>
      </c>
      <c r="D1153" s="241">
        <v>3</v>
      </c>
      <c r="F1153" s="237"/>
    </row>
    <row r="1154" spans="1:6" ht="18" customHeight="1">
      <c r="A1154" s="1002" t="s">
        <v>1405</v>
      </c>
      <c r="B1154" s="998" t="s">
        <v>37</v>
      </c>
      <c r="C1154" s="998" t="s">
        <v>1406</v>
      </c>
      <c r="D1154" s="241">
        <v>5</v>
      </c>
      <c r="F1154" s="237"/>
    </row>
    <row r="1155" spans="1:6" ht="18" customHeight="1">
      <c r="A1155" s="1002" t="s">
        <v>1407</v>
      </c>
      <c r="B1155" s="998" t="s">
        <v>37</v>
      </c>
      <c r="C1155" s="998" t="s">
        <v>1408</v>
      </c>
      <c r="D1155" s="241">
        <v>5</v>
      </c>
      <c r="F1155" s="237"/>
    </row>
    <row r="1156" spans="1:6" ht="18" customHeight="1">
      <c r="A1156" s="1002" t="s">
        <v>1409</v>
      </c>
      <c r="B1156" s="998" t="s">
        <v>37</v>
      </c>
      <c r="C1156" s="998" t="s">
        <v>1410</v>
      </c>
      <c r="D1156" s="241">
        <v>5</v>
      </c>
      <c r="F1156" s="237"/>
    </row>
    <row r="1157" spans="1:6" ht="18" customHeight="1">
      <c r="A1157" s="1002" t="s">
        <v>1411</v>
      </c>
      <c r="B1157" s="998" t="s">
        <v>37</v>
      </c>
      <c r="C1157" s="998" t="s">
        <v>1412</v>
      </c>
      <c r="D1157" s="241">
        <v>5</v>
      </c>
      <c r="F1157" s="237"/>
    </row>
    <row r="1158" spans="1:6" ht="18" customHeight="1">
      <c r="A1158" s="1002" t="s">
        <v>1413</v>
      </c>
      <c r="B1158" s="998" t="s">
        <v>37</v>
      </c>
      <c r="C1158" s="998" t="s">
        <v>1414</v>
      </c>
      <c r="D1158" s="241">
        <v>5</v>
      </c>
      <c r="F1158" s="237"/>
    </row>
    <row r="1159" spans="1:6" ht="18" customHeight="1">
      <c r="A1159" s="1002" t="s">
        <v>1415</v>
      </c>
      <c r="B1159" s="998" t="s">
        <v>37</v>
      </c>
      <c r="C1159" s="998" t="s">
        <v>1416</v>
      </c>
      <c r="D1159" s="241">
        <v>5</v>
      </c>
      <c r="F1159" s="237"/>
    </row>
    <row r="1160" spans="1:6" ht="18" customHeight="1">
      <c r="A1160" s="1002" t="s">
        <v>1417</v>
      </c>
      <c r="B1160" s="998" t="s">
        <v>37</v>
      </c>
      <c r="C1160" s="998" t="s">
        <v>1418</v>
      </c>
      <c r="D1160" s="241">
        <v>5</v>
      </c>
      <c r="F1160" s="237"/>
    </row>
    <row r="1161" spans="1:6" ht="18" customHeight="1">
      <c r="A1161" s="1002" t="s">
        <v>1419</v>
      </c>
      <c r="B1161" s="998" t="s">
        <v>37</v>
      </c>
      <c r="C1161" s="998" t="s">
        <v>1420</v>
      </c>
      <c r="D1161" s="241">
        <v>5</v>
      </c>
      <c r="F1161" s="237"/>
    </row>
    <row r="1162" spans="1:6" ht="18" customHeight="1">
      <c r="A1162" s="1002" t="s">
        <v>1421</v>
      </c>
      <c r="B1162" s="998" t="s">
        <v>37</v>
      </c>
      <c r="C1162" s="998" t="s">
        <v>1422</v>
      </c>
      <c r="D1162" s="241">
        <v>5</v>
      </c>
      <c r="F1162" s="237"/>
    </row>
    <row r="1163" spans="1:6" ht="18" customHeight="1">
      <c r="A1163" s="1002" t="s">
        <v>1423</v>
      </c>
      <c r="B1163" s="998" t="s">
        <v>37</v>
      </c>
      <c r="C1163" s="998" t="s">
        <v>1424</v>
      </c>
      <c r="D1163" s="241">
        <v>5</v>
      </c>
      <c r="F1163" s="237"/>
    </row>
    <row r="1164" spans="1:6" ht="18" customHeight="1">
      <c r="A1164" s="1002" t="s">
        <v>1425</v>
      </c>
      <c r="B1164" s="998" t="s">
        <v>37</v>
      </c>
      <c r="C1164" s="998" t="s">
        <v>1426</v>
      </c>
      <c r="D1164" s="241">
        <v>5</v>
      </c>
      <c r="F1164" s="237"/>
    </row>
    <row r="1165" spans="1:6" ht="18" customHeight="1">
      <c r="A1165" s="1002" t="s">
        <v>1427</v>
      </c>
      <c r="B1165" s="998" t="s">
        <v>37</v>
      </c>
      <c r="C1165" s="998" t="s">
        <v>1428</v>
      </c>
      <c r="D1165" s="241">
        <v>5</v>
      </c>
      <c r="F1165" s="237"/>
    </row>
    <row r="1166" spans="1:6" ht="18" customHeight="1">
      <c r="A1166" s="1002" t="s">
        <v>1429</v>
      </c>
      <c r="B1166" s="998" t="s">
        <v>37</v>
      </c>
      <c r="C1166" s="998" t="s">
        <v>1430</v>
      </c>
      <c r="D1166" s="241">
        <v>5</v>
      </c>
      <c r="F1166" s="237"/>
    </row>
    <row r="1167" spans="1:6" ht="18" customHeight="1">
      <c r="A1167" s="1002" t="s">
        <v>6021</v>
      </c>
      <c r="B1167" s="998" t="s">
        <v>37</v>
      </c>
      <c r="C1167" s="998" t="s">
        <v>6324</v>
      </c>
      <c r="D1167" s="241">
        <v>7</v>
      </c>
      <c r="F1167" s="237"/>
    </row>
    <row r="1168" spans="1:6" ht="18" customHeight="1">
      <c r="A1168" s="1002" t="s">
        <v>4349</v>
      </c>
      <c r="B1168" s="998" t="s">
        <v>37</v>
      </c>
      <c r="C1168" s="998" t="s">
        <v>4350</v>
      </c>
      <c r="D1168" s="241">
        <v>7</v>
      </c>
      <c r="F1168" s="237"/>
    </row>
    <row r="1169" spans="1:6" ht="18" customHeight="1">
      <c r="A1169" s="1002" t="s">
        <v>4351</v>
      </c>
      <c r="B1169" s="998" t="s">
        <v>37</v>
      </c>
      <c r="C1169" s="998" t="s">
        <v>6626</v>
      </c>
      <c r="D1169" s="241">
        <v>7</v>
      </c>
      <c r="F1169" s="237"/>
    </row>
    <row r="1170" spans="1:6" ht="18" customHeight="1">
      <c r="A1170" s="1006" t="s">
        <v>4352</v>
      </c>
      <c r="B1170" s="998" t="s">
        <v>37</v>
      </c>
      <c r="C1170" s="972" t="s">
        <v>6805</v>
      </c>
      <c r="D1170" s="976">
        <v>7</v>
      </c>
      <c r="F1170" s="237"/>
    </row>
    <row r="1171" spans="1:6" ht="18" customHeight="1">
      <c r="A1171" s="1006" t="s">
        <v>4353</v>
      </c>
      <c r="B1171" s="998" t="s">
        <v>37</v>
      </c>
      <c r="C1171" s="972" t="s">
        <v>4354</v>
      </c>
      <c r="D1171" s="976">
        <v>7</v>
      </c>
      <c r="F1171" s="237"/>
    </row>
    <row r="1172" spans="1:6" ht="18" customHeight="1">
      <c r="A1172" s="1006" t="s">
        <v>4355</v>
      </c>
      <c r="B1172" s="998" t="s">
        <v>37</v>
      </c>
      <c r="C1172" s="972" t="s">
        <v>4356</v>
      </c>
      <c r="D1172" s="976">
        <v>7</v>
      </c>
      <c r="F1172" s="237"/>
    </row>
    <row r="1173" spans="1:6" ht="18" customHeight="1">
      <c r="A1173" s="1006" t="s">
        <v>4357</v>
      </c>
      <c r="B1173" s="998" t="s">
        <v>37</v>
      </c>
      <c r="C1173" s="972" t="s">
        <v>4358</v>
      </c>
      <c r="D1173" s="976">
        <v>7</v>
      </c>
      <c r="F1173" s="237"/>
    </row>
    <row r="1174" spans="1:6" ht="18" customHeight="1">
      <c r="A1174" s="1006" t="s">
        <v>4359</v>
      </c>
      <c r="B1174" s="998" t="s">
        <v>37</v>
      </c>
      <c r="C1174" s="972" t="s">
        <v>4360</v>
      </c>
      <c r="D1174" s="976">
        <v>7</v>
      </c>
      <c r="F1174" s="237"/>
    </row>
    <row r="1175" spans="1:6" ht="18" customHeight="1">
      <c r="A1175" s="1006" t="s">
        <v>4361</v>
      </c>
      <c r="B1175" s="998" t="s">
        <v>37</v>
      </c>
      <c r="C1175" s="972" t="s">
        <v>4362</v>
      </c>
      <c r="D1175" s="976">
        <v>7</v>
      </c>
      <c r="F1175" s="237"/>
    </row>
    <row r="1176" spans="1:6" ht="18" customHeight="1">
      <c r="A1176" s="1006" t="s">
        <v>4363</v>
      </c>
      <c r="B1176" s="998" t="s">
        <v>37</v>
      </c>
      <c r="C1176" s="972" t="s">
        <v>4364</v>
      </c>
      <c r="D1176" s="976">
        <v>7</v>
      </c>
      <c r="F1176" s="237"/>
    </row>
    <row r="1177" spans="1:6" ht="18" customHeight="1">
      <c r="A1177" s="1006" t="s">
        <v>4365</v>
      </c>
      <c r="B1177" s="998" t="s">
        <v>37</v>
      </c>
      <c r="C1177" s="972" t="s">
        <v>4366</v>
      </c>
      <c r="D1177" s="976">
        <v>7</v>
      </c>
      <c r="F1177" s="237"/>
    </row>
    <row r="1178" spans="1:6" ht="18" customHeight="1">
      <c r="A1178" s="1006" t="s">
        <v>4367</v>
      </c>
      <c r="B1178" s="998" t="s">
        <v>37</v>
      </c>
      <c r="C1178" s="972" t="s">
        <v>4368</v>
      </c>
      <c r="D1178" s="976">
        <v>7</v>
      </c>
      <c r="F1178" s="237"/>
    </row>
    <row r="1179" spans="1:6" ht="18" customHeight="1">
      <c r="A1179" s="1006" t="s">
        <v>4369</v>
      </c>
      <c r="B1179" s="998" t="s">
        <v>37</v>
      </c>
      <c r="C1179" s="972" t="s">
        <v>6627</v>
      </c>
      <c r="D1179" s="976">
        <v>7</v>
      </c>
      <c r="F1179" s="237"/>
    </row>
    <row r="1180" spans="1:6" ht="18" customHeight="1">
      <c r="A1180" s="1006" t="s">
        <v>4370</v>
      </c>
      <c r="B1180" s="998" t="s">
        <v>37</v>
      </c>
      <c r="C1180" s="972" t="s">
        <v>4371</v>
      </c>
      <c r="D1180" s="976">
        <v>7</v>
      </c>
      <c r="F1180" s="237"/>
    </row>
    <row r="1181" spans="1:6" ht="18" customHeight="1">
      <c r="A1181" s="1006" t="s">
        <v>4372</v>
      </c>
      <c r="B1181" s="998" t="s">
        <v>37</v>
      </c>
      <c r="C1181" s="972" t="s">
        <v>4373</v>
      </c>
      <c r="D1181" s="976">
        <v>7</v>
      </c>
      <c r="F1181" s="237"/>
    </row>
    <row r="1182" spans="1:6" ht="18" customHeight="1">
      <c r="A1182" s="1006" t="s">
        <v>4374</v>
      </c>
      <c r="B1182" s="998" t="s">
        <v>37</v>
      </c>
      <c r="C1182" s="972" t="s">
        <v>4375</v>
      </c>
      <c r="D1182" s="976">
        <v>7</v>
      </c>
      <c r="F1182" s="237"/>
    </row>
    <row r="1183" spans="1:6" ht="18" customHeight="1">
      <c r="A1183" s="1006" t="s">
        <v>4376</v>
      </c>
      <c r="B1183" s="998" t="s">
        <v>37</v>
      </c>
      <c r="C1183" s="972" t="s">
        <v>4377</v>
      </c>
      <c r="D1183" s="976">
        <v>7</v>
      </c>
      <c r="F1183" s="237"/>
    </row>
    <row r="1184" spans="1:6" ht="18" customHeight="1">
      <c r="A1184" s="1006" t="s">
        <v>4378</v>
      </c>
      <c r="B1184" s="998" t="s">
        <v>37</v>
      </c>
      <c r="C1184" s="972" t="s">
        <v>4379</v>
      </c>
      <c r="D1184" s="976">
        <v>7</v>
      </c>
      <c r="F1184" s="237"/>
    </row>
    <row r="1185" spans="1:6" ht="18" customHeight="1">
      <c r="A1185" s="1006" t="s">
        <v>4380</v>
      </c>
      <c r="B1185" s="998" t="s">
        <v>37</v>
      </c>
      <c r="C1185" s="972" t="s">
        <v>4381</v>
      </c>
      <c r="D1185" s="976">
        <v>7</v>
      </c>
      <c r="F1185" s="237"/>
    </row>
    <row r="1186" spans="1:6" ht="18" customHeight="1">
      <c r="A1186" s="1006" t="s">
        <v>4382</v>
      </c>
      <c r="B1186" s="998" t="s">
        <v>37</v>
      </c>
      <c r="C1186" s="972" t="s">
        <v>4383</v>
      </c>
      <c r="D1186" s="976">
        <v>7</v>
      </c>
      <c r="F1186" s="237"/>
    </row>
    <row r="1187" spans="1:6" ht="18" customHeight="1">
      <c r="A1187" s="1006" t="s">
        <v>4384</v>
      </c>
      <c r="B1187" s="998" t="s">
        <v>37</v>
      </c>
      <c r="C1187" s="972" t="s">
        <v>4385</v>
      </c>
      <c r="D1187" s="976">
        <v>7</v>
      </c>
      <c r="F1187" s="237"/>
    </row>
    <row r="1188" spans="1:6" ht="18" customHeight="1">
      <c r="A1188" s="1006" t="s">
        <v>4386</v>
      </c>
      <c r="B1188" s="998" t="s">
        <v>37</v>
      </c>
      <c r="C1188" s="972" t="s">
        <v>4387</v>
      </c>
      <c r="D1188" s="976">
        <v>7</v>
      </c>
      <c r="F1188" s="237"/>
    </row>
    <row r="1189" spans="1:6" ht="18" customHeight="1">
      <c r="A1189" s="1006" t="s">
        <v>4388</v>
      </c>
      <c r="B1189" s="998" t="s">
        <v>37</v>
      </c>
      <c r="C1189" s="972" t="s">
        <v>6806</v>
      </c>
      <c r="D1189" s="976">
        <v>7</v>
      </c>
      <c r="F1189" s="237"/>
    </row>
    <row r="1190" spans="1:6" ht="18" customHeight="1">
      <c r="A1190" s="1006" t="s">
        <v>4389</v>
      </c>
      <c r="B1190" s="998" t="s">
        <v>37</v>
      </c>
      <c r="C1190" s="972" t="s">
        <v>4390</v>
      </c>
      <c r="D1190" s="976">
        <v>7</v>
      </c>
      <c r="F1190" s="237"/>
    </row>
    <row r="1191" spans="1:6" ht="18" customHeight="1">
      <c r="A1191" s="1006" t="s">
        <v>4391</v>
      </c>
      <c r="B1191" s="998" t="s">
        <v>37</v>
      </c>
      <c r="C1191" s="972" t="s">
        <v>4392</v>
      </c>
      <c r="D1191" s="976">
        <v>7</v>
      </c>
      <c r="F1191" s="237"/>
    </row>
    <row r="1192" spans="1:6" ht="18" customHeight="1">
      <c r="A1192" s="1006" t="s">
        <v>4393</v>
      </c>
      <c r="B1192" s="998" t="s">
        <v>37</v>
      </c>
      <c r="C1192" s="972" t="s">
        <v>4394</v>
      </c>
      <c r="D1192" s="976">
        <v>7</v>
      </c>
      <c r="F1192" s="237"/>
    </row>
    <row r="1193" spans="1:6" ht="18" customHeight="1">
      <c r="A1193" s="1006" t="s">
        <v>4395</v>
      </c>
      <c r="B1193" s="998" t="s">
        <v>37</v>
      </c>
      <c r="C1193" s="972" t="s">
        <v>4396</v>
      </c>
      <c r="D1193" s="976">
        <v>7</v>
      </c>
      <c r="F1193" s="237"/>
    </row>
    <row r="1194" spans="1:6" ht="18" customHeight="1">
      <c r="A1194" s="1006" t="s">
        <v>4397</v>
      </c>
      <c r="B1194" s="998" t="s">
        <v>37</v>
      </c>
      <c r="C1194" s="972" t="s">
        <v>4398</v>
      </c>
      <c r="D1194" s="976">
        <v>7</v>
      </c>
      <c r="F1194" s="237"/>
    </row>
    <row r="1195" spans="1:6" ht="18" customHeight="1">
      <c r="A1195" s="1006" t="s">
        <v>4399</v>
      </c>
      <c r="B1195" s="998" t="s">
        <v>37</v>
      </c>
      <c r="C1195" s="972" t="s">
        <v>4400</v>
      </c>
      <c r="D1195" s="976">
        <v>7</v>
      </c>
      <c r="F1195" s="237"/>
    </row>
    <row r="1196" spans="1:6" ht="18" customHeight="1">
      <c r="A1196" s="1006" t="s">
        <v>4401</v>
      </c>
      <c r="B1196" s="998" t="s">
        <v>37</v>
      </c>
      <c r="C1196" s="972" t="s">
        <v>4402</v>
      </c>
      <c r="D1196" s="976">
        <v>7</v>
      </c>
      <c r="F1196" s="237"/>
    </row>
    <row r="1197" spans="1:6" ht="18" customHeight="1">
      <c r="A1197" s="1006" t="s">
        <v>4403</v>
      </c>
      <c r="B1197" s="998" t="s">
        <v>37</v>
      </c>
      <c r="C1197" s="972" t="s">
        <v>6807</v>
      </c>
      <c r="D1197" s="976">
        <v>7</v>
      </c>
      <c r="F1197" s="237"/>
    </row>
    <row r="1198" spans="1:6" ht="18" customHeight="1">
      <c r="A1198" s="1006" t="s">
        <v>6325</v>
      </c>
      <c r="B1198" s="998" t="s">
        <v>37</v>
      </c>
      <c r="C1198" s="972" t="s">
        <v>6808</v>
      </c>
      <c r="D1198" s="976">
        <v>7</v>
      </c>
      <c r="F1198" s="237"/>
    </row>
    <row r="1199" spans="1:6" ht="18" customHeight="1">
      <c r="A1199" s="1006" t="s">
        <v>6624</v>
      </c>
      <c r="B1199" s="998" t="s">
        <v>37</v>
      </c>
      <c r="C1199" s="972" t="s">
        <v>6809</v>
      </c>
      <c r="D1199" s="976">
        <v>7</v>
      </c>
      <c r="F1199" s="237"/>
    </row>
    <row r="1200" spans="1:6" ht="18" customHeight="1">
      <c r="A1200" s="1006" t="s">
        <v>6625</v>
      </c>
      <c r="B1200" s="998" t="s">
        <v>37</v>
      </c>
      <c r="C1200" s="972" t="s">
        <v>6810</v>
      </c>
      <c r="D1200" s="976">
        <v>7</v>
      </c>
      <c r="F1200" s="237"/>
    </row>
    <row r="1201" spans="1:6" ht="18" customHeight="1">
      <c r="A1201" s="1006" t="s">
        <v>4404</v>
      </c>
      <c r="B1201" s="998" t="s">
        <v>38</v>
      </c>
      <c r="C1201" s="972" t="s">
        <v>7084</v>
      </c>
      <c r="D1201" s="976">
        <v>1</v>
      </c>
      <c r="F1201" s="237"/>
    </row>
    <row r="1202" spans="1:6" ht="18" customHeight="1">
      <c r="A1202" s="1006" t="s">
        <v>1431</v>
      </c>
      <c r="B1202" s="998" t="s">
        <v>38</v>
      </c>
      <c r="C1202" s="972" t="s">
        <v>1432</v>
      </c>
      <c r="D1202" s="976">
        <v>2</v>
      </c>
      <c r="F1202" s="237"/>
    </row>
    <row r="1203" spans="1:6" ht="18" customHeight="1">
      <c r="A1203" s="1006" t="s">
        <v>1433</v>
      </c>
      <c r="B1203" s="998" t="s">
        <v>38</v>
      </c>
      <c r="C1203" s="972" t="s">
        <v>1434</v>
      </c>
      <c r="D1203" s="976">
        <v>2</v>
      </c>
      <c r="F1203" s="237"/>
    </row>
    <row r="1204" spans="1:6" ht="18" customHeight="1">
      <c r="A1204" s="1000" t="s">
        <v>6022</v>
      </c>
      <c r="B1204" s="978" t="s">
        <v>38</v>
      </c>
      <c r="C1204" s="978" t="s">
        <v>6512</v>
      </c>
      <c r="D1204" s="241">
        <v>2</v>
      </c>
      <c r="F1204" s="237"/>
    </row>
    <row r="1205" spans="1:6" ht="18" customHeight="1">
      <c r="A1205" s="1002" t="s">
        <v>1435</v>
      </c>
      <c r="B1205" s="998" t="s">
        <v>38</v>
      </c>
      <c r="C1205" s="998" t="s">
        <v>1436</v>
      </c>
      <c r="D1205" s="241">
        <v>3</v>
      </c>
      <c r="F1205" s="237"/>
    </row>
    <row r="1206" spans="1:6" ht="18" customHeight="1">
      <c r="A1206" s="1002" t="s">
        <v>1437</v>
      </c>
      <c r="B1206" s="998" t="s">
        <v>38</v>
      </c>
      <c r="C1206" s="998" t="s">
        <v>1438</v>
      </c>
      <c r="D1206" s="241">
        <v>3</v>
      </c>
      <c r="F1206" s="237"/>
    </row>
    <row r="1207" spans="1:6" ht="18" customHeight="1">
      <c r="A1207" s="1002" t="s">
        <v>1439</v>
      </c>
      <c r="B1207" s="998" t="s">
        <v>38</v>
      </c>
      <c r="C1207" s="998" t="s">
        <v>1440</v>
      </c>
      <c r="D1207" s="241">
        <v>3</v>
      </c>
      <c r="F1207" s="237"/>
    </row>
    <row r="1208" spans="1:6" ht="18" customHeight="1">
      <c r="A1208" s="1002" t="s">
        <v>1441</v>
      </c>
      <c r="B1208" s="998" t="s">
        <v>38</v>
      </c>
      <c r="C1208" s="998" t="s">
        <v>1442</v>
      </c>
      <c r="D1208" s="241">
        <v>3</v>
      </c>
      <c r="F1208" s="237"/>
    </row>
    <row r="1209" spans="1:6" ht="18" customHeight="1">
      <c r="A1209" s="1002" t="s">
        <v>1443</v>
      </c>
      <c r="B1209" s="998" t="s">
        <v>38</v>
      </c>
      <c r="C1209" s="998" t="s">
        <v>1444</v>
      </c>
      <c r="D1209" s="241">
        <v>3</v>
      </c>
      <c r="F1209" s="237"/>
    </row>
    <row r="1210" spans="1:6" ht="18" customHeight="1">
      <c r="A1210" s="1002" t="s">
        <v>1445</v>
      </c>
      <c r="B1210" s="998" t="s">
        <v>38</v>
      </c>
      <c r="C1210" s="998" t="s">
        <v>1446</v>
      </c>
      <c r="D1210" s="241">
        <v>3</v>
      </c>
      <c r="F1210" s="237"/>
    </row>
    <row r="1211" spans="1:6" ht="18" customHeight="1">
      <c r="A1211" s="1002" t="s">
        <v>1447</v>
      </c>
      <c r="B1211" s="998" t="s">
        <v>38</v>
      </c>
      <c r="C1211" s="998" t="s">
        <v>1448</v>
      </c>
      <c r="D1211" s="241">
        <v>3</v>
      </c>
      <c r="F1211" s="237"/>
    </row>
    <row r="1212" spans="1:6" ht="18" customHeight="1">
      <c r="A1212" s="1002" t="s">
        <v>1449</v>
      </c>
      <c r="B1212" s="998" t="s">
        <v>38</v>
      </c>
      <c r="C1212" s="998" t="s">
        <v>1450</v>
      </c>
      <c r="D1212" s="241">
        <v>3</v>
      </c>
      <c r="F1212" s="237"/>
    </row>
    <row r="1213" spans="1:6" ht="18" customHeight="1">
      <c r="A1213" s="1002" t="s">
        <v>1451</v>
      </c>
      <c r="B1213" s="998" t="s">
        <v>38</v>
      </c>
      <c r="C1213" s="998" t="s">
        <v>1452</v>
      </c>
      <c r="D1213" s="241">
        <v>3</v>
      </c>
      <c r="F1213" s="237"/>
    </row>
    <row r="1214" spans="1:6" ht="18" customHeight="1">
      <c r="A1214" s="1002" t="s">
        <v>1453</v>
      </c>
      <c r="B1214" s="998" t="s">
        <v>38</v>
      </c>
      <c r="C1214" s="998" t="s">
        <v>1454</v>
      </c>
      <c r="D1214" s="241">
        <v>3</v>
      </c>
      <c r="F1214" s="237"/>
    </row>
    <row r="1215" spans="1:6" ht="18" customHeight="1">
      <c r="A1215" s="1002" t="s">
        <v>1455</v>
      </c>
      <c r="B1215" s="998" t="s">
        <v>38</v>
      </c>
      <c r="C1215" s="998" t="s">
        <v>1456</v>
      </c>
      <c r="D1215" s="241">
        <v>3</v>
      </c>
      <c r="F1215" s="237"/>
    </row>
    <row r="1216" spans="1:6" ht="18" customHeight="1">
      <c r="A1216" s="1002" t="s">
        <v>1457</v>
      </c>
      <c r="B1216" s="998" t="s">
        <v>38</v>
      </c>
      <c r="C1216" s="998" t="s">
        <v>1458</v>
      </c>
      <c r="D1216" s="241">
        <v>3</v>
      </c>
      <c r="F1216" s="237"/>
    </row>
    <row r="1217" spans="1:6" ht="18" customHeight="1">
      <c r="A1217" s="1002" t="s">
        <v>1459</v>
      </c>
      <c r="B1217" s="998" t="s">
        <v>38</v>
      </c>
      <c r="C1217" s="998" t="s">
        <v>1460</v>
      </c>
      <c r="D1217" s="241">
        <v>3</v>
      </c>
      <c r="F1217" s="237"/>
    </row>
    <row r="1218" spans="1:6" ht="18" customHeight="1">
      <c r="A1218" s="1002" t="s">
        <v>1461</v>
      </c>
      <c r="B1218" s="998" t="s">
        <v>38</v>
      </c>
      <c r="C1218" s="998" t="s">
        <v>1462</v>
      </c>
      <c r="D1218" s="241">
        <v>3</v>
      </c>
      <c r="F1218" s="237"/>
    </row>
    <row r="1219" spans="1:6" ht="18" customHeight="1">
      <c r="A1219" s="1002" t="s">
        <v>1463</v>
      </c>
      <c r="B1219" s="998" t="s">
        <v>38</v>
      </c>
      <c r="C1219" s="998" t="s">
        <v>1464</v>
      </c>
      <c r="D1219" s="241">
        <v>3</v>
      </c>
      <c r="F1219" s="237"/>
    </row>
    <row r="1220" spans="1:6" ht="18" customHeight="1">
      <c r="A1220" s="1002" t="s">
        <v>1465</v>
      </c>
      <c r="B1220" s="998" t="s">
        <v>38</v>
      </c>
      <c r="C1220" s="998" t="s">
        <v>1466</v>
      </c>
      <c r="D1220" s="241">
        <v>3</v>
      </c>
      <c r="F1220" s="237"/>
    </row>
    <row r="1221" spans="1:6" ht="18" customHeight="1">
      <c r="A1221" s="1002" t="s">
        <v>1467</v>
      </c>
      <c r="B1221" s="998" t="s">
        <v>38</v>
      </c>
      <c r="C1221" s="998" t="s">
        <v>1468</v>
      </c>
      <c r="D1221" s="241">
        <v>5</v>
      </c>
      <c r="F1221" s="237"/>
    </row>
    <row r="1222" spans="1:6" ht="18" customHeight="1">
      <c r="A1222" s="1002" t="s">
        <v>1469</v>
      </c>
      <c r="B1222" s="998" t="s">
        <v>38</v>
      </c>
      <c r="C1222" s="998" t="s">
        <v>1470</v>
      </c>
      <c r="D1222" s="241">
        <v>5</v>
      </c>
      <c r="F1222" s="237"/>
    </row>
    <row r="1223" spans="1:6" ht="18" customHeight="1">
      <c r="A1223" s="1002" t="s">
        <v>1471</v>
      </c>
      <c r="B1223" s="998" t="s">
        <v>38</v>
      </c>
      <c r="C1223" s="998" t="s">
        <v>1472</v>
      </c>
      <c r="D1223" s="241">
        <v>5</v>
      </c>
      <c r="F1223" s="237"/>
    </row>
    <row r="1224" spans="1:6" ht="18" customHeight="1">
      <c r="A1224" s="1002" t="s">
        <v>1473</v>
      </c>
      <c r="B1224" s="998" t="s">
        <v>38</v>
      </c>
      <c r="C1224" s="998" t="s">
        <v>990</v>
      </c>
      <c r="D1224" s="241">
        <v>5</v>
      </c>
      <c r="F1224" s="237"/>
    </row>
    <row r="1225" spans="1:6" ht="18" customHeight="1">
      <c r="A1225" s="1002" t="s">
        <v>1474</v>
      </c>
      <c r="B1225" s="998" t="s">
        <v>38</v>
      </c>
      <c r="C1225" s="998" t="s">
        <v>1475</v>
      </c>
      <c r="D1225" s="241">
        <v>5</v>
      </c>
      <c r="F1225" s="237"/>
    </row>
    <row r="1226" spans="1:6" ht="18" customHeight="1">
      <c r="A1226" s="1002" t="s">
        <v>1476</v>
      </c>
      <c r="B1226" s="998" t="s">
        <v>38</v>
      </c>
      <c r="C1226" s="998" t="s">
        <v>1477</v>
      </c>
      <c r="D1226" s="241">
        <v>5</v>
      </c>
      <c r="F1226" s="237"/>
    </row>
    <row r="1227" spans="1:6" ht="18" customHeight="1">
      <c r="A1227" s="1002" t="s">
        <v>1478</v>
      </c>
      <c r="B1227" s="998" t="s">
        <v>38</v>
      </c>
      <c r="C1227" s="998" t="s">
        <v>1479</v>
      </c>
      <c r="D1227" s="241">
        <v>5</v>
      </c>
      <c r="F1227" s="237"/>
    </row>
    <row r="1228" spans="1:6" ht="18" customHeight="1">
      <c r="A1228" s="1002" t="s">
        <v>1480</v>
      </c>
      <c r="B1228" s="998" t="s">
        <v>38</v>
      </c>
      <c r="C1228" s="998" t="s">
        <v>1481</v>
      </c>
      <c r="D1228" s="241">
        <v>5</v>
      </c>
      <c r="F1228" s="237"/>
    </row>
    <row r="1229" spans="1:6" ht="18" customHeight="1">
      <c r="A1229" s="1002" t="s">
        <v>1482</v>
      </c>
      <c r="B1229" s="998" t="s">
        <v>38</v>
      </c>
      <c r="C1229" s="998" t="s">
        <v>1483</v>
      </c>
      <c r="D1229" s="241">
        <v>5</v>
      </c>
      <c r="F1229" s="237"/>
    </row>
    <row r="1230" spans="1:6" ht="18" customHeight="1">
      <c r="A1230" s="1002" t="s">
        <v>1484</v>
      </c>
      <c r="B1230" s="998" t="s">
        <v>38</v>
      </c>
      <c r="C1230" s="998" t="s">
        <v>1485</v>
      </c>
      <c r="D1230" s="241">
        <v>5</v>
      </c>
      <c r="F1230" s="237"/>
    </row>
    <row r="1231" spans="1:6" ht="18" customHeight="1">
      <c r="A1231" s="1002" t="s">
        <v>1486</v>
      </c>
      <c r="B1231" s="998" t="s">
        <v>38</v>
      </c>
      <c r="C1231" s="998" t="s">
        <v>1487</v>
      </c>
      <c r="D1231" s="241">
        <v>5</v>
      </c>
      <c r="F1231" s="237"/>
    </row>
    <row r="1232" spans="1:6" ht="18" customHeight="1">
      <c r="A1232" s="1002" t="s">
        <v>1488</v>
      </c>
      <c r="B1232" s="998" t="s">
        <v>38</v>
      </c>
      <c r="C1232" s="998" t="s">
        <v>1489</v>
      </c>
      <c r="D1232" s="241">
        <v>5</v>
      </c>
      <c r="F1232" s="237"/>
    </row>
    <row r="1233" spans="1:6" ht="18" customHeight="1">
      <c r="A1233" s="1002" t="s">
        <v>1490</v>
      </c>
      <c r="B1233" s="998" t="s">
        <v>38</v>
      </c>
      <c r="C1233" s="998" t="s">
        <v>1491</v>
      </c>
      <c r="D1233" s="241">
        <v>5</v>
      </c>
      <c r="F1233" s="237"/>
    </row>
    <row r="1234" spans="1:6" ht="18" customHeight="1">
      <c r="A1234" s="1002" t="s">
        <v>1492</v>
      </c>
      <c r="B1234" s="998" t="s">
        <v>38</v>
      </c>
      <c r="C1234" s="998" t="s">
        <v>1493</v>
      </c>
      <c r="D1234" s="241">
        <v>5</v>
      </c>
      <c r="F1234" s="237"/>
    </row>
    <row r="1235" spans="1:6" ht="18" customHeight="1">
      <c r="A1235" s="1002" t="s">
        <v>4405</v>
      </c>
      <c r="B1235" s="998" t="s">
        <v>38</v>
      </c>
      <c r="C1235" s="998" t="s">
        <v>4406</v>
      </c>
      <c r="D1235" s="241">
        <v>7</v>
      </c>
      <c r="F1235" s="237"/>
    </row>
    <row r="1236" spans="1:6" ht="18" customHeight="1">
      <c r="A1236" s="1002" t="s">
        <v>4407</v>
      </c>
      <c r="B1236" s="998" t="s">
        <v>38</v>
      </c>
      <c r="C1236" s="998" t="s">
        <v>6326</v>
      </c>
      <c r="D1236" s="241">
        <v>7</v>
      </c>
      <c r="F1236" s="237"/>
    </row>
    <row r="1237" spans="1:6" ht="18" customHeight="1">
      <c r="A1237" s="1002" t="s">
        <v>4408</v>
      </c>
      <c r="B1237" s="998" t="s">
        <v>38</v>
      </c>
      <c r="C1237" s="998" t="s">
        <v>6327</v>
      </c>
      <c r="D1237" s="241">
        <v>7</v>
      </c>
      <c r="F1237" s="237"/>
    </row>
    <row r="1238" spans="1:6" ht="18" customHeight="1">
      <c r="A1238" s="1006" t="s">
        <v>4409</v>
      </c>
      <c r="B1238" s="998" t="s">
        <v>38</v>
      </c>
      <c r="C1238" s="972" t="s">
        <v>6328</v>
      </c>
      <c r="D1238" s="976">
        <v>7</v>
      </c>
      <c r="F1238" s="237"/>
    </row>
    <row r="1239" spans="1:6" ht="18" customHeight="1">
      <c r="A1239" s="1006" t="s">
        <v>4410</v>
      </c>
      <c r="B1239" s="998" t="s">
        <v>38</v>
      </c>
      <c r="C1239" s="972" t="s">
        <v>4411</v>
      </c>
      <c r="D1239" s="976">
        <v>7</v>
      </c>
      <c r="F1239" s="237"/>
    </row>
    <row r="1240" spans="1:6" ht="18" customHeight="1">
      <c r="A1240" s="1006" t="s">
        <v>4412</v>
      </c>
      <c r="B1240" s="998" t="s">
        <v>38</v>
      </c>
      <c r="C1240" s="972" t="s">
        <v>6329</v>
      </c>
      <c r="D1240" s="976">
        <v>7</v>
      </c>
      <c r="F1240" s="237"/>
    </row>
    <row r="1241" spans="1:6" ht="18" customHeight="1">
      <c r="A1241" s="1006" t="s">
        <v>4413</v>
      </c>
      <c r="B1241" s="998" t="s">
        <v>38</v>
      </c>
      <c r="C1241" s="972" t="s">
        <v>6330</v>
      </c>
      <c r="D1241" s="976">
        <v>7</v>
      </c>
      <c r="F1241" s="237"/>
    </row>
    <row r="1242" spans="1:6" ht="18" customHeight="1">
      <c r="A1242" s="1006" t="s">
        <v>4414</v>
      </c>
      <c r="B1242" s="998" t="s">
        <v>38</v>
      </c>
      <c r="C1242" s="972" t="s">
        <v>4415</v>
      </c>
      <c r="D1242" s="976">
        <v>7</v>
      </c>
      <c r="F1242" s="237"/>
    </row>
    <row r="1243" spans="1:6" ht="18" customHeight="1">
      <c r="A1243" s="1006" t="s">
        <v>4416</v>
      </c>
      <c r="B1243" s="998" t="s">
        <v>38</v>
      </c>
      <c r="C1243" s="972" t="s">
        <v>4417</v>
      </c>
      <c r="D1243" s="976">
        <v>7</v>
      </c>
      <c r="F1243" s="237"/>
    </row>
    <row r="1244" spans="1:6" ht="18" customHeight="1">
      <c r="A1244" s="1006" t="s">
        <v>4418</v>
      </c>
      <c r="B1244" s="998" t="s">
        <v>38</v>
      </c>
      <c r="C1244" s="972" t="s">
        <v>4419</v>
      </c>
      <c r="D1244" s="976">
        <v>7</v>
      </c>
      <c r="F1244" s="237"/>
    </row>
    <row r="1245" spans="1:6" ht="18" customHeight="1">
      <c r="A1245" s="1006" t="s">
        <v>4420</v>
      </c>
      <c r="B1245" s="998" t="s">
        <v>38</v>
      </c>
      <c r="C1245" s="972" t="s">
        <v>4421</v>
      </c>
      <c r="D1245" s="976">
        <v>7</v>
      </c>
      <c r="F1245" s="237"/>
    </row>
    <row r="1246" spans="1:6" ht="18" customHeight="1">
      <c r="A1246" s="1006" t="s">
        <v>4422</v>
      </c>
      <c r="B1246" s="998" t="s">
        <v>38</v>
      </c>
      <c r="C1246" s="972" t="s">
        <v>4423</v>
      </c>
      <c r="D1246" s="976">
        <v>7</v>
      </c>
      <c r="F1246" s="237"/>
    </row>
    <row r="1247" spans="1:6" ht="18" customHeight="1">
      <c r="A1247" s="1006" t="s">
        <v>4424</v>
      </c>
      <c r="B1247" s="998" t="s">
        <v>38</v>
      </c>
      <c r="C1247" s="972" t="s">
        <v>6331</v>
      </c>
      <c r="D1247" s="976">
        <v>7</v>
      </c>
      <c r="F1247" s="237"/>
    </row>
    <row r="1248" spans="1:6" ht="18" customHeight="1">
      <c r="A1248" s="1006" t="s">
        <v>4425</v>
      </c>
      <c r="B1248" s="998" t="s">
        <v>38</v>
      </c>
      <c r="C1248" s="972" t="s">
        <v>4426</v>
      </c>
      <c r="D1248" s="976">
        <v>7</v>
      </c>
      <c r="F1248" s="237"/>
    </row>
    <row r="1249" spans="1:6" ht="18" customHeight="1">
      <c r="A1249" s="1006" t="s">
        <v>4427</v>
      </c>
      <c r="B1249" s="998" t="s">
        <v>38</v>
      </c>
      <c r="C1249" s="972" t="s">
        <v>4428</v>
      </c>
      <c r="D1249" s="976">
        <v>6</v>
      </c>
      <c r="F1249" s="237"/>
    </row>
    <row r="1250" spans="1:6" ht="18" customHeight="1">
      <c r="A1250" s="1006" t="s">
        <v>4429</v>
      </c>
      <c r="B1250" s="998" t="s">
        <v>38</v>
      </c>
      <c r="C1250" s="972" t="s">
        <v>4430</v>
      </c>
      <c r="D1250" s="976">
        <v>7</v>
      </c>
      <c r="F1250" s="237"/>
    </row>
    <row r="1251" spans="1:6" ht="18" customHeight="1">
      <c r="A1251" s="1006" t="s">
        <v>4431</v>
      </c>
      <c r="B1251" s="998" t="s">
        <v>38</v>
      </c>
      <c r="C1251" s="972" t="s">
        <v>4432</v>
      </c>
      <c r="D1251" s="976">
        <v>7</v>
      </c>
      <c r="F1251" s="237"/>
    </row>
    <row r="1252" spans="1:6" ht="18" customHeight="1">
      <c r="A1252" s="1006" t="s">
        <v>4433</v>
      </c>
      <c r="B1252" s="998" t="s">
        <v>38</v>
      </c>
      <c r="C1252" s="972" t="s">
        <v>4434</v>
      </c>
      <c r="D1252" s="976">
        <v>7</v>
      </c>
      <c r="F1252" s="237"/>
    </row>
    <row r="1253" spans="1:6" ht="18" customHeight="1">
      <c r="A1253" s="1006" t="s">
        <v>4435</v>
      </c>
      <c r="B1253" s="998" t="s">
        <v>38</v>
      </c>
      <c r="C1253" s="972" t="s">
        <v>4436</v>
      </c>
      <c r="D1253" s="976">
        <v>7</v>
      </c>
      <c r="F1253" s="237"/>
    </row>
    <row r="1254" spans="1:6" ht="18" customHeight="1">
      <c r="A1254" s="1006" t="s">
        <v>4437</v>
      </c>
      <c r="B1254" s="998" t="s">
        <v>38</v>
      </c>
      <c r="C1254" s="972" t="s">
        <v>4438</v>
      </c>
      <c r="D1254" s="976">
        <v>6</v>
      </c>
      <c r="F1254" s="237"/>
    </row>
    <row r="1255" spans="1:6" ht="18" customHeight="1">
      <c r="A1255" s="1006" t="s">
        <v>4439</v>
      </c>
      <c r="B1255" s="998" t="s">
        <v>38</v>
      </c>
      <c r="C1255" s="972" t="s">
        <v>4440</v>
      </c>
      <c r="D1255" s="976">
        <v>7</v>
      </c>
      <c r="F1255" s="237"/>
    </row>
    <row r="1256" spans="1:6" ht="18" customHeight="1">
      <c r="A1256" s="1006" t="s">
        <v>6332</v>
      </c>
      <c r="B1256" s="998" t="s">
        <v>38</v>
      </c>
      <c r="C1256" s="972" t="s">
        <v>6811</v>
      </c>
      <c r="D1256" s="976">
        <v>7</v>
      </c>
      <c r="F1256" s="237"/>
    </row>
    <row r="1257" spans="1:6" ht="18" customHeight="1">
      <c r="A1257" s="1006" t="s">
        <v>6628</v>
      </c>
      <c r="B1257" s="998" t="s">
        <v>38</v>
      </c>
      <c r="C1257" s="972" t="s">
        <v>6812</v>
      </c>
      <c r="D1257" s="976">
        <v>7</v>
      </c>
      <c r="F1257" s="237"/>
    </row>
    <row r="1258" spans="1:6" ht="18" customHeight="1">
      <c r="A1258" s="1006" t="s">
        <v>4441</v>
      </c>
      <c r="B1258" s="998" t="s">
        <v>39</v>
      </c>
      <c r="C1258" s="972" t="s">
        <v>7084</v>
      </c>
      <c r="D1258" s="976">
        <v>1</v>
      </c>
      <c r="F1258" s="237"/>
    </row>
    <row r="1259" spans="1:6" ht="18" customHeight="1">
      <c r="A1259" s="1006" t="s">
        <v>4442</v>
      </c>
      <c r="B1259" s="998" t="s">
        <v>39</v>
      </c>
      <c r="C1259" s="972" t="s">
        <v>1494</v>
      </c>
      <c r="D1259" s="976">
        <v>2</v>
      </c>
      <c r="F1259" s="237"/>
    </row>
    <row r="1260" spans="1:6" ht="18" customHeight="1">
      <c r="A1260" s="1006" t="s">
        <v>1495</v>
      </c>
      <c r="B1260" s="998" t="s">
        <v>39</v>
      </c>
      <c r="C1260" s="972" t="s">
        <v>1496</v>
      </c>
      <c r="D1260" s="976">
        <v>3</v>
      </c>
      <c r="F1260" s="237"/>
    </row>
    <row r="1261" spans="1:6" ht="18" customHeight="1">
      <c r="A1261" s="1000" t="s">
        <v>1497</v>
      </c>
      <c r="B1261" s="978" t="s">
        <v>39</v>
      </c>
      <c r="C1261" s="978" t="s">
        <v>1498</v>
      </c>
      <c r="D1261" s="241">
        <v>3</v>
      </c>
      <c r="F1261" s="237"/>
    </row>
    <row r="1262" spans="1:6" ht="18" customHeight="1">
      <c r="A1262" s="1002" t="s">
        <v>1499</v>
      </c>
      <c r="B1262" s="998" t="s">
        <v>39</v>
      </c>
      <c r="C1262" s="998" t="s">
        <v>1500</v>
      </c>
      <c r="D1262" s="241">
        <v>3</v>
      </c>
      <c r="F1262" s="237"/>
    </row>
    <row r="1263" spans="1:6" ht="18" customHeight="1">
      <c r="A1263" s="1002" t="s">
        <v>1501</v>
      </c>
      <c r="B1263" s="998" t="s">
        <v>39</v>
      </c>
      <c r="C1263" s="998" t="s">
        <v>1502</v>
      </c>
      <c r="D1263" s="241">
        <v>3</v>
      </c>
      <c r="F1263" s="237"/>
    </row>
    <row r="1264" spans="1:6" ht="18" customHeight="1">
      <c r="A1264" s="1002" t="s">
        <v>1503</v>
      </c>
      <c r="B1264" s="998" t="s">
        <v>39</v>
      </c>
      <c r="C1264" s="998" t="s">
        <v>1504</v>
      </c>
      <c r="D1264" s="241">
        <v>3</v>
      </c>
      <c r="F1264" s="237"/>
    </row>
    <row r="1265" spans="1:6" ht="18" customHeight="1">
      <c r="A1265" s="1002" t="s">
        <v>1505</v>
      </c>
      <c r="B1265" s="998" t="s">
        <v>39</v>
      </c>
      <c r="C1265" s="998" t="s">
        <v>1506</v>
      </c>
      <c r="D1265" s="241">
        <v>3</v>
      </c>
      <c r="F1265" s="237"/>
    </row>
    <row r="1266" spans="1:6" ht="18" customHeight="1">
      <c r="A1266" s="1002" t="s">
        <v>1507</v>
      </c>
      <c r="B1266" s="998" t="s">
        <v>39</v>
      </c>
      <c r="C1266" s="998" t="s">
        <v>1508</v>
      </c>
      <c r="D1266" s="241">
        <v>3</v>
      </c>
      <c r="F1266" s="237"/>
    </row>
    <row r="1267" spans="1:6" ht="18" customHeight="1">
      <c r="A1267" s="1002" t="s">
        <v>1509</v>
      </c>
      <c r="B1267" s="998" t="s">
        <v>39</v>
      </c>
      <c r="C1267" s="998" t="s">
        <v>1510</v>
      </c>
      <c r="D1267" s="241">
        <v>3</v>
      </c>
      <c r="F1267" s="237"/>
    </row>
    <row r="1268" spans="1:6" ht="18" customHeight="1">
      <c r="A1268" s="1002" t="s">
        <v>1511</v>
      </c>
      <c r="B1268" s="998" t="s">
        <v>39</v>
      </c>
      <c r="C1268" s="998" t="s">
        <v>1512</v>
      </c>
      <c r="D1268" s="241">
        <v>3</v>
      </c>
      <c r="F1268" s="237"/>
    </row>
    <row r="1269" spans="1:6" ht="18" customHeight="1">
      <c r="A1269" s="1002" t="s">
        <v>1513</v>
      </c>
      <c r="B1269" s="998" t="s">
        <v>39</v>
      </c>
      <c r="C1269" s="998" t="s">
        <v>1514</v>
      </c>
      <c r="D1269" s="241">
        <v>3</v>
      </c>
      <c r="F1269" s="237"/>
    </row>
    <row r="1270" spans="1:6" ht="18" customHeight="1">
      <c r="A1270" s="1002" t="s">
        <v>1515</v>
      </c>
      <c r="B1270" s="998" t="s">
        <v>39</v>
      </c>
      <c r="C1270" s="998" t="s">
        <v>1516</v>
      </c>
      <c r="D1270" s="241">
        <v>3</v>
      </c>
      <c r="F1270" s="237"/>
    </row>
    <row r="1271" spans="1:6" ht="18" customHeight="1">
      <c r="A1271" s="1002" t="s">
        <v>1517</v>
      </c>
      <c r="B1271" s="998" t="s">
        <v>39</v>
      </c>
      <c r="C1271" s="998" t="s">
        <v>1518</v>
      </c>
      <c r="D1271" s="241">
        <v>3</v>
      </c>
      <c r="F1271" s="237"/>
    </row>
    <row r="1272" spans="1:6" ht="18" customHeight="1">
      <c r="A1272" s="1002" t="s">
        <v>1519</v>
      </c>
      <c r="B1272" s="998" t="s">
        <v>39</v>
      </c>
      <c r="C1272" s="998" t="s">
        <v>1520</v>
      </c>
      <c r="D1272" s="241">
        <v>3</v>
      </c>
      <c r="F1272" s="237"/>
    </row>
    <row r="1273" spans="1:6" ht="18" customHeight="1">
      <c r="A1273" s="1002" t="s">
        <v>1521</v>
      </c>
      <c r="B1273" s="998" t="s">
        <v>39</v>
      </c>
      <c r="C1273" s="998" t="s">
        <v>1522</v>
      </c>
      <c r="D1273" s="241">
        <v>3</v>
      </c>
      <c r="F1273" s="237"/>
    </row>
    <row r="1274" spans="1:6" ht="18" customHeight="1">
      <c r="A1274" s="1002" t="s">
        <v>1523</v>
      </c>
      <c r="B1274" s="998" t="s">
        <v>39</v>
      </c>
      <c r="C1274" s="998" t="s">
        <v>1524</v>
      </c>
      <c r="D1274" s="241">
        <v>3</v>
      </c>
      <c r="F1274" s="237"/>
    </row>
    <row r="1275" spans="1:6" ht="18" customHeight="1">
      <c r="A1275" s="1002" t="s">
        <v>1525</v>
      </c>
      <c r="B1275" s="998" t="s">
        <v>39</v>
      </c>
      <c r="C1275" s="998" t="s">
        <v>1526</v>
      </c>
      <c r="D1275" s="241">
        <v>3</v>
      </c>
      <c r="F1275" s="237"/>
    </row>
    <row r="1276" spans="1:6" ht="18" customHeight="1">
      <c r="A1276" s="1002" t="s">
        <v>1527</v>
      </c>
      <c r="B1276" s="998" t="s">
        <v>39</v>
      </c>
      <c r="C1276" s="998" t="s">
        <v>1528</v>
      </c>
      <c r="D1276" s="241">
        <v>3</v>
      </c>
      <c r="F1276" s="237"/>
    </row>
    <row r="1277" spans="1:6" ht="18" customHeight="1">
      <c r="A1277" s="1002" t="s">
        <v>1529</v>
      </c>
      <c r="B1277" s="998" t="s">
        <v>39</v>
      </c>
      <c r="C1277" s="998" t="s">
        <v>1530</v>
      </c>
      <c r="D1277" s="241">
        <v>3</v>
      </c>
      <c r="F1277" s="237"/>
    </row>
    <row r="1278" spans="1:6" ht="18" customHeight="1">
      <c r="A1278" s="1002" t="s">
        <v>1531</v>
      </c>
      <c r="B1278" s="998" t="s">
        <v>39</v>
      </c>
      <c r="C1278" s="998" t="s">
        <v>1532</v>
      </c>
      <c r="D1278" s="241">
        <v>3</v>
      </c>
      <c r="F1278" s="237"/>
    </row>
    <row r="1279" spans="1:6" ht="18" customHeight="1">
      <c r="A1279" s="1002" t="s">
        <v>1533</v>
      </c>
      <c r="B1279" s="998" t="s">
        <v>39</v>
      </c>
      <c r="C1279" s="998" t="s">
        <v>1534</v>
      </c>
      <c r="D1279" s="241">
        <v>5</v>
      </c>
      <c r="F1279" s="237"/>
    </row>
    <row r="1280" spans="1:6" ht="18" customHeight="1">
      <c r="A1280" s="1002" t="s">
        <v>1535</v>
      </c>
      <c r="B1280" s="998" t="s">
        <v>39</v>
      </c>
      <c r="C1280" s="998" t="s">
        <v>1536</v>
      </c>
      <c r="D1280" s="241">
        <v>5</v>
      </c>
      <c r="F1280" s="237"/>
    </row>
    <row r="1281" spans="1:6" ht="18" customHeight="1">
      <c r="A1281" s="1002" t="s">
        <v>1537</v>
      </c>
      <c r="B1281" s="998" t="s">
        <v>39</v>
      </c>
      <c r="C1281" s="998" t="s">
        <v>1538</v>
      </c>
      <c r="D1281" s="241">
        <v>5</v>
      </c>
      <c r="F1281" s="237"/>
    </row>
    <row r="1282" spans="1:6" ht="18" customHeight="1">
      <c r="A1282" s="1002" t="s">
        <v>1539</v>
      </c>
      <c r="B1282" s="998" t="s">
        <v>39</v>
      </c>
      <c r="C1282" s="998" t="s">
        <v>1540</v>
      </c>
      <c r="D1282" s="241">
        <v>5</v>
      </c>
      <c r="F1282" s="237"/>
    </row>
    <row r="1283" spans="1:6" ht="18" customHeight="1">
      <c r="A1283" s="1002" t="s">
        <v>1541</v>
      </c>
      <c r="B1283" s="998" t="s">
        <v>39</v>
      </c>
      <c r="C1283" s="998" t="s">
        <v>1542</v>
      </c>
      <c r="D1283" s="241">
        <v>5</v>
      </c>
      <c r="F1283" s="237"/>
    </row>
    <row r="1284" spans="1:6" ht="18" customHeight="1">
      <c r="A1284" s="1002" t="s">
        <v>1543</v>
      </c>
      <c r="B1284" s="998" t="s">
        <v>39</v>
      </c>
      <c r="C1284" s="998" t="s">
        <v>1544</v>
      </c>
      <c r="D1284" s="241">
        <v>5</v>
      </c>
      <c r="F1284" s="237"/>
    </row>
    <row r="1285" spans="1:6" ht="18" customHeight="1">
      <c r="A1285" s="1002" t="s">
        <v>1545</v>
      </c>
      <c r="B1285" s="998" t="s">
        <v>39</v>
      </c>
      <c r="C1285" s="998" t="s">
        <v>1546</v>
      </c>
      <c r="D1285" s="241">
        <v>5</v>
      </c>
      <c r="F1285" s="237"/>
    </row>
    <row r="1286" spans="1:6" ht="18" customHeight="1">
      <c r="A1286" s="1002" t="s">
        <v>1547</v>
      </c>
      <c r="B1286" s="998" t="s">
        <v>39</v>
      </c>
      <c r="C1286" s="998" t="s">
        <v>1548</v>
      </c>
      <c r="D1286" s="241">
        <v>5</v>
      </c>
      <c r="F1286" s="237"/>
    </row>
    <row r="1287" spans="1:6" ht="18" customHeight="1">
      <c r="A1287" s="1002" t="s">
        <v>1549</v>
      </c>
      <c r="B1287" s="998" t="s">
        <v>39</v>
      </c>
      <c r="C1287" s="998" t="s">
        <v>1550</v>
      </c>
      <c r="D1287" s="241">
        <v>5</v>
      </c>
      <c r="F1287" s="237"/>
    </row>
    <row r="1288" spans="1:6" ht="18" customHeight="1">
      <c r="A1288" s="1002" t="s">
        <v>1552</v>
      </c>
      <c r="B1288" s="998" t="s">
        <v>39</v>
      </c>
      <c r="C1288" s="998" t="s">
        <v>1553</v>
      </c>
      <c r="D1288" s="241">
        <v>5</v>
      </c>
      <c r="F1288" s="237"/>
    </row>
    <row r="1289" spans="1:6" ht="18" customHeight="1">
      <c r="A1289" s="1002" t="s">
        <v>4443</v>
      </c>
      <c r="B1289" s="998" t="s">
        <v>39</v>
      </c>
      <c r="C1289" s="998" t="s">
        <v>4444</v>
      </c>
      <c r="D1289" s="241">
        <v>7</v>
      </c>
      <c r="F1289" s="237"/>
    </row>
    <row r="1290" spans="1:6" ht="18" customHeight="1">
      <c r="A1290" s="1002" t="s">
        <v>4445</v>
      </c>
      <c r="B1290" s="998" t="s">
        <v>39</v>
      </c>
      <c r="C1290" s="998" t="s">
        <v>6814</v>
      </c>
      <c r="D1290" s="241">
        <v>7</v>
      </c>
      <c r="F1290" s="237"/>
    </row>
    <row r="1291" spans="1:6" ht="18" customHeight="1">
      <c r="A1291" s="1002" t="s">
        <v>4446</v>
      </c>
      <c r="B1291" s="998" t="s">
        <v>39</v>
      </c>
      <c r="C1291" s="998" t="s">
        <v>6333</v>
      </c>
      <c r="D1291" s="241">
        <v>7</v>
      </c>
      <c r="F1291" s="237"/>
    </row>
    <row r="1292" spans="1:6" ht="18" customHeight="1">
      <c r="A1292" s="1006" t="s">
        <v>4447</v>
      </c>
      <c r="B1292" s="998" t="s">
        <v>39</v>
      </c>
      <c r="C1292" s="972" t="s">
        <v>6815</v>
      </c>
      <c r="D1292" s="976">
        <v>7</v>
      </c>
      <c r="F1292" s="237"/>
    </row>
    <row r="1293" spans="1:6" ht="18" customHeight="1">
      <c r="A1293" s="1006" t="s">
        <v>4448</v>
      </c>
      <c r="B1293" s="998" t="s">
        <v>39</v>
      </c>
      <c r="C1293" s="972" t="s">
        <v>4449</v>
      </c>
      <c r="D1293" s="976">
        <v>7</v>
      </c>
      <c r="F1293" s="237"/>
    </row>
    <row r="1294" spans="1:6" ht="18" customHeight="1">
      <c r="A1294" s="1006" t="s">
        <v>4450</v>
      </c>
      <c r="B1294" s="998" t="s">
        <v>39</v>
      </c>
      <c r="C1294" s="972" t="s">
        <v>4451</v>
      </c>
      <c r="D1294" s="976">
        <v>7</v>
      </c>
      <c r="F1294" s="237"/>
    </row>
    <row r="1295" spans="1:6" ht="18" customHeight="1">
      <c r="A1295" s="1006" t="s">
        <v>4452</v>
      </c>
      <c r="B1295" s="998" t="s">
        <v>39</v>
      </c>
      <c r="C1295" s="972" t="s">
        <v>4453</v>
      </c>
      <c r="D1295" s="976">
        <v>7</v>
      </c>
      <c r="F1295" s="237"/>
    </row>
    <row r="1296" spans="1:6" ht="18" customHeight="1">
      <c r="A1296" s="1006" t="s">
        <v>4454</v>
      </c>
      <c r="B1296" s="998" t="s">
        <v>39</v>
      </c>
      <c r="C1296" s="972" t="s">
        <v>4455</v>
      </c>
      <c r="D1296" s="976">
        <v>7</v>
      </c>
      <c r="F1296" s="237"/>
    </row>
    <row r="1297" spans="1:6" ht="18" customHeight="1">
      <c r="A1297" s="1006" t="s">
        <v>4456</v>
      </c>
      <c r="B1297" s="998" t="s">
        <v>39</v>
      </c>
      <c r="C1297" s="972" t="s">
        <v>4457</v>
      </c>
      <c r="D1297" s="976">
        <v>7</v>
      </c>
      <c r="F1297" s="237"/>
    </row>
    <row r="1298" spans="1:6" ht="18" customHeight="1">
      <c r="A1298" s="1006" t="s">
        <v>4458</v>
      </c>
      <c r="B1298" s="998" t="s">
        <v>39</v>
      </c>
      <c r="C1298" s="972" t="s">
        <v>4459</v>
      </c>
      <c r="D1298" s="976">
        <v>7</v>
      </c>
      <c r="F1298" s="237"/>
    </row>
    <row r="1299" spans="1:6" ht="18" customHeight="1">
      <c r="A1299" s="1006" t="s">
        <v>4460</v>
      </c>
      <c r="B1299" s="998" t="s">
        <v>39</v>
      </c>
      <c r="C1299" s="972" t="s">
        <v>6816</v>
      </c>
      <c r="D1299" s="976">
        <v>7</v>
      </c>
      <c r="F1299" s="237"/>
    </row>
    <row r="1300" spans="1:6" ht="18" customHeight="1">
      <c r="A1300" s="1006" t="s">
        <v>4461</v>
      </c>
      <c r="B1300" s="998" t="s">
        <v>39</v>
      </c>
      <c r="C1300" s="972" t="s">
        <v>6817</v>
      </c>
      <c r="D1300" s="976">
        <v>7</v>
      </c>
      <c r="F1300" s="237"/>
    </row>
    <row r="1301" spans="1:6" ht="18" customHeight="1">
      <c r="A1301" s="1006" t="s">
        <v>4462</v>
      </c>
      <c r="B1301" s="998" t="s">
        <v>39</v>
      </c>
      <c r="C1301" s="972" t="s">
        <v>4463</v>
      </c>
      <c r="D1301" s="976">
        <v>7</v>
      </c>
      <c r="F1301" s="237"/>
    </row>
    <row r="1302" spans="1:6" ht="18" customHeight="1">
      <c r="A1302" s="1006" t="s">
        <v>4464</v>
      </c>
      <c r="B1302" s="998" t="s">
        <v>39</v>
      </c>
      <c r="C1302" s="972" t="s">
        <v>4465</v>
      </c>
      <c r="D1302" s="976">
        <v>7</v>
      </c>
      <c r="F1302" s="237"/>
    </row>
    <row r="1303" spans="1:6" ht="18" customHeight="1">
      <c r="A1303" s="1006" t="s">
        <v>4466</v>
      </c>
      <c r="B1303" s="998" t="s">
        <v>39</v>
      </c>
      <c r="C1303" s="972" t="s">
        <v>4467</v>
      </c>
      <c r="D1303" s="976">
        <v>7</v>
      </c>
      <c r="F1303" s="237"/>
    </row>
    <row r="1304" spans="1:6" ht="18" customHeight="1">
      <c r="A1304" s="1006" t="s">
        <v>4468</v>
      </c>
      <c r="B1304" s="998" t="s">
        <v>39</v>
      </c>
      <c r="C1304" s="972" t="s">
        <v>4469</v>
      </c>
      <c r="D1304" s="976">
        <v>7</v>
      </c>
      <c r="F1304" s="237"/>
    </row>
    <row r="1305" spans="1:6" ht="18" customHeight="1">
      <c r="A1305" s="1006" t="s">
        <v>4470</v>
      </c>
      <c r="B1305" s="998" t="s">
        <v>39</v>
      </c>
      <c r="C1305" s="972" t="s">
        <v>6813</v>
      </c>
      <c r="D1305" s="976">
        <v>7</v>
      </c>
      <c r="F1305" s="237"/>
    </row>
    <row r="1306" spans="1:6" ht="18" customHeight="1">
      <c r="A1306" s="1006" t="s">
        <v>4471</v>
      </c>
      <c r="B1306" s="998" t="s">
        <v>39</v>
      </c>
      <c r="C1306" s="972" t="s">
        <v>4472</v>
      </c>
      <c r="D1306" s="976">
        <v>7</v>
      </c>
      <c r="F1306" s="237"/>
    </row>
    <row r="1307" spans="1:6" ht="18" customHeight="1">
      <c r="A1307" s="1006" t="s">
        <v>4473</v>
      </c>
      <c r="B1307" s="998" t="s">
        <v>39</v>
      </c>
      <c r="C1307" s="972" t="s">
        <v>4474</v>
      </c>
      <c r="D1307" s="976">
        <v>7</v>
      </c>
      <c r="F1307" s="237"/>
    </row>
    <row r="1308" spans="1:6" ht="18" customHeight="1">
      <c r="A1308" s="1006" t="s">
        <v>4475</v>
      </c>
      <c r="B1308" s="998" t="s">
        <v>39</v>
      </c>
      <c r="C1308" s="972" t="s">
        <v>4476</v>
      </c>
      <c r="D1308" s="976">
        <v>7</v>
      </c>
      <c r="F1308" s="237"/>
    </row>
    <row r="1309" spans="1:6" ht="18" customHeight="1">
      <c r="A1309" s="1006" t="s">
        <v>4477</v>
      </c>
      <c r="B1309" s="998" t="s">
        <v>39</v>
      </c>
      <c r="C1309" s="972" t="s">
        <v>4478</v>
      </c>
      <c r="D1309" s="976">
        <v>7</v>
      </c>
      <c r="F1309" s="237"/>
    </row>
    <row r="1310" spans="1:6" ht="18" customHeight="1">
      <c r="A1310" s="1006" t="s">
        <v>6023</v>
      </c>
      <c r="B1310" s="998" t="s">
        <v>39</v>
      </c>
      <c r="C1310" s="972" t="s">
        <v>6024</v>
      </c>
      <c r="D1310" s="976">
        <v>7</v>
      </c>
      <c r="F1310" s="237"/>
    </row>
    <row r="1311" spans="1:6" ht="18" customHeight="1">
      <c r="A1311" s="1006" t="s">
        <v>4479</v>
      </c>
      <c r="B1311" s="998" t="s">
        <v>39</v>
      </c>
      <c r="C1311" s="972" t="s">
        <v>6025</v>
      </c>
      <c r="D1311" s="976">
        <v>7</v>
      </c>
      <c r="F1311" s="237"/>
    </row>
    <row r="1312" spans="1:6" ht="18" customHeight="1">
      <c r="A1312" s="1006" t="s">
        <v>6334</v>
      </c>
      <c r="B1312" s="998" t="s">
        <v>39</v>
      </c>
      <c r="C1312" s="972" t="s">
        <v>6818</v>
      </c>
      <c r="D1312" s="976">
        <v>7</v>
      </c>
      <c r="F1312" s="237"/>
    </row>
    <row r="1313" spans="1:6" ht="18" customHeight="1">
      <c r="A1313" s="1006" t="s">
        <v>4480</v>
      </c>
      <c r="B1313" s="998" t="s">
        <v>40</v>
      </c>
      <c r="C1313" s="972" t="s">
        <v>7084</v>
      </c>
      <c r="D1313" s="976">
        <v>1</v>
      </c>
      <c r="F1313" s="237"/>
    </row>
    <row r="1314" spans="1:6" ht="18" customHeight="1">
      <c r="A1314" s="1006" t="s">
        <v>1554</v>
      </c>
      <c r="B1314" s="998" t="s">
        <v>40</v>
      </c>
      <c r="C1314" s="972" t="s">
        <v>1555</v>
      </c>
      <c r="D1314" s="976">
        <v>3</v>
      </c>
      <c r="F1314" s="237"/>
    </row>
    <row r="1315" spans="1:6" ht="18" customHeight="1">
      <c r="A1315" s="1006" t="s">
        <v>1556</v>
      </c>
      <c r="B1315" s="998" t="s">
        <v>40</v>
      </c>
      <c r="C1315" s="972" t="s">
        <v>1557</v>
      </c>
      <c r="D1315" s="976">
        <v>3</v>
      </c>
      <c r="F1315" s="237"/>
    </row>
    <row r="1316" spans="1:6" ht="18" customHeight="1">
      <c r="A1316" s="1000" t="s">
        <v>1558</v>
      </c>
      <c r="B1316" s="978" t="s">
        <v>40</v>
      </c>
      <c r="C1316" s="978" t="s">
        <v>1559</v>
      </c>
      <c r="D1316" s="241">
        <v>3</v>
      </c>
      <c r="F1316" s="237"/>
    </row>
    <row r="1317" spans="1:6" ht="18" customHeight="1">
      <c r="A1317" s="1002" t="s">
        <v>1560</v>
      </c>
      <c r="B1317" s="998" t="s">
        <v>40</v>
      </c>
      <c r="C1317" s="998" t="s">
        <v>1561</v>
      </c>
      <c r="D1317" s="241">
        <v>3</v>
      </c>
      <c r="F1317" s="237"/>
    </row>
    <row r="1318" spans="1:6" ht="18" customHeight="1">
      <c r="A1318" s="1002" t="s">
        <v>1562</v>
      </c>
      <c r="B1318" s="998" t="s">
        <v>40</v>
      </c>
      <c r="C1318" s="998" t="s">
        <v>1563</v>
      </c>
      <c r="D1318" s="241">
        <v>3</v>
      </c>
      <c r="F1318" s="237"/>
    </row>
    <row r="1319" spans="1:6" ht="18" customHeight="1">
      <c r="A1319" s="1002" t="s">
        <v>1564</v>
      </c>
      <c r="B1319" s="998" t="s">
        <v>40</v>
      </c>
      <c r="C1319" s="998" t="s">
        <v>1565</v>
      </c>
      <c r="D1319" s="241">
        <v>3</v>
      </c>
      <c r="F1319" s="237"/>
    </row>
    <row r="1320" spans="1:6" ht="18" customHeight="1">
      <c r="A1320" s="1002" t="s">
        <v>1566</v>
      </c>
      <c r="B1320" s="998" t="s">
        <v>40</v>
      </c>
      <c r="C1320" s="998" t="s">
        <v>1567</v>
      </c>
      <c r="D1320" s="241">
        <v>3</v>
      </c>
      <c r="F1320" s="237"/>
    </row>
    <row r="1321" spans="1:6" ht="18" customHeight="1">
      <c r="A1321" s="1002" t="s">
        <v>1568</v>
      </c>
      <c r="B1321" s="998" t="s">
        <v>40</v>
      </c>
      <c r="C1321" s="998" t="s">
        <v>1569</v>
      </c>
      <c r="D1321" s="241">
        <v>3</v>
      </c>
      <c r="F1321" s="237"/>
    </row>
    <row r="1322" spans="1:6" ht="18" customHeight="1">
      <c r="A1322" s="1002" t="s">
        <v>1570</v>
      </c>
      <c r="B1322" s="998" t="s">
        <v>40</v>
      </c>
      <c r="C1322" s="998" t="s">
        <v>1571</v>
      </c>
      <c r="D1322" s="241">
        <v>3</v>
      </c>
      <c r="F1322" s="237"/>
    </row>
    <row r="1323" spans="1:6" ht="18" customHeight="1">
      <c r="A1323" s="1002" t="s">
        <v>1572</v>
      </c>
      <c r="B1323" s="998" t="s">
        <v>40</v>
      </c>
      <c r="C1323" s="998" t="s">
        <v>1573</v>
      </c>
      <c r="D1323" s="241">
        <v>3</v>
      </c>
      <c r="F1323" s="237"/>
    </row>
    <row r="1324" spans="1:6" ht="18" customHeight="1">
      <c r="A1324" s="1002" t="s">
        <v>1574</v>
      </c>
      <c r="B1324" s="998" t="s">
        <v>40</v>
      </c>
      <c r="C1324" s="998" t="s">
        <v>1575</v>
      </c>
      <c r="D1324" s="241">
        <v>5</v>
      </c>
      <c r="F1324" s="237"/>
    </row>
    <row r="1325" spans="1:6" ht="18" customHeight="1">
      <c r="A1325" s="1002" t="s">
        <v>1576</v>
      </c>
      <c r="B1325" s="998" t="s">
        <v>40</v>
      </c>
      <c r="C1325" s="998" t="s">
        <v>1577</v>
      </c>
      <c r="D1325" s="241">
        <v>5</v>
      </c>
      <c r="F1325" s="237"/>
    </row>
    <row r="1326" spans="1:6" ht="18" customHeight="1">
      <c r="A1326" s="1002" t="s">
        <v>1578</v>
      </c>
      <c r="B1326" s="998" t="s">
        <v>40</v>
      </c>
      <c r="C1326" s="998" t="s">
        <v>1579</v>
      </c>
      <c r="D1326" s="241">
        <v>5</v>
      </c>
      <c r="F1326" s="237"/>
    </row>
    <row r="1327" spans="1:6" ht="18" customHeight="1">
      <c r="A1327" s="1002" t="s">
        <v>1580</v>
      </c>
      <c r="B1327" s="998" t="s">
        <v>40</v>
      </c>
      <c r="C1327" s="998" t="s">
        <v>1581</v>
      </c>
      <c r="D1327" s="241">
        <v>5</v>
      </c>
      <c r="F1327" s="237"/>
    </row>
    <row r="1328" spans="1:6" ht="18" customHeight="1">
      <c r="A1328" s="1002" t="s">
        <v>1582</v>
      </c>
      <c r="B1328" s="998" t="s">
        <v>40</v>
      </c>
      <c r="C1328" s="998" t="s">
        <v>722</v>
      </c>
      <c r="D1328" s="241">
        <v>5</v>
      </c>
      <c r="F1328" s="237"/>
    </row>
    <row r="1329" spans="1:6" ht="18" customHeight="1">
      <c r="A1329" s="1002" t="s">
        <v>4481</v>
      </c>
      <c r="B1329" s="998" t="s">
        <v>40</v>
      </c>
      <c r="C1329" s="998" t="s">
        <v>4482</v>
      </c>
      <c r="D1329" s="241">
        <v>7</v>
      </c>
      <c r="F1329" s="237"/>
    </row>
    <row r="1330" spans="1:6" ht="18" customHeight="1">
      <c r="A1330" s="1002" t="s">
        <v>4483</v>
      </c>
      <c r="B1330" s="998" t="s">
        <v>40</v>
      </c>
      <c r="C1330" s="998" t="s">
        <v>4484</v>
      </c>
      <c r="D1330" s="241">
        <v>7</v>
      </c>
      <c r="F1330" s="237"/>
    </row>
    <row r="1331" spans="1:6" ht="18" customHeight="1">
      <c r="A1331" s="1002" t="s">
        <v>4485</v>
      </c>
      <c r="B1331" s="998" t="s">
        <v>40</v>
      </c>
      <c r="C1331" s="998" t="s">
        <v>4486</v>
      </c>
      <c r="D1331" s="241">
        <v>7</v>
      </c>
      <c r="F1331" s="237"/>
    </row>
    <row r="1332" spans="1:6" ht="18" customHeight="1">
      <c r="A1332" s="1006" t="s">
        <v>4487</v>
      </c>
      <c r="B1332" s="998" t="s">
        <v>40</v>
      </c>
      <c r="C1332" s="972" t="s">
        <v>4488</v>
      </c>
      <c r="D1332" s="976">
        <v>7</v>
      </c>
      <c r="F1332" s="237"/>
    </row>
    <row r="1333" spans="1:6" ht="18" customHeight="1">
      <c r="A1333" s="1006" t="s">
        <v>4489</v>
      </c>
      <c r="B1333" s="998" t="s">
        <v>40</v>
      </c>
      <c r="C1333" s="972" t="s">
        <v>6631</v>
      </c>
      <c r="D1333" s="976">
        <v>7</v>
      </c>
      <c r="F1333" s="237"/>
    </row>
    <row r="1334" spans="1:6" ht="18" customHeight="1">
      <c r="A1334" s="1006" t="s">
        <v>4490</v>
      </c>
      <c r="B1334" s="998" t="s">
        <v>40</v>
      </c>
      <c r="C1334" s="972" t="s">
        <v>6335</v>
      </c>
      <c r="D1334" s="976">
        <v>7</v>
      </c>
      <c r="F1334" s="237"/>
    </row>
    <row r="1335" spans="1:6" ht="18" customHeight="1">
      <c r="A1335" s="1006" t="s">
        <v>4491</v>
      </c>
      <c r="B1335" s="998" t="s">
        <v>40</v>
      </c>
      <c r="C1335" s="972" t="s">
        <v>4492</v>
      </c>
      <c r="D1335" s="976">
        <v>7</v>
      </c>
      <c r="F1335" s="237"/>
    </row>
    <row r="1336" spans="1:6" ht="18" customHeight="1">
      <c r="A1336" s="1006" t="s">
        <v>4493</v>
      </c>
      <c r="B1336" s="998" t="s">
        <v>40</v>
      </c>
      <c r="C1336" s="972" t="s">
        <v>4494</v>
      </c>
      <c r="D1336" s="976">
        <v>7</v>
      </c>
      <c r="F1336" s="237"/>
    </row>
    <row r="1337" spans="1:6" ht="18" customHeight="1">
      <c r="A1337" s="1006" t="s">
        <v>4495</v>
      </c>
      <c r="B1337" s="998" t="s">
        <v>40</v>
      </c>
      <c r="C1337" s="972" t="s">
        <v>4496</v>
      </c>
      <c r="D1337" s="976">
        <v>7</v>
      </c>
      <c r="F1337" s="237"/>
    </row>
    <row r="1338" spans="1:6" ht="18" customHeight="1">
      <c r="A1338" s="1006" t="s">
        <v>4497</v>
      </c>
      <c r="B1338" s="998" t="s">
        <v>40</v>
      </c>
      <c r="C1338" s="972" t="s">
        <v>4498</v>
      </c>
      <c r="D1338" s="976">
        <v>7</v>
      </c>
      <c r="F1338" s="237"/>
    </row>
    <row r="1339" spans="1:6" ht="18" customHeight="1">
      <c r="A1339" s="1006" t="s">
        <v>4499</v>
      </c>
      <c r="B1339" s="998" t="s">
        <v>40</v>
      </c>
      <c r="C1339" s="972" t="s">
        <v>4500</v>
      </c>
      <c r="D1339" s="976">
        <v>7</v>
      </c>
      <c r="F1339" s="237"/>
    </row>
    <row r="1340" spans="1:6" ht="18" customHeight="1">
      <c r="A1340" s="1006" t="s">
        <v>4501</v>
      </c>
      <c r="B1340" s="998" t="s">
        <v>40</v>
      </c>
      <c r="C1340" s="972" t="s">
        <v>4502</v>
      </c>
      <c r="D1340" s="976">
        <v>7</v>
      </c>
      <c r="F1340" s="237"/>
    </row>
    <row r="1341" spans="1:6" ht="18" customHeight="1">
      <c r="A1341" s="1006" t="s">
        <v>4503</v>
      </c>
      <c r="B1341" s="998" t="s">
        <v>40</v>
      </c>
      <c r="C1341" s="972" t="s">
        <v>4504</v>
      </c>
      <c r="D1341" s="976">
        <v>7</v>
      </c>
      <c r="F1341" s="237"/>
    </row>
    <row r="1342" spans="1:6" ht="18" customHeight="1">
      <c r="A1342" s="1006" t="s">
        <v>4505</v>
      </c>
      <c r="B1342" s="998" t="s">
        <v>40</v>
      </c>
      <c r="C1342" s="972" t="s">
        <v>4506</v>
      </c>
      <c r="D1342" s="976">
        <v>7</v>
      </c>
      <c r="F1342" s="237"/>
    </row>
    <row r="1343" spans="1:6" ht="18" customHeight="1">
      <c r="A1343" s="1006" t="s">
        <v>4507</v>
      </c>
      <c r="B1343" s="998" t="s">
        <v>40</v>
      </c>
      <c r="C1343" s="972" t="s">
        <v>6336</v>
      </c>
      <c r="D1343" s="976">
        <v>7</v>
      </c>
      <c r="F1343" s="237"/>
    </row>
    <row r="1344" spans="1:6" ht="18" customHeight="1">
      <c r="A1344" s="1006" t="s">
        <v>4508</v>
      </c>
      <c r="B1344" s="998" t="s">
        <v>40</v>
      </c>
      <c r="C1344" s="972" t="s">
        <v>6819</v>
      </c>
      <c r="D1344" s="976">
        <v>7</v>
      </c>
      <c r="F1344" s="237"/>
    </row>
    <row r="1345" spans="1:6" ht="18" customHeight="1">
      <c r="A1345" s="1006" t="s">
        <v>4509</v>
      </c>
      <c r="B1345" s="998" t="s">
        <v>40</v>
      </c>
      <c r="C1345" s="972" t="s">
        <v>4510</v>
      </c>
      <c r="D1345" s="976">
        <v>7</v>
      </c>
      <c r="F1345" s="237"/>
    </row>
    <row r="1346" spans="1:6" ht="18" customHeight="1">
      <c r="A1346" s="1006" t="s">
        <v>6337</v>
      </c>
      <c r="B1346" s="998" t="s">
        <v>40</v>
      </c>
      <c r="C1346" s="972" t="s">
        <v>6820</v>
      </c>
      <c r="D1346" s="976">
        <v>7</v>
      </c>
      <c r="F1346" s="237"/>
    </row>
    <row r="1347" spans="1:6" ht="18" customHeight="1">
      <c r="A1347" s="1006" t="s">
        <v>6338</v>
      </c>
      <c r="B1347" s="998" t="s">
        <v>40</v>
      </c>
      <c r="C1347" s="972" t="s">
        <v>6821</v>
      </c>
      <c r="D1347" s="976">
        <v>7</v>
      </c>
      <c r="F1347" s="237"/>
    </row>
    <row r="1348" spans="1:6" ht="18" customHeight="1">
      <c r="A1348" s="1006" t="s">
        <v>6629</v>
      </c>
      <c r="B1348" s="998" t="s">
        <v>40</v>
      </c>
      <c r="C1348" s="972" t="s">
        <v>6822</v>
      </c>
      <c r="D1348" s="976">
        <v>7</v>
      </c>
      <c r="F1348" s="237"/>
    </row>
    <row r="1349" spans="1:6" ht="18" customHeight="1">
      <c r="A1349" s="1006" t="s">
        <v>6630</v>
      </c>
      <c r="B1349" s="998" t="s">
        <v>40</v>
      </c>
      <c r="C1349" s="972" t="s">
        <v>6823</v>
      </c>
      <c r="D1349" s="976">
        <v>7</v>
      </c>
      <c r="F1349" s="237"/>
    </row>
    <row r="1350" spans="1:6" ht="18" customHeight="1">
      <c r="A1350" s="1006" t="s">
        <v>4511</v>
      </c>
      <c r="B1350" s="998" t="s">
        <v>41</v>
      </c>
      <c r="C1350" s="972" t="s">
        <v>7084</v>
      </c>
      <c r="D1350" s="976">
        <v>1</v>
      </c>
      <c r="F1350" s="237"/>
    </row>
    <row r="1351" spans="1:6" ht="18" customHeight="1">
      <c r="A1351" s="1006" t="s">
        <v>1583</v>
      </c>
      <c r="B1351" s="998" t="s">
        <v>41</v>
      </c>
      <c r="C1351" s="972" t="s">
        <v>1584</v>
      </c>
      <c r="D1351" s="976">
        <v>3</v>
      </c>
      <c r="F1351" s="237"/>
    </row>
    <row r="1352" spans="1:6" ht="18" customHeight="1">
      <c r="A1352" s="1006" t="s">
        <v>1585</v>
      </c>
      <c r="B1352" s="998" t="s">
        <v>41</v>
      </c>
      <c r="C1352" s="972" t="s">
        <v>1586</v>
      </c>
      <c r="D1352" s="976">
        <v>3</v>
      </c>
      <c r="F1352" s="237"/>
    </row>
    <row r="1353" spans="1:6" ht="18" customHeight="1">
      <c r="A1353" s="1000" t="s">
        <v>1587</v>
      </c>
      <c r="B1353" s="978" t="s">
        <v>41</v>
      </c>
      <c r="C1353" s="978" t="s">
        <v>1588</v>
      </c>
      <c r="D1353" s="241">
        <v>3</v>
      </c>
      <c r="F1353" s="237"/>
    </row>
    <row r="1354" spans="1:6" ht="18" customHeight="1">
      <c r="A1354" s="1002" t="s">
        <v>1589</v>
      </c>
      <c r="B1354" s="998" t="s">
        <v>41</v>
      </c>
      <c r="C1354" s="998" t="s">
        <v>1590</v>
      </c>
      <c r="D1354" s="241">
        <v>3</v>
      </c>
      <c r="F1354" s="237"/>
    </row>
    <row r="1355" spans="1:6" ht="18" customHeight="1">
      <c r="A1355" s="1002" t="s">
        <v>1591</v>
      </c>
      <c r="B1355" s="998" t="s">
        <v>41</v>
      </c>
      <c r="C1355" s="998" t="s">
        <v>1592</v>
      </c>
      <c r="D1355" s="241">
        <v>3</v>
      </c>
      <c r="F1355" s="237"/>
    </row>
    <row r="1356" spans="1:6" ht="18" customHeight="1">
      <c r="A1356" s="1002" t="s">
        <v>1593</v>
      </c>
      <c r="B1356" s="998" t="s">
        <v>41</v>
      </c>
      <c r="C1356" s="998" t="s">
        <v>1594</v>
      </c>
      <c r="D1356" s="241">
        <v>3</v>
      </c>
      <c r="F1356" s="237"/>
    </row>
    <row r="1357" spans="1:6" ht="18" customHeight="1">
      <c r="A1357" s="1002" t="s">
        <v>1595</v>
      </c>
      <c r="B1357" s="998" t="s">
        <v>41</v>
      </c>
      <c r="C1357" s="998" t="s">
        <v>1596</v>
      </c>
      <c r="D1357" s="241">
        <v>3</v>
      </c>
      <c r="F1357" s="237"/>
    </row>
    <row r="1358" spans="1:6" ht="18" customHeight="1">
      <c r="A1358" s="1002" t="s">
        <v>1597</v>
      </c>
      <c r="B1358" s="998" t="s">
        <v>41</v>
      </c>
      <c r="C1358" s="998" t="s">
        <v>1598</v>
      </c>
      <c r="D1358" s="241">
        <v>3</v>
      </c>
      <c r="F1358" s="237"/>
    </row>
    <row r="1359" spans="1:6" ht="18" customHeight="1">
      <c r="A1359" s="1002" t="s">
        <v>1599</v>
      </c>
      <c r="B1359" s="998" t="s">
        <v>41</v>
      </c>
      <c r="C1359" s="998" t="s">
        <v>1600</v>
      </c>
      <c r="D1359" s="241">
        <v>3</v>
      </c>
      <c r="F1359" s="237"/>
    </row>
    <row r="1360" spans="1:6" ht="18" customHeight="1">
      <c r="A1360" s="1002" t="s">
        <v>1601</v>
      </c>
      <c r="B1360" s="998" t="s">
        <v>41</v>
      </c>
      <c r="C1360" s="998" t="s">
        <v>1602</v>
      </c>
      <c r="D1360" s="241">
        <v>3</v>
      </c>
      <c r="F1360" s="237"/>
    </row>
    <row r="1361" spans="1:6" ht="18" customHeight="1">
      <c r="A1361" s="1002" t="s">
        <v>6339</v>
      </c>
      <c r="B1361" s="998" t="s">
        <v>41</v>
      </c>
      <c r="C1361" s="998" t="s">
        <v>6513</v>
      </c>
      <c r="D1361" s="241">
        <v>3</v>
      </c>
      <c r="F1361" s="237"/>
    </row>
    <row r="1362" spans="1:6" ht="18" customHeight="1">
      <c r="A1362" s="1002" t="s">
        <v>1603</v>
      </c>
      <c r="B1362" s="998" t="s">
        <v>41</v>
      </c>
      <c r="C1362" s="998" t="s">
        <v>1604</v>
      </c>
      <c r="D1362" s="241">
        <v>5</v>
      </c>
      <c r="F1362" s="237"/>
    </row>
    <row r="1363" spans="1:6" ht="18" customHeight="1">
      <c r="A1363" s="1002" t="s">
        <v>1605</v>
      </c>
      <c r="B1363" s="998" t="s">
        <v>41</v>
      </c>
      <c r="C1363" s="998" t="s">
        <v>1606</v>
      </c>
      <c r="D1363" s="241">
        <v>5</v>
      </c>
      <c r="F1363" s="237"/>
    </row>
    <row r="1364" spans="1:6" ht="18" customHeight="1">
      <c r="A1364" s="1002" t="s">
        <v>1607</v>
      </c>
      <c r="B1364" s="998" t="s">
        <v>41</v>
      </c>
      <c r="C1364" s="998" t="s">
        <v>1608</v>
      </c>
      <c r="D1364" s="241">
        <v>5</v>
      </c>
      <c r="F1364" s="237"/>
    </row>
    <row r="1365" spans="1:6" ht="18" customHeight="1">
      <c r="A1365" s="1002" t="s">
        <v>1609</v>
      </c>
      <c r="B1365" s="998" t="s">
        <v>41</v>
      </c>
      <c r="C1365" s="998" t="s">
        <v>1610</v>
      </c>
      <c r="D1365" s="241">
        <v>5</v>
      </c>
      <c r="F1365" s="237"/>
    </row>
    <row r="1366" spans="1:6" ht="18" customHeight="1">
      <c r="A1366" s="1002" t="s">
        <v>1611</v>
      </c>
      <c r="B1366" s="998" t="s">
        <v>41</v>
      </c>
      <c r="C1366" s="998" t="s">
        <v>1612</v>
      </c>
      <c r="D1366" s="241">
        <v>5</v>
      </c>
      <c r="F1366" s="237"/>
    </row>
    <row r="1367" spans="1:6" ht="18" customHeight="1">
      <c r="A1367" s="1002" t="s">
        <v>1613</v>
      </c>
      <c r="B1367" s="998" t="s">
        <v>41</v>
      </c>
      <c r="C1367" s="998" t="s">
        <v>1614</v>
      </c>
      <c r="D1367" s="241">
        <v>5</v>
      </c>
      <c r="F1367" s="237"/>
    </row>
    <row r="1368" spans="1:6" ht="18" customHeight="1">
      <c r="A1368" s="1002" t="s">
        <v>1615</v>
      </c>
      <c r="B1368" s="998" t="s">
        <v>41</v>
      </c>
      <c r="C1368" s="998" t="s">
        <v>1616</v>
      </c>
      <c r="D1368" s="241">
        <v>5</v>
      </c>
      <c r="F1368" s="237"/>
    </row>
    <row r="1369" spans="1:6" ht="18" customHeight="1">
      <c r="A1369" s="1002" t="s">
        <v>1617</v>
      </c>
      <c r="B1369" s="998" t="s">
        <v>41</v>
      </c>
      <c r="C1369" s="998" t="s">
        <v>1618</v>
      </c>
      <c r="D1369" s="241">
        <v>5</v>
      </c>
      <c r="F1369" s="237"/>
    </row>
    <row r="1370" spans="1:6" ht="18" customHeight="1">
      <c r="A1370" s="1002" t="s">
        <v>4512</v>
      </c>
      <c r="B1370" s="998" t="s">
        <v>41</v>
      </c>
      <c r="C1370" s="998" t="s">
        <v>4513</v>
      </c>
      <c r="D1370" s="241">
        <v>7</v>
      </c>
      <c r="F1370" s="237"/>
    </row>
    <row r="1371" spans="1:6" ht="18" customHeight="1">
      <c r="A1371" s="1002" t="s">
        <v>4514</v>
      </c>
      <c r="B1371" s="998" t="s">
        <v>41</v>
      </c>
      <c r="C1371" s="998" t="s">
        <v>4515</v>
      </c>
      <c r="D1371" s="241">
        <v>7</v>
      </c>
      <c r="F1371" s="237"/>
    </row>
    <row r="1372" spans="1:6" ht="18" customHeight="1">
      <c r="A1372" s="1000" t="s">
        <v>4516</v>
      </c>
      <c r="B1372" s="998" t="s">
        <v>41</v>
      </c>
      <c r="C1372" s="978" t="s">
        <v>4517</v>
      </c>
      <c r="D1372" s="976">
        <v>7</v>
      </c>
      <c r="F1372" s="237"/>
    </row>
    <row r="1373" spans="1:6" ht="18" customHeight="1">
      <c r="A1373" s="1000" t="s">
        <v>4518</v>
      </c>
      <c r="B1373" s="998" t="s">
        <v>41</v>
      </c>
      <c r="C1373" s="978" t="s">
        <v>4519</v>
      </c>
      <c r="D1373" s="976">
        <v>7</v>
      </c>
      <c r="F1373" s="237"/>
    </row>
    <row r="1374" spans="1:6" ht="18" customHeight="1">
      <c r="A1374" s="1000" t="s">
        <v>4520</v>
      </c>
      <c r="B1374" s="998" t="s">
        <v>41</v>
      </c>
      <c r="C1374" s="978" t="s">
        <v>6824</v>
      </c>
      <c r="D1374" s="976">
        <v>7</v>
      </c>
      <c r="F1374" s="237"/>
    </row>
    <row r="1375" spans="1:6" ht="18" customHeight="1">
      <c r="A1375" s="1000" t="s">
        <v>4521</v>
      </c>
      <c r="B1375" s="998" t="s">
        <v>41</v>
      </c>
      <c r="C1375" s="978" t="s">
        <v>4522</v>
      </c>
      <c r="D1375" s="976">
        <v>7</v>
      </c>
      <c r="F1375" s="237"/>
    </row>
    <row r="1376" spans="1:6" ht="18" customHeight="1">
      <c r="A1376" s="1000" t="s">
        <v>4523</v>
      </c>
      <c r="B1376" s="998" t="s">
        <v>41</v>
      </c>
      <c r="C1376" s="978" t="s">
        <v>6340</v>
      </c>
      <c r="D1376" s="976">
        <v>7</v>
      </c>
      <c r="F1376" s="237"/>
    </row>
    <row r="1377" spans="1:6" ht="18" customHeight="1">
      <c r="A1377" s="1000" t="s">
        <v>4524</v>
      </c>
      <c r="B1377" s="998" t="s">
        <v>41</v>
      </c>
      <c r="C1377" s="978" t="s">
        <v>6825</v>
      </c>
      <c r="D1377" s="976">
        <v>7</v>
      </c>
      <c r="F1377" s="237"/>
    </row>
    <row r="1378" spans="1:6" ht="18" customHeight="1">
      <c r="A1378" s="1000" t="s">
        <v>6026</v>
      </c>
      <c r="B1378" s="998" t="s">
        <v>41</v>
      </c>
      <c r="C1378" s="978" t="s">
        <v>6027</v>
      </c>
      <c r="D1378" s="976">
        <v>7</v>
      </c>
      <c r="F1378" s="237"/>
    </row>
    <row r="1379" spans="1:6" ht="18" customHeight="1">
      <c r="A1379" s="1000" t="s">
        <v>4525</v>
      </c>
      <c r="B1379" s="998" t="s">
        <v>41</v>
      </c>
      <c r="C1379" s="978" t="s">
        <v>6826</v>
      </c>
      <c r="D1379" s="976">
        <v>7</v>
      </c>
      <c r="F1379" s="237"/>
    </row>
    <row r="1380" spans="1:6" ht="18" customHeight="1">
      <c r="A1380" s="1000" t="s">
        <v>4526</v>
      </c>
      <c r="B1380" s="998" t="s">
        <v>41</v>
      </c>
      <c r="C1380" s="978" t="s">
        <v>6028</v>
      </c>
      <c r="D1380" s="976">
        <v>7</v>
      </c>
      <c r="F1380" s="237"/>
    </row>
    <row r="1381" spans="1:6" ht="18" customHeight="1">
      <c r="A1381" s="1000" t="s">
        <v>4527</v>
      </c>
      <c r="B1381" s="998" t="s">
        <v>41</v>
      </c>
      <c r="C1381" s="978" t="s">
        <v>4528</v>
      </c>
      <c r="D1381" s="976">
        <v>7</v>
      </c>
      <c r="F1381" s="237"/>
    </row>
    <row r="1382" spans="1:6" ht="18" customHeight="1">
      <c r="A1382" s="1000" t="s">
        <v>6029</v>
      </c>
      <c r="B1382" s="998" t="s">
        <v>41</v>
      </c>
      <c r="C1382" s="978" t="s">
        <v>6030</v>
      </c>
      <c r="D1382" s="976">
        <v>7</v>
      </c>
      <c r="F1382" s="237"/>
    </row>
    <row r="1383" spans="1:6" ht="18" customHeight="1">
      <c r="A1383" s="1000" t="s">
        <v>4529</v>
      </c>
      <c r="B1383" s="998" t="s">
        <v>41</v>
      </c>
      <c r="C1383" s="978" t="s">
        <v>4530</v>
      </c>
      <c r="D1383" s="976">
        <v>7</v>
      </c>
      <c r="F1383" s="237"/>
    </row>
    <row r="1384" spans="1:6" ht="18" customHeight="1">
      <c r="A1384" s="1000" t="s">
        <v>4531</v>
      </c>
      <c r="B1384" s="998" t="s">
        <v>41</v>
      </c>
      <c r="C1384" s="978" t="s">
        <v>6341</v>
      </c>
      <c r="D1384" s="976">
        <v>7</v>
      </c>
      <c r="F1384" s="237"/>
    </row>
    <row r="1385" spans="1:6" ht="18" customHeight="1">
      <c r="A1385" s="1000" t="s">
        <v>4532</v>
      </c>
      <c r="B1385" s="998" t="s">
        <v>41</v>
      </c>
      <c r="C1385" s="978" t="s">
        <v>4533</v>
      </c>
      <c r="D1385" s="976">
        <v>7</v>
      </c>
      <c r="F1385" s="237"/>
    </row>
    <row r="1386" spans="1:6" ht="18" customHeight="1">
      <c r="A1386" s="1000" t="s">
        <v>4534</v>
      </c>
      <c r="B1386" s="998" t="s">
        <v>41</v>
      </c>
      <c r="C1386" s="978" t="s">
        <v>4535</v>
      </c>
      <c r="D1386" s="976">
        <v>7</v>
      </c>
      <c r="F1386" s="237"/>
    </row>
    <row r="1387" spans="1:6" ht="18" customHeight="1">
      <c r="A1387" s="1000" t="s">
        <v>4536</v>
      </c>
      <c r="B1387" s="998" t="s">
        <v>41</v>
      </c>
      <c r="C1387" s="978" t="s">
        <v>6827</v>
      </c>
      <c r="D1387" s="976">
        <v>7</v>
      </c>
      <c r="F1387" s="237"/>
    </row>
    <row r="1388" spans="1:6" ht="18" customHeight="1">
      <c r="A1388" s="1000" t="s">
        <v>4537</v>
      </c>
      <c r="B1388" s="998" t="s">
        <v>41</v>
      </c>
      <c r="C1388" s="978" t="s">
        <v>6031</v>
      </c>
      <c r="D1388" s="976">
        <v>7</v>
      </c>
      <c r="F1388" s="237"/>
    </row>
    <row r="1389" spans="1:6" ht="18" customHeight="1">
      <c r="A1389" s="1000" t="s">
        <v>6342</v>
      </c>
      <c r="B1389" s="998" t="s">
        <v>41</v>
      </c>
      <c r="C1389" s="978" t="s">
        <v>6828</v>
      </c>
      <c r="D1389" s="976">
        <v>7</v>
      </c>
      <c r="F1389" s="237"/>
    </row>
    <row r="1390" spans="1:6" ht="18" customHeight="1">
      <c r="A1390" s="1000" t="s">
        <v>6343</v>
      </c>
      <c r="B1390" s="998" t="s">
        <v>41</v>
      </c>
      <c r="C1390" s="978" t="s">
        <v>6829</v>
      </c>
      <c r="D1390" s="976">
        <v>7</v>
      </c>
      <c r="F1390" s="237"/>
    </row>
    <row r="1391" spans="1:6" ht="18" customHeight="1">
      <c r="A1391" s="1000" t="s">
        <v>4538</v>
      </c>
      <c r="B1391" s="998" t="s">
        <v>42</v>
      </c>
      <c r="C1391" s="978" t="s">
        <v>7084</v>
      </c>
      <c r="D1391" s="976">
        <v>1</v>
      </c>
      <c r="F1391" s="237"/>
    </row>
    <row r="1392" spans="1:6" ht="18" customHeight="1">
      <c r="A1392" s="1006" t="s">
        <v>1619</v>
      </c>
      <c r="B1392" s="998" t="s">
        <v>42</v>
      </c>
      <c r="C1392" s="972" t="s">
        <v>1620</v>
      </c>
      <c r="D1392" s="976">
        <v>3</v>
      </c>
      <c r="F1392" s="237"/>
    </row>
    <row r="1393" spans="1:6" ht="18" customHeight="1">
      <c r="A1393" s="1006" t="s">
        <v>1621</v>
      </c>
      <c r="B1393" s="998" t="s">
        <v>42</v>
      </c>
      <c r="C1393" s="972" t="s">
        <v>1622</v>
      </c>
      <c r="D1393" s="976">
        <v>3</v>
      </c>
      <c r="F1393" s="237"/>
    </row>
    <row r="1394" spans="1:6" ht="18" customHeight="1">
      <c r="A1394" s="1000" t="s">
        <v>1623</v>
      </c>
      <c r="B1394" s="978" t="s">
        <v>42</v>
      </c>
      <c r="C1394" s="978" t="s">
        <v>1624</v>
      </c>
      <c r="D1394" s="241">
        <v>3</v>
      </c>
      <c r="F1394" s="237"/>
    </row>
    <row r="1395" spans="1:6" ht="18" customHeight="1">
      <c r="A1395" s="1002" t="s">
        <v>1625</v>
      </c>
      <c r="B1395" s="998" t="s">
        <v>42</v>
      </c>
      <c r="C1395" s="998" t="s">
        <v>1626</v>
      </c>
      <c r="D1395" s="241">
        <v>3</v>
      </c>
      <c r="F1395" s="237"/>
    </row>
    <row r="1396" spans="1:6" ht="18" customHeight="1">
      <c r="A1396" s="1002" t="s">
        <v>1627</v>
      </c>
      <c r="B1396" s="998" t="s">
        <v>42</v>
      </c>
      <c r="C1396" s="998" t="s">
        <v>1628</v>
      </c>
      <c r="D1396" s="241">
        <v>3</v>
      </c>
      <c r="F1396" s="237"/>
    </row>
    <row r="1397" spans="1:6" ht="18" customHeight="1">
      <c r="A1397" s="1002" t="s">
        <v>1629</v>
      </c>
      <c r="B1397" s="998" t="s">
        <v>42</v>
      </c>
      <c r="C1397" s="998" t="s">
        <v>1630</v>
      </c>
      <c r="D1397" s="241">
        <v>3</v>
      </c>
      <c r="F1397" s="237"/>
    </row>
    <row r="1398" spans="1:6" ht="18" customHeight="1">
      <c r="A1398" s="1002" t="s">
        <v>1631</v>
      </c>
      <c r="B1398" s="998" t="s">
        <v>42</v>
      </c>
      <c r="C1398" s="998" t="s">
        <v>1632</v>
      </c>
      <c r="D1398" s="241">
        <v>3</v>
      </c>
      <c r="F1398" s="237"/>
    </row>
    <row r="1399" spans="1:6" ht="18" customHeight="1">
      <c r="A1399" s="1002" t="s">
        <v>1633</v>
      </c>
      <c r="B1399" s="998" t="s">
        <v>42</v>
      </c>
      <c r="C1399" s="998" t="s">
        <v>1634</v>
      </c>
      <c r="D1399" s="241">
        <v>3</v>
      </c>
      <c r="F1399" s="237"/>
    </row>
    <row r="1400" spans="1:6" ht="18" customHeight="1">
      <c r="A1400" s="1002" t="s">
        <v>1635</v>
      </c>
      <c r="B1400" s="998" t="s">
        <v>42</v>
      </c>
      <c r="C1400" s="998" t="s">
        <v>1636</v>
      </c>
      <c r="D1400" s="241">
        <v>3</v>
      </c>
      <c r="F1400" s="237"/>
    </row>
    <row r="1401" spans="1:6" ht="18" customHeight="1">
      <c r="A1401" s="1002" t="s">
        <v>1637</v>
      </c>
      <c r="B1401" s="998" t="s">
        <v>42</v>
      </c>
      <c r="C1401" s="998" t="s">
        <v>1638</v>
      </c>
      <c r="D1401" s="241">
        <v>5</v>
      </c>
      <c r="F1401" s="237"/>
    </row>
    <row r="1402" spans="1:6" ht="18" customHeight="1">
      <c r="A1402" s="1002" t="s">
        <v>1639</v>
      </c>
      <c r="B1402" s="998" t="s">
        <v>42</v>
      </c>
      <c r="C1402" s="998" t="s">
        <v>394</v>
      </c>
      <c r="D1402" s="241">
        <v>5</v>
      </c>
      <c r="F1402" s="237"/>
    </row>
    <row r="1403" spans="1:6" ht="18" customHeight="1">
      <c r="A1403" s="1002" t="s">
        <v>1640</v>
      </c>
      <c r="B1403" s="998" t="s">
        <v>42</v>
      </c>
      <c r="C1403" s="998" t="s">
        <v>1641</v>
      </c>
      <c r="D1403" s="241">
        <v>5</v>
      </c>
      <c r="F1403" s="237"/>
    </row>
    <row r="1404" spans="1:6" ht="18" customHeight="1">
      <c r="A1404" s="1002" t="s">
        <v>1642</v>
      </c>
      <c r="B1404" s="998" t="s">
        <v>42</v>
      </c>
      <c r="C1404" s="998" t="s">
        <v>1643</v>
      </c>
      <c r="D1404" s="241">
        <v>5</v>
      </c>
      <c r="F1404" s="237"/>
    </row>
    <row r="1405" spans="1:6" ht="18" customHeight="1">
      <c r="A1405" s="1002" t="s">
        <v>1644</v>
      </c>
      <c r="B1405" s="998" t="s">
        <v>42</v>
      </c>
      <c r="C1405" s="998" t="s">
        <v>1645</v>
      </c>
      <c r="D1405" s="241">
        <v>5</v>
      </c>
      <c r="F1405" s="237"/>
    </row>
    <row r="1406" spans="1:6" ht="18" customHeight="1">
      <c r="A1406" s="1002" t="s">
        <v>1646</v>
      </c>
      <c r="B1406" s="998" t="s">
        <v>42</v>
      </c>
      <c r="C1406" s="998" t="s">
        <v>1647</v>
      </c>
      <c r="D1406" s="241">
        <v>5</v>
      </c>
      <c r="F1406" s="237"/>
    </row>
    <row r="1407" spans="1:6" ht="18" customHeight="1">
      <c r="A1407" s="1002" t="s">
        <v>1648</v>
      </c>
      <c r="B1407" s="998" t="s">
        <v>42</v>
      </c>
      <c r="C1407" s="998" t="s">
        <v>1649</v>
      </c>
      <c r="D1407" s="241">
        <v>5</v>
      </c>
      <c r="F1407" s="237"/>
    </row>
    <row r="1408" spans="1:6" ht="18" customHeight="1">
      <c r="A1408" s="1002" t="s">
        <v>1650</v>
      </c>
      <c r="B1408" s="998" t="s">
        <v>42</v>
      </c>
      <c r="C1408" s="998" t="s">
        <v>1651</v>
      </c>
      <c r="D1408" s="241">
        <v>5</v>
      </c>
      <c r="F1408" s="237"/>
    </row>
    <row r="1409" spans="1:6" ht="18" customHeight="1">
      <c r="A1409" s="1002" t="s">
        <v>4539</v>
      </c>
      <c r="B1409" s="998" t="s">
        <v>42</v>
      </c>
      <c r="C1409" s="998" t="s">
        <v>4540</v>
      </c>
      <c r="D1409" s="241">
        <v>7</v>
      </c>
      <c r="F1409" s="237"/>
    </row>
    <row r="1410" spans="1:6" ht="18" customHeight="1">
      <c r="A1410" s="1002" t="s">
        <v>4541</v>
      </c>
      <c r="B1410" s="998" t="s">
        <v>42</v>
      </c>
      <c r="C1410" s="998" t="s">
        <v>6830</v>
      </c>
      <c r="D1410" s="241">
        <v>7</v>
      </c>
      <c r="F1410" s="237"/>
    </row>
    <row r="1411" spans="1:6" ht="18" customHeight="1">
      <c r="A1411" s="1002" t="s">
        <v>6032</v>
      </c>
      <c r="B1411" s="998" t="s">
        <v>42</v>
      </c>
      <c r="C1411" s="998" t="s">
        <v>6831</v>
      </c>
      <c r="D1411" s="241">
        <v>7</v>
      </c>
      <c r="F1411" s="237"/>
    </row>
    <row r="1412" spans="1:6" ht="18" customHeight="1">
      <c r="A1412" s="1006" t="s">
        <v>4542</v>
      </c>
      <c r="B1412" s="998" t="s">
        <v>42</v>
      </c>
      <c r="C1412" s="972" t="s">
        <v>6832</v>
      </c>
      <c r="D1412" s="976">
        <v>7</v>
      </c>
      <c r="F1412" s="237"/>
    </row>
    <row r="1413" spans="1:6" ht="18" customHeight="1">
      <c r="A1413" s="1006" t="s">
        <v>4543</v>
      </c>
      <c r="B1413" s="998" t="s">
        <v>42</v>
      </c>
      <c r="C1413" s="972" t="s">
        <v>4544</v>
      </c>
      <c r="D1413" s="976">
        <v>7</v>
      </c>
      <c r="F1413" s="237"/>
    </row>
    <row r="1414" spans="1:6" ht="18" customHeight="1">
      <c r="A1414" s="1006" t="s">
        <v>4545</v>
      </c>
      <c r="B1414" s="998" t="s">
        <v>42</v>
      </c>
      <c r="C1414" s="972" t="s">
        <v>4546</v>
      </c>
      <c r="D1414" s="976">
        <v>7</v>
      </c>
      <c r="F1414" s="237"/>
    </row>
    <row r="1415" spans="1:6" ht="18" customHeight="1">
      <c r="A1415" s="1006" t="s">
        <v>4547</v>
      </c>
      <c r="B1415" s="998" t="s">
        <v>42</v>
      </c>
      <c r="C1415" s="972" t="s">
        <v>4548</v>
      </c>
      <c r="D1415" s="976">
        <v>7</v>
      </c>
      <c r="F1415" s="237"/>
    </row>
    <row r="1416" spans="1:6" ht="18" customHeight="1">
      <c r="A1416" s="1006" t="s">
        <v>4549</v>
      </c>
      <c r="B1416" s="998" t="s">
        <v>42</v>
      </c>
      <c r="C1416" s="972" t="s">
        <v>4550</v>
      </c>
      <c r="D1416" s="976">
        <v>7</v>
      </c>
      <c r="F1416" s="237"/>
    </row>
    <row r="1417" spans="1:6" ht="18" customHeight="1">
      <c r="A1417" s="1006" t="s">
        <v>4551</v>
      </c>
      <c r="B1417" s="998" t="s">
        <v>42</v>
      </c>
      <c r="C1417" s="972" t="s">
        <v>4552</v>
      </c>
      <c r="D1417" s="976">
        <v>7</v>
      </c>
      <c r="F1417" s="237"/>
    </row>
    <row r="1418" spans="1:6" ht="18" customHeight="1">
      <c r="A1418" s="1006" t="s">
        <v>4553</v>
      </c>
      <c r="B1418" s="998" t="s">
        <v>42</v>
      </c>
      <c r="C1418" s="972" t="s">
        <v>4554</v>
      </c>
      <c r="D1418" s="976">
        <v>7</v>
      </c>
      <c r="F1418" s="237"/>
    </row>
    <row r="1419" spans="1:6" ht="18" customHeight="1">
      <c r="A1419" s="1006" t="s">
        <v>4555</v>
      </c>
      <c r="B1419" s="998" t="s">
        <v>42</v>
      </c>
      <c r="C1419" s="972" t="s">
        <v>6344</v>
      </c>
      <c r="D1419" s="976">
        <v>7</v>
      </c>
      <c r="F1419" s="237"/>
    </row>
    <row r="1420" spans="1:6" ht="18" customHeight="1">
      <c r="A1420" s="1006" t="s">
        <v>4556</v>
      </c>
      <c r="B1420" s="998" t="s">
        <v>42</v>
      </c>
      <c r="C1420" s="972" t="s">
        <v>6345</v>
      </c>
      <c r="D1420" s="976">
        <v>7</v>
      </c>
      <c r="F1420" s="237"/>
    </row>
    <row r="1421" spans="1:6" ht="18" customHeight="1">
      <c r="A1421" s="1006" t="s">
        <v>4557</v>
      </c>
      <c r="B1421" s="998" t="s">
        <v>42</v>
      </c>
      <c r="C1421" s="972" t="s">
        <v>4558</v>
      </c>
      <c r="D1421" s="976">
        <v>7</v>
      </c>
      <c r="F1421" s="237"/>
    </row>
    <row r="1422" spans="1:6" ht="18" customHeight="1">
      <c r="A1422" s="1006" t="s">
        <v>4559</v>
      </c>
      <c r="B1422" s="998" t="s">
        <v>42</v>
      </c>
      <c r="C1422" s="972" t="s">
        <v>6833</v>
      </c>
      <c r="D1422" s="976">
        <v>7</v>
      </c>
      <c r="F1422" s="237"/>
    </row>
    <row r="1423" spans="1:6" ht="18" customHeight="1">
      <c r="A1423" s="1006" t="s">
        <v>4560</v>
      </c>
      <c r="B1423" s="998" t="s">
        <v>42</v>
      </c>
      <c r="C1423" s="972" t="s">
        <v>4561</v>
      </c>
      <c r="D1423" s="976">
        <v>7</v>
      </c>
      <c r="F1423" s="237"/>
    </row>
    <row r="1424" spans="1:6" ht="18" customHeight="1">
      <c r="A1424" s="1006" t="s">
        <v>4562</v>
      </c>
      <c r="B1424" s="998" t="s">
        <v>42</v>
      </c>
      <c r="C1424" s="972" t="s">
        <v>4563</v>
      </c>
      <c r="D1424" s="976">
        <v>7</v>
      </c>
      <c r="F1424" s="237"/>
    </row>
    <row r="1425" spans="1:6" ht="18" customHeight="1">
      <c r="A1425" s="1006" t="s">
        <v>4564</v>
      </c>
      <c r="B1425" s="998" t="s">
        <v>42</v>
      </c>
      <c r="C1425" s="972" t="s">
        <v>4565</v>
      </c>
      <c r="D1425" s="976">
        <v>7</v>
      </c>
      <c r="F1425" s="237"/>
    </row>
    <row r="1426" spans="1:6" ht="18" customHeight="1">
      <c r="A1426" s="1006" t="s">
        <v>4566</v>
      </c>
      <c r="B1426" s="998" t="s">
        <v>42</v>
      </c>
      <c r="C1426" s="972" t="s">
        <v>4567</v>
      </c>
      <c r="D1426" s="976">
        <v>7</v>
      </c>
      <c r="F1426" s="237"/>
    </row>
    <row r="1427" spans="1:6" ht="18" customHeight="1">
      <c r="A1427" s="1006" t="s">
        <v>4568</v>
      </c>
      <c r="B1427" s="998" t="s">
        <v>42</v>
      </c>
      <c r="C1427" s="972" t="s">
        <v>4569</v>
      </c>
      <c r="D1427" s="976">
        <v>7</v>
      </c>
      <c r="F1427" s="237"/>
    </row>
    <row r="1428" spans="1:6" ht="18" customHeight="1">
      <c r="A1428" s="1006" t="s">
        <v>4570</v>
      </c>
      <c r="B1428" s="998" t="s">
        <v>42</v>
      </c>
      <c r="C1428" s="972" t="s">
        <v>4571</v>
      </c>
      <c r="D1428" s="976">
        <v>7</v>
      </c>
      <c r="F1428" s="237"/>
    </row>
    <row r="1429" spans="1:6" ht="18" customHeight="1">
      <c r="A1429" s="1006" t="s">
        <v>4572</v>
      </c>
      <c r="B1429" s="998" t="s">
        <v>42</v>
      </c>
      <c r="C1429" s="972" t="s">
        <v>6834</v>
      </c>
      <c r="D1429" s="976">
        <v>7</v>
      </c>
      <c r="F1429" s="237"/>
    </row>
    <row r="1430" spans="1:6" ht="18" customHeight="1">
      <c r="A1430" s="1006" t="s">
        <v>6346</v>
      </c>
      <c r="B1430" s="998" t="s">
        <v>42</v>
      </c>
      <c r="C1430" s="972" t="s">
        <v>6835</v>
      </c>
      <c r="D1430" s="976">
        <v>7</v>
      </c>
      <c r="F1430" s="237"/>
    </row>
    <row r="1431" spans="1:6" ht="18" customHeight="1">
      <c r="A1431" s="1006" t="s">
        <v>6632</v>
      </c>
      <c r="B1431" s="998" t="s">
        <v>42</v>
      </c>
      <c r="C1431" s="972" t="s">
        <v>6836</v>
      </c>
      <c r="D1431" s="976">
        <v>7</v>
      </c>
      <c r="F1431" s="237"/>
    </row>
    <row r="1432" spans="1:6" ht="18" customHeight="1">
      <c r="A1432" s="1006" t="s">
        <v>4573</v>
      </c>
      <c r="B1432" s="998" t="s">
        <v>43</v>
      </c>
      <c r="C1432" s="972" t="s">
        <v>7084</v>
      </c>
      <c r="D1432" s="976">
        <v>1</v>
      </c>
      <c r="F1432" s="237"/>
    </row>
    <row r="1433" spans="1:6" ht="18" customHeight="1">
      <c r="A1433" s="1006" t="s">
        <v>1652</v>
      </c>
      <c r="B1433" s="998" t="s">
        <v>43</v>
      </c>
      <c r="C1433" s="972" t="s">
        <v>1653</v>
      </c>
      <c r="D1433" s="976">
        <v>3</v>
      </c>
      <c r="F1433" s="237"/>
    </row>
    <row r="1434" spans="1:6" ht="18" customHeight="1">
      <c r="A1434" s="1006" t="s">
        <v>1654</v>
      </c>
      <c r="B1434" s="998" t="s">
        <v>43</v>
      </c>
      <c r="C1434" s="972" t="s">
        <v>1655</v>
      </c>
      <c r="D1434" s="976">
        <v>3</v>
      </c>
      <c r="F1434" s="237"/>
    </row>
    <row r="1435" spans="1:6" ht="18" customHeight="1">
      <c r="A1435" s="1000" t="s">
        <v>1656</v>
      </c>
      <c r="B1435" s="978" t="s">
        <v>43</v>
      </c>
      <c r="C1435" s="978" t="s">
        <v>1657</v>
      </c>
      <c r="D1435" s="241">
        <v>3</v>
      </c>
      <c r="F1435" s="237"/>
    </row>
    <row r="1436" spans="1:6" ht="18" customHeight="1">
      <c r="A1436" s="1002" t="s">
        <v>1658</v>
      </c>
      <c r="B1436" s="998" t="s">
        <v>43</v>
      </c>
      <c r="C1436" s="998" t="s">
        <v>1659</v>
      </c>
      <c r="D1436" s="241">
        <v>3</v>
      </c>
      <c r="F1436" s="237"/>
    </row>
    <row r="1437" spans="1:6" ht="18" customHeight="1">
      <c r="A1437" s="1002" t="s">
        <v>1660</v>
      </c>
      <c r="B1437" s="998" t="s">
        <v>43</v>
      </c>
      <c r="C1437" s="998" t="s">
        <v>1661</v>
      </c>
      <c r="D1437" s="241">
        <v>3</v>
      </c>
      <c r="F1437" s="237"/>
    </row>
    <row r="1438" spans="1:6" ht="18" customHeight="1">
      <c r="A1438" s="1002" t="s">
        <v>1662</v>
      </c>
      <c r="B1438" s="998" t="s">
        <v>43</v>
      </c>
      <c r="C1438" s="998" t="s">
        <v>1663</v>
      </c>
      <c r="D1438" s="241">
        <v>3</v>
      </c>
      <c r="F1438" s="237"/>
    </row>
    <row r="1439" spans="1:6" ht="18" customHeight="1">
      <c r="A1439" s="1002" t="s">
        <v>1664</v>
      </c>
      <c r="B1439" s="998" t="s">
        <v>43</v>
      </c>
      <c r="C1439" s="998" t="s">
        <v>1665</v>
      </c>
      <c r="D1439" s="241">
        <v>3</v>
      </c>
      <c r="F1439" s="237"/>
    </row>
    <row r="1440" spans="1:6" ht="18" customHeight="1">
      <c r="A1440" s="1002" t="s">
        <v>1666</v>
      </c>
      <c r="B1440" s="998" t="s">
        <v>43</v>
      </c>
      <c r="C1440" s="998" t="s">
        <v>1667</v>
      </c>
      <c r="D1440" s="241">
        <v>3</v>
      </c>
      <c r="F1440" s="237"/>
    </row>
    <row r="1441" spans="1:6" ht="18" customHeight="1">
      <c r="A1441" s="1002" t="s">
        <v>1668</v>
      </c>
      <c r="B1441" s="998" t="s">
        <v>43</v>
      </c>
      <c r="C1441" s="998" t="s">
        <v>1669</v>
      </c>
      <c r="D1441" s="241">
        <v>3</v>
      </c>
      <c r="F1441" s="237"/>
    </row>
    <row r="1442" spans="1:6" ht="18" customHeight="1">
      <c r="A1442" s="1002" t="s">
        <v>1670</v>
      </c>
      <c r="B1442" s="998" t="s">
        <v>43</v>
      </c>
      <c r="C1442" s="998" t="s">
        <v>1671</v>
      </c>
      <c r="D1442" s="241">
        <v>3</v>
      </c>
      <c r="F1442" s="237"/>
    </row>
    <row r="1443" spans="1:6" ht="18" customHeight="1">
      <c r="A1443" s="1002" t="s">
        <v>1672</v>
      </c>
      <c r="B1443" s="998" t="s">
        <v>43</v>
      </c>
      <c r="C1443" s="998" t="s">
        <v>1673</v>
      </c>
      <c r="D1443" s="241">
        <v>3</v>
      </c>
      <c r="F1443" s="237"/>
    </row>
    <row r="1444" spans="1:6" ht="18" customHeight="1">
      <c r="A1444" s="1002" t="s">
        <v>1674</v>
      </c>
      <c r="B1444" s="998" t="s">
        <v>43</v>
      </c>
      <c r="C1444" s="998" t="s">
        <v>1675</v>
      </c>
      <c r="D1444" s="241">
        <v>3</v>
      </c>
      <c r="F1444" s="237"/>
    </row>
    <row r="1445" spans="1:6" ht="18" customHeight="1">
      <c r="A1445" s="1002" t="s">
        <v>1676</v>
      </c>
      <c r="B1445" s="998" t="s">
        <v>43</v>
      </c>
      <c r="C1445" s="998" t="s">
        <v>1677</v>
      </c>
      <c r="D1445" s="241">
        <v>3</v>
      </c>
      <c r="F1445" s="237"/>
    </row>
    <row r="1446" spans="1:6" ht="18" customHeight="1">
      <c r="A1446" s="1002" t="s">
        <v>1678</v>
      </c>
      <c r="B1446" s="998" t="s">
        <v>43</v>
      </c>
      <c r="C1446" s="998" t="s">
        <v>1679</v>
      </c>
      <c r="D1446" s="241">
        <v>5</v>
      </c>
      <c r="F1446" s="237"/>
    </row>
    <row r="1447" spans="1:6" ht="18" customHeight="1">
      <c r="A1447" s="1002" t="s">
        <v>1680</v>
      </c>
      <c r="B1447" s="998" t="s">
        <v>43</v>
      </c>
      <c r="C1447" s="998" t="s">
        <v>1681</v>
      </c>
      <c r="D1447" s="241">
        <v>5</v>
      </c>
      <c r="F1447" s="237"/>
    </row>
    <row r="1448" spans="1:6" ht="18" customHeight="1">
      <c r="A1448" s="1002" t="s">
        <v>1682</v>
      </c>
      <c r="B1448" s="998" t="s">
        <v>43</v>
      </c>
      <c r="C1448" s="998" t="s">
        <v>1683</v>
      </c>
      <c r="D1448" s="241">
        <v>5</v>
      </c>
      <c r="F1448" s="237"/>
    </row>
    <row r="1449" spans="1:6" ht="18" customHeight="1">
      <c r="A1449" s="1002" t="s">
        <v>1684</v>
      </c>
      <c r="B1449" s="998" t="s">
        <v>43</v>
      </c>
      <c r="C1449" s="998" t="s">
        <v>502</v>
      </c>
      <c r="D1449" s="241">
        <v>5</v>
      </c>
      <c r="F1449" s="237"/>
    </row>
    <row r="1450" spans="1:6" ht="18" customHeight="1">
      <c r="A1450" s="1002" t="s">
        <v>6033</v>
      </c>
      <c r="B1450" s="998" t="s">
        <v>43</v>
      </c>
      <c r="C1450" s="998" t="s">
        <v>6514</v>
      </c>
      <c r="D1450" s="241">
        <v>5</v>
      </c>
      <c r="F1450" s="237"/>
    </row>
    <row r="1451" spans="1:6" ht="18" customHeight="1">
      <c r="A1451" s="1002" t="s">
        <v>1685</v>
      </c>
      <c r="B1451" s="998" t="s">
        <v>43</v>
      </c>
      <c r="C1451" s="998" t="s">
        <v>1686</v>
      </c>
      <c r="D1451" s="241">
        <v>5</v>
      </c>
      <c r="F1451" s="237"/>
    </row>
    <row r="1452" spans="1:6" ht="18" customHeight="1">
      <c r="A1452" s="1002" t="s">
        <v>1687</v>
      </c>
      <c r="B1452" s="998" t="s">
        <v>43</v>
      </c>
      <c r="C1452" s="998" t="s">
        <v>1688</v>
      </c>
      <c r="D1452" s="241">
        <v>5</v>
      </c>
      <c r="F1452" s="237"/>
    </row>
    <row r="1453" spans="1:6" ht="18" customHeight="1">
      <c r="A1453" s="1002" t="s">
        <v>1689</v>
      </c>
      <c r="B1453" s="998" t="s">
        <v>43</v>
      </c>
      <c r="C1453" s="998" t="s">
        <v>1690</v>
      </c>
      <c r="D1453" s="241">
        <v>5</v>
      </c>
      <c r="F1453" s="237"/>
    </row>
    <row r="1454" spans="1:6" ht="18" customHeight="1">
      <c r="A1454" s="1002" t="s">
        <v>1691</v>
      </c>
      <c r="B1454" s="998" t="s">
        <v>43</v>
      </c>
      <c r="C1454" s="998" t="s">
        <v>1692</v>
      </c>
      <c r="D1454" s="241">
        <v>5</v>
      </c>
      <c r="F1454" s="237"/>
    </row>
    <row r="1455" spans="1:6" ht="18" customHeight="1">
      <c r="A1455" s="1002" t="s">
        <v>1693</v>
      </c>
      <c r="B1455" s="998" t="s">
        <v>43</v>
      </c>
      <c r="C1455" s="998" t="s">
        <v>1694</v>
      </c>
      <c r="D1455" s="241">
        <v>5</v>
      </c>
      <c r="F1455" s="237"/>
    </row>
    <row r="1456" spans="1:6" ht="18" customHeight="1">
      <c r="A1456" s="1002" t="s">
        <v>1695</v>
      </c>
      <c r="B1456" s="998" t="s">
        <v>43</v>
      </c>
      <c r="C1456" s="998" t="s">
        <v>1696</v>
      </c>
      <c r="D1456" s="241">
        <v>5</v>
      </c>
      <c r="F1456" s="237"/>
    </row>
    <row r="1457" spans="1:6" ht="18" customHeight="1">
      <c r="A1457" s="1002" t="s">
        <v>1697</v>
      </c>
      <c r="B1457" s="998" t="s">
        <v>43</v>
      </c>
      <c r="C1457" s="998" t="s">
        <v>1698</v>
      </c>
      <c r="D1457" s="241">
        <v>5</v>
      </c>
      <c r="F1457" s="237"/>
    </row>
    <row r="1458" spans="1:6" ht="18" customHeight="1">
      <c r="A1458" s="1002" t="s">
        <v>1699</v>
      </c>
      <c r="B1458" s="998" t="s">
        <v>43</v>
      </c>
      <c r="C1458" s="998" t="s">
        <v>1700</v>
      </c>
      <c r="D1458" s="241">
        <v>5</v>
      </c>
      <c r="F1458" s="237"/>
    </row>
    <row r="1459" spans="1:6" ht="18" customHeight="1">
      <c r="A1459" s="1002" t="s">
        <v>1701</v>
      </c>
      <c r="B1459" s="998" t="s">
        <v>43</v>
      </c>
      <c r="C1459" s="998" t="s">
        <v>1702</v>
      </c>
      <c r="D1459" s="241">
        <v>5</v>
      </c>
      <c r="F1459" s="237"/>
    </row>
    <row r="1460" spans="1:6" ht="18" customHeight="1">
      <c r="A1460" s="1002" t="s">
        <v>4574</v>
      </c>
      <c r="B1460" s="998" t="s">
        <v>43</v>
      </c>
      <c r="C1460" s="998" t="s">
        <v>4575</v>
      </c>
      <c r="D1460" s="241">
        <v>7</v>
      </c>
      <c r="F1460" s="237"/>
    </row>
    <row r="1461" spans="1:6" ht="18" customHeight="1">
      <c r="A1461" s="1002" t="s">
        <v>4576</v>
      </c>
      <c r="B1461" s="998" t="s">
        <v>43</v>
      </c>
      <c r="C1461" s="998" t="s">
        <v>4577</v>
      </c>
      <c r="D1461" s="241">
        <v>7</v>
      </c>
      <c r="F1461" s="237"/>
    </row>
    <row r="1462" spans="1:6" ht="18" customHeight="1">
      <c r="A1462" s="1002" t="s">
        <v>4578</v>
      </c>
      <c r="B1462" s="998" t="s">
        <v>43</v>
      </c>
      <c r="C1462" s="998" t="s">
        <v>4579</v>
      </c>
      <c r="D1462" s="241">
        <v>7</v>
      </c>
      <c r="F1462" s="237"/>
    </row>
    <row r="1463" spans="1:6" ht="18" customHeight="1">
      <c r="A1463" s="1001" t="s">
        <v>4580</v>
      </c>
      <c r="B1463" s="998" t="s">
        <v>43</v>
      </c>
      <c r="C1463" s="979" t="s">
        <v>4581</v>
      </c>
      <c r="D1463" s="976">
        <v>7</v>
      </c>
      <c r="F1463" s="237"/>
    </row>
    <row r="1464" spans="1:6" ht="18" customHeight="1">
      <c r="A1464" s="1001" t="s">
        <v>4582</v>
      </c>
      <c r="B1464" s="998" t="s">
        <v>43</v>
      </c>
      <c r="C1464" s="979" t="s">
        <v>4583</v>
      </c>
      <c r="D1464" s="976">
        <v>7</v>
      </c>
      <c r="F1464" s="237"/>
    </row>
    <row r="1465" spans="1:6" ht="18" customHeight="1">
      <c r="A1465" s="1001" t="s">
        <v>4584</v>
      </c>
      <c r="B1465" s="998" t="s">
        <v>43</v>
      </c>
      <c r="C1465" s="979" t="s">
        <v>4585</v>
      </c>
      <c r="D1465" s="976">
        <v>7</v>
      </c>
      <c r="F1465" s="237"/>
    </row>
    <row r="1466" spans="1:6" ht="18" customHeight="1">
      <c r="A1466" s="1001" t="s">
        <v>4586</v>
      </c>
      <c r="B1466" s="998" t="s">
        <v>43</v>
      </c>
      <c r="C1466" s="979" t="s">
        <v>4587</v>
      </c>
      <c r="D1466" s="976">
        <v>7</v>
      </c>
      <c r="F1466" s="237"/>
    </row>
    <row r="1467" spans="1:6" ht="18" customHeight="1">
      <c r="A1467" s="1001" t="s">
        <v>4588</v>
      </c>
      <c r="B1467" s="998" t="s">
        <v>43</v>
      </c>
      <c r="C1467" s="979" t="s">
        <v>4589</v>
      </c>
      <c r="D1467" s="976">
        <v>7</v>
      </c>
      <c r="F1467" s="237"/>
    </row>
    <row r="1468" spans="1:6" ht="18" customHeight="1">
      <c r="A1468" s="1001" t="s">
        <v>4590</v>
      </c>
      <c r="B1468" s="998" t="s">
        <v>43</v>
      </c>
      <c r="C1468" s="979" t="s">
        <v>4591</v>
      </c>
      <c r="D1468" s="976">
        <v>7</v>
      </c>
      <c r="F1468" s="237"/>
    </row>
    <row r="1469" spans="1:6" ht="18" customHeight="1">
      <c r="A1469" s="1001" t="s">
        <v>4592</v>
      </c>
      <c r="B1469" s="998" t="s">
        <v>43</v>
      </c>
      <c r="C1469" s="979" t="s">
        <v>4593</v>
      </c>
      <c r="D1469" s="976">
        <v>7</v>
      </c>
      <c r="F1469" s="237"/>
    </row>
    <row r="1470" spans="1:6" ht="18" customHeight="1">
      <c r="A1470" s="1001" t="s">
        <v>4594</v>
      </c>
      <c r="B1470" s="998" t="s">
        <v>43</v>
      </c>
      <c r="C1470" s="979" t="s">
        <v>4595</v>
      </c>
      <c r="D1470" s="976">
        <v>7</v>
      </c>
      <c r="F1470" s="237"/>
    </row>
    <row r="1471" spans="1:6" ht="18" customHeight="1">
      <c r="A1471" s="1001" t="s">
        <v>4596</v>
      </c>
      <c r="B1471" s="998" t="s">
        <v>43</v>
      </c>
      <c r="C1471" s="979" t="s">
        <v>4597</v>
      </c>
      <c r="D1471" s="976">
        <v>7</v>
      </c>
      <c r="F1471" s="237"/>
    </row>
    <row r="1472" spans="1:6" ht="18" customHeight="1">
      <c r="A1472" s="1001" t="s">
        <v>4598</v>
      </c>
      <c r="B1472" s="998" t="s">
        <v>43</v>
      </c>
      <c r="C1472" s="979" t="s">
        <v>4599</v>
      </c>
      <c r="D1472" s="976">
        <v>7</v>
      </c>
      <c r="F1472" s="237"/>
    </row>
    <row r="1473" spans="1:6" ht="18" customHeight="1">
      <c r="A1473" s="1001" t="s">
        <v>4600</v>
      </c>
      <c r="B1473" s="998" t="s">
        <v>43</v>
      </c>
      <c r="C1473" s="979" t="s">
        <v>4601</v>
      </c>
      <c r="D1473" s="976">
        <v>7</v>
      </c>
      <c r="F1473" s="237"/>
    </row>
    <row r="1474" spans="1:6" ht="18" customHeight="1">
      <c r="A1474" s="1001" t="s">
        <v>4602</v>
      </c>
      <c r="B1474" s="998" t="s">
        <v>43</v>
      </c>
      <c r="C1474" s="979" t="s">
        <v>4603</v>
      </c>
      <c r="D1474" s="976">
        <v>7</v>
      </c>
      <c r="F1474" s="237"/>
    </row>
    <row r="1475" spans="1:6" ht="18" customHeight="1">
      <c r="A1475" s="1001" t="s">
        <v>4604</v>
      </c>
      <c r="B1475" s="998" t="s">
        <v>43</v>
      </c>
      <c r="C1475" s="979" t="s">
        <v>4605</v>
      </c>
      <c r="D1475" s="976">
        <v>7</v>
      </c>
      <c r="F1475" s="237"/>
    </row>
    <row r="1476" spans="1:6" ht="18" customHeight="1">
      <c r="A1476" s="1001" t="s">
        <v>4606</v>
      </c>
      <c r="B1476" s="998" t="s">
        <v>43</v>
      </c>
      <c r="C1476" s="979" t="s">
        <v>4607</v>
      </c>
      <c r="D1476" s="976">
        <v>7</v>
      </c>
      <c r="F1476" s="237"/>
    </row>
    <row r="1477" spans="1:6" ht="18" customHeight="1">
      <c r="A1477" s="1001" t="s">
        <v>4608</v>
      </c>
      <c r="B1477" s="998" t="s">
        <v>43</v>
      </c>
      <c r="C1477" s="979" t="s">
        <v>4609</v>
      </c>
      <c r="D1477" s="976">
        <v>7</v>
      </c>
      <c r="F1477" s="237"/>
    </row>
    <row r="1478" spans="1:6" ht="18" customHeight="1">
      <c r="A1478" s="1001" t="s">
        <v>4610</v>
      </c>
      <c r="B1478" s="998" t="s">
        <v>43</v>
      </c>
      <c r="C1478" s="979" t="s">
        <v>4611</v>
      </c>
      <c r="D1478" s="976">
        <v>7</v>
      </c>
      <c r="F1478" s="237"/>
    </row>
    <row r="1479" spans="1:6" ht="18" customHeight="1">
      <c r="A1479" s="1001" t="s">
        <v>4612</v>
      </c>
      <c r="B1479" s="998" t="s">
        <v>43</v>
      </c>
      <c r="C1479" s="979" t="s">
        <v>4613</v>
      </c>
      <c r="D1479" s="976">
        <v>7</v>
      </c>
      <c r="F1479" s="237"/>
    </row>
    <row r="1480" spans="1:6" ht="18" customHeight="1">
      <c r="A1480" s="1001" t="s">
        <v>4614</v>
      </c>
      <c r="B1480" s="998" t="s">
        <v>43</v>
      </c>
      <c r="C1480" s="979" t="s">
        <v>6635</v>
      </c>
      <c r="D1480" s="976">
        <v>7</v>
      </c>
      <c r="F1480" s="237"/>
    </row>
    <row r="1481" spans="1:6" ht="18" customHeight="1">
      <c r="A1481" s="1001" t="s">
        <v>4615</v>
      </c>
      <c r="B1481" s="998" t="s">
        <v>43</v>
      </c>
      <c r="C1481" s="979" t="s">
        <v>4616</v>
      </c>
      <c r="D1481" s="976">
        <v>7</v>
      </c>
      <c r="F1481" s="237"/>
    </row>
    <row r="1482" spans="1:6" ht="18" customHeight="1">
      <c r="A1482" s="1001" t="s">
        <v>4617</v>
      </c>
      <c r="B1482" s="998" t="s">
        <v>43</v>
      </c>
      <c r="C1482" s="979" t="s">
        <v>4618</v>
      </c>
      <c r="D1482" s="976">
        <v>7</v>
      </c>
      <c r="F1482" s="237"/>
    </row>
    <row r="1483" spans="1:6" ht="18" customHeight="1">
      <c r="A1483" s="1001" t="s">
        <v>4619</v>
      </c>
      <c r="B1483" s="998" t="s">
        <v>43</v>
      </c>
      <c r="C1483" s="979" t="s">
        <v>4620</v>
      </c>
      <c r="D1483" s="976">
        <v>7</v>
      </c>
      <c r="F1483" s="237"/>
    </row>
    <row r="1484" spans="1:6" ht="18" customHeight="1">
      <c r="A1484" s="1001" t="s">
        <v>4621</v>
      </c>
      <c r="B1484" s="998" t="s">
        <v>43</v>
      </c>
      <c r="C1484" s="979" t="s">
        <v>4622</v>
      </c>
      <c r="D1484" s="976">
        <v>7</v>
      </c>
      <c r="F1484" s="237"/>
    </row>
    <row r="1485" spans="1:6" ht="18" customHeight="1">
      <c r="A1485" s="1001" t="s">
        <v>4623</v>
      </c>
      <c r="B1485" s="998" t="s">
        <v>43</v>
      </c>
      <c r="C1485" s="979" t="s">
        <v>4624</v>
      </c>
      <c r="D1485" s="976">
        <v>7</v>
      </c>
      <c r="F1485" s="237"/>
    </row>
    <row r="1486" spans="1:6" ht="18" customHeight="1">
      <c r="A1486" s="1001" t="s">
        <v>4625</v>
      </c>
      <c r="B1486" s="998" t="s">
        <v>43</v>
      </c>
      <c r="C1486" s="979" t="s">
        <v>4626</v>
      </c>
      <c r="D1486" s="976">
        <v>7</v>
      </c>
      <c r="F1486" s="237"/>
    </row>
    <row r="1487" spans="1:6" ht="18" customHeight="1">
      <c r="A1487" s="1001" t="s">
        <v>4627</v>
      </c>
      <c r="B1487" s="998" t="s">
        <v>43</v>
      </c>
      <c r="C1487" s="979" t="s">
        <v>4628</v>
      </c>
      <c r="D1487" s="976">
        <v>7</v>
      </c>
      <c r="F1487" s="237"/>
    </row>
    <row r="1488" spans="1:6" ht="18" customHeight="1">
      <c r="A1488" s="1001" t="s">
        <v>4629</v>
      </c>
      <c r="B1488" s="998" t="s">
        <v>43</v>
      </c>
      <c r="C1488" s="979" t="s">
        <v>4630</v>
      </c>
      <c r="D1488" s="976">
        <v>7</v>
      </c>
      <c r="F1488" s="237"/>
    </row>
    <row r="1489" spans="1:6" ht="18" customHeight="1">
      <c r="A1489" s="1001" t="s">
        <v>4631</v>
      </c>
      <c r="B1489" s="998" t="s">
        <v>43</v>
      </c>
      <c r="C1489" s="979" t="s">
        <v>4632</v>
      </c>
      <c r="D1489" s="976">
        <v>7</v>
      </c>
      <c r="F1489" s="237"/>
    </row>
    <row r="1490" spans="1:6" ht="18" customHeight="1">
      <c r="A1490" s="1001" t="s">
        <v>4633</v>
      </c>
      <c r="B1490" s="998" t="s">
        <v>43</v>
      </c>
      <c r="C1490" s="979" t="s">
        <v>4634</v>
      </c>
      <c r="D1490" s="976">
        <v>7</v>
      </c>
      <c r="F1490" s="237"/>
    </row>
    <row r="1491" spans="1:6" ht="18" customHeight="1">
      <c r="A1491" s="1001" t="s">
        <v>4635</v>
      </c>
      <c r="B1491" s="998" t="s">
        <v>43</v>
      </c>
      <c r="C1491" s="979" t="s">
        <v>4636</v>
      </c>
      <c r="D1491" s="976">
        <v>7</v>
      </c>
      <c r="F1491" s="237"/>
    </row>
    <row r="1492" spans="1:6" ht="18" customHeight="1">
      <c r="A1492" s="1001" t="s">
        <v>4637</v>
      </c>
      <c r="B1492" s="998" t="s">
        <v>43</v>
      </c>
      <c r="C1492" s="979" t="s">
        <v>6636</v>
      </c>
      <c r="D1492" s="976">
        <v>7</v>
      </c>
      <c r="F1492" s="237"/>
    </row>
    <row r="1493" spans="1:6" ht="18" customHeight="1">
      <c r="A1493" s="1001" t="s">
        <v>4638</v>
      </c>
      <c r="B1493" s="998" t="s">
        <v>43</v>
      </c>
      <c r="C1493" s="979" t="s">
        <v>4639</v>
      </c>
      <c r="D1493" s="976">
        <v>7</v>
      </c>
      <c r="F1493" s="237"/>
    </row>
    <row r="1494" spans="1:6" ht="18" customHeight="1">
      <c r="A1494" s="1001" t="s">
        <v>4640</v>
      </c>
      <c r="B1494" s="998" t="s">
        <v>43</v>
      </c>
      <c r="C1494" s="979" t="s">
        <v>6637</v>
      </c>
      <c r="D1494" s="976">
        <v>7</v>
      </c>
      <c r="F1494" s="237"/>
    </row>
    <row r="1495" spans="1:6" ht="18" customHeight="1">
      <c r="A1495" s="1001" t="s">
        <v>4641</v>
      </c>
      <c r="B1495" s="998" t="s">
        <v>43</v>
      </c>
      <c r="C1495" s="979" t="s">
        <v>4642</v>
      </c>
      <c r="D1495" s="976">
        <v>7</v>
      </c>
      <c r="F1495" s="237"/>
    </row>
    <row r="1496" spans="1:6" ht="18" customHeight="1">
      <c r="A1496" s="1001" t="s">
        <v>4643</v>
      </c>
      <c r="B1496" s="998" t="s">
        <v>43</v>
      </c>
      <c r="C1496" s="979" t="s">
        <v>4644</v>
      </c>
      <c r="D1496" s="976">
        <v>7</v>
      </c>
      <c r="F1496" s="237"/>
    </row>
    <row r="1497" spans="1:6" ht="18" customHeight="1">
      <c r="A1497" s="1001" t="s">
        <v>4645</v>
      </c>
      <c r="B1497" s="998" t="s">
        <v>43</v>
      </c>
      <c r="C1497" s="979" t="s">
        <v>4646</v>
      </c>
      <c r="D1497" s="976">
        <v>7</v>
      </c>
      <c r="F1497" s="237"/>
    </row>
    <row r="1498" spans="1:6" ht="18" customHeight="1">
      <c r="A1498" s="1001" t="s">
        <v>4647</v>
      </c>
      <c r="B1498" s="998" t="s">
        <v>43</v>
      </c>
      <c r="C1498" s="979" t="s">
        <v>4648</v>
      </c>
      <c r="D1498" s="976">
        <v>7</v>
      </c>
      <c r="F1498" s="237"/>
    </row>
    <row r="1499" spans="1:6" ht="18" customHeight="1">
      <c r="A1499" s="1001" t="s">
        <v>4649</v>
      </c>
      <c r="B1499" s="998" t="s">
        <v>43</v>
      </c>
      <c r="C1499" s="979" t="s">
        <v>4650</v>
      </c>
      <c r="D1499" s="976">
        <v>7</v>
      </c>
      <c r="F1499" s="237"/>
    </row>
    <row r="1500" spans="1:6" ht="18" customHeight="1">
      <c r="A1500" s="1001" t="s">
        <v>4651</v>
      </c>
      <c r="B1500" s="998" t="s">
        <v>43</v>
      </c>
      <c r="C1500" s="979" t="s">
        <v>4652</v>
      </c>
      <c r="D1500" s="976">
        <v>7</v>
      </c>
      <c r="F1500" s="237"/>
    </row>
    <row r="1501" spans="1:6" ht="18" customHeight="1">
      <c r="A1501" s="1001" t="s">
        <v>4653</v>
      </c>
      <c r="B1501" s="998" t="s">
        <v>43</v>
      </c>
      <c r="C1501" s="979" t="s">
        <v>4654</v>
      </c>
      <c r="D1501" s="976">
        <v>7</v>
      </c>
      <c r="F1501" s="237"/>
    </row>
    <row r="1502" spans="1:6" ht="18" customHeight="1">
      <c r="A1502" s="1001" t="s">
        <v>4655</v>
      </c>
      <c r="B1502" s="998" t="s">
        <v>43</v>
      </c>
      <c r="C1502" s="979" t="s">
        <v>4656</v>
      </c>
      <c r="D1502" s="976">
        <v>7</v>
      </c>
      <c r="F1502" s="237"/>
    </row>
    <row r="1503" spans="1:6" ht="18" customHeight="1">
      <c r="A1503" s="1001" t="s">
        <v>4657</v>
      </c>
      <c r="B1503" s="998" t="s">
        <v>43</v>
      </c>
      <c r="C1503" s="979" t="s">
        <v>4658</v>
      </c>
      <c r="D1503" s="976">
        <v>7</v>
      </c>
      <c r="F1503" s="237"/>
    </row>
    <row r="1504" spans="1:6" ht="18" customHeight="1">
      <c r="A1504" s="1001" t="s">
        <v>4659</v>
      </c>
      <c r="B1504" s="998" t="s">
        <v>43</v>
      </c>
      <c r="C1504" s="979" t="s">
        <v>6837</v>
      </c>
      <c r="D1504" s="976">
        <v>7</v>
      </c>
      <c r="F1504" s="237"/>
    </row>
    <row r="1505" spans="1:6" ht="18" customHeight="1">
      <c r="A1505" s="1001" t="s">
        <v>4660</v>
      </c>
      <c r="B1505" s="998" t="s">
        <v>43</v>
      </c>
      <c r="C1505" s="979" t="s">
        <v>4661</v>
      </c>
      <c r="D1505" s="976">
        <v>7</v>
      </c>
      <c r="F1505" s="237"/>
    </row>
    <row r="1506" spans="1:6" ht="18" customHeight="1">
      <c r="A1506" s="1001" t="s">
        <v>4662</v>
      </c>
      <c r="B1506" s="998" t="s">
        <v>43</v>
      </c>
      <c r="C1506" s="979" t="s">
        <v>4663</v>
      </c>
      <c r="D1506" s="976">
        <v>7</v>
      </c>
      <c r="F1506" s="237"/>
    </row>
    <row r="1507" spans="1:6" ht="18" customHeight="1">
      <c r="A1507" s="1001" t="s">
        <v>4664</v>
      </c>
      <c r="B1507" s="998" t="s">
        <v>43</v>
      </c>
      <c r="C1507" s="979" t="s">
        <v>4665</v>
      </c>
      <c r="D1507" s="976">
        <v>7</v>
      </c>
      <c r="F1507" s="237"/>
    </row>
    <row r="1508" spans="1:6" ht="18" customHeight="1">
      <c r="A1508" s="1001" t="s">
        <v>4666</v>
      </c>
      <c r="B1508" s="998" t="s">
        <v>43</v>
      </c>
      <c r="C1508" s="979" t="s">
        <v>6638</v>
      </c>
      <c r="D1508" s="976">
        <v>7</v>
      </c>
      <c r="F1508" s="237"/>
    </row>
    <row r="1509" spans="1:6" ht="18" customHeight="1">
      <c r="A1509" s="1001" t="s">
        <v>4667</v>
      </c>
      <c r="B1509" s="998" t="s">
        <v>43</v>
      </c>
      <c r="C1509" s="979" t="s">
        <v>4668</v>
      </c>
      <c r="D1509" s="976">
        <v>7</v>
      </c>
      <c r="F1509" s="237"/>
    </row>
    <row r="1510" spans="1:6" ht="18" customHeight="1">
      <c r="A1510" s="1001" t="s">
        <v>4669</v>
      </c>
      <c r="B1510" s="998" t="s">
        <v>43</v>
      </c>
      <c r="C1510" s="979" t="s">
        <v>4670</v>
      </c>
      <c r="D1510" s="976">
        <v>7</v>
      </c>
      <c r="F1510" s="237"/>
    </row>
    <row r="1511" spans="1:6" ht="18" customHeight="1">
      <c r="A1511" s="1001" t="s">
        <v>4671</v>
      </c>
      <c r="B1511" s="998" t="s">
        <v>43</v>
      </c>
      <c r="C1511" s="979" t="s">
        <v>4672</v>
      </c>
      <c r="D1511" s="976">
        <v>7</v>
      </c>
      <c r="F1511" s="237"/>
    </row>
    <row r="1512" spans="1:6" ht="18" customHeight="1">
      <c r="A1512" s="1001" t="s">
        <v>4673</v>
      </c>
      <c r="B1512" s="998" t="s">
        <v>43</v>
      </c>
      <c r="C1512" s="979" t="s">
        <v>4674</v>
      </c>
      <c r="D1512" s="976">
        <v>7</v>
      </c>
      <c r="F1512" s="237"/>
    </row>
    <row r="1513" spans="1:6" ht="18" customHeight="1">
      <c r="A1513" s="1001" t="s">
        <v>6034</v>
      </c>
      <c r="B1513" s="998" t="s">
        <v>43</v>
      </c>
      <c r="C1513" s="979" t="s">
        <v>6035</v>
      </c>
      <c r="D1513" s="976">
        <v>7</v>
      </c>
      <c r="F1513" s="237"/>
    </row>
    <row r="1514" spans="1:6" ht="18" customHeight="1">
      <c r="A1514" s="1001" t="s">
        <v>4675</v>
      </c>
      <c r="B1514" s="998" t="s">
        <v>43</v>
      </c>
      <c r="C1514" s="979" t="s">
        <v>6036</v>
      </c>
      <c r="D1514" s="976">
        <v>7</v>
      </c>
      <c r="F1514" s="237"/>
    </row>
    <row r="1515" spans="1:6" ht="18" customHeight="1">
      <c r="A1515" s="1001" t="s">
        <v>4676</v>
      </c>
      <c r="B1515" s="998" t="s">
        <v>43</v>
      </c>
      <c r="C1515" s="979" t="s">
        <v>4677</v>
      </c>
      <c r="D1515" s="976">
        <v>7</v>
      </c>
      <c r="F1515" s="237"/>
    </row>
    <row r="1516" spans="1:6" ht="18" customHeight="1">
      <c r="A1516" s="1001" t="s">
        <v>4678</v>
      </c>
      <c r="B1516" s="998" t="s">
        <v>43</v>
      </c>
      <c r="C1516" s="979" t="s">
        <v>4679</v>
      </c>
      <c r="D1516" s="976">
        <v>7</v>
      </c>
      <c r="F1516" s="237"/>
    </row>
    <row r="1517" spans="1:6" ht="18" customHeight="1">
      <c r="A1517" s="1001" t="s">
        <v>4680</v>
      </c>
      <c r="B1517" s="998" t="s">
        <v>43</v>
      </c>
      <c r="C1517" s="979" t="s">
        <v>4681</v>
      </c>
      <c r="D1517" s="976">
        <v>7</v>
      </c>
      <c r="F1517" s="237"/>
    </row>
    <row r="1518" spans="1:6" ht="18" customHeight="1">
      <c r="A1518" s="1001" t="s">
        <v>4682</v>
      </c>
      <c r="B1518" s="998" t="s">
        <v>43</v>
      </c>
      <c r="C1518" s="979" t="s">
        <v>4683</v>
      </c>
      <c r="D1518" s="976">
        <v>7</v>
      </c>
      <c r="F1518" s="237"/>
    </row>
    <row r="1519" spans="1:6" ht="18" customHeight="1">
      <c r="A1519" s="1001" t="s">
        <v>4684</v>
      </c>
      <c r="B1519" s="998" t="s">
        <v>43</v>
      </c>
      <c r="C1519" s="979" t="s">
        <v>4685</v>
      </c>
      <c r="D1519" s="976">
        <v>7</v>
      </c>
      <c r="F1519" s="237"/>
    </row>
    <row r="1520" spans="1:6" ht="18" customHeight="1">
      <c r="A1520" s="1001" t="s">
        <v>4686</v>
      </c>
      <c r="B1520" s="998" t="s">
        <v>43</v>
      </c>
      <c r="C1520" s="979" t="s">
        <v>4687</v>
      </c>
      <c r="D1520" s="976">
        <v>7</v>
      </c>
      <c r="F1520" s="237"/>
    </row>
    <row r="1521" spans="1:6" ht="18" customHeight="1">
      <c r="A1521" s="1001" t="s">
        <v>4688</v>
      </c>
      <c r="B1521" s="998" t="s">
        <v>43</v>
      </c>
      <c r="C1521" s="979" t="s">
        <v>4689</v>
      </c>
      <c r="D1521" s="976">
        <v>7</v>
      </c>
      <c r="F1521" s="237"/>
    </row>
    <row r="1522" spans="1:6" ht="18" customHeight="1">
      <c r="A1522" s="1001" t="s">
        <v>4690</v>
      </c>
      <c r="B1522" s="998" t="s">
        <v>43</v>
      </c>
      <c r="C1522" s="979" t="s">
        <v>4691</v>
      </c>
      <c r="D1522" s="976">
        <v>7</v>
      </c>
      <c r="F1522" s="237"/>
    </row>
    <row r="1523" spans="1:6" ht="18" customHeight="1">
      <c r="A1523" s="1001" t="s">
        <v>6347</v>
      </c>
      <c r="B1523" s="998" t="s">
        <v>43</v>
      </c>
      <c r="C1523" s="979" t="s">
        <v>6838</v>
      </c>
      <c r="D1523" s="976">
        <v>7</v>
      </c>
      <c r="F1523" s="237"/>
    </row>
    <row r="1524" spans="1:6" ht="18" customHeight="1">
      <c r="A1524" s="1001" t="s">
        <v>6348</v>
      </c>
      <c r="B1524" s="998" t="s">
        <v>43</v>
      </c>
      <c r="C1524" s="979" t="s">
        <v>6839</v>
      </c>
      <c r="D1524" s="976">
        <v>7</v>
      </c>
      <c r="F1524" s="237"/>
    </row>
    <row r="1525" spans="1:6" ht="18" customHeight="1">
      <c r="A1525" s="1001" t="s">
        <v>6633</v>
      </c>
      <c r="B1525" s="998" t="s">
        <v>43</v>
      </c>
      <c r="C1525" s="979" t="s">
        <v>6840</v>
      </c>
      <c r="D1525" s="976">
        <v>7</v>
      </c>
      <c r="F1525" s="237"/>
    </row>
    <row r="1526" spans="1:6" ht="18" customHeight="1">
      <c r="A1526" s="1001" t="s">
        <v>6634</v>
      </c>
      <c r="B1526" s="998" t="s">
        <v>7141</v>
      </c>
      <c r="C1526" s="979" t="s">
        <v>6841</v>
      </c>
      <c r="D1526" s="976">
        <v>7</v>
      </c>
      <c r="F1526" s="237"/>
    </row>
    <row r="1527" spans="1:6" ht="18" customHeight="1">
      <c r="A1527" s="1010" t="s">
        <v>7140</v>
      </c>
      <c r="B1527" s="1011" t="s">
        <v>43</v>
      </c>
      <c r="C1527" s="1010" t="s">
        <v>7142</v>
      </c>
      <c r="D1527" s="1007">
        <v>7</v>
      </c>
      <c r="F1527" s="237"/>
    </row>
    <row r="1528" spans="1:6" ht="18" customHeight="1">
      <c r="A1528" s="1001" t="s">
        <v>4692</v>
      </c>
      <c r="B1528" s="998" t="s">
        <v>44</v>
      </c>
      <c r="C1528" s="979" t="s">
        <v>7084</v>
      </c>
      <c r="D1528" s="976">
        <v>1</v>
      </c>
      <c r="F1528" s="237"/>
    </row>
    <row r="1529" spans="1:6" ht="18" customHeight="1">
      <c r="A1529" s="1001" t="s">
        <v>1703</v>
      </c>
      <c r="B1529" s="998" t="s">
        <v>44</v>
      </c>
      <c r="C1529" s="979" t="s">
        <v>1704</v>
      </c>
      <c r="D1529" s="976">
        <v>3</v>
      </c>
      <c r="F1529" s="237"/>
    </row>
    <row r="1530" spans="1:6" ht="18" customHeight="1">
      <c r="A1530" s="1001" t="s">
        <v>1705</v>
      </c>
      <c r="B1530" s="998" t="s">
        <v>44</v>
      </c>
      <c r="C1530" s="979" t="s">
        <v>1706</v>
      </c>
      <c r="D1530" s="976">
        <v>3</v>
      </c>
      <c r="F1530" s="237"/>
    </row>
    <row r="1531" spans="1:6" ht="18" customHeight="1">
      <c r="A1531" s="1000" t="s">
        <v>1707</v>
      </c>
      <c r="B1531" s="978" t="s">
        <v>44</v>
      </c>
      <c r="C1531" s="978" t="s">
        <v>1708</v>
      </c>
      <c r="D1531" s="241">
        <v>3</v>
      </c>
      <c r="F1531" s="237"/>
    </row>
    <row r="1532" spans="1:6" ht="18" customHeight="1">
      <c r="A1532" s="1002" t="s">
        <v>1709</v>
      </c>
      <c r="B1532" s="998" t="s">
        <v>44</v>
      </c>
      <c r="C1532" s="998" t="s">
        <v>1710</v>
      </c>
      <c r="D1532" s="241">
        <v>3</v>
      </c>
      <c r="F1532" s="237"/>
    </row>
    <row r="1533" spans="1:6" ht="18" customHeight="1">
      <c r="A1533" s="1002" t="s">
        <v>1711</v>
      </c>
      <c r="B1533" s="998" t="s">
        <v>44</v>
      </c>
      <c r="C1533" s="998" t="s">
        <v>1712</v>
      </c>
      <c r="D1533" s="241">
        <v>3</v>
      </c>
      <c r="F1533" s="237"/>
    </row>
    <row r="1534" spans="1:6" ht="18" customHeight="1">
      <c r="A1534" s="1002" t="s">
        <v>1713</v>
      </c>
      <c r="B1534" s="998" t="s">
        <v>44</v>
      </c>
      <c r="C1534" s="998" t="s">
        <v>1714</v>
      </c>
      <c r="D1534" s="241">
        <v>3</v>
      </c>
      <c r="F1534" s="237"/>
    </row>
    <row r="1535" spans="1:6" ht="18" customHeight="1">
      <c r="A1535" s="1002" t="s">
        <v>1715</v>
      </c>
      <c r="B1535" s="998" t="s">
        <v>44</v>
      </c>
      <c r="C1535" s="998" t="s">
        <v>1716</v>
      </c>
      <c r="D1535" s="241">
        <v>3</v>
      </c>
      <c r="F1535" s="237"/>
    </row>
    <row r="1536" spans="1:6" ht="18" customHeight="1">
      <c r="A1536" s="1002" t="s">
        <v>1717</v>
      </c>
      <c r="B1536" s="998" t="s">
        <v>44</v>
      </c>
      <c r="C1536" s="998" t="s">
        <v>1718</v>
      </c>
      <c r="D1536" s="241">
        <v>3</v>
      </c>
      <c r="F1536" s="237"/>
    </row>
    <row r="1537" spans="1:6" ht="18" customHeight="1">
      <c r="A1537" s="1002" t="s">
        <v>1719</v>
      </c>
      <c r="B1537" s="998" t="s">
        <v>44</v>
      </c>
      <c r="C1537" s="998" t="s">
        <v>1720</v>
      </c>
      <c r="D1537" s="241">
        <v>3</v>
      </c>
      <c r="F1537" s="237"/>
    </row>
    <row r="1538" spans="1:6" ht="18" customHeight="1">
      <c r="A1538" s="1002" t="s">
        <v>1721</v>
      </c>
      <c r="B1538" s="998" t="s">
        <v>44</v>
      </c>
      <c r="C1538" s="998" t="s">
        <v>1722</v>
      </c>
      <c r="D1538" s="241">
        <v>3</v>
      </c>
      <c r="F1538" s="237"/>
    </row>
    <row r="1539" spans="1:6" ht="18" customHeight="1">
      <c r="A1539" s="1002" t="s">
        <v>1723</v>
      </c>
      <c r="B1539" s="998" t="s">
        <v>44</v>
      </c>
      <c r="C1539" s="998" t="s">
        <v>1724</v>
      </c>
      <c r="D1539" s="241">
        <v>3</v>
      </c>
      <c r="F1539" s="237"/>
    </row>
    <row r="1540" spans="1:6" ht="18" customHeight="1">
      <c r="A1540" s="1002" t="s">
        <v>1725</v>
      </c>
      <c r="B1540" s="998" t="s">
        <v>44</v>
      </c>
      <c r="C1540" s="998" t="s">
        <v>1726</v>
      </c>
      <c r="D1540" s="241">
        <v>3</v>
      </c>
      <c r="F1540" s="237"/>
    </row>
    <row r="1541" spans="1:6" ht="18" customHeight="1">
      <c r="A1541" s="1002" t="s">
        <v>6515</v>
      </c>
      <c r="B1541" s="998" t="s">
        <v>44</v>
      </c>
      <c r="C1541" s="998" t="s">
        <v>1727</v>
      </c>
      <c r="D1541" s="241">
        <v>3</v>
      </c>
      <c r="F1541" s="237"/>
    </row>
    <row r="1542" spans="1:6" ht="18" customHeight="1">
      <c r="A1542" s="1002" t="s">
        <v>1728</v>
      </c>
      <c r="B1542" s="998" t="s">
        <v>44</v>
      </c>
      <c r="C1542" s="998" t="s">
        <v>1729</v>
      </c>
      <c r="D1542" s="241">
        <v>3</v>
      </c>
      <c r="F1542" s="237"/>
    </row>
    <row r="1543" spans="1:6" ht="18" customHeight="1">
      <c r="A1543" s="1002" t="s">
        <v>1730</v>
      </c>
      <c r="B1543" s="998" t="s">
        <v>44</v>
      </c>
      <c r="C1543" s="998" t="s">
        <v>1731</v>
      </c>
      <c r="D1543" s="241">
        <v>3</v>
      </c>
      <c r="F1543" s="237"/>
    </row>
    <row r="1544" spans="1:6" ht="18" customHeight="1">
      <c r="A1544" s="1002" t="s">
        <v>1732</v>
      </c>
      <c r="B1544" s="998" t="s">
        <v>44</v>
      </c>
      <c r="C1544" s="998" t="s">
        <v>1733</v>
      </c>
      <c r="D1544" s="241">
        <v>3</v>
      </c>
      <c r="F1544" s="237"/>
    </row>
    <row r="1545" spans="1:6" ht="18" customHeight="1">
      <c r="A1545" s="1002" t="s">
        <v>1734</v>
      </c>
      <c r="B1545" s="998" t="s">
        <v>44</v>
      </c>
      <c r="C1545" s="998" t="s">
        <v>1735</v>
      </c>
      <c r="D1545" s="241">
        <v>3</v>
      </c>
      <c r="F1545" s="237"/>
    </row>
    <row r="1546" spans="1:6" ht="18" customHeight="1">
      <c r="A1546" s="1002" t="s">
        <v>1736</v>
      </c>
      <c r="B1546" s="998" t="s">
        <v>44</v>
      </c>
      <c r="C1546" s="998" t="s">
        <v>1737</v>
      </c>
      <c r="D1546" s="241">
        <v>3</v>
      </c>
      <c r="F1546" s="237"/>
    </row>
    <row r="1547" spans="1:6" ht="18" customHeight="1">
      <c r="A1547" s="1002" t="s">
        <v>1738</v>
      </c>
      <c r="B1547" s="998" t="s">
        <v>44</v>
      </c>
      <c r="C1547" s="998" t="s">
        <v>1739</v>
      </c>
      <c r="D1547" s="241">
        <v>3</v>
      </c>
      <c r="F1547" s="237"/>
    </row>
    <row r="1548" spans="1:6" ht="18" customHeight="1">
      <c r="A1548" s="1002" t="s">
        <v>1740</v>
      </c>
      <c r="B1548" s="998" t="s">
        <v>44</v>
      </c>
      <c r="C1548" s="998" t="s">
        <v>1741</v>
      </c>
      <c r="D1548" s="241">
        <v>5</v>
      </c>
      <c r="F1548" s="237"/>
    </row>
    <row r="1549" spans="1:6" ht="18" customHeight="1">
      <c r="A1549" s="1002" t="s">
        <v>1742</v>
      </c>
      <c r="B1549" s="998" t="s">
        <v>44</v>
      </c>
      <c r="C1549" s="998" t="s">
        <v>1743</v>
      </c>
      <c r="D1549" s="241">
        <v>5</v>
      </c>
      <c r="F1549" s="237"/>
    </row>
    <row r="1550" spans="1:6" ht="18" customHeight="1">
      <c r="A1550" s="1002" t="s">
        <v>1744</v>
      </c>
      <c r="B1550" s="998" t="s">
        <v>44</v>
      </c>
      <c r="C1550" s="998" t="s">
        <v>1046</v>
      </c>
      <c r="D1550" s="241">
        <v>5</v>
      </c>
      <c r="F1550" s="237"/>
    </row>
    <row r="1551" spans="1:6" ht="18" customHeight="1">
      <c r="A1551" s="1002" t="s">
        <v>6516</v>
      </c>
      <c r="B1551" s="998" t="s">
        <v>44</v>
      </c>
      <c r="C1551" s="998" t="s">
        <v>1745</v>
      </c>
      <c r="D1551" s="241">
        <v>5</v>
      </c>
      <c r="F1551" s="237"/>
    </row>
    <row r="1552" spans="1:6" ht="18" customHeight="1">
      <c r="A1552" s="1002" t="s">
        <v>1746</v>
      </c>
      <c r="B1552" s="998" t="s">
        <v>44</v>
      </c>
      <c r="C1552" s="998" t="s">
        <v>1747</v>
      </c>
      <c r="D1552" s="241">
        <v>5</v>
      </c>
      <c r="F1552" s="237"/>
    </row>
    <row r="1553" spans="1:6" ht="18" customHeight="1">
      <c r="A1553" s="1002" t="s">
        <v>1748</v>
      </c>
      <c r="B1553" s="998" t="s">
        <v>44</v>
      </c>
      <c r="C1553" s="998" t="s">
        <v>1749</v>
      </c>
      <c r="D1553" s="241">
        <v>5</v>
      </c>
      <c r="F1553" s="237"/>
    </row>
    <row r="1554" spans="1:6" ht="18" customHeight="1">
      <c r="A1554" s="1002" t="s">
        <v>1750</v>
      </c>
      <c r="B1554" s="998" t="s">
        <v>44</v>
      </c>
      <c r="C1554" s="998" t="s">
        <v>1751</v>
      </c>
      <c r="D1554" s="241">
        <v>5</v>
      </c>
      <c r="F1554" s="237"/>
    </row>
    <row r="1555" spans="1:6" ht="18" customHeight="1">
      <c r="A1555" s="1002" t="s">
        <v>1752</v>
      </c>
      <c r="B1555" s="998" t="s">
        <v>44</v>
      </c>
      <c r="C1555" s="998" t="s">
        <v>1753</v>
      </c>
      <c r="D1555" s="241">
        <v>5</v>
      </c>
      <c r="F1555" s="237"/>
    </row>
    <row r="1556" spans="1:6" ht="18" customHeight="1">
      <c r="A1556" s="1002" t="s">
        <v>1754</v>
      </c>
      <c r="B1556" s="998" t="s">
        <v>44</v>
      </c>
      <c r="C1556" s="998" t="s">
        <v>1755</v>
      </c>
      <c r="D1556" s="241">
        <v>5</v>
      </c>
      <c r="F1556" s="237"/>
    </row>
    <row r="1557" spans="1:6" ht="18" customHeight="1">
      <c r="A1557" s="1002" t="s">
        <v>1756</v>
      </c>
      <c r="B1557" s="998" t="s">
        <v>44</v>
      </c>
      <c r="C1557" s="998" t="s">
        <v>1757</v>
      </c>
      <c r="D1557" s="241">
        <v>5</v>
      </c>
      <c r="F1557" s="237"/>
    </row>
    <row r="1558" spans="1:6" ht="18" customHeight="1">
      <c r="A1558" s="1002" t="s">
        <v>1758</v>
      </c>
      <c r="B1558" s="998" t="s">
        <v>44</v>
      </c>
      <c r="C1558" s="998" t="s">
        <v>1759</v>
      </c>
      <c r="D1558" s="241">
        <v>5</v>
      </c>
      <c r="F1558" s="237"/>
    </row>
    <row r="1559" spans="1:6" ht="18" customHeight="1">
      <c r="A1559" s="1002" t="s">
        <v>1760</v>
      </c>
      <c r="B1559" s="998" t="s">
        <v>44</v>
      </c>
      <c r="C1559" s="998" t="s">
        <v>1761</v>
      </c>
      <c r="D1559" s="241">
        <v>5</v>
      </c>
      <c r="F1559" s="237"/>
    </row>
    <row r="1560" spans="1:6" ht="18" customHeight="1">
      <c r="A1560" s="1002" t="s">
        <v>1762</v>
      </c>
      <c r="B1560" s="998" t="s">
        <v>44</v>
      </c>
      <c r="C1560" s="998" t="s">
        <v>1763</v>
      </c>
      <c r="D1560" s="241">
        <v>5</v>
      </c>
      <c r="F1560" s="237"/>
    </row>
    <row r="1561" spans="1:6" ht="18" customHeight="1">
      <c r="A1561" s="1002" t="s">
        <v>1764</v>
      </c>
      <c r="B1561" s="998" t="s">
        <v>44</v>
      </c>
      <c r="C1561" s="998" t="s">
        <v>1765</v>
      </c>
      <c r="D1561" s="241">
        <v>5</v>
      </c>
      <c r="F1561" s="237"/>
    </row>
    <row r="1562" spans="1:6" ht="18" customHeight="1">
      <c r="A1562" s="1002" t="s">
        <v>1766</v>
      </c>
      <c r="B1562" s="998" t="s">
        <v>44</v>
      </c>
      <c r="C1562" s="998" t="s">
        <v>1767</v>
      </c>
      <c r="D1562" s="241">
        <v>5</v>
      </c>
      <c r="F1562" s="237"/>
    </row>
    <row r="1563" spans="1:6" ht="18" customHeight="1">
      <c r="A1563" s="1002" t="s">
        <v>1768</v>
      </c>
      <c r="B1563" s="998" t="s">
        <v>44</v>
      </c>
      <c r="C1563" s="998" t="s">
        <v>1769</v>
      </c>
      <c r="D1563" s="241">
        <v>5</v>
      </c>
      <c r="F1563" s="237"/>
    </row>
    <row r="1564" spans="1:6" ht="18" customHeight="1">
      <c r="A1564" s="1002" t="s">
        <v>1770</v>
      </c>
      <c r="B1564" s="998" t="s">
        <v>44</v>
      </c>
      <c r="C1564" s="998" t="s">
        <v>1771</v>
      </c>
      <c r="D1564" s="241">
        <v>5</v>
      </c>
      <c r="F1564" s="237"/>
    </row>
    <row r="1565" spans="1:6" ht="18" customHeight="1">
      <c r="A1565" s="1002" t="s">
        <v>1772</v>
      </c>
      <c r="B1565" s="998" t="s">
        <v>44</v>
      </c>
      <c r="C1565" s="998" t="s">
        <v>1773</v>
      </c>
      <c r="D1565" s="241">
        <v>5</v>
      </c>
      <c r="F1565" s="237"/>
    </row>
    <row r="1566" spans="1:6" ht="18" customHeight="1">
      <c r="A1566" s="1002" t="s">
        <v>1774</v>
      </c>
      <c r="B1566" s="998" t="s">
        <v>44</v>
      </c>
      <c r="C1566" s="998" t="s">
        <v>1775</v>
      </c>
      <c r="D1566" s="241">
        <v>5</v>
      </c>
      <c r="F1566" s="237"/>
    </row>
    <row r="1567" spans="1:6" ht="18" customHeight="1">
      <c r="A1567" s="1002" t="s">
        <v>1776</v>
      </c>
      <c r="B1567" s="998" t="s">
        <v>44</v>
      </c>
      <c r="C1567" s="998" t="s">
        <v>1777</v>
      </c>
      <c r="D1567" s="241">
        <v>5</v>
      </c>
      <c r="F1567" s="237"/>
    </row>
    <row r="1568" spans="1:6" ht="18" customHeight="1">
      <c r="A1568" s="1002" t="s">
        <v>1778</v>
      </c>
      <c r="B1568" s="998" t="s">
        <v>44</v>
      </c>
      <c r="C1568" s="998" t="s">
        <v>1779</v>
      </c>
      <c r="D1568" s="241">
        <v>5</v>
      </c>
      <c r="F1568" s="237"/>
    </row>
    <row r="1569" spans="1:6" ht="18" customHeight="1">
      <c r="A1569" s="1002" t="s">
        <v>1780</v>
      </c>
      <c r="B1569" s="998" t="s">
        <v>44</v>
      </c>
      <c r="C1569" s="998" t="s">
        <v>1781</v>
      </c>
      <c r="D1569" s="241">
        <v>5</v>
      </c>
      <c r="F1569" s="237"/>
    </row>
    <row r="1570" spans="1:6" ht="18" customHeight="1">
      <c r="A1570" s="1002" t="s">
        <v>1782</v>
      </c>
      <c r="B1570" s="998" t="s">
        <v>44</v>
      </c>
      <c r="C1570" s="998" t="s">
        <v>1783</v>
      </c>
      <c r="D1570" s="241">
        <v>5</v>
      </c>
      <c r="F1570" s="237"/>
    </row>
    <row r="1571" spans="1:6" ht="18" customHeight="1">
      <c r="A1571" s="1002" t="s">
        <v>1784</v>
      </c>
      <c r="B1571" s="998" t="s">
        <v>44</v>
      </c>
      <c r="C1571" s="998" t="s">
        <v>1785</v>
      </c>
      <c r="D1571" s="241">
        <v>5</v>
      </c>
      <c r="F1571" s="237"/>
    </row>
    <row r="1572" spans="1:6" ht="18" customHeight="1">
      <c r="A1572" s="1002" t="s">
        <v>1786</v>
      </c>
      <c r="B1572" s="998" t="s">
        <v>44</v>
      </c>
      <c r="C1572" s="998" t="s">
        <v>1787</v>
      </c>
      <c r="D1572" s="241">
        <v>5</v>
      </c>
      <c r="F1572" s="237"/>
    </row>
    <row r="1573" spans="1:6" ht="18" customHeight="1">
      <c r="A1573" s="1002" t="s">
        <v>1788</v>
      </c>
      <c r="B1573" s="998" t="s">
        <v>44</v>
      </c>
      <c r="C1573" s="998" t="s">
        <v>1789</v>
      </c>
      <c r="D1573" s="241">
        <v>5</v>
      </c>
      <c r="F1573" s="237"/>
    </row>
    <row r="1574" spans="1:6" ht="18" customHeight="1">
      <c r="A1574" s="1002" t="s">
        <v>1790</v>
      </c>
      <c r="B1574" s="998" t="s">
        <v>44</v>
      </c>
      <c r="C1574" s="998" t="s">
        <v>1791</v>
      </c>
      <c r="D1574" s="241">
        <v>5</v>
      </c>
      <c r="F1574" s="237"/>
    </row>
    <row r="1575" spans="1:6" ht="18" customHeight="1">
      <c r="A1575" s="1002" t="s">
        <v>1792</v>
      </c>
      <c r="B1575" s="998" t="s">
        <v>44</v>
      </c>
      <c r="C1575" s="998" t="s">
        <v>1793</v>
      </c>
      <c r="D1575" s="241">
        <v>5</v>
      </c>
      <c r="F1575" s="237"/>
    </row>
    <row r="1576" spans="1:6" ht="18" customHeight="1">
      <c r="A1576" s="1002" t="s">
        <v>1794</v>
      </c>
      <c r="B1576" s="998" t="s">
        <v>44</v>
      </c>
      <c r="C1576" s="998" t="s">
        <v>1795</v>
      </c>
      <c r="D1576" s="241">
        <v>5</v>
      </c>
      <c r="F1576" s="237"/>
    </row>
    <row r="1577" spans="1:6" ht="18" customHeight="1">
      <c r="A1577" s="1002" t="s">
        <v>1796</v>
      </c>
      <c r="B1577" s="998" t="s">
        <v>44</v>
      </c>
      <c r="C1577" s="998" t="s">
        <v>1797</v>
      </c>
      <c r="D1577" s="241">
        <v>5</v>
      </c>
      <c r="F1577" s="237"/>
    </row>
    <row r="1578" spans="1:6" ht="18" customHeight="1">
      <c r="A1578" s="1002" t="s">
        <v>1798</v>
      </c>
      <c r="B1578" s="998" t="s">
        <v>44</v>
      </c>
      <c r="C1578" s="998" t="s">
        <v>1799</v>
      </c>
      <c r="D1578" s="241">
        <v>5</v>
      </c>
      <c r="F1578" s="237"/>
    </row>
    <row r="1579" spans="1:6" ht="18" customHeight="1">
      <c r="A1579" s="1002" t="s">
        <v>1800</v>
      </c>
      <c r="B1579" s="998" t="s">
        <v>44</v>
      </c>
      <c r="C1579" s="998" t="s">
        <v>1801</v>
      </c>
      <c r="D1579" s="241">
        <v>5</v>
      </c>
      <c r="F1579" s="237"/>
    </row>
    <row r="1580" spans="1:6" ht="18" customHeight="1">
      <c r="A1580" s="1002" t="s">
        <v>1802</v>
      </c>
      <c r="B1580" s="998" t="s">
        <v>44</v>
      </c>
      <c r="C1580" s="998" t="s">
        <v>1803</v>
      </c>
      <c r="D1580" s="241">
        <v>5</v>
      </c>
      <c r="F1580" s="237"/>
    </row>
    <row r="1581" spans="1:6" ht="18" customHeight="1">
      <c r="A1581" s="1002" t="s">
        <v>1804</v>
      </c>
      <c r="B1581" s="998" t="s">
        <v>44</v>
      </c>
      <c r="C1581" s="998" t="s">
        <v>1805</v>
      </c>
      <c r="D1581" s="241">
        <v>5</v>
      </c>
      <c r="F1581" s="237"/>
    </row>
    <row r="1582" spans="1:6" ht="18" customHeight="1">
      <c r="A1582" s="1002" t="s">
        <v>1806</v>
      </c>
      <c r="B1582" s="998" t="s">
        <v>44</v>
      </c>
      <c r="C1582" s="998" t="s">
        <v>1807</v>
      </c>
      <c r="D1582" s="241">
        <v>5</v>
      </c>
      <c r="F1582" s="237"/>
    </row>
    <row r="1583" spans="1:6" ht="18" customHeight="1">
      <c r="A1583" s="1002" t="s">
        <v>1808</v>
      </c>
      <c r="B1583" s="998" t="s">
        <v>44</v>
      </c>
      <c r="C1583" s="998" t="s">
        <v>1809</v>
      </c>
      <c r="D1583" s="241">
        <v>5</v>
      </c>
      <c r="F1583" s="237"/>
    </row>
    <row r="1584" spans="1:6" ht="18" customHeight="1">
      <c r="A1584" s="1002" t="s">
        <v>1810</v>
      </c>
      <c r="B1584" s="998" t="s">
        <v>44</v>
      </c>
      <c r="C1584" s="998" t="s">
        <v>1811</v>
      </c>
      <c r="D1584" s="241">
        <v>5</v>
      </c>
      <c r="F1584" s="237"/>
    </row>
    <row r="1585" spans="1:6" ht="18" customHeight="1">
      <c r="A1585" s="1002" t="s">
        <v>1812</v>
      </c>
      <c r="B1585" s="998" t="s">
        <v>44</v>
      </c>
      <c r="C1585" s="998" t="s">
        <v>1813</v>
      </c>
      <c r="D1585" s="241">
        <v>5</v>
      </c>
      <c r="F1585" s="237"/>
    </row>
    <row r="1586" spans="1:6" ht="18" customHeight="1">
      <c r="A1586" s="1002" t="s">
        <v>1814</v>
      </c>
      <c r="B1586" s="998" t="s">
        <v>44</v>
      </c>
      <c r="C1586" s="998" t="s">
        <v>1815</v>
      </c>
      <c r="D1586" s="241">
        <v>5</v>
      </c>
      <c r="F1586" s="237"/>
    </row>
    <row r="1587" spans="1:6" ht="18" customHeight="1">
      <c r="A1587" s="1002" t="s">
        <v>1816</v>
      </c>
      <c r="B1587" s="998" t="s">
        <v>44</v>
      </c>
      <c r="C1587" s="998" t="s">
        <v>1817</v>
      </c>
      <c r="D1587" s="241">
        <v>5</v>
      </c>
      <c r="F1587" s="237"/>
    </row>
    <row r="1588" spans="1:6" ht="18" customHeight="1">
      <c r="A1588" s="1002" t="s">
        <v>1818</v>
      </c>
      <c r="B1588" s="998" t="s">
        <v>44</v>
      </c>
      <c r="C1588" s="998" t="s">
        <v>1819</v>
      </c>
      <c r="D1588" s="241">
        <v>5</v>
      </c>
      <c r="F1588" s="237"/>
    </row>
    <row r="1589" spans="1:6" ht="18" customHeight="1">
      <c r="A1589" s="1002" t="s">
        <v>1820</v>
      </c>
      <c r="B1589" s="998" t="s">
        <v>44</v>
      </c>
      <c r="C1589" s="998" t="s">
        <v>1821</v>
      </c>
      <c r="D1589" s="241">
        <v>5</v>
      </c>
      <c r="F1589" s="237"/>
    </row>
    <row r="1590" spans="1:6" ht="18" customHeight="1">
      <c r="A1590" s="1002" t="s">
        <v>1822</v>
      </c>
      <c r="B1590" s="998" t="s">
        <v>44</v>
      </c>
      <c r="C1590" s="998" t="s">
        <v>1551</v>
      </c>
      <c r="D1590" s="241">
        <v>5</v>
      </c>
      <c r="F1590" s="237"/>
    </row>
    <row r="1591" spans="1:6" ht="18" customHeight="1">
      <c r="A1591" s="1002" t="s">
        <v>1823</v>
      </c>
      <c r="B1591" s="998" t="s">
        <v>44</v>
      </c>
      <c r="C1591" s="998" t="s">
        <v>1824</v>
      </c>
      <c r="D1591" s="241">
        <v>5</v>
      </c>
      <c r="F1591" s="237"/>
    </row>
    <row r="1592" spans="1:6" ht="18" customHeight="1">
      <c r="A1592" s="1002" t="s">
        <v>1825</v>
      </c>
      <c r="B1592" s="998" t="s">
        <v>44</v>
      </c>
      <c r="C1592" s="998" t="s">
        <v>394</v>
      </c>
      <c r="D1592" s="241">
        <v>5</v>
      </c>
      <c r="F1592" s="237"/>
    </row>
    <row r="1593" spans="1:6" ht="18" customHeight="1">
      <c r="A1593" s="1002" t="s">
        <v>1826</v>
      </c>
      <c r="B1593" s="998" t="s">
        <v>44</v>
      </c>
      <c r="C1593" s="998" t="s">
        <v>1827</v>
      </c>
      <c r="D1593" s="241">
        <v>5</v>
      </c>
      <c r="F1593" s="237"/>
    </row>
    <row r="1594" spans="1:6" ht="18" customHeight="1">
      <c r="A1594" s="1002" t="s">
        <v>1828</v>
      </c>
      <c r="B1594" s="998" t="s">
        <v>44</v>
      </c>
      <c r="C1594" s="998" t="s">
        <v>1829</v>
      </c>
      <c r="D1594" s="241">
        <v>5</v>
      </c>
      <c r="F1594" s="237"/>
    </row>
    <row r="1595" spans="1:6" ht="18" customHeight="1">
      <c r="A1595" s="1002" t="s">
        <v>1830</v>
      </c>
      <c r="B1595" s="998" t="s">
        <v>44</v>
      </c>
      <c r="C1595" s="998" t="s">
        <v>1831</v>
      </c>
      <c r="D1595" s="241">
        <v>5</v>
      </c>
      <c r="F1595" s="237"/>
    </row>
    <row r="1596" spans="1:6" ht="18" customHeight="1">
      <c r="A1596" s="1002" t="s">
        <v>1832</v>
      </c>
      <c r="B1596" s="998" t="s">
        <v>44</v>
      </c>
      <c r="C1596" s="998" t="s">
        <v>1833</v>
      </c>
      <c r="D1596" s="241">
        <v>5</v>
      </c>
      <c r="F1596" s="237"/>
    </row>
    <row r="1597" spans="1:6" ht="18" customHeight="1">
      <c r="A1597" s="1002" t="s">
        <v>1834</v>
      </c>
      <c r="B1597" s="998" t="s">
        <v>44</v>
      </c>
      <c r="C1597" s="998" t="s">
        <v>1835</v>
      </c>
      <c r="D1597" s="241">
        <v>5</v>
      </c>
      <c r="F1597" s="237"/>
    </row>
    <row r="1598" spans="1:6" ht="18" customHeight="1">
      <c r="A1598" s="1002" t="s">
        <v>1836</v>
      </c>
      <c r="B1598" s="998" t="s">
        <v>44</v>
      </c>
      <c r="C1598" s="998" t="s">
        <v>1058</v>
      </c>
      <c r="D1598" s="241">
        <v>5</v>
      </c>
      <c r="F1598" s="237"/>
    </row>
    <row r="1599" spans="1:6" ht="18" customHeight="1">
      <c r="A1599" s="1002" t="s">
        <v>1837</v>
      </c>
      <c r="B1599" s="998" t="s">
        <v>44</v>
      </c>
      <c r="C1599" s="998" t="s">
        <v>1838</v>
      </c>
      <c r="D1599" s="241">
        <v>5</v>
      </c>
      <c r="F1599" s="237"/>
    </row>
    <row r="1600" spans="1:6" ht="18" customHeight="1">
      <c r="A1600" s="1002" t="s">
        <v>1839</v>
      </c>
      <c r="B1600" s="998" t="s">
        <v>44</v>
      </c>
      <c r="C1600" s="998" t="s">
        <v>1840</v>
      </c>
      <c r="D1600" s="241">
        <v>5</v>
      </c>
      <c r="F1600" s="237"/>
    </row>
    <row r="1601" spans="1:6" ht="18" customHeight="1">
      <c r="A1601" s="1002" t="s">
        <v>1841</v>
      </c>
      <c r="B1601" s="998" t="s">
        <v>44</v>
      </c>
      <c r="C1601" s="998" t="s">
        <v>1842</v>
      </c>
      <c r="D1601" s="241">
        <v>5</v>
      </c>
      <c r="F1601" s="237"/>
    </row>
    <row r="1602" spans="1:6" ht="18" customHeight="1">
      <c r="A1602" s="1002" t="s">
        <v>1843</v>
      </c>
      <c r="B1602" s="998" t="s">
        <v>44</v>
      </c>
      <c r="C1602" s="998" t="s">
        <v>1844</v>
      </c>
      <c r="D1602" s="241">
        <v>5</v>
      </c>
      <c r="F1602" s="237"/>
    </row>
    <row r="1603" spans="1:6" ht="18" customHeight="1">
      <c r="A1603" s="1002" t="s">
        <v>1845</v>
      </c>
      <c r="B1603" s="998" t="s">
        <v>44</v>
      </c>
      <c r="C1603" s="998" t="s">
        <v>1846</v>
      </c>
      <c r="D1603" s="241">
        <v>5</v>
      </c>
      <c r="F1603" s="237"/>
    </row>
    <row r="1604" spans="1:6" ht="18" customHeight="1">
      <c r="A1604" s="1002" t="s">
        <v>1847</v>
      </c>
      <c r="B1604" s="998" t="s">
        <v>44</v>
      </c>
      <c r="C1604" s="998" t="s">
        <v>1848</v>
      </c>
      <c r="D1604" s="241">
        <v>5</v>
      </c>
      <c r="F1604" s="237"/>
    </row>
    <row r="1605" spans="1:6" ht="18" customHeight="1">
      <c r="A1605" s="1002" t="s">
        <v>1849</v>
      </c>
      <c r="B1605" s="998" t="s">
        <v>44</v>
      </c>
      <c r="C1605" s="998" t="s">
        <v>1850</v>
      </c>
      <c r="D1605" s="241">
        <v>5</v>
      </c>
      <c r="F1605" s="237"/>
    </row>
    <row r="1606" spans="1:6" ht="18" customHeight="1">
      <c r="A1606" s="1002" t="s">
        <v>4693</v>
      </c>
      <c r="B1606" s="998" t="s">
        <v>44</v>
      </c>
      <c r="C1606" s="998" t="s">
        <v>4694</v>
      </c>
      <c r="D1606" s="241">
        <v>7</v>
      </c>
      <c r="F1606" s="237"/>
    </row>
    <row r="1607" spans="1:6" ht="18" customHeight="1">
      <c r="A1607" s="1002" t="s">
        <v>4695</v>
      </c>
      <c r="B1607" s="998" t="s">
        <v>44</v>
      </c>
      <c r="C1607" s="998" t="s">
        <v>4696</v>
      </c>
      <c r="D1607" s="241">
        <v>7</v>
      </c>
      <c r="F1607" s="237"/>
    </row>
    <row r="1608" spans="1:6" ht="18" customHeight="1">
      <c r="A1608" s="1002" t="s">
        <v>4697</v>
      </c>
      <c r="B1608" s="998" t="s">
        <v>44</v>
      </c>
      <c r="C1608" s="998" t="s">
        <v>4698</v>
      </c>
      <c r="D1608" s="241">
        <v>7</v>
      </c>
      <c r="F1608" s="237"/>
    </row>
    <row r="1609" spans="1:6" ht="18" customHeight="1">
      <c r="A1609" s="1006" t="s">
        <v>4699</v>
      </c>
      <c r="B1609" s="998" t="s">
        <v>44</v>
      </c>
      <c r="C1609" s="972" t="s">
        <v>6842</v>
      </c>
      <c r="D1609" s="976">
        <v>7</v>
      </c>
      <c r="F1609" s="237"/>
    </row>
    <row r="1610" spans="1:6" ht="18" customHeight="1">
      <c r="A1610" s="1006" t="s">
        <v>4700</v>
      </c>
      <c r="B1610" s="998" t="s">
        <v>44</v>
      </c>
      <c r="C1610" s="972" t="s">
        <v>6843</v>
      </c>
      <c r="D1610" s="976">
        <v>7</v>
      </c>
      <c r="F1610" s="237"/>
    </row>
    <row r="1611" spans="1:6" ht="18" customHeight="1">
      <c r="A1611" s="1006" t="s">
        <v>4701</v>
      </c>
      <c r="B1611" s="998" t="s">
        <v>44</v>
      </c>
      <c r="C1611" s="972" t="s">
        <v>4702</v>
      </c>
      <c r="D1611" s="976">
        <v>7</v>
      </c>
      <c r="F1611" s="237"/>
    </row>
    <row r="1612" spans="1:6" ht="18" customHeight="1">
      <c r="A1612" s="1006" t="s">
        <v>4703</v>
      </c>
      <c r="B1612" s="998" t="s">
        <v>44</v>
      </c>
      <c r="C1612" s="972" t="s">
        <v>4704</v>
      </c>
      <c r="D1612" s="976">
        <v>7</v>
      </c>
      <c r="F1612" s="237"/>
    </row>
    <row r="1613" spans="1:6" ht="18" customHeight="1">
      <c r="A1613" s="1006" t="s">
        <v>4705</v>
      </c>
      <c r="B1613" s="998" t="s">
        <v>44</v>
      </c>
      <c r="C1613" s="972" t="s">
        <v>4706</v>
      </c>
      <c r="D1613" s="976">
        <v>7</v>
      </c>
      <c r="F1613" s="237"/>
    </row>
    <row r="1614" spans="1:6" ht="18" customHeight="1">
      <c r="A1614" s="1006" t="s">
        <v>4707</v>
      </c>
      <c r="B1614" s="998" t="s">
        <v>44</v>
      </c>
      <c r="C1614" s="972" t="s">
        <v>4708</v>
      </c>
      <c r="D1614" s="976">
        <v>7</v>
      </c>
      <c r="F1614" s="237"/>
    </row>
    <row r="1615" spans="1:6" ht="18" customHeight="1">
      <c r="A1615" s="1006" t="s">
        <v>4709</v>
      </c>
      <c r="B1615" s="998" t="s">
        <v>44</v>
      </c>
      <c r="C1615" s="972" t="s">
        <v>4710</v>
      </c>
      <c r="D1615" s="976">
        <v>7</v>
      </c>
      <c r="F1615" s="237"/>
    </row>
    <row r="1616" spans="1:6" ht="18" customHeight="1">
      <c r="A1616" s="1006" t="s">
        <v>4711</v>
      </c>
      <c r="B1616" s="998" t="s">
        <v>44</v>
      </c>
      <c r="C1616" s="972" t="s">
        <v>4712</v>
      </c>
      <c r="D1616" s="976">
        <v>7</v>
      </c>
      <c r="F1616" s="237"/>
    </row>
    <row r="1617" spans="1:6" ht="18" customHeight="1">
      <c r="A1617" s="1006" t="s">
        <v>4713</v>
      </c>
      <c r="B1617" s="998" t="s">
        <v>44</v>
      </c>
      <c r="C1617" s="972" t="s">
        <v>4714</v>
      </c>
      <c r="D1617" s="976">
        <v>7</v>
      </c>
      <c r="F1617" s="237"/>
    </row>
    <row r="1618" spans="1:6" ht="18" customHeight="1">
      <c r="A1618" s="1006" t="s">
        <v>4715</v>
      </c>
      <c r="B1618" s="998" t="s">
        <v>44</v>
      </c>
      <c r="C1618" s="972" t="s">
        <v>4716</v>
      </c>
      <c r="D1618" s="976">
        <v>7</v>
      </c>
      <c r="F1618" s="237"/>
    </row>
    <row r="1619" spans="1:6" ht="18" customHeight="1">
      <c r="A1619" s="1006" t="s">
        <v>4717</v>
      </c>
      <c r="B1619" s="998" t="s">
        <v>44</v>
      </c>
      <c r="C1619" s="972" t="s">
        <v>6349</v>
      </c>
      <c r="D1619" s="976">
        <v>7</v>
      </c>
      <c r="F1619" s="237"/>
    </row>
    <row r="1620" spans="1:6" ht="18" customHeight="1">
      <c r="A1620" s="1006" t="s">
        <v>4718</v>
      </c>
      <c r="B1620" s="998" t="s">
        <v>44</v>
      </c>
      <c r="C1620" s="972" t="s">
        <v>4719</v>
      </c>
      <c r="D1620" s="976">
        <v>7</v>
      </c>
      <c r="F1620" s="237"/>
    </row>
    <row r="1621" spans="1:6" ht="18" customHeight="1">
      <c r="A1621" s="1006" t="s">
        <v>6639</v>
      </c>
      <c r="B1621" s="998" t="s">
        <v>44</v>
      </c>
      <c r="C1621" s="972" t="s">
        <v>6844</v>
      </c>
      <c r="D1621" s="976">
        <v>7</v>
      </c>
      <c r="F1621" s="237"/>
    </row>
    <row r="1622" spans="1:6" ht="18" customHeight="1">
      <c r="A1622" s="1006" t="s">
        <v>6037</v>
      </c>
      <c r="B1622" s="998" t="s">
        <v>44</v>
      </c>
      <c r="C1622" s="972" t="s">
        <v>6845</v>
      </c>
      <c r="D1622" s="976">
        <v>7</v>
      </c>
      <c r="F1622" s="237"/>
    </row>
    <row r="1623" spans="1:6" ht="18" customHeight="1">
      <c r="A1623" s="1006" t="s">
        <v>4720</v>
      </c>
      <c r="B1623" s="998" t="s">
        <v>44</v>
      </c>
      <c r="C1623" s="972" t="s">
        <v>6846</v>
      </c>
      <c r="D1623" s="976">
        <v>7</v>
      </c>
      <c r="F1623" s="237"/>
    </row>
    <row r="1624" spans="1:6" ht="18" customHeight="1">
      <c r="A1624" s="1006" t="s">
        <v>4721</v>
      </c>
      <c r="B1624" s="998" t="s">
        <v>44</v>
      </c>
      <c r="C1624" s="972" t="s">
        <v>6350</v>
      </c>
      <c r="D1624" s="976">
        <v>7</v>
      </c>
      <c r="F1624" s="237"/>
    </row>
    <row r="1625" spans="1:6" ht="18" customHeight="1">
      <c r="A1625" s="1006" t="s">
        <v>4722</v>
      </c>
      <c r="B1625" s="998" t="s">
        <v>44</v>
      </c>
      <c r="C1625" s="972" t="s">
        <v>4723</v>
      </c>
      <c r="D1625" s="976">
        <v>7</v>
      </c>
      <c r="F1625" s="237"/>
    </row>
    <row r="1626" spans="1:6" ht="18" customHeight="1">
      <c r="A1626" s="1006" t="s">
        <v>4724</v>
      </c>
      <c r="B1626" s="998" t="s">
        <v>44</v>
      </c>
      <c r="C1626" s="972" t="s">
        <v>6351</v>
      </c>
      <c r="D1626" s="976">
        <v>7</v>
      </c>
      <c r="F1626" s="237"/>
    </row>
    <row r="1627" spans="1:6" ht="18" customHeight="1">
      <c r="A1627" s="1006" t="s">
        <v>4725</v>
      </c>
      <c r="B1627" s="998" t="s">
        <v>44</v>
      </c>
      <c r="C1627" s="972" t="s">
        <v>6038</v>
      </c>
      <c r="D1627" s="976">
        <v>7</v>
      </c>
      <c r="F1627" s="237"/>
    </row>
    <row r="1628" spans="1:6" ht="18" customHeight="1">
      <c r="A1628" s="1006" t="s">
        <v>4726</v>
      </c>
      <c r="B1628" s="998" t="s">
        <v>44</v>
      </c>
      <c r="C1628" s="972" t="s">
        <v>6847</v>
      </c>
      <c r="D1628" s="976">
        <v>7</v>
      </c>
      <c r="F1628" s="237"/>
    </row>
    <row r="1629" spans="1:6" ht="18" customHeight="1">
      <c r="A1629" s="1006" t="s">
        <v>4727</v>
      </c>
      <c r="B1629" s="998" t="s">
        <v>44</v>
      </c>
      <c r="C1629" s="972" t="s">
        <v>4728</v>
      </c>
      <c r="D1629" s="976">
        <v>7</v>
      </c>
      <c r="F1629" s="237"/>
    </row>
    <row r="1630" spans="1:6" ht="18" customHeight="1">
      <c r="A1630" s="1006" t="s">
        <v>6039</v>
      </c>
      <c r="B1630" s="998" t="s">
        <v>44</v>
      </c>
      <c r="C1630" s="972" t="s">
        <v>6641</v>
      </c>
      <c r="D1630" s="976">
        <v>7</v>
      </c>
      <c r="F1630" s="237"/>
    </row>
    <row r="1631" spans="1:6" ht="18" customHeight="1">
      <c r="A1631" s="1006" t="s">
        <v>4729</v>
      </c>
      <c r="B1631" s="998" t="s">
        <v>44</v>
      </c>
      <c r="C1631" s="972" t="s">
        <v>4730</v>
      </c>
      <c r="D1631" s="976">
        <v>7</v>
      </c>
      <c r="F1631" s="237"/>
    </row>
    <row r="1632" spans="1:6" ht="18" customHeight="1">
      <c r="A1632" s="1006" t="s">
        <v>6040</v>
      </c>
      <c r="B1632" s="998" t="s">
        <v>44</v>
      </c>
      <c r="C1632" s="972" t="s">
        <v>6041</v>
      </c>
      <c r="D1632" s="976">
        <v>7</v>
      </c>
      <c r="F1632" s="237"/>
    </row>
    <row r="1633" spans="1:6" ht="18" customHeight="1">
      <c r="A1633" s="1006" t="s">
        <v>4731</v>
      </c>
      <c r="B1633" s="998" t="s">
        <v>44</v>
      </c>
      <c r="C1633" s="972" t="s">
        <v>4732</v>
      </c>
      <c r="D1633" s="976">
        <v>7</v>
      </c>
      <c r="F1633" s="237"/>
    </row>
    <row r="1634" spans="1:6" ht="18" customHeight="1">
      <c r="A1634" s="1006" t="s">
        <v>4733</v>
      </c>
      <c r="B1634" s="998" t="s">
        <v>44</v>
      </c>
      <c r="C1634" s="972" t="s">
        <v>4734</v>
      </c>
      <c r="D1634" s="976">
        <v>7</v>
      </c>
      <c r="F1634" s="237"/>
    </row>
    <row r="1635" spans="1:6" ht="18" customHeight="1">
      <c r="A1635" s="1006" t="s">
        <v>4735</v>
      </c>
      <c r="B1635" s="998" t="s">
        <v>44</v>
      </c>
      <c r="C1635" s="972" t="s">
        <v>4736</v>
      </c>
      <c r="D1635" s="976">
        <v>7</v>
      </c>
      <c r="F1635" s="237"/>
    </row>
    <row r="1636" spans="1:6" ht="18" customHeight="1">
      <c r="A1636" s="1006" t="s">
        <v>4737</v>
      </c>
      <c r="B1636" s="998" t="s">
        <v>44</v>
      </c>
      <c r="C1636" s="972" t="s">
        <v>6848</v>
      </c>
      <c r="D1636" s="976">
        <v>7</v>
      </c>
      <c r="F1636" s="237"/>
    </row>
    <row r="1637" spans="1:6" ht="18" customHeight="1">
      <c r="A1637" s="1006" t="s">
        <v>4738</v>
      </c>
      <c r="B1637" s="998" t="s">
        <v>44</v>
      </c>
      <c r="C1637" s="972" t="s">
        <v>4739</v>
      </c>
      <c r="D1637" s="976">
        <v>7</v>
      </c>
      <c r="F1637" s="237"/>
    </row>
    <row r="1638" spans="1:6" ht="18" customHeight="1">
      <c r="A1638" s="1006" t="s">
        <v>4740</v>
      </c>
      <c r="B1638" s="998" t="s">
        <v>44</v>
      </c>
      <c r="C1638" s="972" t="s">
        <v>4741</v>
      </c>
      <c r="D1638" s="976">
        <v>7</v>
      </c>
      <c r="F1638" s="237"/>
    </row>
    <row r="1639" spans="1:6" ht="18" customHeight="1">
      <c r="A1639" s="1006" t="s">
        <v>4742</v>
      </c>
      <c r="B1639" s="998" t="s">
        <v>44</v>
      </c>
      <c r="C1639" s="972" t="s">
        <v>6849</v>
      </c>
      <c r="D1639" s="976">
        <v>7</v>
      </c>
      <c r="F1639" s="237"/>
    </row>
    <row r="1640" spans="1:6" ht="18" customHeight="1">
      <c r="A1640" s="1006" t="s">
        <v>4743</v>
      </c>
      <c r="B1640" s="998" t="s">
        <v>44</v>
      </c>
      <c r="C1640" s="972" t="s">
        <v>4744</v>
      </c>
      <c r="D1640" s="976">
        <v>6</v>
      </c>
      <c r="F1640" s="237"/>
    </row>
    <row r="1641" spans="1:6" ht="18" customHeight="1">
      <c r="A1641" s="1006" t="s">
        <v>4745</v>
      </c>
      <c r="B1641" s="998" t="s">
        <v>44</v>
      </c>
      <c r="C1641" s="972" t="s">
        <v>4746</v>
      </c>
      <c r="D1641" s="976">
        <v>7</v>
      </c>
      <c r="F1641" s="237"/>
    </row>
    <row r="1642" spans="1:6" ht="18" customHeight="1">
      <c r="A1642" s="1006" t="s">
        <v>4747</v>
      </c>
      <c r="B1642" s="998" t="s">
        <v>44</v>
      </c>
      <c r="C1642" s="972" t="s">
        <v>7237</v>
      </c>
      <c r="D1642" s="976">
        <v>7</v>
      </c>
      <c r="F1642" s="237"/>
    </row>
    <row r="1643" spans="1:6" ht="18" customHeight="1">
      <c r="A1643" s="1006" t="s">
        <v>4748</v>
      </c>
      <c r="B1643" s="998" t="s">
        <v>44</v>
      </c>
      <c r="C1643" s="972" t="s">
        <v>4749</v>
      </c>
      <c r="D1643" s="976">
        <v>7</v>
      </c>
      <c r="F1643" s="237"/>
    </row>
    <row r="1644" spans="1:6" ht="18" customHeight="1">
      <c r="A1644" s="1006" t="s">
        <v>4750</v>
      </c>
      <c r="B1644" s="998" t="s">
        <v>44</v>
      </c>
      <c r="C1644" s="972" t="s">
        <v>4751</v>
      </c>
      <c r="D1644" s="976">
        <v>7</v>
      </c>
      <c r="F1644" s="237"/>
    </row>
    <row r="1645" spans="1:6" ht="18" customHeight="1">
      <c r="A1645" s="1006" t="s">
        <v>6352</v>
      </c>
      <c r="B1645" s="998" t="s">
        <v>44</v>
      </c>
      <c r="C1645" s="972" t="s">
        <v>6850</v>
      </c>
      <c r="D1645" s="976">
        <v>7</v>
      </c>
      <c r="F1645" s="237"/>
    </row>
    <row r="1646" spans="1:6" ht="18" customHeight="1">
      <c r="A1646" s="1006" t="s">
        <v>4752</v>
      </c>
      <c r="B1646" s="998" t="s">
        <v>44</v>
      </c>
      <c r="C1646" s="972" t="s">
        <v>6851</v>
      </c>
      <c r="D1646" s="976">
        <v>7</v>
      </c>
      <c r="F1646" s="237"/>
    </row>
    <row r="1647" spans="1:6" ht="18" customHeight="1">
      <c r="A1647" s="1006" t="s">
        <v>4753</v>
      </c>
      <c r="B1647" s="998" t="s">
        <v>44</v>
      </c>
      <c r="C1647" s="972" t="s">
        <v>4754</v>
      </c>
      <c r="D1647" s="976">
        <v>7</v>
      </c>
      <c r="F1647" s="237"/>
    </row>
    <row r="1648" spans="1:6" ht="18" customHeight="1">
      <c r="A1648" s="1006" t="s">
        <v>4755</v>
      </c>
      <c r="B1648" s="998" t="s">
        <v>44</v>
      </c>
      <c r="C1648" s="972" t="s">
        <v>4756</v>
      </c>
      <c r="D1648" s="976">
        <v>7</v>
      </c>
      <c r="F1648" s="237"/>
    </row>
    <row r="1649" spans="1:6" ht="18" customHeight="1">
      <c r="A1649" s="1006" t="s">
        <v>4757</v>
      </c>
      <c r="B1649" s="998" t="s">
        <v>44</v>
      </c>
      <c r="C1649" s="972" t="s">
        <v>4758</v>
      </c>
      <c r="D1649" s="976">
        <v>7</v>
      </c>
      <c r="F1649" s="237"/>
    </row>
    <row r="1650" spans="1:6" ht="18" customHeight="1">
      <c r="A1650" s="1006" t="s">
        <v>4759</v>
      </c>
      <c r="B1650" s="998" t="s">
        <v>44</v>
      </c>
      <c r="C1650" s="972" t="s">
        <v>4760</v>
      </c>
      <c r="D1650" s="976">
        <v>7</v>
      </c>
      <c r="F1650" s="237"/>
    </row>
    <row r="1651" spans="1:6" ht="18" customHeight="1">
      <c r="A1651" s="1006" t="s">
        <v>4761</v>
      </c>
      <c r="B1651" s="998" t="s">
        <v>44</v>
      </c>
      <c r="C1651" s="972" t="s">
        <v>4762</v>
      </c>
      <c r="D1651" s="976">
        <v>7</v>
      </c>
      <c r="F1651" s="237"/>
    </row>
    <row r="1652" spans="1:6" ht="18" customHeight="1">
      <c r="A1652" s="1006" t="s">
        <v>4763</v>
      </c>
      <c r="B1652" s="998" t="s">
        <v>44</v>
      </c>
      <c r="C1652" s="972" t="s">
        <v>4764</v>
      </c>
      <c r="D1652" s="976">
        <v>7</v>
      </c>
      <c r="F1652" s="237"/>
    </row>
    <row r="1653" spans="1:6" ht="18" customHeight="1">
      <c r="A1653" s="1006" t="s">
        <v>6353</v>
      </c>
      <c r="B1653" s="998" t="s">
        <v>44</v>
      </c>
      <c r="C1653" s="972" t="s">
        <v>6852</v>
      </c>
      <c r="D1653" s="976">
        <v>6</v>
      </c>
      <c r="F1653" s="237"/>
    </row>
    <row r="1654" spans="1:6" ht="18" customHeight="1">
      <c r="A1654" s="1006" t="s">
        <v>4765</v>
      </c>
      <c r="B1654" s="998" t="s">
        <v>44</v>
      </c>
      <c r="C1654" s="972" t="s">
        <v>4766</v>
      </c>
      <c r="D1654" s="976">
        <v>7</v>
      </c>
      <c r="F1654" s="237"/>
    </row>
    <row r="1655" spans="1:6" ht="18" customHeight="1">
      <c r="A1655" s="1006" t="s">
        <v>4767</v>
      </c>
      <c r="B1655" s="998" t="s">
        <v>44</v>
      </c>
      <c r="C1655" s="972" t="s">
        <v>4768</v>
      </c>
      <c r="D1655" s="976">
        <v>7</v>
      </c>
      <c r="F1655" s="237"/>
    </row>
    <row r="1656" spans="1:6" ht="18" customHeight="1">
      <c r="A1656" s="1006" t="s">
        <v>4769</v>
      </c>
      <c r="B1656" s="998" t="s">
        <v>44</v>
      </c>
      <c r="C1656" s="972" t="s">
        <v>4770</v>
      </c>
      <c r="D1656" s="976">
        <v>7</v>
      </c>
      <c r="F1656" s="237"/>
    </row>
    <row r="1657" spans="1:6" ht="18" customHeight="1">
      <c r="A1657" s="1006" t="s">
        <v>4771</v>
      </c>
      <c r="B1657" s="998" t="s">
        <v>44</v>
      </c>
      <c r="C1657" s="972" t="s">
        <v>4772</v>
      </c>
      <c r="D1657" s="976">
        <v>7</v>
      </c>
      <c r="F1657" s="237"/>
    </row>
    <row r="1658" spans="1:6" ht="18" customHeight="1">
      <c r="A1658" s="1006" t="s">
        <v>4773</v>
      </c>
      <c r="B1658" s="998" t="s">
        <v>44</v>
      </c>
      <c r="C1658" s="972" t="s">
        <v>4774</v>
      </c>
      <c r="D1658" s="976">
        <v>7</v>
      </c>
      <c r="F1658" s="237"/>
    </row>
    <row r="1659" spans="1:6" ht="18" customHeight="1">
      <c r="A1659" s="1006" t="s">
        <v>4775</v>
      </c>
      <c r="B1659" s="998" t="s">
        <v>44</v>
      </c>
      <c r="C1659" s="972" t="s">
        <v>4776</v>
      </c>
      <c r="D1659" s="976">
        <v>7</v>
      </c>
      <c r="F1659" s="237"/>
    </row>
    <row r="1660" spans="1:6" ht="18" customHeight="1">
      <c r="A1660" s="1006" t="s">
        <v>4777</v>
      </c>
      <c r="B1660" s="998" t="s">
        <v>44</v>
      </c>
      <c r="C1660" s="972" t="s">
        <v>4778</v>
      </c>
      <c r="D1660" s="976">
        <v>7</v>
      </c>
      <c r="F1660" s="237"/>
    </row>
    <row r="1661" spans="1:6" ht="18" customHeight="1">
      <c r="A1661" s="1006" t="s">
        <v>4779</v>
      </c>
      <c r="B1661" s="998" t="s">
        <v>44</v>
      </c>
      <c r="C1661" s="972" t="s">
        <v>6853</v>
      </c>
      <c r="D1661" s="976">
        <v>7</v>
      </c>
      <c r="F1661" s="237"/>
    </row>
    <row r="1662" spans="1:6" ht="18" customHeight="1">
      <c r="A1662" s="1006" t="s">
        <v>4780</v>
      </c>
      <c r="B1662" s="998" t="s">
        <v>44</v>
      </c>
      <c r="C1662" s="972" t="s">
        <v>4781</v>
      </c>
      <c r="D1662" s="976">
        <v>7</v>
      </c>
      <c r="F1662" s="237"/>
    </row>
    <row r="1663" spans="1:6" ht="18" customHeight="1">
      <c r="A1663" s="1006" t="s">
        <v>4782</v>
      </c>
      <c r="B1663" s="998" t="s">
        <v>44</v>
      </c>
      <c r="C1663" s="972" t="s">
        <v>4783</v>
      </c>
      <c r="D1663" s="976">
        <v>7</v>
      </c>
      <c r="F1663" s="237"/>
    </row>
    <row r="1664" spans="1:6" ht="18" customHeight="1">
      <c r="A1664" s="1006" t="s">
        <v>4784</v>
      </c>
      <c r="B1664" s="998" t="s">
        <v>44</v>
      </c>
      <c r="C1664" s="972" t="s">
        <v>4785</v>
      </c>
      <c r="D1664" s="976">
        <v>7</v>
      </c>
      <c r="F1664" s="237"/>
    </row>
    <row r="1665" spans="1:6" ht="18" customHeight="1">
      <c r="A1665" s="1006" t="s">
        <v>4786</v>
      </c>
      <c r="B1665" s="998" t="s">
        <v>44</v>
      </c>
      <c r="C1665" s="972" t="s">
        <v>4787</v>
      </c>
      <c r="D1665" s="976">
        <v>7</v>
      </c>
      <c r="F1665" s="237"/>
    </row>
    <row r="1666" spans="1:6" ht="18" customHeight="1">
      <c r="A1666" s="1006" t="s">
        <v>6640</v>
      </c>
      <c r="B1666" s="998" t="s">
        <v>44</v>
      </c>
      <c r="C1666" s="972" t="s">
        <v>6854</v>
      </c>
      <c r="D1666" s="976">
        <v>7</v>
      </c>
      <c r="F1666" s="237"/>
    </row>
    <row r="1667" spans="1:6" ht="18" customHeight="1">
      <c r="A1667" s="1006" t="s">
        <v>4788</v>
      </c>
      <c r="B1667" s="998" t="s">
        <v>44</v>
      </c>
      <c r="C1667" s="972" t="s">
        <v>6855</v>
      </c>
      <c r="D1667" s="976">
        <v>7</v>
      </c>
      <c r="F1667" s="237"/>
    </row>
    <row r="1668" spans="1:6" ht="18" customHeight="1">
      <c r="A1668" s="1006" t="s">
        <v>4789</v>
      </c>
      <c r="B1668" s="998" t="s">
        <v>44</v>
      </c>
      <c r="C1668" s="972" t="s">
        <v>4790</v>
      </c>
      <c r="D1668" s="976">
        <v>7</v>
      </c>
      <c r="F1668" s="237"/>
    </row>
    <row r="1669" spans="1:6" ht="18" customHeight="1">
      <c r="A1669" s="1006" t="s">
        <v>4791</v>
      </c>
      <c r="B1669" s="998" t="s">
        <v>44</v>
      </c>
      <c r="C1669" s="972" t="s">
        <v>4792</v>
      </c>
      <c r="D1669" s="976">
        <v>7</v>
      </c>
      <c r="F1669" s="237"/>
    </row>
    <row r="1670" spans="1:6" ht="18" customHeight="1">
      <c r="A1670" s="1006" t="s">
        <v>6354</v>
      </c>
      <c r="B1670" s="998" t="s">
        <v>44</v>
      </c>
      <c r="C1670" s="972" t="s">
        <v>6856</v>
      </c>
      <c r="D1670" s="976">
        <v>7</v>
      </c>
      <c r="F1670" s="237"/>
    </row>
    <row r="1671" spans="1:6" ht="18" customHeight="1">
      <c r="A1671" s="1006" t="s">
        <v>4793</v>
      </c>
      <c r="B1671" s="998" t="s">
        <v>44</v>
      </c>
      <c r="C1671" s="972" t="s">
        <v>4794</v>
      </c>
      <c r="D1671" s="976">
        <v>7</v>
      </c>
      <c r="F1671" s="237"/>
    </row>
    <row r="1672" spans="1:6" ht="18" customHeight="1">
      <c r="A1672" s="1006" t="s">
        <v>4795</v>
      </c>
      <c r="B1672" s="998" t="s">
        <v>44</v>
      </c>
      <c r="C1672" s="972" t="s">
        <v>4796</v>
      </c>
      <c r="D1672" s="976">
        <v>7</v>
      </c>
      <c r="F1672" s="237"/>
    </row>
    <row r="1673" spans="1:6" ht="18" customHeight="1">
      <c r="A1673" s="1006" t="s">
        <v>4797</v>
      </c>
      <c r="B1673" s="998" t="s">
        <v>44</v>
      </c>
      <c r="C1673" s="972" t="s">
        <v>4798</v>
      </c>
      <c r="D1673" s="976">
        <v>7</v>
      </c>
      <c r="F1673" s="237"/>
    </row>
    <row r="1674" spans="1:6" ht="18" customHeight="1">
      <c r="A1674" s="1006" t="s">
        <v>4799</v>
      </c>
      <c r="B1674" s="998" t="s">
        <v>44</v>
      </c>
      <c r="C1674" s="972" t="s">
        <v>6857</v>
      </c>
      <c r="D1674" s="976">
        <v>7</v>
      </c>
      <c r="F1674" s="237"/>
    </row>
    <row r="1675" spans="1:6" ht="18" customHeight="1">
      <c r="A1675" s="1006" t="s">
        <v>4800</v>
      </c>
      <c r="B1675" s="998" t="s">
        <v>44</v>
      </c>
      <c r="C1675" s="972" t="s">
        <v>4801</v>
      </c>
      <c r="D1675" s="976">
        <v>7</v>
      </c>
      <c r="F1675" s="237"/>
    </row>
    <row r="1676" spans="1:6" ht="18" customHeight="1">
      <c r="A1676" s="1006" t="s">
        <v>4802</v>
      </c>
      <c r="B1676" s="998" t="s">
        <v>44</v>
      </c>
      <c r="C1676" s="972" t="s">
        <v>4803</v>
      </c>
      <c r="D1676" s="976">
        <v>7</v>
      </c>
      <c r="F1676" s="237"/>
    </row>
    <row r="1677" spans="1:6" ht="18" customHeight="1">
      <c r="A1677" s="1006" t="s">
        <v>4804</v>
      </c>
      <c r="B1677" s="998" t="s">
        <v>44</v>
      </c>
      <c r="C1677" s="972" t="s">
        <v>6858</v>
      </c>
      <c r="D1677" s="976">
        <v>7</v>
      </c>
      <c r="F1677" s="237"/>
    </row>
    <row r="1678" spans="1:6" ht="18" customHeight="1">
      <c r="A1678" s="1006" t="s">
        <v>4805</v>
      </c>
      <c r="B1678" s="998" t="s">
        <v>44</v>
      </c>
      <c r="C1678" s="972" t="s">
        <v>6859</v>
      </c>
      <c r="D1678" s="976">
        <v>7</v>
      </c>
      <c r="F1678" s="237"/>
    </row>
    <row r="1679" spans="1:6" ht="18" customHeight="1">
      <c r="A1679" s="1006" t="s">
        <v>4806</v>
      </c>
      <c r="B1679" s="998" t="s">
        <v>45</v>
      </c>
      <c r="C1679" s="972" t="s">
        <v>7084</v>
      </c>
      <c r="D1679" s="976">
        <v>1</v>
      </c>
      <c r="F1679" s="237"/>
    </row>
    <row r="1680" spans="1:6" ht="18" customHeight="1">
      <c r="A1680" s="1006" t="s">
        <v>1851</v>
      </c>
      <c r="B1680" s="998" t="s">
        <v>45</v>
      </c>
      <c r="C1680" s="972" t="s">
        <v>1852</v>
      </c>
      <c r="D1680" s="976">
        <v>3</v>
      </c>
      <c r="F1680" s="237"/>
    </row>
    <row r="1681" spans="1:6" ht="18" customHeight="1">
      <c r="A1681" s="1006" t="s">
        <v>1853</v>
      </c>
      <c r="B1681" s="998" t="s">
        <v>45</v>
      </c>
      <c r="C1681" s="972" t="s">
        <v>1854</v>
      </c>
      <c r="D1681" s="976">
        <v>3</v>
      </c>
      <c r="F1681" s="237"/>
    </row>
    <row r="1682" spans="1:6" ht="18" customHeight="1">
      <c r="A1682" s="1000" t="s">
        <v>1855</v>
      </c>
      <c r="B1682" s="978" t="s">
        <v>45</v>
      </c>
      <c r="C1682" s="978" t="s">
        <v>1856</v>
      </c>
      <c r="D1682" s="241">
        <v>3</v>
      </c>
      <c r="F1682" s="237"/>
    </row>
    <row r="1683" spans="1:6" ht="18" customHeight="1">
      <c r="A1683" s="1002" t="s">
        <v>1857</v>
      </c>
      <c r="B1683" s="998" t="s">
        <v>45</v>
      </c>
      <c r="C1683" s="998" t="s">
        <v>1858</v>
      </c>
      <c r="D1683" s="241">
        <v>3</v>
      </c>
      <c r="F1683" s="237"/>
    </row>
    <row r="1684" spans="1:6" ht="18" customHeight="1">
      <c r="A1684" s="1002" t="s">
        <v>1859</v>
      </c>
      <c r="B1684" s="998" t="s">
        <v>45</v>
      </c>
      <c r="C1684" s="998" t="s">
        <v>1860</v>
      </c>
      <c r="D1684" s="241">
        <v>3</v>
      </c>
      <c r="F1684" s="237"/>
    </row>
    <row r="1685" spans="1:6" ht="18" customHeight="1">
      <c r="A1685" s="1002" t="s">
        <v>1861</v>
      </c>
      <c r="B1685" s="998" t="s">
        <v>45</v>
      </c>
      <c r="C1685" s="998" t="s">
        <v>1862</v>
      </c>
      <c r="D1685" s="241">
        <v>3</v>
      </c>
      <c r="F1685" s="237"/>
    </row>
    <row r="1686" spans="1:6" ht="18" customHeight="1">
      <c r="A1686" s="1002" t="s">
        <v>1863</v>
      </c>
      <c r="B1686" s="998" t="s">
        <v>45</v>
      </c>
      <c r="C1686" s="998" t="s">
        <v>1864</v>
      </c>
      <c r="D1686" s="241">
        <v>3</v>
      </c>
      <c r="F1686" s="237"/>
    </row>
    <row r="1687" spans="1:6" ht="18" customHeight="1">
      <c r="A1687" s="1002" t="s">
        <v>1865</v>
      </c>
      <c r="B1687" s="998" t="s">
        <v>45</v>
      </c>
      <c r="C1687" s="998" t="s">
        <v>1866</v>
      </c>
      <c r="D1687" s="241">
        <v>3</v>
      </c>
      <c r="F1687" s="237"/>
    </row>
    <row r="1688" spans="1:6" ht="18" customHeight="1">
      <c r="A1688" s="1002" t="s">
        <v>1867</v>
      </c>
      <c r="B1688" s="998" t="s">
        <v>45</v>
      </c>
      <c r="C1688" s="998" t="s">
        <v>1868</v>
      </c>
      <c r="D1688" s="241">
        <v>3</v>
      </c>
      <c r="F1688" s="237"/>
    </row>
    <row r="1689" spans="1:6" ht="18" customHeight="1">
      <c r="A1689" s="1002" t="s">
        <v>1869</v>
      </c>
      <c r="B1689" s="998" t="s">
        <v>45</v>
      </c>
      <c r="C1689" s="998" t="s">
        <v>1870</v>
      </c>
      <c r="D1689" s="241">
        <v>3</v>
      </c>
      <c r="F1689" s="237"/>
    </row>
    <row r="1690" spans="1:6" ht="18" customHeight="1">
      <c r="A1690" s="1002" t="s">
        <v>1871</v>
      </c>
      <c r="B1690" s="998" t="s">
        <v>45</v>
      </c>
      <c r="C1690" s="998" t="s">
        <v>1872</v>
      </c>
      <c r="D1690" s="241">
        <v>3</v>
      </c>
      <c r="F1690" s="237"/>
    </row>
    <row r="1691" spans="1:6" ht="18" customHeight="1">
      <c r="A1691" s="1002" t="s">
        <v>1873</v>
      </c>
      <c r="B1691" s="998" t="s">
        <v>45</v>
      </c>
      <c r="C1691" s="998" t="s">
        <v>1874</v>
      </c>
      <c r="D1691" s="241">
        <v>3</v>
      </c>
      <c r="F1691" s="237"/>
    </row>
    <row r="1692" spans="1:6" ht="18" customHeight="1">
      <c r="A1692" s="1002" t="s">
        <v>1875</v>
      </c>
      <c r="B1692" s="998" t="s">
        <v>45</v>
      </c>
      <c r="C1692" s="998" t="s">
        <v>1876</v>
      </c>
      <c r="D1692" s="241">
        <v>3</v>
      </c>
      <c r="F1692" s="237"/>
    </row>
    <row r="1693" spans="1:6" ht="18" customHeight="1">
      <c r="A1693" s="1002" t="s">
        <v>1877</v>
      </c>
      <c r="B1693" s="998" t="s">
        <v>45</v>
      </c>
      <c r="C1693" s="998" t="s">
        <v>1878</v>
      </c>
      <c r="D1693" s="241">
        <v>3</v>
      </c>
      <c r="F1693" s="237"/>
    </row>
    <row r="1694" spans="1:6" ht="18" customHeight="1">
      <c r="A1694" s="1002" t="s">
        <v>1879</v>
      </c>
      <c r="B1694" s="998" t="s">
        <v>45</v>
      </c>
      <c r="C1694" s="998" t="s">
        <v>1880</v>
      </c>
      <c r="D1694" s="241">
        <v>3</v>
      </c>
      <c r="F1694" s="237"/>
    </row>
    <row r="1695" spans="1:6" ht="18" customHeight="1">
      <c r="A1695" s="1002" t="s">
        <v>1881</v>
      </c>
      <c r="B1695" s="998" t="s">
        <v>45</v>
      </c>
      <c r="C1695" s="998" t="s">
        <v>1882</v>
      </c>
      <c r="D1695" s="241">
        <v>3</v>
      </c>
      <c r="F1695" s="237"/>
    </row>
    <row r="1696" spans="1:6" ht="18" customHeight="1">
      <c r="A1696" s="1002" t="s">
        <v>1883</v>
      </c>
      <c r="B1696" s="998" t="s">
        <v>45</v>
      </c>
      <c r="C1696" s="998" t="s">
        <v>1884</v>
      </c>
      <c r="D1696" s="241">
        <v>3</v>
      </c>
      <c r="F1696" s="237"/>
    </row>
    <row r="1697" spans="1:6" ht="18" customHeight="1">
      <c r="A1697" s="1002" t="s">
        <v>1885</v>
      </c>
      <c r="B1697" s="998" t="s">
        <v>45</v>
      </c>
      <c r="C1697" s="998" t="s">
        <v>1886</v>
      </c>
      <c r="D1697" s="241">
        <v>3</v>
      </c>
      <c r="F1697" s="237"/>
    </row>
    <row r="1698" spans="1:6" ht="18" customHeight="1">
      <c r="A1698" s="1002" t="s">
        <v>1887</v>
      </c>
      <c r="B1698" s="998" t="s">
        <v>45</v>
      </c>
      <c r="C1698" s="998" t="s">
        <v>1888</v>
      </c>
      <c r="D1698" s="241">
        <v>3</v>
      </c>
      <c r="F1698" s="237"/>
    </row>
    <row r="1699" spans="1:6" ht="18" customHeight="1">
      <c r="A1699" s="1002" t="s">
        <v>1889</v>
      </c>
      <c r="B1699" s="998" t="s">
        <v>45</v>
      </c>
      <c r="C1699" s="998" t="s">
        <v>1890</v>
      </c>
      <c r="D1699" s="241">
        <v>3</v>
      </c>
      <c r="F1699" s="237"/>
    </row>
    <row r="1700" spans="1:6" ht="18" customHeight="1">
      <c r="A1700" s="1002" t="s">
        <v>1891</v>
      </c>
      <c r="B1700" s="998" t="s">
        <v>45</v>
      </c>
      <c r="C1700" s="998" t="s">
        <v>1892</v>
      </c>
      <c r="D1700" s="241">
        <v>3</v>
      </c>
      <c r="F1700" s="237"/>
    </row>
    <row r="1701" spans="1:6" ht="18" customHeight="1">
      <c r="A1701" s="1002" t="s">
        <v>1893</v>
      </c>
      <c r="B1701" s="998" t="s">
        <v>45</v>
      </c>
      <c r="C1701" s="998" t="s">
        <v>1894</v>
      </c>
      <c r="D1701" s="241">
        <v>5</v>
      </c>
      <c r="F1701" s="237"/>
    </row>
    <row r="1702" spans="1:6" ht="18" customHeight="1">
      <c r="A1702" s="1002" t="s">
        <v>1895</v>
      </c>
      <c r="B1702" s="998" t="s">
        <v>45</v>
      </c>
      <c r="C1702" s="998" t="s">
        <v>1896</v>
      </c>
      <c r="D1702" s="241">
        <v>5</v>
      </c>
      <c r="F1702" s="237"/>
    </row>
    <row r="1703" spans="1:6" ht="18" customHeight="1">
      <c r="A1703" s="1002" t="s">
        <v>1897</v>
      </c>
      <c r="B1703" s="998" t="s">
        <v>45</v>
      </c>
      <c r="C1703" s="998" t="s">
        <v>1898</v>
      </c>
      <c r="D1703" s="241">
        <v>5</v>
      </c>
      <c r="F1703" s="237"/>
    </row>
    <row r="1704" spans="1:6" ht="18" customHeight="1">
      <c r="A1704" s="1002" t="s">
        <v>1899</v>
      </c>
      <c r="B1704" s="998" t="s">
        <v>45</v>
      </c>
      <c r="C1704" s="998" t="s">
        <v>1900</v>
      </c>
      <c r="D1704" s="241">
        <v>5</v>
      </c>
      <c r="F1704" s="237"/>
    </row>
    <row r="1705" spans="1:6" ht="18" customHeight="1">
      <c r="A1705" s="1002" t="s">
        <v>1901</v>
      </c>
      <c r="B1705" s="998" t="s">
        <v>45</v>
      </c>
      <c r="C1705" s="998" t="s">
        <v>6517</v>
      </c>
      <c r="D1705" s="241">
        <v>5</v>
      </c>
      <c r="F1705" s="237"/>
    </row>
    <row r="1706" spans="1:6" ht="18" customHeight="1">
      <c r="A1706" s="1002" t="s">
        <v>1902</v>
      </c>
      <c r="B1706" s="998" t="s">
        <v>45</v>
      </c>
      <c r="C1706" s="998" t="s">
        <v>1903</v>
      </c>
      <c r="D1706" s="241">
        <v>5</v>
      </c>
      <c r="F1706" s="237"/>
    </row>
    <row r="1707" spans="1:6" ht="18" customHeight="1">
      <c r="A1707" s="1002" t="s">
        <v>1904</v>
      </c>
      <c r="B1707" s="998" t="s">
        <v>45</v>
      </c>
      <c r="C1707" s="998" t="s">
        <v>1905</v>
      </c>
      <c r="D1707" s="241">
        <v>5</v>
      </c>
      <c r="F1707" s="237"/>
    </row>
    <row r="1708" spans="1:6" ht="18" customHeight="1">
      <c r="A1708" s="1002" t="s">
        <v>1906</v>
      </c>
      <c r="B1708" s="998" t="s">
        <v>45</v>
      </c>
      <c r="C1708" s="998" t="s">
        <v>1907</v>
      </c>
      <c r="D1708" s="241">
        <v>5</v>
      </c>
      <c r="F1708" s="237"/>
    </row>
    <row r="1709" spans="1:6" ht="18" customHeight="1">
      <c r="A1709" s="1002" t="s">
        <v>1908</v>
      </c>
      <c r="B1709" s="998" t="s">
        <v>45</v>
      </c>
      <c r="C1709" s="998" t="s">
        <v>1909</v>
      </c>
      <c r="D1709" s="241">
        <v>5</v>
      </c>
      <c r="F1709" s="237"/>
    </row>
    <row r="1710" spans="1:6" ht="18" customHeight="1">
      <c r="A1710" s="1002" t="s">
        <v>1910</v>
      </c>
      <c r="B1710" s="998" t="s">
        <v>45</v>
      </c>
      <c r="C1710" s="998" t="s">
        <v>1911</v>
      </c>
      <c r="D1710" s="241">
        <v>5</v>
      </c>
      <c r="F1710" s="237"/>
    </row>
    <row r="1711" spans="1:6" ht="18" customHeight="1">
      <c r="A1711" s="1002" t="s">
        <v>1912</v>
      </c>
      <c r="B1711" s="998" t="s">
        <v>45</v>
      </c>
      <c r="C1711" s="998" t="s">
        <v>394</v>
      </c>
      <c r="D1711" s="241">
        <v>5</v>
      </c>
      <c r="F1711" s="237"/>
    </row>
    <row r="1712" spans="1:6" ht="18" customHeight="1">
      <c r="A1712" s="1002" t="s">
        <v>1913</v>
      </c>
      <c r="B1712" s="998" t="s">
        <v>45</v>
      </c>
      <c r="C1712" s="998" t="s">
        <v>1914</v>
      </c>
      <c r="D1712" s="241">
        <v>5</v>
      </c>
      <c r="F1712" s="237"/>
    </row>
    <row r="1713" spans="1:6" ht="18" customHeight="1">
      <c r="A1713" s="1002" t="s">
        <v>1915</v>
      </c>
      <c r="B1713" s="998" t="s">
        <v>45</v>
      </c>
      <c r="C1713" s="998" t="s">
        <v>1916</v>
      </c>
      <c r="D1713" s="241">
        <v>5</v>
      </c>
      <c r="F1713" s="237"/>
    </row>
    <row r="1714" spans="1:6" ht="18" customHeight="1">
      <c r="A1714" s="1002" t="s">
        <v>1917</v>
      </c>
      <c r="B1714" s="998" t="s">
        <v>45</v>
      </c>
      <c r="C1714" s="998" t="s">
        <v>1918</v>
      </c>
      <c r="D1714" s="241">
        <v>5</v>
      </c>
      <c r="F1714" s="237"/>
    </row>
    <row r="1715" spans="1:6" ht="18" customHeight="1">
      <c r="A1715" s="1002" t="s">
        <v>1919</v>
      </c>
      <c r="B1715" s="998" t="s">
        <v>45</v>
      </c>
      <c r="C1715" s="998" t="s">
        <v>1920</v>
      </c>
      <c r="D1715" s="241">
        <v>5</v>
      </c>
      <c r="F1715" s="237"/>
    </row>
    <row r="1716" spans="1:6" ht="18" customHeight="1">
      <c r="A1716" s="1002" t="s">
        <v>1921</v>
      </c>
      <c r="B1716" s="998" t="s">
        <v>45</v>
      </c>
      <c r="C1716" s="998" t="s">
        <v>1922</v>
      </c>
      <c r="D1716" s="241">
        <v>5</v>
      </c>
      <c r="F1716" s="237"/>
    </row>
    <row r="1717" spans="1:6" ht="18" customHeight="1">
      <c r="A1717" s="1002" t="s">
        <v>1923</v>
      </c>
      <c r="B1717" s="998" t="s">
        <v>45</v>
      </c>
      <c r="C1717" s="998" t="s">
        <v>1924</v>
      </c>
      <c r="D1717" s="241">
        <v>5</v>
      </c>
      <c r="F1717" s="237"/>
    </row>
    <row r="1718" spans="1:6" ht="18" customHeight="1">
      <c r="A1718" s="1002" t="s">
        <v>1925</v>
      </c>
      <c r="B1718" s="998" t="s">
        <v>45</v>
      </c>
      <c r="C1718" s="998" t="s">
        <v>1926</v>
      </c>
      <c r="D1718" s="241">
        <v>5</v>
      </c>
      <c r="F1718" s="237"/>
    </row>
    <row r="1719" spans="1:6" ht="18" customHeight="1">
      <c r="A1719" s="1002" t="s">
        <v>1927</v>
      </c>
      <c r="B1719" s="998" t="s">
        <v>45</v>
      </c>
      <c r="C1719" s="998" t="s">
        <v>1928</v>
      </c>
      <c r="D1719" s="241">
        <v>5</v>
      </c>
      <c r="F1719" s="237"/>
    </row>
    <row r="1720" spans="1:6" ht="18" customHeight="1">
      <c r="A1720" s="1002" t="s">
        <v>1929</v>
      </c>
      <c r="B1720" s="998" t="s">
        <v>45</v>
      </c>
      <c r="C1720" s="998" t="s">
        <v>1930</v>
      </c>
      <c r="D1720" s="241">
        <v>5</v>
      </c>
      <c r="F1720" s="237"/>
    </row>
    <row r="1721" spans="1:6" ht="18" customHeight="1">
      <c r="A1721" s="1002" t="s">
        <v>1931</v>
      </c>
      <c r="B1721" s="998" t="s">
        <v>45</v>
      </c>
      <c r="C1721" s="998" t="s">
        <v>1932</v>
      </c>
      <c r="D1721" s="241">
        <v>5</v>
      </c>
      <c r="F1721" s="237"/>
    </row>
    <row r="1722" spans="1:6" ht="18" customHeight="1">
      <c r="A1722" s="1002" t="s">
        <v>4807</v>
      </c>
      <c r="B1722" s="998" t="s">
        <v>45</v>
      </c>
      <c r="C1722" s="998" t="s">
        <v>4808</v>
      </c>
      <c r="D1722" s="241">
        <v>7</v>
      </c>
      <c r="F1722" s="237"/>
    </row>
    <row r="1723" spans="1:6" ht="18" customHeight="1">
      <c r="A1723" s="1002" t="s">
        <v>4809</v>
      </c>
      <c r="B1723" s="998" t="s">
        <v>45</v>
      </c>
      <c r="C1723" s="998" t="s">
        <v>4810</v>
      </c>
      <c r="D1723" s="241">
        <v>7</v>
      </c>
      <c r="F1723" s="237"/>
    </row>
    <row r="1724" spans="1:6" ht="18" customHeight="1">
      <c r="A1724" s="1002" t="s">
        <v>4811</v>
      </c>
      <c r="B1724" s="998" t="s">
        <v>45</v>
      </c>
      <c r="C1724" s="998" t="s">
        <v>4812</v>
      </c>
      <c r="D1724" s="241">
        <v>7</v>
      </c>
      <c r="F1724" s="237"/>
    </row>
    <row r="1725" spans="1:6" ht="18" customHeight="1">
      <c r="A1725" s="1006" t="s">
        <v>4813</v>
      </c>
      <c r="B1725" s="998" t="s">
        <v>45</v>
      </c>
      <c r="C1725" s="972" t="s">
        <v>4814</v>
      </c>
      <c r="D1725" s="976">
        <v>7</v>
      </c>
      <c r="F1725" s="237"/>
    </row>
    <row r="1726" spans="1:6" ht="18" customHeight="1">
      <c r="A1726" s="1006" t="s">
        <v>4815</v>
      </c>
      <c r="B1726" s="998" t="s">
        <v>45</v>
      </c>
      <c r="C1726" s="972" t="s">
        <v>4816</v>
      </c>
      <c r="D1726" s="976">
        <v>7</v>
      </c>
      <c r="F1726" s="237"/>
    </row>
    <row r="1727" spans="1:6" ht="18" customHeight="1">
      <c r="A1727" s="1006" t="s">
        <v>4817</v>
      </c>
      <c r="B1727" s="998" t="s">
        <v>45</v>
      </c>
      <c r="C1727" s="972" t="s">
        <v>4818</v>
      </c>
      <c r="D1727" s="976">
        <v>7</v>
      </c>
      <c r="F1727" s="237"/>
    </row>
    <row r="1728" spans="1:6" ht="18" customHeight="1">
      <c r="A1728" s="1006" t="s">
        <v>4819</v>
      </c>
      <c r="B1728" s="998" t="s">
        <v>45</v>
      </c>
      <c r="C1728" s="972" t="s">
        <v>4820</v>
      </c>
      <c r="D1728" s="976">
        <v>7</v>
      </c>
      <c r="F1728" s="237"/>
    </row>
    <row r="1729" spans="1:6" ht="18" customHeight="1">
      <c r="A1729" s="1006" t="s">
        <v>4821</v>
      </c>
      <c r="B1729" s="998" t="s">
        <v>45</v>
      </c>
      <c r="C1729" s="972" t="s">
        <v>4822</v>
      </c>
      <c r="D1729" s="976">
        <v>7</v>
      </c>
      <c r="F1729" s="237"/>
    </row>
    <row r="1730" spans="1:6" ht="18" customHeight="1">
      <c r="A1730" s="1006" t="s">
        <v>4823</v>
      </c>
      <c r="B1730" s="998" t="s">
        <v>45</v>
      </c>
      <c r="C1730" s="972" t="s">
        <v>4824</v>
      </c>
      <c r="D1730" s="976">
        <v>7</v>
      </c>
      <c r="F1730" s="237"/>
    </row>
    <row r="1731" spans="1:6" ht="18" customHeight="1">
      <c r="A1731" s="1006" t="s">
        <v>4825</v>
      </c>
      <c r="B1731" s="998" t="s">
        <v>45</v>
      </c>
      <c r="C1731" s="972" t="s">
        <v>4826</v>
      </c>
      <c r="D1731" s="976">
        <v>7</v>
      </c>
      <c r="F1731" s="237"/>
    </row>
    <row r="1732" spans="1:6" ht="18" customHeight="1">
      <c r="A1732" s="1006" t="s">
        <v>4827</v>
      </c>
      <c r="B1732" s="998" t="s">
        <v>45</v>
      </c>
      <c r="C1732" s="972" t="s">
        <v>6860</v>
      </c>
      <c r="D1732" s="976">
        <v>7</v>
      </c>
      <c r="F1732" s="237"/>
    </row>
    <row r="1733" spans="1:6" ht="18" customHeight="1">
      <c r="A1733" s="1006" t="s">
        <v>4828</v>
      </c>
      <c r="B1733" s="998" t="s">
        <v>45</v>
      </c>
      <c r="C1733" s="972" t="s">
        <v>6861</v>
      </c>
      <c r="D1733" s="976">
        <v>7</v>
      </c>
      <c r="F1733" s="237"/>
    </row>
    <row r="1734" spans="1:6" ht="18" customHeight="1">
      <c r="A1734" s="1006" t="s">
        <v>4829</v>
      </c>
      <c r="B1734" s="998" t="s">
        <v>45</v>
      </c>
      <c r="C1734" s="972" t="s">
        <v>4830</v>
      </c>
      <c r="D1734" s="976">
        <v>7</v>
      </c>
      <c r="F1734" s="237"/>
    </row>
    <row r="1735" spans="1:6" ht="18" customHeight="1">
      <c r="A1735" s="1006" t="s">
        <v>4831</v>
      </c>
      <c r="B1735" s="998" t="s">
        <v>45</v>
      </c>
      <c r="C1735" s="972" t="s">
        <v>6355</v>
      </c>
      <c r="D1735" s="976">
        <v>7</v>
      </c>
      <c r="F1735" s="237"/>
    </row>
    <row r="1736" spans="1:6" ht="18" customHeight="1">
      <c r="A1736" s="1006" t="s">
        <v>4832</v>
      </c>
      <c r="B1736" s="998" t="s">
        <v>45</v>
      </c>
      <c r="C1736" s="972" t="s">
        <v>6356</v>
      </c>
      <c r="D1736" s="976">
        <v>7</v>
      </c>
      <c r="F1736" s="237"/>
    </row>
    <row r="1737" spans="1:6" ht="18" customHeight="1">
      <c r="A1737" s="1006" t="s">
        <v>4833</v>
      </c>
      <c r="B1737" s="998" t="s">
        <v>45</v>
      </c>
      <c r="C1737" s="972" t="s">
        <v>4834</v>
      </c>
      <c r="D1737" s="976">
        <v>6</v>
      </c>
      <c r="F1737" s="237"/>
    </row>
    <row r="1738" spans="1:6" ht="18" customHeight="1">
      <c r="A1738" s="1006" t="s">
        <v>4835</v>
      </c>
      <c r="B1738" s="998" t="s">
        <v>45</v>
      </c>
      <c r="C1738" s="972" t="s">
        <v>4836</v>
      </c>
      <c r="D1738" s="976">
        <v>7</v>
      </c>
      <c r="F1738" s="237"/>
    </row>
    <row r="1739" spans="1:6" ht="18" customHeight="1">
      <c r="A1739" s="1006" t="s">
        <v>4837</v>
      </c>
      <c r="B1739" s="998" t="s">
        <v>45</v>
      </c>
      <c r="C1739" s="972" t="s">
        <v>6357</v>
      </c>
      <c r="D1739" s="976">
        <v>7</v>
      </c>
      <c r="F1739" s="237"/>
    </row>
    <row r="1740" spans="1:6" ht="18" customHeight="1">
      <c r="A1740" s="1006" t="s">
        <v>4838</v>
      </c>
      <c r="B1740" s="998" t="s">
        <v>45</v>
      </c>
      <c r="C1740" s="972" t="s">
        <v>4839</v>
      </c>
      <c r="D1740" s="976">
        <v>7</v>
      </c>
      <c r="F1740" s="237"/>
    </row>
    <row r="1741" spans="1:6" ht="18" customHeight="1">
      <c r="A1741" s="1006" t="s">
        <v>4840</v>
      </c>
      <c r="B1741" s="998" t="s">
        <v>45</v>
      </c>
      <c r="C1741" s="972" t="s">
        <v>4841</v>
      </c>
      <c r="D1741" s="976">
        <v>7</v>
      </c>
      <c r="F1741" s="237"/>
    </row>
    <row r="1742" spans="1:6" ht="18" customHeight="1">
      <c r="A1742" s="1006" t="s">
        <v>4842</v>
      </c>
      <c r="B1742" s="998" t="s">
        <v>45</v>
      </c>
      <c r="C1742" s="972" t="s">
        <v>4843</v>
      </c>
      <c r="D1742" s="976">
        <v>6</v>
      </c>
      <c r="F1742" s="237"/>
    </row>
    <row r="1743" spans="1:6" ht="18" customHeight="1">
      <c r="A1743" s="1006" t="s">
        <v>4844</v>
      </c>
      <c r="B1743" s="998" t="s">
        <v>45</v>
      </c>
      <c r="C1743" s="972" t="s">
        <v>4845</v>
      </c>
      <c r="D1743" s="976">
        <v>7</v>
      </c>
      <c r="F1743" s="237"/>
    </row>
    <row r="1744" spans="1:6" ht="18" customHeight="1">
      <c r="A1744" s="1006" t="s">
        <v>4846</v>
      </c>
      <c r="B1744" s="998" t="s">
        <v>45</v>
      </c>
      <c r="C1744" s="972" t="s">
        <v>4847</v>
      </c>
      <c r="D1744" s="976">
        <v>7</v>
      </c>
      <c r="F1744" s="237"/>
    </row>
    <row r="1745" spans="1:6" ht="18" customHeight="1">
      <c r="A1745" s="1006" t="s">
        <v>4848</v>
      </c>
      <c r="B1745" s="998" t="s">
        <v>45</v>
      </c>
      <c r="C1745" s="972" t="s">
        <v>4849</v>
      </c>
      <c r="D1745" s="976">
        <v>7</v>
      </c>
      <c r="F1745" s="237"/>
    </row>
    <row r="1746" spans="1:6" ht="18" customHeight="1">
      <c r="A1746" s="1006" t="s">
        <v>4850</v>
      </c>
      <c r="B1746" s="998" t="s">
        <v>45</v>
      </c>
      <c r="C1746" s="972" t="s">
        <v>4851</v>
      </c>
      <c r="D1746" s="976">
        <v>7</v>
      </c>
      <c r="F1746" s="237"/>
    </row>
    <row r="1747" spans="1:6" ht="18" customHeight="1">
      <c r="A1747" s="1006" t="s">
        <v>4852</v>
      </c>
      <c r="B1747" s="998" t="s">
        <v>45</v>
      </c>
      <c r="C1747" s="972" t="s">
        <v>4853</v>
      </c>
      <c r="D1747" s="976">
        <v>7</v>
      </c>
      <c r="F1747" s="237"/>
    </row>
    <row r="1748" spans="1:6" ht="18" customHeight="1">
      <c r="A1748" s="1006" t="s">
        <v>4854</v>
      </c>
      <c r="B1748" s="998" t="s">
        <v>45</v>
      </c>
      <c r="C1748" s="972" t="s">
        <v>6862</v>
      </c>
      <c r="D1748" s="976">
        <v>7</v>
      </c>
      <c r="F1748" s="237"/>
    </row>
    <row r="1749" spans="1:6" ht="18" customHeight="1">
      <c r="A1749" s="1006" t="s">
        <v>4855</v>
      </c>
      <c r="B1749" s="998" t="s">
        <v>45</v>
      </c>
      <c r="C1749" s="972" t="s">
        <v>4856</v>
      </c>
      <c r="D1749" s="976">
        <v>7</v>
      </c>
      <c r="F1749" s="237"/>
    </row>
    <row r="1750" spans="1:6" ht="18" customHeight="1">
      <c r="A1750" s="1006" t="s">
        <v>4857</v>
      </c>
      <c r="B1750" s="998" t="s">
        <v>45</v>
      </c>
      <c r="C1750" s="972" t="s">
        <v>6863</v>
      </c>
      <c r="D1750" s="976">
        <v>7</v>
      </c>
      <c r="F1750" s="237"/>
    </row>
    <row r="1751" spans="1:6" ht="18" customHeight="1">
      <c r="A1751" s="1006" t="s">
        <v>4858</v>
      </c>
      <c r="B1751" s="998" t="s">
        <v>45</v>
      </c>
      <c r="C1751" s="972" t="s">
        <v>4859</v>
      </c>
      <c r="D1751" s="976">
        <v>7</v>
      </c>
      <c r="F1751" s="237"/>
    </row>
    <row r="1752" spans="1:6" ht="18" customHeight="1">
      <c r="A1752" s="1006" t="s">
        <v>4860</v>
      </c>
      <c r="B1752" s="998" t="s">
        <v>45</v>
      </c>
      <c r="C1752" s="972" t="s">
        <v>6864</v>
      </c>
      <c r="D1752" s="976">
        <v>7</v>
      </c>
      <c r="F1752" s="237"/>
    </row>
    <row r="1753" spans="1:6" ht="18" customHeight="1">
      <c r="A1753" s="1006" t="s">
        <v>4861</v>
      </c>
      <c r="B1753" s="998" t="s">
        <v>45</v>
      </c>
      <c r="C1753" s="972" t="s">
        <v>4862</v>
      </c>
      <c r="D1753" s="976">
        <v>7</v>
      </c>
      <c r="F1753" s="237"/>
    </row>
    <row r="1754" spans="1:6" ht="18" customHeight="1">
      <c r="A1754" s="1006" t="s">
        <v>4863</v>
      </c>
      <c r="B1754" s="998" t="s">
        <v>45</v>
      </c>
      <c r="C1754" s="972" t="s">
        <v>4864</v>
      </c>
      <c r="D1754" s="976">
        <v>7</v>
      </c>
      <c r="F1754" s="237"/>
    </row>
    <row r="1755" spans="1:6" ht="18" customHeight="1">
      <c r="A1755" s="1006" t="s">
        <v>4865</v>
      </c>
      <c r="B1755" s="998" t="s">
        <v>45</v>
      </c>
      <c r="C1755" s="972" t="s">
        <v>4866</v>
      </c>
      <c r="D1755" s="976">
        <v>7</v>
      </c>
      <c r="F1755" s="237"/>
    </row>
    <row r="1756" spans="1:6" ht="18" customHeight="1">
      <c r="A1756" s="1006" t="s">
        <v>4867</v>
      </c>
      <c r="B1756" s="998" t="s">
        <v>45</v>
      </c>
      <c r="C1756" s="972" t="s">
        <v>6865</v>
      </c>
      <c r="D1756" s="976">
        <v>7</v>
      </c>
      <c r="F1756" s="237"/>
    </row>
    <row r="1757" spans="1:6" ht="18" customHeight="1">
      <c r="A1757" s="1006" t="s">
        <v>4868</v>
      </c>
      <c r="B1757" s="998" t="s">
        <v>45</v>
      </c>
      <c r="C1757" s="972" t="s">
        <v>4869</v>
      </c>
      <c r="D1757" s="976">
        <v>7</v>
      </c>
      <c r="F1757" s="237"/>
    </row>
    <row r="1758" spans="1:6" ht="18" customHeight="1">
      <c r="A1758" s="1006" t="s">
        <v>4870</v>
      </c>
      <c r="B1758" s="998" t="s">
        <v>45</v>
      </c>
      <c r="C1758" s="972" t="s">
        <v>4871</v>
      </c>
      <c r="D1758" s="976">
        <v>7</v>
      </c>
      <c r="F1758" s="237"/>
    </row>
    <row r="1759" spans="1:6" ht="18" customHeight="1">
      <c r="A1759" s="1006" t="s">
        <v>6358</v>
      </c>
      <c r="B1759" s="998" t="s">
        <v>45</v>
      </c>
      <c r="C1759" s="972" t="s">
        <v>6866</v>
      </c>
      <c r="D1759" s="976">
        <v>7</v>
      </c>
      <c r="F1759" s="237"/>
    </row>
    <row r="1760" spans="1:6" ht="18" customHeight="1">
      <c r="A1760" s="1006" t="s">
        <v>6642</v>
      </c>
      <c r="B1760" s="998" t="s">
        <v>45</v>
      </c>
      <c r="C1760" s="972" t="s">
        <v>6867</v>
      </c>
      <c r="D1760" s="976">
        <v>7</v>
      </c>
      <c r="F1760" s="237"/>
    </row>
    <row r="1761" spans="1:6" ht="18" customHeight="1">
      <c r="A1761" s="1006" t="s">
        <v>6643</v>
      </c>
      <c r="B1761" s="998" t="s">
        <v>7144</v>
      </c>
      <c r="C1761" s="972" t="s">
        <v>6868</v>
      </c>
      <c r="D1761" s="976">
        <v>7</v>
      </c>
      <c r="F1761" s="237"/>
    </row>
    <row r="1762" spans="1:6" ht="18" customHeight="1">
      <c r="A1762" s="1006" t="s">
        <v>6644</v>
      </c>
      <c r="B1762" s="998" t="s">
        <v>45</v>
      </c>
      <c r="C1762" s="972" t="s">
        <v>6869</v>
      </c>
      <c r="D1762" s="976">
        <v>7</v>
      </c>
      <c r="F1762" s="237"/>
    </row>
    <row r="1763" spans="1:6" ht="18" customHeight="1">
      <c r="A1763" s="1010" t="s">
        <v>7143</v>
      </c>
      <c r="B1763" s="1011" t="s">
        <v>45</v>
      </c>
      <c r="C1763" s="1010" t="s">
        <v>7145</v>
      </c>
      <c r="D1763" s="1007">
        <v>7</v>
      </c>
      <c r="F1763" s="237"/>
    </row>
    <row r="1764" spans="1:6" ht="18" customHeight="1">
      <c r="A1764" s="1006" t="s">
        <v>4872</v>
      </c>
      <c r="B1764" s="998" t="s">
        <v>46</v>
      </c>
      <c r="C1764" s="972" t="s">
        <v>7084</v>
      </c>
      <c r="D1764" s="976">
        <v>1</v>
      </c>
      <c r="F1764" s="237"/>
    </row>
    <row r="1765" spans="1:6" ht="18" customHeight="1">
      <c r="A1765" s="1006" t="s">
        <v>1933</v>
      </c>
      <c r="B1765" s="998" t="s">
        <v>46</v>
      </c>
      <c r="C1765" s="972" t="s">
        <v>1934</v>
      </c>
      <c r="D1765" s="976">
        <v>2</v>
      </c>
      <c r="F1765" s="237"/>
    </row>
    <row r="1766" spans="1:6" ht="18" customHeight="1">
      <c r="A1766" s="1006" t="s">
        <v>4873</v>
      </c>
      <c r="B1766" s="998" t="s">
        <v>46</v>
      </c>
      <c r="C1766" s="972" t="s">
        <v>1935</v>
      </c>
      <c r="D1766" s="976">
        <v>2</v>
      </c>
      <c r="F1766" s="237"/>
    </row>
    <row r="1767" spans="1:6" ht="18" customHeight="1">
      <c r="A1767" s="1000" t="s">
        <v>1936</v>
      </c>
      <c r="B1767" s="978" t="s">
        <v>46</v>
      </c>
      <c r="C1767" s="978" t="s">
        <v>1937</v>
      </c>
      <c r="D1767" s="241">
        <v>3</v>
      </c>
      <c r="F1767" s="237"/>
    </row>
    <row r="1768" spans="1:6" ht="18" customHeight="1">
      <c r="A1768" s="1002" t="s">
        <v>1938</v>
      </c>
      <c r="B1768" s="998" t="s">
        <v>46</v>
      </c>
      <c r="C1768" s="998" t="s">
        <v>1939</v>
      </c>
      <c r="D1768" s="241">
        <v>3</v>
      </c>
      <c r="F1768" s="237"/>
    </row>
    <row r="1769" spans="1:6" ht="18" customHeight="1">
      <c r="A1769" s="1002" t="s">
        <v>1940</v>
      </c>
      <c r="B1769" s="998" t="s">
        <v>46</v>
      </c>
      <c r="C1769" s="998" t="s">
        <v>1941</v>
      </c>
      <c r="D1769" s="241">
        <v>3</v>
      </c>
      <c r="F1769" s="237"/>
    </row>
    <row r="1770" spans="1:6" ht="18" customHeight="1">
      <c r="A1770" s="1002" t="s">
        <v>1942</v>
      </c>
      <c r="B1770" s="998" t="s">
        <v>46</v>
      </c>
      <c r="C1770" s="998" t="s">
        <v>1943</v>
      </c>
      <c r="D1770" s="241">
        <v>3</v>
      </c>
      <c r="F1770" s="237"/>
    </row>
    <row r="1771" spans="1:6" ht="18" customHeight="1">
      <c r="A1771" s="1002" t="s">
        <v>1944</v>
      </c>
      <c r="B1771" s="998" t="s">
        <v>46</v>
      </c>
      <c r="C1771" s="998" t="s">
        <v>1945</v>
      </c>
      <c r="D1771" s="241">
        <v>3</v>
      </c>
      <c r="F1771" s="237"/>
    </row>
    <row r="1772" spans="1:6" ht="18" customHeight="1">
      <c r="A1772" s="1002" t="s">
        <v>1946</v>
      </c>
      <c r="B1772" s="998" t="s">
        <v>46</v>
      </c>
      <c r="C1772" s="998" t="s">
        <v>1947</v>
      </c>
      <c r="D1772" s="241">
        <v>3</v>
      </c>
      <c r="F1772" s="237"/>
    </row>
    <row r="1773" spans="1:6" ht="18" customHeight="1">
      <c r="A1773" s="1002" t="s">
        <v>1948</v>
      </c>
      <c r="B1773" s="998" t="s">
        <v>46</v>
      </c>
      <c r="C1773" s="998" t="s">
        <v>1949</v>
      </c>
      <c r="D1773" s="241">
        <v>3</v>
      </c>
      <c r="F1773" s="237"/>
    </row>
    <row r="1774" spans="1:6" ht="18" customHeight="1">
      <c r="A1774" s="1002" t="s">
        <v>1950</v>
      </c>
      <c r="B1774" s="998" t="s">
        <v>46</v>
      </c>
      <c r="C1774" s="998" t="s">
        <v>1951</v>
      </c>
      <c r="D1774" s="241">
        <v>3</v>
      </c>
      <c r="F1774" s="237"/>
    </row>
    <row r="1775" spans="1:6" ht="18" customHeight="1">
      <c r="A1775" s="1002" t="s">
        <v>1952</v>
      </c>
      <c r="B1775" s="998" t="s">
        <v>46</v>
      </c>
      <c r="C1775" s="998" t="s">
        <v>1953</v>
      </c>
      <c r="D1775" s="241">
        <v>3</v>
      </c>
      <c r="F1775" s="237"/>
    </row>
    <row r="1776" spans="1:6" ht="18" customHeight="1">
      <c r="A1776" s="1002" t="s">
        <v>1954</v>
      </c>
      <c r="B1776" s="998" t="s">
        <v>46</v>
      </c>
      <c r="C1776" s="998" t="s">
        <v>1955</v>
      </c>
      <c r="D1776" s="241">
        <v>3</v>
      </c>
      <c r="F1776" s="237"/>
    </row>
    <row r="1777" spans="1:6" ht="18" customHeight="1">
      <c r="A1777" s="1002" t="s">
        <v>1956</v>
      </c>
      <c r="B1777" s="998" t="s">
        <v>46</v>
      </c>
      <c r="C1777" s="998" t="s">
        <v>1957</v>
      </c>
      <c r="D1777" s="241">
        <v>3</v>
      </c>
      <c r="F1777" s="237"/>
    </row>
    <row r="1778" spans="1:6" ht="18" customHeight="1">
      <c r="A1778" s="1002" t="s">
        <v>1958</v>
      </c>
      <c r="B1778" s="998" t="s">
        <v>46</v>
      </c>
      <c r="C1778" s="998" t="s">
        <v>1959</v>
      </c>
      <c r="D1778" s="241">
        <v>3</v>
      </c>
      <c r="F1778" s="237"/>
    </row>
    <row r="1779" spans="1:6" ht="18" customHeight="1">
      <c r="A1779" s="1002" t="s">
        <v>1960</v>
      </c>
      <c r="B1779" s="998" t="s">
        <v>46</v>
      </c>
      <c r="C1779" s="998" t="s">
        <v>1961</v>
      </c>
      <c r="D1779" s="241">
        <v>3</v>
      </c>
      <c r="F1779" s="237"/>
    </row>
    <row r="1780" spans="1:6" ht="18" customHeight="1">
      <c r="A1780" s="1002" t="s">
        <v>1962</v>
      </c>
      <c r="B1780" s="998" t="s">
        <v>46</v>
      </c>
      <c r="C1780" s="998" t="s">
        <v>1963</v>
      </c>
      <c r="D1780" s="241">
        <v>3</v>
      </c>
      <c r="F1780" s="237"/>
    </row>
    <row r="1781" spans="1:6" ht="18" customHeight="1">
      <c r="A1781" s="1002" t="s">
        <v>1964</v>
      </c>
      <c r="B1781" s="998" t="s">
        <v>46</v>
      </c>
      <c r="C1781" s="998" t="s">
        <v>1965</v>
      </c>
      <c r="D1781" s="241">
        <v>3</v>
      </c>
      <c r="F1781" s="237"/>
    </row>
    <row r="1782" spans="1:6" ht="18" customHeight="1">
      <c r="A1782" s="1002" t="s">
        <v>1966</v>
      </c>
      <c r="B1782" s="998" t="s">
        <v>46</v>
      </c>
      <c r="C1782" s="998" t="s">
        <v>1967</v>
      </c>
      <c r="D1782" s="241">
        <v>3</v>
      </c>
      <c r="F1782" s="237"/>
    </row>
    <row r="1783" spans="1:6" ht="18" customHeight="1">
      <c r="A1783" s="1002" t="s">
        <v>1968</v>
      </c>
      <c r="B1783" s="998" t="s">
        <v>46</v>
      </c>
      <c r="C1783" s="998" t="s">
        <v>1969</v>
      </c>
      <c r="D1783" s="241">
        <v>3</v>
      </c>
      <c r="F1783" s="237"/>
    </row>
    <row r="1784" spans="1:6" ht="18" customHeight="1">
      <c r="A1784" s="1002" t="s">
        <v>1970</v>
      </c>
      <c r="B1784" s="998" t="s">
        <v>46</v>
      </c>
      <c r="C1784" s="998" t="s">
        <v>1971</v>
      </c>
      <c r="D1784" s="241">
        <v>3</v>
      </c>
      <c r="F1784" s="237"/>
    </row>
    <row r="1785" spans="1:6" ht="18" customHeight="1">
      <c r="A1785" s="1002" t="s">
        <v>1972</v>
      </c>
      <c r="B1785" s="998" t="s">
        <v>46</v>
      </c>
      <c r="C1785" s="998" t="s">
        <v>1973</v>
      </c>
      <c r="D1785" s="241">
        <v>3</v>
      </c>
      <c r="F1785" s="237"/>
    </row>
    <row r="1786" spans="1:6" ht="18" customHeight="1">
      <c r="A1786" s="1002" t="s">
        <v>1974</v>
      </c>
      <c r="B1786" s="998" t="s">
        <v>46</v>
      </c>
      <c r="C1786" s="998" t="s">
        <v>1975</v>
      </c>
      <c r="D1786" s="241">
        <v>3</v>
      </c>
      <c r="F1786" s="237"/>
    </row>
    <row r="1787" spans="1:6" ht="18" customHeight="1">
      <c r="A1787" s="1002" t="s">
        <v>1976</v>
      </c>
      <c r="B1787" s="998" t="s">
        <v>46</v>
      </c>
      <c r="C1787" s="998" t="s">
        <v>1977</v>
      </c>
      <c r="D1787" s="241">
        <v>3</v>
      </c>
      <c r="F1787" s="237"/>
    </row>
    <row r="1788" spans="1:6" ht="18" customHeight="1">
      <c r="A1788" s="1002" t="s">
        <v>1978</v>
      </c>
      <c r="B1788" s="998" t="s">
        <v>46</v>
      </c>
      <c r="C1788" s="998" t="s">
        <v>1979</v>
      </c>
      <c r="D1788" s="241">
        <v>5</v>
      </c>
      <c r="F1788" s="237"/>
    </row>
    <row r="1789" spans="1:6" ht="18" customHeight="1">
      <c r="A1789" s="1002" t="s">
        <v>1980</v>
      </c>
      <c r="B1789" s="998" t="s">
        <v>46</v>
      </c>
      <c r="C1789" s="998" t="s">
        <v>1981</v>
      </c>
      <c r="D1789" s="241">
        <v>5</v>
      </c>
      <c r="F1789" s="237"/>
    </row>
    <row r="1790" spans="1:6" ht="18" customHeight="1">
      <c r="A1790" s="1002" t="s">
        <v>1982</v>
      </c>
      <c r="B1790" s="998" t="s">
        <v>46</v>
      </c>
      <c r="C1790" s="998" t="s">
        <v>1983</v>
      </c>
      <c r="D1790" s="241">
        <v>5</v>
      </c>
      <c r="F1790" s="237"/>
    </row>
    <row r="1791" spans="1:6" ht="18" customHeight="1">
      <c r="A1791" s="1002" t="s">
        <v>1984</v>
      </c>
      <c r="B1791" s="998" t="s">
        <v>46</v>
      </c>
      <c r="C1791" s="998" t="s">
        <v>1985</v>
      </c>
      <c r="D1791" s="241">
        <v>5</v>
      </c>
      <c r="F1791" s="237"/>
    </row>
    <row r="1792" spans="1:6" ht="18" customHeight="1">
      <c r="A1792" s="1002" t="s">
        <v>1986</v>
      </c>
      <c r="B1792" s="998" t="s">
        <v>46</v>
      </c>
      <c r="C1792" s="998" t="s">
        <v>1987</v>
      </c>
      <c r="D1792" s="241">
        <v>5</v>
      </c>
      <c r="F1792" s="237"/>
    </row>
    <row r="1793" spans="1:6" ht="18" customHeight="1">
      <c r="A1793" s="1002" t="s">
        <v>1988</v>
      </c>
      <c r="B1793" s="998" t="s">
        <v>46</v>
      </c>
      <c r="C1793" s="998" t="s">
        <v>1989</v>
      </c>
      <c r="D1793" s="241">
        <v>5</v>
      </c>
      <c r="F1793" s="237"/>
    </row>
    <row r="1794" spans="1:6" ht="18" customHeight="1">
      <c r="A1794" s="1002" t="s">
        <v>1990</v>
      </c>
      <c r="B1794" s="998" t="s">
        <v>46</v>
      </c>
      <c r="C1794" s="998" t="s">
        <v>380</v>
      </c>
      <c r="D1794" s="241">
        <v>5</v>
      </c>
      <c r="F1794" s="237"/>
    </row>
    <row r="1795" spans="1:6" ht="18" customHeight="1">
      <c r="A1795" s="1002" t="s">
        <v>1991</v>
      </c>
      <c r="B1795" s="998" t="s">
        <v>46</v>
      </c>
      <c r="C1795" s="998" t="s">
        <v>1992</v>
      </c>
      <c r="D1795" s="241">
        <v>5</v>
      </c>
      <c r="F1795" s="237"/>
    </row>
    <row r="1796" spans="1:6" ht="18" customHeight="1">
      <c r="A1796" s="1002" t="s">
        <v>1993</v>
      </c>
      <c r="B1796" s="998" t="s">
        <v>46</v>
      </c>
      <c r="C1796" s="998" t="s">
        <v>1994</v>
      </c>
      <c r="D1796" s="241">
        <v>5</v>
      </c>
      <c r="F1796" s="237"/>
    </row>
    <row r="1797" spans="1:6" ht="18" customHeight="1">
      <c r="A1797" s="1002" t="s">
        <v>1995</v>
      </c>
      <c r="B1797" s="998" t="s">
        <v>46</v>
      </c>
      <c r="C1797" s="998" t="s">
        <v>1996</v>
      </c>
      <c r="D1797" s="241">
        <v>5</v>
      </c>
      <c r="F1797" s="237"/>
    </row>
    <row r="1798" spans="1:6" ht="18" customHeight="1">
      <c r="A1798" s="1002" t="s">
        <v>1997</v>
      </c>
      <c r="B1798" s="998" t="s">
        <v>46</v>
      </c>
      <c r="C1798" s="998" t="s">
        <v>1998</v>
      </c>
      <c r="D1798" s="241">
        <v>5</v>
      </c>
      <c r="F1798" s="237"/>
    </row>
    <row r="1799" spans="1:6" ht="18" customHeight="1">
      <c r="A1799" s="1002" t="s">
        <v>1999</v>
      </c>
      <c r="B1799" s="998" t="s">
        <v>46</v>
      </c>
      <c r="C1799" s="998" t="s">
        <v>158</v>
      </c>
      <c r="D1799" s="241">
        <v>5</v>
      </c>
      <c r="F1799" s="237"/>
    </row>
    <row r="1800" spans="1:6" ht="18" customHeight="1">
      <c r="A1800" s="1002" t="s">
        <v>4874</v>
      </c>
      <c r="B1800" s="998" t="s">
        <v>46</v>
      </c>
      <c r="C1800" s="998" t="s">
        <v>6042</v>
      </c>
      <c r="D1800" s="241">
        <v>7</v>
      </c>
      <c r="F1800" s="237"/>
    </row>
    <row r="1801" spans="1:6" ht="18" customHeight="1">
      <c r="A1801" s="1002" t="s">
        <v>4875</v>
      </c>
      <c r="B1801" s="998" t="s">
        <v>46</v>
      </c>
      <c r="C1801" s="998" t="s">
        <v>7238</v>
      </c>
      <c r="D1801" s="241">
        <v>7</v>
      </c>
      <c r="F1801" s="237"/>
    </row>
    <row r="1802" spans="1:6" ht="18" customHeight="1">
      <c r="A1802" s="1002" t="s">
        <v>4876</v>
      </c>
      <c r="B1802" s="998" t="s">
        <v>46</v>
      </c>
      <c r="C1802" s="998" t="s">
        <v>6870</v>
      </c>
      <c r="D1802" s="241">
        <v>7</v>
      </c>
      <c r="F1802" s="237"/>
    </row>
    <row r="1803" spans="1:6" ht="18" customHeight="1">
      <c r="A1803" s="1008" t="s">
        <v>4877</v>
      </c>
      <c r="B1803" s="998" t="s">
        <v>46</v>
      </c>
      <c r="C1803" s="974" t="s">
        <v>4878</v>
      </c>
      <c r="D1803" s="976">
        <v>7</v>
      </c>
      <c r="F1803" s="237"/>
    </row>
    <row r="1804" spans="1:6" ht="18" customHeight="1">
      <c r="A1804" s="1008" t="s">
        <v>4879</v>
      </c>
      <c r="B1804" s="998" t="s">
        <v>46</v>
      </c>
      <c r="C1804" s="974" t="s">
        <v>4880</v>
      </c>
      <c r="D1804" s="976">
        <v>7</v>
      </c>
      <c r="F1804" s="237"/>
    </row>
    <row r="1805" spans="1:6" ht="18" customHeight="1">
      <c r="A1805" s="1008" t="s">
        <v>4881</v>
      </c>
      <c r="B1805" s="998" t="s">
        <v>46</v>
      </c>
      <c r="C1805" s="974" t="s">
        <v>4882</v>
      </c>
      <c r="D1805" s="976">
        <v>7</v>
      </c>
      <c r="F1805" s="237"/>
    </row>
    <row r="1806" spans="1:6" ht="18" customHeight="1">
      <c r="A1806" s="1008" t="s">
        <v>4883</v>
      </c>
      <c r="B1806" s="998" t="s">
        <v>46</v>
      </c>
      <c r="C1806" s="974" t="s">
        <v>6871</v>
      </c>
      <c r="D1806" s="976">
        <v>7</v>
      </c>
      <c r="F1806" s="237"/>
    </row>
    <row r="1807" spans="1:6" ht="18" customHeight="1">
      <c r="A1807" s="1008" t="s">
        <v>4884</v>
      </c>
      <c r="B1807" s="998" t="s">
        <v>46</v>
      </c>
      <c r="C1807" s="974" t="s">
        <v>4885</v>
      </c>
      <c r="D1807" s="976">
        <v>7</v>
      </c>
      <c r="F1807" s="237"/>
    </row>
    <row r="1808" spans="1:6" ht="18" customHeight="1">
      <c r="A1808" s="1008" t="s">
        <v>4886</v>
      </c>
      <c r="B1808" s="998" t="s">
        <v>46</v>
      </c>
      <c r="C1808" s="974" t="s">
        <v>6872</v>
      </c>
      <c r="D1808" s="976">
        <v>7</v>
      </c>
      <c r="F1808" s="237"/>
    </row>
    <row r="1809" spans="1:6" ht="18" customHeight="1">
      <c r="A1809" s="1008" t="s">
        <v>4887</v>
      </c>
      <c r="B1809" s="998" t="s">
        <v>46</v>
      </c>
      <c r="C1809" s="974" t="s">
        <v>6359</v>
      </c>
      <c r="D1809" s="976">
        <v>7</v>
      </c>
      <c r="F1809" s="237"/>
    </row>
    <row r="1810" spans="1:6" ht="18" customHeight="1">
      <c r="A1810" s="1008" t="s">
        <v>4888</v>
      </c>
      <c r="B1810" s="998" t="s">
        <v>46</v>
      </c>
      <c r="C1810" s="974" t="s">
        <v>4889</v>
      </c>
      <c r="D1810" s="976">
        <v>7</v>
      </c>
      <c r="F1810" s="237"/>
    </row>
    <row r="1811" spans="1:6" ht="18" customHeight="1">
      <c r="A1811" s="1008" t="s">
        <v>4890</v>
      </c>
      <c r="B1811" s="998" t="s">
        <v>46</v>
      </c>
      <c r="C1811" s="974" t="s">
        <v>4891</v>
      </c>
      <c r="D1811" s="976">
        <v>7</v>
      </c>
      <c r="F1811" s="237"/>
    </row>
    <row r="1812" spans="1:6" ht="18" customHeight="1">
      <c r="A1812" s="1008" t="s">
        <v>4892</v>
      </c>
      <c r="B1812" s="998" t="s">
        <v>46</v>
      </c>
      <c r="C1812" s="974" t="s">
        <v>4893</v>
      </c>
      <c r="D1812" s="976">
        <v>7</v>
      </c>
      <c r="F1812" s="237"/>
    </row>
    <row r="1813" spans="1:6" ht="18" customHeight="1">
      <c r="A1813" s="1008" t="s">
        <v>4894</v>
      </c>
      <c r="B1813" s="998" t="s">
        <v>46</v>
      </c>
      <c r="C1813" s="974" t="s">
        <v>4895</v>
      </c>
      <c r="D1813" s="976">
        <v>7</v>
      </c>
      <c r="F1813" s="237"/>
    </row>
    <row r="1814" spans="1:6" ht="18" customHeight="1">
      <c r="A1814" s="1008" t="s">
        <v>4896</v>
      </c>
      <c r="B1814" s="998" t="s">
        <v>46</v>
      </c>
      <c r="C1814" s="974" t="s">
        <v>4897</v>
      </c>
      <c r="D1814" s="976">
        <v>7</v>
      </c>
      <c r="F1814" s="237"/>
    </row>
    <row r="1815" spans="1:6" ht="18" customHeight="1">
      <c r="A1815" s="1008" t="s">
        <v>4898</v>
      </c>
      <c r="B1815" s="998" t="s">
        <v>46</v>
      </c>
      <c r="C1815" s="974" t="s">
        <v>4899</v>
      </c>
      <c r="D1815" s="976">
        <v>7</v>
      </c>
      <c r="F1815" s="237"/>
    </row>
    <row r="1816" spans="1:6" ht="18" customHeight="1">
      <c r="A1816" s="1008" t="s">
        <v>4900</v>
      </c>
      <c r="B1816" s="998" t="s">
        <v>46</v>
      </c>
      <c r="C1816" s="974" t="s">
        <v>6873</v>
      </c>
      <c r="D1816" s="976">
        <v>7</v>
      </c>
      <c r="F1816" s="237"/>
    </row>
    <row r="1817" spans="1:6" ht="18" customHeight="1">
      <c r="A1817" s="1008" t="s">
        <v>4901</v>
      </c>
      <c r="B1817" s="998" t="s">
        <v>46</v>
      </c>
      <c r="C1817" s="974" t="s">
        <v>4902</v>
      </c>
      <c r="D1817" s="976">
        <v>7</v>
      </c>
      <c r="F1817" s="237"/>
    </row>
    <row r="1818" spans="1:6" ht="18" customHeight="1">
      <c r="A1818" s="1008" t="s">
        <v>4903</v>
      </c>
      <c r="B1818" s="998" t="s">
        <v>46</v>
      </c>
      <c r="C1818" s="974" t="s">
        <v>4904</v>
      </c>
      <c r="D1818" s="976">
        <v>7</v>
      </c>
      <c r="F1818" s="237"/>
    </row>
    <row r="1819" spans="1:6" ht="18" customHeight="1">
      <c r="A1819" s="1008" t="s">
        <v>4905</v>
      </c>
      <c r="B1819" s="998" t="s">
        <v>46</v>
      </c>
      <c r="C1819" s="974" t="s">
        <v>6874</v>
      </c>
      <c r="D1819" s="976">
        <v>7</v>
      </c>
      <c r="F1819" s="237"/>
    </row>
    <row r="1820" spans="1:6" ht="18" customHeight="1">
      <c r="A1820" s="1008" t="s">
        <v>4906</v>
      </c>
      <c r="B1820" s="998" t="s">
        <v>46</v>
      </c>
      <c r="C1820" s="974" t="s">
        <v>4907</v>
      </c>
      <c r="D1820" s="976">
        <v>7</v>
      </c>
      <c r="F1820" s="237"/>
    </row>
    <row r="1821" spans="1:6" ht="18" customHeight="1">
      <c r="A1821" s="1008" t="s">
        <v>4908</v>
      </c>
      <c r="B1821" s="998" t="s">
        <v>46</v>
      </c>
      <c r="C1821" s="974" t="s">
        <v>4909</v>
      </c>
      <c r="D1821" s="976">
        <v>7</v>
      </c>
      <c r="F1821" s="237"/>
    </row>
    <row r="1822" spans="1:6" ht="18" customHeight="1">
      <c r="A1822" s="1008" t="s">
        <v>4910</v>
      </c>
      <c r="B1822" s="998" t="s">
        <v>46</v>
      </c>
      <c r="C1822" s="974" t="s">
        <v>4911</v>
      </c>
      <c r="D1822" s="976">
        <v>7</v>
      </c>
      <c r="F1822" s="237"/>
    </row>
    <row r="1823" spans="1:6" ht="18" customHeight="1">
      <c r="A1823" s="1008" t="s">
        <v>4912</v>
      </c>
      <c r="B1823" s="998" t="s">
        <v>46</v>
      </c>
      <c r="C1823" s="974" t="s">
        <v>4913</v>
      </c>
      <c r="D1823" s="976">
        <v>7</v>
      </c>
      <c r="F1823" s="237"/>
    </row>
    <row r="1824" spans="1:6" ht="18" customHeight="1">
      <c r="A1824" s="1008" t="s">
        <v>4914</v>
      </c>
      <c r="B1824" s="998" t="s">
        <v>46</v>
      </c>
      <c r="C1824" s="974" t="s">
        <v>6875</v>
      </c>
      <c r="D1824" s="976">
        <v>7</v>
      </c>
      <c r="F1824" s="237"/>
    </row>
    <row r="1825" spans="1:6" ht="18" customHeight="1">
      <c r="A1825" s="1008" t="s">
        <v>4915</v>
      </c>
      <c r="B1825" s="998" t="s">
        <v>46</v>
      </c>
      <c r="C1825" s="974" t="s">
        <v>4916</v>
      </c>
      <c r="D1825" s="976">
        <v>7</v>
      </c>
      <c r="F1825" s="237"/>
    </row>
    <row r="1826" spans="1:6" ht="18" customHeight="1">
      <c r="A1826" s="1008" t="s">
        <v>4917</v>
      </c>
      <c r="B1826" s="998" t="s">
        <v>46</v>
      </c>
      <c r="C1826" s="974" t="s">
        <v>4918</v>
      </c>
      <c r="D1826" s="976">
        <v>7</v>
      </c>
      <c r="F1826" s="237"/>
    </row>
    <row r="1827" spans="1:6" ht="18" customHeight="1">
      <c r="A1827" s="1008" t="s">
        <v>4919</v>
      </c>
      <c r="B1827" s="998" t="s">
        <v>46</v>
      </c>
      <c r="C1827" s="974" t="s">
        <v>4920</v>
      </c>
      <c r="D1827" s="976">
        <v>7</v>
      </c>
      <c r="F1827" s="237"/>
    </row>
    <row r="1828" spans="1:6" ht="18" customHeight="1">
      <c r="A1828" s="1008" t="s">
        <v>4921</v>
      </c>
      <c r="B1828" s="998" t="s">
        <v>46</v>
      </c>
      <c r="C1828" s="974" t="s">
        <v>6360</v>
      </c>
      <c r="D1828" s="976">
        <v>7</v>
      </c>
      <c r="F1828" s="237"/>
    </row>
    <row r="1829" spans="1:6" ht="18" customHeight="1">
      <c r="A1829" s="1008" t="s">
        <v>4922</v>
      </c>
      <c r="B1829" s="998" t="s">
        <v>46</v>
      </c>
      <c r="C1829" s="974" t="s">
        <v>6876</v>
      </c>
      <c r="D1829" s="976">
        <v>7</v>
      </c>
      <c r="F1829" s="237"/>
    </row>
    <row r="1830" spans="1:6" ht="18" customHeight="1">
      <c r="A1830" s="1008" t="s">
        <v>4923</v>
      </c>
      <c r="B1830" s="998" t="s">
        <v>46</v>
      </c>
      <c r="C1830" s="974" t="s">
        <v>6361</v>
      </c>
      <c r="D1830" s="976">
        <v>7</v>
      </c>
      <c r="F1830" s="237"/>
    </row>
    <row r="1831" spans="1:6" ht="18" customHeight="1">
      <c r="A1831" s="1008" t="s">
        <v>4924</v>
      </c>
      <c r="B1831" s="998" t="s">
        <v>46</v>
      </c>
      <c r="C1831" s="974" t="s">
        <v>4925</v>
      </c>
      <c r="D1831" s="976">
        <v>7</v>
      </c>
      <c r="F1831" s="237"/>
    </row>
    <row r="1832" spans="1:6" ht="18" customHeight="1">
      <c r="A1832" s="1008" t="s">
        <v>4926</v>
      </c>
      <c r="B1832" s="998" t="s">
        <v>46</v>
      </c>
      <c r="C1832" s="974" t="s">
        <v>4927</v>
      </c>
      <c r="D1832" s="976">
        <v>7</v>
      </c>
      <c r="F1832" s="237"/>
    </row>
    <row r="1833" spans="1:6" ht="18" customHeight="1">
      <c r="A1833" s="1008" t="s">
        <v>4928</v>
      </c>
      <c r="B1833" s="998" t="s">
        <v>46</v>
      </c>
      <c r="C1833" s="974" t="s">
        <v>4929</v>
      </c>
      <c r="D1833" s="976">
        <v>6</v>
      </c>
      <c r="F1833" s="237"/>
    </row>
    <row r="1834" spans="1:6" ht="18" customHeight="1">
      <c r="A1834" s="1008" t="s">
        <v>4930</v>
      </c>
      <c r="B1834" s="998" t="s">
        <v>46</v>
      </c>
      <c r="C1834" s="974" t="s">
        <v>6043</v>
      </c>
      <c r="D1834" s="976">
        <v>7</v>
      </c>
      <c r="F1834" s="237"/>
    </row>
    <row r="1835" spans="1:6" ht="18" customHeight="1">
      <c r="A1835" s="1008" t="s">
        <v>4931</v>
      </c>
      <c r="B1835" s="998" t="s">
        <v>46</v>
      </c>
      <c r="C1835" s="974" t="s">
        <v>4932</v>
      </c>
      <c r="D1835" s="976">
        <v>7</v>
      </c>
      <c r="F1835" s="237"/>
    </row>
    <row r="1836" spans="1:6" ht="18" customHeight="1">
      <c r="A1836" s="1008" t="s">
        <v>4933</v>
      </c>
      <c r="B1836" s="998" t="s">
        <v>46</v>
      </c>
      <c r="C1836" s="974" t="s">
        <v>6877</v>
      </c>
      <c r="D1836" s="976">
        <v>7</v>
      </c>
      <c r="F1836" s="237"/>
    </row>
    <row r="1837" spans="1:6" ht="18" customHeight="1">
      <c r="A1837" s="1008" t="s">
        <v>4934</v>
      </c>
      <c r="B1837" s="998" t="s">
        <v>46</v>
      </c>
      <c r="C1837" s="974" t="s">
        <v>4935</v>
      </c>
      <c r="D1837" s="976">
        <v>7</v>
      </c>
      <c r="F1837" s="237"/>
    </row>
    <row r="1838" spans="1:6" ht="18" customHeight="1">
      <c r="A1838" s="1008" t="s">
        <v>4936</v>
      </c>
      <c r="B1838" s="998" t="s">
        <v>46</v>
      </c>
      <c r="C1838" s="974" t="s">
        <v>4937</v>
      </c>
      <c r="D1838" s="976">
        <v>7</v>
      </c>
      <c r="F1838" s="237"/>
    </row>
    <row r="1839" spans="1:6" ht="18" customHeight="1">
      <c r="A1839" s="1008" t="s">
        <v>4938</v>
      </c>
      <c r="B1839" s="998" t="s">
        <v>46</v>
      </c>
      <c r="C1839" s="974" t="s">
        <v>6878</v>
      </c>
      <c r="D1839" s="976">
        <v>7</v>
      </c>
      <c r="F1839" s="237"/>
    </row>
    <row r="1840" spans="1:6" ht="18" customHeight="1">
      <c r="A1840" s="1008" t="s">
        <v>6044</v>
      </c>
      <c r="B1840" s="998" t="s">
        <v>46</v>
      </c>
      <c r="C1840" s="974" t="s">
        <v>6879</v>
      </c>
      <c r="D1840" s="976">
        <v>7</v>
      </c>
      <c r="F1840" s="237"/>
    </row>
    <row r="1841" spans="1:6" ht="18" customHeight="1">
      <c r="A1841" s="1008" t="s">
        <v>6045</v>
      </c>
      <c r="B1841" s="998" t="s">
        <v>46</v>
      </c>
      <c r="C1841" s="974" t="s">
        <v>6362</v>
      </c>
      <c r="D1841" s="976">
        <v>7</v>
      </c>
      <c r="F1841" s="237"/>
    </row>
    <row r="1842" spans="1:6" ht="18" customHeight="1">
      <c r="A1842" s="1008" t="s">
        <v>4939</v>
      </c>
      <c r="B1842" s="998" t="s">
        <v>46</v>
      </c>
      <c r="C1842" s="974" t="s">
        <v>6880</v>
      </c>
      <c r="D1842" s="976">
        <v>7</v>
      </c>
      <c r="F1842" s="237"/>
    </row>
    <row r="1843" spans="1:6" ht="18" customHeight="1">
      <c r="A1843" s="1008" t="s">
        <v>6363</v>
      </c>
      <c r="B1843" s="998" t="s">
        <v>46</v>
      </c>
      <c r="C1843" s="974" t="s">
        <v>6881</v>
      </c>
      <c r="D1843" s="976">
        <v>7</v>
      </c>
      <c r="F1843" s="237"/>
    </row>
    <row r="1844" spans="1:6" ht="18" customHeight="1">
      <c r="A1844" s="1008" t="s">
        <v>6364</v>
      </c>
      <c r="B1844" s="998" t="s">
        <v>46</v>
      </c>
      <c r="C1844" s="974" t="s">
        <v>6882</v>
      </c>
      <c r="D1844" s="976">
        <v>7</v>
      </c>
      <c r="F1844" s="237"/>
    </row>
    <row r="1845" spans="1:6" ht="18" customHeight="1">
      <c r="A1845" s="1008" t="s">
        <v>6365</v>
      </c>
      <c r="B1845" s="998" t="s">
        <v>46</v>
      </c>
      <c r="C1845" s="974" t="s">
        <v>6883</v>
      </c>
      <c r="D1845" s="976">
        <v>7</v>
      </c>
      <c r="F1845" s="237"/>
    </row>
    <row r="1846" spans="1:6" ht="18" customHeight="1">
      <c r="A1846" s="1008" t="s">
        <v>6366</v>
      </c>
      <c r="B1846" s="998" t="s">
        <v>46</v>
      </c>
      <c r="C1846" s="974" t="s">
        <v>6884</v>
      </c>
      <c r="D1846" s="976">
        <v>7</v>
      </c>
      <c r="F1846" s="237"/>
    </row>
    <row r="1847" spans="1:6" ht="18" customHeight="1">
      <c r="A1847" s="1008" t="s">
        <v>6545</v>
      </c>
      <c r="B1847" s="998" t="s">
        <v>46</v>
      </c>
      <c r="C1847" s="974" t="s">
        <v>6885</v>
      </c>
      <c r="D1847" s="976">
        <v>7</v>
      </c>
      <c r="F1847" s="237"/>
    </row>
    <row r="1848" spans="1:6" ht="18" customHeight="1">
      <c r="A1848" s="1008" t="s">
        <v>6645</v>
      </c>
      <c r="B1848" s="998" t="s">
        <v>46</v>
      </c>
      <c r="C1848" s="974" t="s">
        <v>6646</v>
      </c>
      <c r="D1848" s="976">
        <v>7</v>
      </c>
      <c r="F1848" s="237"/>
    </row>
    <row r="1849" spans="1:6" ht="18" customHeight="1">
      <c r="A1849" s="1007" t="s">
        <v>7169</v>
      </c>
      <c r="B1849" s="1007" t="s">
        <v>7181</v>
      </c>
      <c r="C1849" s="1007" t="s">
        <v>7175</v>
      </c>
      <c r="D1849" s="1007">
        <v>7</v>
      </c>
      <c r="F1849" s="237"/>
    </row>
    <row r="1850" spans="1:6" ht="18" customHeight="1">
      <c r="A1850" s="1006" t="s">
        <v>4940</v>
      </c>
      <c r="B1850" s="998" t="s">
        <v>47</v>
      </c>
      <c r="C1850" s="972" t="s">
        <v>7084</v>
      </c>
      <c r="D1850" s="976">
        <v>1</v>
      </c>
      <c r="F1850" s="237"/>
    </row>
    <row r="1851" spans="1:6" ht="18" customHeight="1">
      <c r="A1851" s="1006" t="s">
        <v>2000</v>
      </c>
      <c r="B1851" s="998" t="s">
        <v>47</v>
      </c>
      <c r="C1851" s="972" t="s">
        <v>2001</v>
      </c>
      <c r="D1851" s="976">
        <v>2</v>
      </c>
      <c r="F1851" s="237"/>
    </row>
    <row r="1852" spans="1:6" ht="18" customHeight="1">
      <c r="A1852" s="1006" t="s">
        <v>2002</v>
      </c>
      <c r="B1852" s="998" t="s">
        <v>47</v>
      </c>
      <c r="C1852" s="972" t="s">
        <v>2003</v>
      </c>
      <c r="D1852" s="976">
        <v>3</v>
      </c>
      <c r="F1852" s="237"/>
    </row>
    <row r="1853" spans="1:6" ht="18" customHeight="1">
      <c r="A1853" s="1000" t="s">
        <v>2004</v>
      </c>
      <c r="B1853" s="978" t="s">
        <v>47</v>
      </c>
      <c r="C1853" s="978" t="s">
        <v>2005</v>
      </c>
      <c r="D1853" s="241">
        <v>3</v>
      </c>
      <c r="F1853" s="237"/>
    </row>
    <row r="1854" spans="1:6" ht="18" customHeight="1">
      <c r="A1854" s="1002" t="s">
        <v>2006</v>
      </c>
      <c r="B1854" s="998" t="s">
        <v>47</v>
      </c>
      <c r="C1854" s="998" t="s">
        <v>2007</v>
      </c>
      <c r="D1854" s="241">
        <v>3</v>
      </c>
      <c r="F1854" s="237"/>
    </row>
    <row r="1855" spans="1:6" ht="18" customHeight="1">
      <c r="A1855" s="1002" t="s">
        <v>2008</v>
      </c>
      <c r="B1855" s="998" t="s">
        <v>47</v>
      </c>
      <c r="C1855" s="998" t="s">
        <v>2009</v>
      </c>
      <c r="D1855" s="241">
        <v>3</v>
      </c>
      <c r="F1855" s="237"/>
    </row>
    <row r="1856" spans="1:6" ht="18" customHeight="1">
      <c r="A1856" s="1002" t="s">
        <v>2010</v>
      </c>
      <c r="B1856" s="998" t="s">
        <v>47</v>
      </c>
      <c r="C1856" s="998" t="s">
        <v>2011</v>
      </c>
      <c r="D1856" s="241">
        <v>3</v>
      </c>
      <c r="F1856" s="237"/>
    </row>
    <row r="1857" spans="1:6" ht="18" customHeight="1">
      <c r="A1857" s="1002" t="s">
        <v>2012</v>
      </c>
      <c r="B1857" s="998" t="s">
        <v>47</v>
      </c>
      <c r="C1857" s="998" t="s">
        <v>2013</v>
      </c>
      <c r="D1857" s="241">
        <v>3</v>
      </c>
      <c r="F1857" s="237"/>
    </row>
    <row r="1858" spans="1:6" ht="18" customHeight="1">
      <c r="A1858" s="1002" t="s">
        <v>2014</v>
      </c>
      <c r="B1858" s="998" t="s">
        <v>47</v>
      </c>
      <c r="C1858" s="998" t="s">
        <v>2015</v>
      </c>
      <c r="D1858" s="241">
        <v>3</v>
      </c>
      <c r="F1858" s="237"/>
    </row>
    <row r="1859" spans="1:6" ht="18" customHeight="1">
      <c r="A1859" s="1002" t="s">
        <v>2016</v>
      </c>
      <c r="B1859" s="998" t="s">
        <v>47</v>
      </c>
      <c r="C1859" s="998" t="s">
        <v>2017</v>
      </c>
      <c r="D1859" s="241">
        <v>3</v>
      </c>
      <c r="F1859" s="237"/>
    </row>
    <row r="1860" spans="1:6" ht="18" customHeight="1">
      <c r="A1860" s="1002" t="s">
        <v>2018</v>
      </c>
      <c r="B1860" s="998" t="s">
        <v>47</v>
      </c>
      <c r="C1860" s="998" t="s">
        <v>2019</v>
      </c>
      <c r="D1860" s="241">
        <v>3</v>
      </c>
      <c r="F1860" s="237"/>
    </row>
    <row r="1861" spans="1:6" ht="18" customHeight="1">
      <c r="A1861" s="1002" t="s">
        <v>2020</v>
      </c>
      <c r="B1861" s="998" t="s">
        <v>47</v>
      </c>
      <c r="C1861" s="998" t="s">
        <v>2021</v>
      </c>
      <c r="D1861" s="241">
        <v>3</v>
      </c>
      <c r="F1861" s="237"/>
    </row>
    <row r="1862" spans="1:6" ht="18" customHeight="1">
      <c r="A1862" s="1002" t="s">
        <v>2022</v>
      </c>
      <c r="B1862" s="998" t="s">
        <v>47</v>
      </c>
      <c r="C1862" s="998" t="s">
        <v>2023</v>
      </c>
      <c r="D1862" s="241">
        <v>3</v>
      </c>
      <c r="F1862" s="237"/>
    </row>
    <row r="1863" spans="1:6" ht="18" customHeight="1">
      <c r="A1863" s="1002" t="s">
        <v>2024</v>
      </c>
      <c r="B1863" s="998" t="s">
        <v>47</v>
      </c>
      <c r="C1863" s="998" t="s">
        <v>2025</v>
      </c>
      <c r="D1863" s="241">
        <v>3</v>
      </c>
      <c r="F1863" s="237"/>
    </row>
    <row r="1864" spans="1:6" ht="18" customHeight="1">
      <c r="A1864" s="1002" t="s">
        <v>2026</v>
      </c>
      <c r="B1864" s="998" t="s">
        <v>47</v>
      </c>
      <c r="C1864" s="998" t="s">
        <v>2027</v>
      </c>
      <c r="D1864" s="241">
        <v>3</v>
      </c>
      <c r="F1864" s="237"/>
    </row>
    <row r="1865" spans="1:6" ht="18" customHeight="1">
      <c r="A1865" s="1002" t="s">
        <v>2028</v>
      </c>
      <c r="B1865" s="998" t="s">
        <v>47</v>
      </c>
      <c r="C1865" s="998" t="s">
        <v>2029</v>
      </c>
      <c r="D1865" s="241">
        <v>3</v>
      </c>
      <c r="F1865" s="237"/>
    </row>
    <row r="1866" spans="1:6" ht="18" customHeight="1">
      <c r="A1866" s="1002" t="s">
        <v>2030</v>
      </c>
      <c r="B1866" s="998" t="s">
        <v>47</v>
      </c>
      <c r="C1866" s="998" t="s">
        <v>2031</v>
      </c>
      <c r="D1866" s="241">
        <v>3</v>
      </c>
      <c r="F1866" s="237"/>
    </row>
    <row r="1867" spans="1:6" ht="18" customHeight="1">
      <c r="A1867" s="1002" t="s">
        <v>2032</v>
      </c>
      <c r="B1867" s="998" t="s">
        <v>47</v>
      </c>
      <c r="C1867" s="998" t="s">
        <v>2033</v>
      </c>
      <c r="D1867" s="241">
        <v>3</v>
      </c>
      <c r="F1867" s="237"/>
    </row>
    <row r="1868" spans="1:6" ht="18" customHeight="1">
      <c r="A1868" s="1002" t="s">
        <v>2034</v>
      </c>
      <c r="B1868" s="998" t="s">
        <v>47</v>
      </c>
      <c r="C1868" s="998" t="s">
        <v>2035</v>
      </c>
      <c r="D1868" s="241">
        <v>3</v>
      </c>
      <c r="F1868" s="237"/>
    </row>
    <row r="1869" spans="1:6" ht="18" customHeight="1">
      <c r="A1869" s="1002" t="s">
        <v>2036</v>
      </c>
      <c r="B1869" s="998" t="s">
        <v>47</v>
      </c>
      <c r="C1869" s="998" t="s">
        <v>2037</v>
      </c>
      <c r="D1869" s="241">
        <v>3</v>
      </c>
      <c r="F1869" s="237"/>
    </row>
    <row r="1870" spans="1:6" ht="18" customHeight="1">
      <c r="A1870" s="1002" t="s">
        <v>2038</v>
      </c>
      <c r="B1870" s="998" t="s">
        <v>47</v>
      </c>
      <c r="C1870" s="998" t="s">
        <v>2039</v>
      </c>
      <c r="D1870" s="241">
        <v>3</v>
      </c>
      <c r="F1870" s="237"/>
    </row>
    <row r="1871" spans="1:6" ht="18" customHeight="1">
      <c r="A1871" s="1002" t="s">
        <v>2040</v>
      </c>
      <c r="B1871" s="998" t="s">
        <v>47</v>
      </c>
      <c r="C1871" s="998" t="s">
        <v>2041</v>
      </c>
      <c r="D1871" s="241">
        <v>3</v>
      </c>
      <c r="F1871" s="237"/>
    </row>
    <row r="1872" spans="1:6" ht="18" customHeight="1">
      <c r="A1872" s="1002" t="s">
        <v>2042</v>
      </c>
      <c r="B1872" s="998" t="s">
        <v>47</v>
      </c>
      <c r="C1872" s="998" t="s">
        <v>2043</v>
      </c>
      <c r="D1872" s="241">
        <v>3</v>
      </c>
      <c r="F1872" s="237"/>
    </row>
    <row r="1873" spans="1:6" ht="18" customHeight="1">
      <c r="A1873" s="1002" t="s">
        <v>2044</v>
      </c>
      <c r="B1873" s="998" t="s">
        <v>47</v>
      </c>
      <c r="C1873" s="998" t="s">
        <v>2045</v>
      </c>
      <c r="D1873" s="241">
        <v>3</v>
      </c>
      <c r="F1873" s="237"/>
    </row>
    <row r="1874" spans="1:6" ht="18" customHeight="1">
      <c r="A1874" s="1002" t="s">
        <v>2046</v>
      </c>
      <c r="B1874" s="998" t="s">
        <v>47</v>
      </c>
      <c r="C1874" s="998" t="s">
        <v>2047</v>
      </c>
      <c r="D1874" s="241">
        <v>3</v>
      </c>
      <c r="F1874" s="237"/>
    </row>
    <row r="1875" spans="1:6" ht="18" customHeight="1">
      <c r="A1875" s="1002" t="s">
        <v>2048</v>
      </c>
      <c r="B1875" s="998" t="s">
        <v>47</v>
      </c>
      <c r="C1875" s="998" t="s">
        <v>2049</v>
      </c>
      <c r="D1875" s="241">
        <v>3</v>
      </c>
      <c r="F1875" s="237"/>
    </row>
    <row r="1876" spans="1:6" ht="18" customHeight="1">
      <c r="A1876" s="1002" t="s">
        <v>2050</v>
      </c>
      <c r="B1876" s="998" t="s">
        <v>47</v>
      </c>
      <c r="C1876" s="998" t="s">
        <v>2051</v>
      </c>
      <c r="D1876" s="241">
        <v>3</v>
      </c>
      <c r="F1876" s="237"/>
    </row>
    <row r="1877" spans="1:6" ht="18" customHeight="1">
      <c r="A1877" s="1002" t="s">
        <v>2052</v>
      </c>
      <c r="B1877" s="998" t="s">
        <v>47</v>
      </c>
      <c r="C1877" s="998" t="s">
        <v>2053</v>
      </c>
      <c r="D1877" s="241">
        <v>3</v>
      </c>
      <c r="F1877" s="237"/>
    </row>
    <row r="1878" spans="1:6" ht="18" customHeight="1">
      <c r="A1878" s="1002" t="s">
        <v>2054</v>
      </c>
      <c r="B1878" s="998" t="s">
        <v>47</v>
      </c>
      <c r="C1878" s="998" t="s">
        <v>2055</v>
      </c>
      <c r="D1878" s="241">
        <v>3</v>
      </c>
      <c r="F1878" s="237"/>
    </row>
    <row r="1879" spans="1:6" ht="18" customHeight="1">
      <c r="A1879" s="1002" t="s">
        <v>2056</v>
      </c>
      <c r="B1879" s="998" t="s">
        <v>47</v>
      </c>
      <c r="C1879" s="998" t="s">
        <v>2057</v>
      </c>
      <c r="D1879" s="241">
        <v>3</v>
      </c>
      <c r="F1879" s="237"/>
    </row>
    <row r="1880" spans="1:6" ht="18" customHeight="1">
      <c r="A1880" s="1002" t="s">
        <v>2058</v>
      </c>
      <c r="B1880" s="998" t="s">
        <v>47</v>
      </c>
      <c r="C1880" s="998" t="s">
        <v>2059</v>
      </c>
      <c r="D1880" s="241">
        <v>3</v>
      </c>
      <c r="F1880" s="237"/>
    </row>
    <row r="1881" spans="1:6" ht="18" customHeight="1">
      <c r="A1881" s="1002" t="s">
        <v>2060</v>
      </c>
      <c r="B1881" s="998" t="s">
        <v>47</v>
      </c>
      <c r="C1881" s="998" t="s">
        <v>2061</v>
      </c>
      <c r="D1881" s="241">
        <v>3</v>
      </c>
      <c r="F1881" s="237"/>
    </row>
    <row r="1882" spans="1:6" ht="18" customHeight="1">
      <c r="A1882" s="1002" t="s">
        <v>2062</v>
      </c>
      <c r="B1882" s="998" t="s">
        <v>47</v>
      </c>
      <c r="C1882" s="998" t="s">
        <v>2063</v>
      </c>
      <c r="D1882" s="241">
        <v>3</v>
      </c>
      <c r="F1882" s="237"/>
    </row>
    <row r="1883" spans="1:6" ht="18" customHeight="1">
      <c r="A1883" s="1002" t="s">
        <v>2064</v>
      </c>
      <c r="B1883" s="998" t="s">
        <v>47</v>
      </c>
      <c r="C1883" s="998" t="s">
        <v>2065</v>
      </c>
      <c r="D1883" s="241">
        <v>3</v>
      </c>
      <c r="F1883" s="237"/>
    </row>
    <row r="1884" spans="1:6" ht="18" customHeight="1">
      <c r="A1884" s="1002" t="s">
        <v>2066</v>
      </c>
      <c r="B1884" s="998" t="s">
        <v>47</v>
      </c>
      <c r="C1884" s="998" t="s">
        <v>2067</v>
      </c>
      <c r="D1884" s="241">
        <v>3</v>
      </c>
      <c r="F1884" s="237"/>
    </row>
    <row r="1885" spans="1:6" ht="18" customHeight="1">
      <c r="A1885" s="1002" t="s">
        <v>2068</v>
      </c>
      <c r="B1885" s="998" t="s">
        <v>47</v>
      </c>
      <c r="C1885" s="998" t="s">
        <v>2069</v>
      </c>
      <c r="D1885" s="241">
        <v>3</v>
      </c>
      <c r="F1885" s="237"/>
    </row>
    <row r="1886" spans="1:6" ht="18" customHeight="1">
      <c r="A1886" s="1002" t="s">
        <v>6046</v>
      </c>
      <c r="B1886" s="998" t="s">
        <v>47</v>
      </c>
      <c r="C1886" s="998" t="s">
        <v>6518</v>
      </c>
      <c r="D1886" s="241">
        <v>3</v>
      </c>
      <c r="F1886" s="237"/>
    </row>
    <row r="1887" spans="1:6" ht="18" customHeight="1">
      <c r="A1887" s="1002" t="s">
        <v>6047</v>
      </c>
      <c r="B1887" s="998" t="s">
        <v>47</v>
      </c>
      <c r="C1887" s="998" t="s">
        <v>6519</v>
      </c>
      <c r="D1887" s="241">
        <v>3</v>
      </c>
      <c r="F1887" s="237"/>
    </row>
    <row r="1888" spans="1:6" ht="18" customHeight="1">
      <c r="A1888" s="1002" t="s">
        <v>6367</v>
      </c>
      <c r="B1888" s="998" t="s">
        <v>47</v>
      </c>
      <c r="C1888" s="998" t="s">
        <v>6520</v>
      </c>
      <c r="D1888" s="241">
        <v>3</v>
      </c>
      <c r="F1888" s="237"/>
    </row>
    <row r="1889" spans="1:6" ht="18" customHeight="1">
      <c r="A1889" s="1002" t="s">
        <v>2070</v>
      </c>
      <c r="B1889" s="998" t="s">
        <v>47</v>
      </c>
      <c r="C1889" s="998" t="s">
        <v>2071</v>
      </c>
      <c r="D1889" s="241">
        <v>5</v>
      </c>
      <c r="F1889" s="237"/>
    </row>
    <row r="1890" spans="1:6" ht="18" customHeight="1">
      <c r="A1890" s="1002" t="s">
        <v>2072</v>
      </c>
      <c r="B1890" s="998" t="s">
        <v>47</v>
      </c>
      <c r="C1890" s="998" t="s">
        <v>2073</v>
      </c>
      <c r="D1890" s="241">
        <v>5</v>
      </c>
      <c r="F1890" s="237"/>
    </row>
    <row r="1891" spans="1:6" ht="18" customHeight="1">
      <c r="A1891" s="1002" t="s">
        <v>2074</v>
      </c>
      <c r="B1891" s="998" t="s">
        <v>47</v>
      </c>
      <c r="C1891" s="998" t="s">
        <v>2075</v>
      </c>
      <c r="D1891" s="241">
        <v>5</v>
      </c>
      <c r="F1891" s="237"/>
    </row>
    <row r="1892" spans="1:6" ht="18" customHeight="1">
      <c r="A1892" s="1002" t="s">
        <v>2076</v>
      </c>
      <c r="B1892" s="998" t="s">
        <v>47</v>
      </c>
      <c r="C1892" s="998" t="s">
        <v>2077</v>
      </c>
      <c r="D1892" s="241">
        <v>5</v>
      </c>
      <c r="F1892" s="237"/>
    </row>
    <row r="1893" spans="1:6" ht="18" customHeight="1">
      <c r="A1893" s="1002" t="s">
        <v>2078</v>
      </c>
      <c r="B1893" s="998" t="s">
        <v>47</v>
      </c>
      <c r="C1893" s="998" t="s">
        <v>2079</v>
      </c>
      <c r="D1893" s="241">
        <v>5</v>
      </c>
      <c r="F1893" s="237"/>
    </row>
    <row r="1894" spans="1:6" ht="18" customHeight="1">
      <c r="A1894" s="1002" t="s">
        <v>2080</v>
      </c>
      <c r="B1894" s="998" t="s">
        <v>47</v>
      </c>
      <c r="C1894" s="998" t="s">
        <v>2081</v>
      </c>
      <c r="D1894" s="241">
        <v>5</v>
      </c>
      <c r="F1894" s="237"/>
    </row>
    <row r="1895" spans="1:6" ht="18" customHeight="1">
      <c r="A1895" s="1002" t="s">
        <v>2082</v>
      </c>
      <c r="B1895" s="998" t="s">
        <v>47</v>
      </c>
      <c r="C1895" s="998" t="s">
        <v>2083</v>
      </c>
      <c r="D1895" s="241">
        <v>5</v>
      </c>
      <c r="F1895" s="237"/>
    </row>
    <row r="1896" spans="1:6" ht="18" customHeight="1">
      <c r="A1896" s="1002" t="s">
        <v>2084</v>
      </c>
      <c r="B1896" s="998" t="s">
        <v>47</v>
      </c>
      <c r="C1896" s="998" t="s">
        <v>2085</v>
      </c>
      <c r="D1896" s="241">
        <v>5</v>
      </c>
      <c r="F1896" s="237"/>
    </row>
    <row r="1897" spans="1:6" ht="18" customHeight="1">
      <c r="A1897" s="1002" t="s">
        <v>2086</v>
      </c>
      <c r="B1897" s="998" t="s">
        <v>47</v>
      </c>
      <c r="C1897" s="998" t="s">
        <v>2087</v>
      </c>
      <c r="D1897" s="241">
        <v>5</v>
      </c>
      <c r="F1897" s="237"/>
    </row>
    <row r="1898" spans="1:6" ht="18" customHeight="1">
      <c r="A1898" s="1002" t="s">
        <v>2088</v>
      </c>
      <c r="B1898" s="998" t="s">
        <v>47</v>
      </c>
      <c r="C1898" s="998" t="s">
        <v>2089</v>
      </c>
      <c r="D1898" s="241">
        <v>5</v>
      </c>
      <c r="F1898" s="237"/>
    </row>
    <row r="1899" spans="1:6" ht="18" customHeight="1">
      <c r="A1899" s="1002" t="s">
        <v>2090</v>
      </c>
      <c r="B1899" s="998" t="s">
        <v>47</v>
      </c>
      <c r="C1899" s="998" t="s">
        <v>1645</v>
      </c>
      <c r="D1899" s="241">
        <v>5</v>
      </c>
      <c r="F1899" s="237"/>
    </row>
    <row r="1900" spans="1:6" ht="18" customHeight="1">
      <c r="A1900" s="1002" t="s">
        <v>2091</v>
      </c>
      <c r="B1900" s="998" t="s">
        <v>47</v>
      </c>
      <c r="C1900" s="998" t="s">
        <v>2092</v>
      </c>
      <c r="D1900" s="241">
        <v>5</v>
      </c>
      <c r="F1900" s="237"/>
    </row>
    <row r="1901" spans="1:6" ht="18" customHeight="1">
      <c r="A1901" s="1002" t="s">
        <v>2093</v>
      </c>
      <c r="B1901" s="998" t="s">
        <v>47</v>
      </c>
      <c r="C1901" s="998" t="s">
        <v>2094</v>
      </c>
      <c r="D1901" s="241">
        <v>5</v>
      </c>
      <c r="F1901" s="237"/>
    </row>
    <row r="1902" spans="1:6" ht="18" customHeight="1">
      <c r="A1902" s="1002" t="s">
        <v>2095</v>
      </c>
      <c r="B1902" s="998" t="s">
        <v>47</v>
      </c>
      <c r="C1902" s="998" t="s">
        <v>2096</v>
      </c>
      <c r="D1902" s="241">
        <v>5</v>
      </c>
      <c r="F1902" s="237"/>
    </row>
    <row r="1903" spans="1:6" ht="18" customHeight="1">
      <c r="A1903" s="1002" t="s">
        <v>2097</v>
      </c>
      <c r="B1903" s="998" t="s">
        <v>47</v>
      </c>
      <c r="C1903" s="998" t="s">
        <v>2098</v>
      </c>
      <c r="D1903" s="241">
        <v>5</v>
      </c>
      <c r="F1903" s="237"/>
    </row>
    <row r="1904" spans="1:6" ht="18" customHeight="1">
      <c r="A1904" s="1002" t="s">
        <v>2099</v>
      </c>
      <c r="B1904" s="998" t="s">
        <v>47</v>
      </c>
      <c r="C1904" s="998" t="s">
        <v>2100</v>
      </c>
      <c r="D1904" s="241">
        <v>5</v>
      </c>
      <c r="F1904" s="237"/>
    </row>
    <row r="1905" spans="1:6" ht="18" customHeight="1">
      <c r="A1905" s="1002" t="s">
        <v>4941</v>
      </c>
      <c r="B1905" s="998" t="s">
        <v>47</v>
      </c>
      <c r="C1905" s="998" t="s">
        <v>4942</v>
      </c>
      <c r="D1905" s="241">
        <v>6</v>
      </c>
      <c r="F1905" s="237"/>
    </row>
    <row r="1906" spans="1:6" ht="18" customHeight="1">
      <c r="A1906" s="1002" t="s">
        <v>4943</v>
      </c>
      <c r="B1906" s="998" t="s">
        <v>47</v>
      </c>
      <c r="C1906" s="998" t="s">
        <v>4944</v>
      </c>
      <c r="D1906" s="241">
        <v>6</v>
      </c>
      <c r="F1906" s="237"/>
    </row>
    <row r="1907" spans="1:6" ht="18" customHeight="1">
      <c r="A1907" s="1002" t="s">
        <v>4945</v>
      </c>
      <c r="B1907" s="998" t="s">
        <v>47</v>
      </c>
      <c r="C1907" s="998" t="s">
        <v>4946</v>
      </c>
      <c r="D1907" s="241">
        <v>6</v>
      </c>
      <c r="F1907" s="237"/>
    </row>
    <row r="1908" spans="1:6" ht="18" customHeight="1">
      <c r="A1908" s="1002" t="s">
        <v>4947</v>
      </c>
      <c r="B1908" s="998" t="s">
        <v>47</v>
      </c>
      <c r="C1908" s="998" t="s">
        <v>4948</v>
      </c>
      <c r="D1908" s="241">
        <v>7</v>
      </c>
      <c r="F1908" s="237"/>
    </row>
    <row r="1909" spans="1:6" ht="18" customHeight="1">
      <c r="A1909" s="1002" t="s">
        <v>6048</v>
      </c>
      <c r="B1909" s="998" t="s">
        <v>47</v>
      </c>
      <c r="C1909" s="998" t="s">
        <v>6049</v>
      </c>
      <c r="D1909" s="241">
        <v>7</v>
      </c>
      <c r="F1909" s="237"/>
    </row>
    <row r="1910" spans="1:6" ht="18" customHeight="1">
      <c r="A1910" s="1008" t="s">
        <v>4949</v>
      </c>
      <c r="B1910" s="998" t="s">
        <v>47</v>
      </c>
      <c r="C1910" s="974" t="s">
        <v>4950</v>
      </c>
      <c r="D1910" s="976">
        <v>7</v>
      </c>
      <c r="F1910" s="237"/>
    </row>
    <row r="1911" spans="1:6" ht="18" customHeight="1">
      <c r="A1911" s="1008" t="s">
        <v>6050</v>
      </c>
      <c r="B1911" s="998" t="s">
        <v>47</v>
      </c>
      <c r="C1911" s="974" t="s">
        <v>6886</v>
      </c>
      <c r="D1911" s="976">
        <v>7</v>
      </c>
      <c r="F1911" s="237"/>
    </row>
    <row r="1912" spans="1:6" ht="18" customHeight="1">
      <c r="A1912" s="1008" t="s">
        <v>4951</v>
      </c>
      <c r="B1912" s="998" t="s">
        <v>47</v>
      </c>
      <c r="C1912" s="974" t="s">
        <v>4952</v>
      </c>
      <c r="D1912" s="976">
        <v>7</v>
      </c>
      <c r="F1912" s="237"/>
    </row>
    <row r="1913" spans="1:6" ht="18" customHeight="1">
      <c r="A1913" s="1008" t="s">
        <v>4953</v>
      </c>
      <c r="B1913" s="998" t="s">
        <v>47</v>
      </c>
      <c r="C1913" s="974" t="s">
        <v>4954</v>
      </c>
      <c r="D1913" s="976">
        <v>7</v>
      </c>
      <c r="F1913" s="237"/>
    </row>
    <row r="1914" spans="1:6" ht="18" customHeight="1">
      <c r="A1914" s="1008" t="s">
        <v>4955</v>
      </c>
      <c r="B1914" s="998" t="s">
        <v>47</v>
      </c>
      <c r="C1914" s="974" t="s">
        <v>4956</v>
      </c>
      <c r="D1914" s="976">
        <v>7</v>
      </c>
      <c r="F1914" s="237"/>
    </row>
    <row r="1915" spans="1:6" ht="18" customHeight="1">
      <c r="A1915" s="1008" t="s">
        <v>4957</v>
      </c>
      <c r="B1915" s="998" t="s">
        <v>47</v>
      </c>
      <c r="C1915" s="974" t="s">
        <v>4958</v>
      </c>
      <c r="D1915" s="976">
        <v>7</v>
      </c>
      <c r="F1915" s="237"/>
    </row>
    <row r="1916" spans="1:6" ht="18" customHeight="1">
      <c r="A1916" s="1008" t="s">
        <v>4959</v>
      </c>
      <c r="B1916" s="998" t="s">
        <v>47</v>
      </c>
      <c r="C1916" s="974" t="s">
        <v>4960</v>
      </c>
      <c r="D1916" s="976">
        <v>7</v>
      </c>
      <c r="F1916" s="237"/>
    </row>
    <row r="1917" spans="1:6" ht="18" customHeight="1">
      <c r="A1917" s="1008" t="s">
        <v>4961</v>
      </c>
      <c r="B1917" s="998" t="s">
        <v>47</v>
      </c>
      <c r="C1917" s="974" t="s">
        <v>4962</v>
      </c>
      <c r="D1917" s="976">
        <v>7</v>
      </c>
      <c r="F1917" s="237"/>
    </row>
    <row r="1918" spans="1:6" ht="18" customHeight="1">
      <c r="A1918" s="1008" t="s">
        <v>4963</v>
      </c>
      <c r="B1918" s="998" t="s">
        <v>47</v>
      </c>
      <c r="C1918" s="974" t="s">
        <v>4964</v>
      </c>
      <c r="D1918" s="976">
        <v>7</v>
      </c>
      <c r="F1918" s="237"/>
    </row>
    <row r="1919" spans="1:6" ht="18" customHeight="1">
      <c r="A1919" s="1008" t="s">
        <v>4965</v>
      </c>
      <c r="B1919" s="998" t="s">
        <v>47</v>
      </c>
      <c r="C1919" s="974" t="s">
        <v>6887</v>
      </c>
      <c r="D1919" s="976">
        <v>7</v>
      </c>
      <c r="F1919" s="237"/>
    </row>
    <row r="1920" spans="1:6" ht="18" customHeight="1">
      <c r="A1920" s="1008" t="s">
        <v>4966</v>
      </c>
      <c r="B1920" s="998" t="s">
        <v>47</v>
      </c>
      <c r="C1920" s="974" t="s">
        <v>4967</v>
      </c>
      <c r="D1920" s="976">
        <v>7</v>
      </c>
      <c r="F1920" s="237"/>
    </row>
    <row r="1921" spans="1:6" ht="18" customHeight="1">
      <c r="A1921" s="1008" t="s">
        <v>4968</v>
      </c>
      <c r="B1921" s="998" t="s">
        <v>47</v>
      </c>
      <c r="C1921" s="974" t="s">
        <v>6888</v>
      </c>
      <c r="D1921" s="976">
        <v>7</v>
      </c>
      <c r="F1921" s="237"/>
    </row>
    <row r="1922" spans="1:6" ht="18" customHeight="1">
      <c r="A1922" s="1008" t="s">
        <v>4969</v>
      </c>
      <c r="B1922" s="998" t="s">
        <v>47</v>
      </c>
      <c r="C1922" s="974" t="s">
        <v>4970</v>
      </c>
      <c r="D1922" s="976">
        <v>7</v>
      </c>
      <c r="F1922" s="237"/>
    </row>
    <row r="1923" spans="1:6" ht="18" customHeight="1">
      <c r="A1923" s="1008" t="s">
        <v>4971</v>
      </c>
      <c r="B1923" s="998" t="s">
        <v>47</v>
      </c>
      <c r="C1923" s="974" t="s">
        <v>4972</v>
      </c>
      <c r="D1923" s="976">
        <v>7</v>
      </c>
      <c r="F1923" s="237"/>
    </row>
    <row r="1924" spans="1:6" ht="18" customHeight="1">
      <c r="A1924" s="1008" t="s">
        <v>4973</v>
      </c>
      <c r="B1924" s="998" t="s">
        <v>47</v>
      </c>
      <c r="C1924" s="974" t="s">
        <v>4974</v>
      </c>
      <c r="D1924" s="976">
        <v>7</v>
      </c>
      <c r="F1924" s="237"/>
    </row>
    <row r="1925" spans="1:6" ht="18" customHeight="1">
      <c r="A1925" s="1008" t="s">
        <v>4975</v>
      </c>
      <c r="B1925" s="998" t="s">
        <v>47</v>
      </c>
      <c r="C1925" s="974" t="s">
        <v>4976</v>
      </c>
      <c r="D1925" s="976">
        <v>7</v>
      </c>
      <c r="F1925" s="237"/>
    </row>
    <row r="1926" spans="1:6" ht="18" customHeight="1">
      <c r="A1926" s="1008" t="s">
        <v>4977</v>
      </c>
      <c r="B1926" s="998" t="s">
        <v>47</v>
      </c>
      <c r="C1926" s="974" t="s">
        <v>6889</v>
      </c>
      <c r="D1926" s="976">
        <v>7</v>
      </c>
      <c r="F1926" s="237"/>
    </row>
    <row r="1927" spans="1:6" ht="18" customHeight="1">
      <c r="A1927" s="1008" t="s">
        <v>4978</v>
      </c>
      <c r="B1927" s="998" t="s">
        <v>47</v>
      </c>
      <c r="C1927" s="974" t="s">
        <v>4979</v>
      </c>
      <c r="D1927" s="976">
        <v>7</v>
      </c>
      <c r="F1927" s="237"/>
    </row>
    <row r="1928" spans="1:6" ht="18" customHeight="1">
      <c r="A1928" s="1008" t="s">
        <v>4980</v>
      </c>
      <c r="B1928" s="998" t="s">
        <v>47</v>
      </c>
      <c r="C1928" s="974" t="s">
        <v>6368</v>
      </c>
      <c r="D1928" s="976">
        <v>7</v>
      </c>
      <c r="F1928" s="237"/>
    </row>
    <row r="1929" spans="1:6" ht="18" customHeight="1">
      <c r="A1929" s="1008" t="s">
        <v>6051</v>
      </c>
      <c r="B1929" s="998" t="s">
        <v>47</v>
      </c>
      <c r="C1929" s="974" t="s">
        <v>6052</v>
      </c>
      <c r="D1929" s="976">
        <v>7</v>
      </c>
      <c r="F1929" s="237"/>
    </row>
    <row r="1930" spans="1:6" ht="18" customHeight="1">
      <c r="A1930" s="1008" t="s">
        <v>4981</v>
      </c>
      <c r="B1930" s="998" t="s">
        <v>47</v>
      </c>
      <c r="C1930" s="974" t="s">
        <v>4982</v>
      </c>
      <c r="D1930" s="976">
        <v>7</v>
      </c>
      <c r="F1930" s="237"/>
    </row>
    <row r="1931" spans="1:6" ht="18" customHeight="1">
      <c r="A1931" s="1008" t="s">
        <v>4983</v>
      </c>
      <c r="B1931" s="998" t="s">
        <v>47</v>
      </c>
      <c r="C1931" s="974" t="s">
        <v>6053</v>
      </c>
      <c r="D1931" s="976">
        <v>7</v>
      </c>
      <c r="F1931" s="237"/>
    </row>
    <row r="1932" spans="1:6" ht="18" customHeight="1">
      <c r="A1932" s="1008" t="s">
        <v>4984</v>
      </c>
      <c r="B1932" s="998" t="s">
        <v>47</v>
      </c>
      <c r="C1932" s="974" t="s">
        <v>6890</v>
      </c>
      <c r="D1932" s="976">
        <v>7</v>
      </c>
      <c r="F1932" s="237"/>
    </row>
    <row r="1933" spans="1:6" ht="18" customHeight="1">
      <c r="A1933" s="1008" t="s">
        <v>4985</v>
      </c>
      <c r="B1933" s="998" t="s">
        <v>47</v>
      </c>
      <c r="C1933" s="974" t="s">
        <v>4986</v>
      </c>
      <c r="D1933" s="976">
        <v>7</v>
      </c>
      <c r="F1933" s="237"/>
    </row>
    <row r="1934" spans="1:6" ht="18" customHeight="1">
      <c r="A1934" s="1008" t="s">
        <v>4987</v>
      </c>
      <c r="B1934" s="998" t="s">
        <v>47</v>
      </c>
      <c r="C1934" s="974" t="s">
        <v>6891</v>
      </c>
      <c r="D1934" s="976">
        <v>7</v>
      </c>
      <c r="F1934" s="237"/>
    </row>
    <row r="1935" spans="1:6" ht="18" customHeight="1">
      <c r="A1935" s="1008" t="s">
        <v>4988</v>
      </c>
      <c r="B1935" s="998" t="s">
        <v>47</v>
      </c>
      <c r="C1935" s="974" t="s">
        <v>6369</v>
      </c>
      <c r="D1935" s="976">
        <v>7</v>
      </c>
      <c r="F1935" s="237"/>
    </row>
    <row r="1936" spans="1:6" ht="18" customHeight="1">
      <c r="A1936" s="1008" t="s">
        <v>4989</v>
      </c>
      <c r="B1936" s="998" t="s">
        <v>47</v>
      </c>
      <c r="C1936" s="974" t="s">
        <v>4990</v>
      </c>
      <c r="D1936" s="976">
        <v>7</v>
      </c>
      <c r="F1936" s="237"/>
    </row>
    <row r="1937" spans="1:6" ht="18" customHeight="1">
      <c r="A1937" s="1008" t="s">
        <v>4991</v>
      </c>
      <c r="B1937" s="998" t="s">
        <v>47</v>
      </c>
      <c r="C1937" s="974" t="s">
        <v>4992</v>
      </c>
      <c r="D1937" s="976">
        <v>7</v>
      </c>
      <c r="F1937" s="237"/>
    </row>
    <row r="1938" spans="1:6" ht="18" customHeight="1">
      <c r="A1938" s="1008" t="s">
        <v>4993</v>
      </c>
      <c r="B1938" s="998" t="s">
        <v>47</v>
      </c>
      <c r="C1938" s="974" t="s">
        <v>4994</v>
      </c>
      <c r="D1938" s="976">
        <v>7</v>
      </c>
      <c r="F1938" s="237"/>
    </row>
    <row r="1939" spans="1:6" ht="18" customHeight="1">
      <c r="A1939" s="1008" t="s">
        <v>4995</v>
      </c>
      <c r="B1939" s="998" t="s">
        <v>47</v>
      </c>
      <c r="C1939" s="974" t="s">
        <v>4996</v>
      </c>
      <c r="D1939" s="976">
        <v>7</v>
      </c>
      <c r="F1939" s="237"/>
    </row>
    <row r="1940" spans="1:6" ht="18" customHeight="1">
      <c r="A1940" s="1008" t="s">
        <v>4997</v>
      </c>
      <c r="B1940" s="998" t="s">
        <v>47</v>
      </c>
      <c r="C1940" s="974" t="s">
        <v>4998</v>
      </c>
      <c r="D1940" s="976">
        <v>7</v>
      </c>
      <c r="F1940" s="237"/>
    </row>
    <row r="1941" spans="1:6" ht="18" customHeight="1">
      <c r="A1941" s="1008" t="s">
        <v>4999</v>
      </c>
      <c r="B1941" s="998" t="s">
        <v>47</v>
      </c>
      <c r="C1941" s="974" t="s">
        <v>5000</v>
      </c>
      <c r="D1941" s="976">
        <v>7</v>
      </c>
      <c r="F1941" s="237"/>
    </row>
    <row r="1942" spans="1:6" ht="18" customHeight="1">
      <c r="A1942" s="1008" t="s">
        <v>5001</v>
      </c>
      <c r="B1942" s="998" t="s">
        <v>47</v>
      </c>
      <c r="C1942" s="974" t="s">
        <v>6892</v>
      </c>
      <c r="D1942" s="976">
        <v>7</v>
      </c>
      <c r="F1942" s="237"/>
    </row>
    <row r="1943" spans="1:6" ht="18" customHeight="1">
      <c r="A1943" s="1008" t="s">
        <v>5002</v>
      </c>
      <c r="B1943" s="998" t="s">
        <v>47</v>
      </c>
      <c r="C1943" s="974" t="s">
        <v>5003</v>
      </c>
      <c r="D1943" s="976">
        <v>7</v>
      </c>
      <c r="F1943" s="237"/>
    </row>
    <row r="1944" spans="1:6" ht="18" customHeight="1">
      <c r="A1944" s="1008" t="s">
        <v>5004</v>
      </c>
      <c r="B1944" s="998" t="s">
        <v>47</v>
      </c>
      <c r="C1944" s="974" t="s">
        <v>5005</v>
      </c>
      <c r="D1944" s="976">
        <v>7</v>
      </c>
      <c r="F1944" s="237"/>
    </row>
    <row r="1945" spans="1:6" ht="18" customHeight="1">
      <c r="A1945" s="1008" t="s">
        <v>5006</v>
      </c>
      <c r="B1945" s="998" t="s">
        <v>47</v>
      </c>
      <c r="C1945" s="974" t="s">
        <v>6054</v>
      </c>
      <c r="D1945" s="976">
        <v>7</v>
      </c>
      <c r="F1945" s="237"/>
    </row>
    <row r="1946" spans="1:6" ht="18" customHeight="1">
      <c r="A1946" s="1008" t="s">
        <v>5007</v>
      </c>
      <c r="B1946" s="998" t="s">
        <v>47</v>
      </c>
      <c r="C1946" s="974" t="s">
        <v>6055</v>
      </c>
      <c r="D1946" s="976">
        <v>7</v>
      </c>
      <c r="F1946" s="237"/>
    </row>
    <row r="1947" spans="1:6" ht="18" customHeight="1">
      <c r="A1947" s="1008" t="s">
        <v>6056</v>
      </c>
      <c r="B1947" s="998" t="s">
        <v>47</v>
      </c>
      <c r="C1947" s="974" t="s">
        <v>6057</v>
      </c>
      <c r="D1947" s="976">
        <v>7</v>
      </c>
      <c r="F1947" s="237"/>
    </row>
    <row r="1948" spans="1:6" ht="18" customHeight="1">
      <c r="A1948" s="1008" t="s">
        <v>5008</v>
      </c>
      <c r="B1948" s="998" t="s">
        <v>47</v>
      </c>
      <c r="C1948" s="974" t="s">
        <v>5009</v>
      </c>
      <c r="D1948" s="976">
        <v>7</v>
      </c>
      <c r="F1948" s="237"/>
    </row>
    <row r="1949" spans="1:6" ht="18" customHeight="1">
      <c r="A1949" s="1008" t="s">
        <v>5010</v>
      </c>
      <c r="B1949" s="998" t="s">
        <v>47</v>
      </c>
      <c r="C1949" s="974" t="s">
        <v>5011</v>
      </c>
      <c r="D1949" s="976">
        <v>7</v>
      </c>
      <c r="F1949" s="237"/>
    </row>
    <row r="1950" spans="1:6" ht="18" customHeight="1">
      <c r="A1950" s="1008" t="s">
        <v>6370</v>
      </c>
      <c r="B1950" s="998" t="s">
        <v>47</v>
      </c>
      <c r="C1950" s="974" t="s">
        <v>6893</v>
      </c>
      <c r="D1950" s="976">
        <v>7</v>
      </c>
      <c r="F1950" s="237"/>
    </row>
    <row r="1951" spans="1:6" ht="18" customHeight="1">
      <c r="A1951" s="1008" t="s">
        <v>6371</v>
      </c>
      <c r="B1951" s="998" t="s">
        <v>47</v>
      </c>
      <c r="C1951" s="974" t="s">
        <v>6894</v>
      </c>
      <c r="D1951" s="976">
        <v>7</v>
      </c>
      <c r="F1951" s="237"/>
    </row>
    <row r="1952" spans="1:6" ht="18" customHeight="1">
      <c r="A1952" s="1008" t="s">
        <v>6372</v>
      </c>
      <c r="B1952" s="998" t="s">
        <v>47</v>
      </c>
      <c r="C1952" s="974" t="s">
        <v>6895</v>
      </c>
      <c r="D1952" s="976">
        <v>7</v>
      </c>
      <c r="F1952" s="237"/>
    </row>
    <row r="1953" spans="1:6" ht="18" customHeight="1">
      <c r="A1953" s="1008" t="s">
        <v>6546</v>
      </c>
      <c r="B1953" s="998" t="s">
        <v>47</v>
      </c>
      <c r="C1953" s="974" t="s">
        <v>6896</v>
      </c>
      <c r="D1953" s="976">
        <v>7</v>
      </c>
      <c r="F1953" s="237"/>
    </row>
    <row r="1954" spans="1:6" ht="18" customHeight="1">
      <c r="A1954" s="1008" t="s">
        <v>6647</v>
      </c>
      <c r="B1954" s="998" t="s">
        <v>47</v>
      </c>
      <c r="C1954" s="974" t="s">
        <v>6897</v>
      </c>
      <c r="D1954" s="976">
        <v>7</v>
      </c>
      <c r="F1954" s="237"/>
    </row>
    <row r="1955" spans="1:6" ht="18" customHeight="1">
      <c r="A1955" s="1008" t="s">
        <v>5012</v>
      </c>
      <c r="B1955" s="998" t="s">
        <v>48</v>
      </c>
      <c r="C1955" s="974" t="s">
        <v>7084</v>
      </c>
      <c r="D1955" s="976">
        <v>1</v>
      </c>
      <c r="F1955" s="237"/>
    </row>
    <row r="1956" spans="1:6" ht="18" customHeight="1">
      <c r="A1956" s="1008" t="s">
        <v>2101</v>
      </c>
      <c r="B1956" s="998" t="s">
        <v>48</v>
      </c>
      <c r="C1956" s="974" t="s">
        <v>2102</v>
      </c>
      <c r="D1956" s="976">
        <v>3</v>
      </c>
      <c r="F1956" s="237"/>
    </row>
    <row r="1957" spans="1:6" ht="18" customHeight="1">
      <c r="A1957" s="1008" t="s">
        <v>2103</v>
      </c>
      <c r="B1957" s="998" t="s">
        <v>48</v>
      </c>
      <c r="C1957" s="974" t="s">
        <v>2104</v>
      </c>
      <c r="D1957" s="976">
        <v>3</v>
      </c>
      <c r="F1957" s="237"/>
    </row>
    <row r="1958" spans="1:6" ht="18" customHeight="1">
      <c r="A1958" s="1008" t="s">
        <v>2105</v>
      </c>
      <c r="B1958" s="998" t="s">
        <v>48</v>
      </c>
      <c r="C1958" s="972" t="s">
        <v>2106</v>
      </c>
      <c r="D1958" s="976">
        <v>3</v>
      </c>
      <c r="F1958" s="237"/>
    </row>
    <row r="1959" spans="1:6" ht="18" customHeight="1">
      <c r="A1959" s="1008" t="s">
        <v>2107</v>
      </c>
      <c r="B1959" s="998" t="s">
        <v>48</v>
      </c>
      <c r="C1959" s="972" t="s">
        <v>2108</v>
      </c>
      <c r="D1959" s="976">
        <v>3</v>
      </c>
      <c r="F1959" s="237"/>
    </row>
    <row r="1960" spans="1:6" ht="18" customHeight="1">
      <c r="A1960" s="1000" t="s">
        <v>2109</v>
      </c>
      <c r="B1960" s="978" t="s">
        <v>48</v>
      </c>
      <c r="C1960" s="978" t="s">
        <v>2110</v>
      </c>
      <c r="D1960" s="241">
        <v>3</v>
      </c>
      <c r="F1960" s="237"/>
    </row>
    <row r="1961" spans="1:6" ht="18" customHeight="1">
      <c r="A1961" s="1002" t="s">
        <v>2111</v>
      </c>
      <c r="B1961" s="998" t="s">
        <v>48</v>
      </c>
      <c r="C1961" s="998" t="s">
        <v>2112</v>
      </c>
      <c r="D1961" s="241">
        <v>3</v>
      </c>
      <c r="F1961" s="237"/>
    </row>
    <row r="1962" spans="1:6" ht="18" customHeight="1">
      <c r="A1962" s="1002" t="s">
        <v>2113</v>
      </c>
      <c r="B1962" s="998" t="s">
        <v>48</v>
      </c>
      <c r="C1962" s="998" t="s">
        <v>2114</v>
      </c>
      <c r="D1962" s="241">
        <v>3</v>
      </c>
      <c r="F1962" s="237"/>
    </row>
    <row r="1963" spans="1:6" ht="18" customHeight="1">
      <c r="A1963" s="1002" t="s">
        <v>2115</v>
      </c>
      <c r="B1963" s="998" t="s">
        <v>48</v>
      </c>
      <c r="C1963" s="998" t="s">
        <v>2116</v>
      </c>
      <c r="D1963" s="241">
        <v>3</v>
      </c>
      <c r="F1963" s="237"/>
    </row>
    <row r="1964" spans="1:6" ht="18" customHeight="1">
      <c r="A1964" s="1002" t="s">
        <v>2117</v>
      </c>
      <c r="B1964" s="998" t="s">
        <v>48</v>
      </c>
      <c r="C1964" s="998" t="s">
        <v>2118</v>
      </c>
      <c r="D1964" s="241">
        <v>3</v>
      </c>
      <c r="F1964" s="237"/>
    </row>
    <row r="1965" spans="1:6" ht="18" customHeight="1">
      <c r="A1965" s="1002" t="s">
        <v>2119</v>
      </c>
      <c r="B1965" s="998" t="s">
        <v>48</v>
      </c>
      <c r="C1965" s="998" t="s">
        <v>2120</v>
      </c>
      <c r="D1965" s="241">
        <v>3</v>
      </c>
      <c r="F1965" s="237"/>
    </row>
    <row r="1966" spans="1:6" ht="18" customHeight="1">
      <c r="A1966" s="1002" t="s">
        <v>2121</v>
      </c>
      <c r="B1966" s="998" t="s">
        <v>48</v>
      </c>
      <c r="C1966" s="998" t="s">
        <v>2122</v>
      </c>
      <c r="D1966" s="241">
        <v>3</v>
      </c>
      <c r="F1966" s="237"/>
    </row>
    <row r="1967" spans="1:6" ht="18" customHeight="1">
      <c r="A1967" s="1002" t="s">
        <v>2123</v>
      </c>
      <c r="B1967" s="998" t="s">
        <v>48</v>
      </c>
      <c r="C1967" s="998" t="s">
        <v>2124</v>
      </c>
      <c r="D1967" s="241">
        <v>3</v>
      </c>
      <c r="F1967" s="237"/>
    </row>
    <row r="1968" spans="1:6" ht="18" customHeight="1">
      <c r="A1968" s="1002" t="s">
        <v>2125</v>
      </c>
      <c r="B1968" s="998" t="s">
        <v>48</v>
      </c>
      <c r="C1968" s="998" t="s">
        <v>2126</v>
      </c>
      <c r="D1968" s="241">
        <v>3</v>
      </c>
      <c r="F1968" s="237"/>
    </row>
    <row r="1969" spans="1:6" ht="18" customHeight="1">
      <c r="A1969" s="1002" t="s">
        <v>2127</v>
      </c>
      <c r="B1969" s="998" t="s">
        <v>48</v>
      </c>
      <c r="C1969" s="998" t="s">
        <v>2128</v>
      </c>
      <c r="D1969" s="241">
        <v>3</v>
      </c>
      <c r="F1969" s="237"/>
    </row>
    <row r="1970" spans="1:6" ht="18" customHeight="1">
      <c r="A1970" s="1002" t="s">
        <v>2129</v>
      </c>
      <c r="B1970" s="998" t="s">
        <v>48</v>
      </c>
      <c r="C1970" s="998" t="s">
        <v>2130</v>
      </c>
      <c r="D1970" s="241">
        <v>5</v>
      </c>
      <c r="F1970" s="237"/>
    </row>
    <row r="1971" spans="1:6" ht="18" customHeight="1">
      <c r="A1971" s="1002" t="s">
        <v>2131</v>
      </c>
      <c r="B1971" s="998" t="s">
        <v>48</v>
      </c>
      <c r="C1971" s="998" t="s">
        <v>2132</v>
      </c>
      <c r="D1971" s="241">
        <v>5</v>
      </c>
      <c r="F1971" s="237"/>
    </row>
    <row r="1972" spans="1:6" ht="18" customHeight="1">
      <c r="A1972" s="1002" t="s">
        <v>2133</v>
      </c>
      <c r="B1972" s="998" t="s">
        <v>48</v>
      </c>
      <c r="C1972" s="998" t="s">
        <v>2134</v>
      </c>
      <c r="D1972" s="241">
        <v>5</v>
      </c>
      <c r="F1972" s="237"/>
    </row>
    <row r="1973" spans="1:6" ht="18" customHeight="1">
      <c r="A1973" s="1002" t="s">
        <v>2135</v>
      </c>
      <c r="B1973" s="998" t="s">
        <v>48</v>
      </c>
      <c r="C1973" s="998" t="s">
        <v>722</v>
      </c>
      <c r="D1973" s="241">
        <v>5</v>
      </c>
      <c r="F1973" s="237"/>
    </row>
    <row r="1974" spans="1:6" ht="18" customHeight="1">
      <c r="A1974" s="1002" t="s">
        <v>2136</v>
      </c>
      <c r="B1974" s="998" t="s">
        <v>48</v>
      </c>
      <c r="C1974" s="998" t="s">
        <v>2137</v>
      </c>
      <c r="D1974" s="241">
        <v>5</v>
      </c>
      <c r="F1974" s="237"/>
    </row>
    <row r="1975" spans="1:6" ht="18" customHeight="1">
      <c r="A1975" s="1002" t="s">
        <v>2138</v>
      </c>
      <c r="B1975" s="998" t="s">
        <v>48</v>
      </c>
      <c r="C1975" s="998" t="s">
        <v>2139</v>
      </c>
      <c r="D1975" s="241">
        <v>5</v>
      </c>
      <c r="F1975" s="237"/>
    </row>
    <row r="1976" spans="1:6" ht="18" customHeight="1">
      <c r="A1976" s="1002" t="s">
        <v>2140</v>
      </c>
      <c r="B1976" s="998" t="s">
        <v>48</v>
      </c>
      <c r="C1976" s="998" t="s">
        <v>1073</v>
      </c>
      <c r="D1976" s="241">
        <v>5</v>
      </c>
      <c r="F1976" s="237"/>
    </row>
    <row r="1977" spans="1:6" ht="18" customHeight="1">
      <c r="A1977" s="1002" t="s">
        <v>2141</v>
      </c>
      <c r="B1977" s="998" t="s">
        <v>48</v>
      </c>
      <c r="C1977" s="998" t="s">
        <v>2142</v>
      </c>
      <c r="D1977" s="241">
        <v>5</v>
      </c>
      <c r="F1977" s="237"/>
    </row>
    <row r="1978" spans="1:6" ht="18" customHeight="1">
      <c r="A1978" s="1002" t="s">
        <v>2143</v>
      </c>
      <c r="B1978" s="998" t="s">
        <v>48</v>
      </c>
      <c r="C1978" s="998" t="s">
        <v>2144</v>
      </c>
      <c r="D1978" s="241">
        <v>5</v>
      </c>
      <c r="F1978" s="237"/>
    </row>
    <row r="1979" spans="1:6" ht="18" customHeight="1">
      <c r="A1979" s="1002" t="s">
        <v>2145</v>
      </c>
      <c r="B1979" s="998" t="s">
        <v>48</v>
      </c>
      <c r="C1979" s="998" t="s">
        <v>2146</v>
      </c>
      <c r="D1979" s="241">
        <v>5</v>
      </c>
      <c r="F1979" s="237"/>
    </row>
    <row r="1980" spans="1:6" ht="18" customHeight="1">
      <c r="A1980" s="1002" t="s">
        <v>2147</v>
      </c>
      <c r="B1980" s="998" t="s">
        <v>48</v>
      </c>
      <c r="C1980" s="998" t="s">
        <v>2148</v>
      </c>
      <c r="D1980" s="241">
        <v>5</v>
      </c>
      <c r="F1980" s="237"/>
    </row>
    <row r="1981" spans="1:6" ht="18" customHeight="1">
      <c r="A1981" s="1002" t="s">
        <v>2149</v>
      </c>
      <c r="B1981" s="998" t="s">
        <v>48</v>
      </c>
      <c r="C1981" s="998" t="s">
        <v>2150</v>
      </c>
      <c r="D1981" s="241">
        <v>5</v>
      </c>
      <c r="F1981" s="237"/>
    </row>
    <row r="1982" spans="1:6" ht="18" customHeight="1">
      <c r="A1982" s="1002" t="s">
        <v>2151</v>
      </c>
      <c r="B1982" s="998" t="s">
        <v>48</v>
      </c>
      <c r="C1982" s="998" t="s">
        <v>2152</v>
      </c>
      <c r="D1982" s="241">
        <v>5</v>
      </c>
      <c r="F1982" s="237"/>
    </row>
    <row r="1983" spans="1:6" ht="18" customHeight="1">
      <c r="A1983" s="1002" t="s">
        <v>2153</v>
      </c>
      <c r="B1983" s="998" t="s">
        <v>48</v>
      </c>
      <c r="C1983" s="998" t="s">
        <v>2154</v>
      </c>
      <c r="D1983" s="241">
        <v>5</v>
      </c>
      <c r="F1983" s="237"/>
    </row>
    <row r="1984" spans="1:6" ht="18" customHeight="1">
      <c r="A1984" s="1002" t="s">
        <v>2155</v>
      </c>
      <c r="B1984" s="998" t="s">
        <v>48</v>
      </c>
      <c r="C1984" s="998" t="s">
        <v>2156</v>
      </c>
      <c r="D1984" s="241">
        <v>5</v>
      </c>
      <c r="F1984" s="237"/>
    </row>
    <row r="1985" spans="1:6" ht="18" customHeight="1">
      <c r="A1985" s="1002" t="s">
        <v>5013</v>
      </c>
      <c r="B1985" s="998" t="s">
        <v>48</v>
      </c>
      <c r="C1985" s="998" t="s">
        <v>5014</v>
      </c>
      <c r="D1985" s="241">
        <v>6</v>
      </c>
      <c r="F1985" s="237"/>
    </row>
    <row r="1986" spans="1:6" ht="18" customHeight="1">
      <c r="A1986" s="1002" t="s">
        <v>5015</v>
      </c>
      <c r="B1986" s="998" t="s">
        <v>48</v>
      </c>
      <c r="C1986" s="998" t="s">
        <v>6373</v>
      </c>
      <c r="D1986" s="241">
        <v>7</v>
      </c>
      <c r="F1986" s="237"/>
    </row>
    <row r="1987" spans="1:6" ht="18" customHeight="1">
      <c r="A1987" s="1002" t="s">
        <v>5016</v>
      </c>
      <c r="B1987" s="998" t="s">
        <v>48</v>
      </c>
      <c r="C1987" s="998" t="s">
        <v>6374</v>
      </c>
      <c r="D1987" s="241">
        <v>7</v>
      </c>
      <c r="F1987" s="237"/>
    </row>
    <row r="1988" spans="1:6" ht="18" customHeight="1">
      <c r="A1988" s="1002" t="s">
        <v>5017</v>
      </c>
      <c r="B1988" s="998" t="s">
        <v>48</v>
      </c>
      <c r="C1988" s="998" t="s">
        <v>5018</v>
      </c>
      <c r="D1988" s="241">
        <v>7</v>
      </c>
      <c r="F1988" s="237"/>
    </row>
    <row r="1989" spans="1:6" ht="18" customHeight="1">
      <c r="A1989" s="1006" t="s">
        <v>5019</v>
      </c>
      <c r="B1989" s="998" t="s">
        <v>48</v>
      </c>
      <c r="C1989" s="972" t="s">
        <v>5020</v>
      </c>
      <c r="D1989" s="976">
        <v>7</v>
      </c>
      <c r="F1989" s="237"/>
    </row>
    <row r="1990" spans="1:6" ht="18" customHeight="1">
      <c r="A1990" s="1006" t="s">
        <v>5021</v>
      </c>
      <c r="B1990" s="998" t="s">
        <v>48</v>
      </c>
      <c r="C1990" s="972" t="s">
        <v>5022</v>
      </c>
      <c r="D1990" s="976">
        <v>7</v>
      </c>
      <c r="F1990" s="237"/>
    </row>
    <row r="1991" spans="1:6" ht="18" customHeight="1">
      <c r="A1991" s="1006" t="s">
        <v>5023</v>
      </c>
      <c r="B1991" s="998" t="s">
        <v>48</v>
      </c>
      <c r="C1991" s="972" t="s">
        <v>5024</v>
      </c>
      <c r="D1991" s="976">
        <v>7</v>
      </c>
      <c r="F1991" s="237"/>
    </row>
    <row r="1992" spans="1:6" ht="18" customHeight="1">
      <c r="A1992" s="1006" t="s">
        <v>5025</v>
      </c>
      <c r="B1992" s="998" t="s">
        <v>48</v>
      </c>
      <c r="C1992" s="972" t="s">
        <v>6899</v>
      </c>
      <c r="D1992" s="976">
        <v>7</v>
      </c>
      <c r="F1992" s="237"/>
    </row>
    <row r="1993" spans="1:6" ht="18" customHeight="1">
      <c r="A1993" s="1006" t="s">
        <v>5026</v>
      </c>
      <c r="B1993" s="998" t="s">
        <v>48</v>
      </c>
      <c r="C1993" s="972" t="s">
        <v>5027</v>
      </c>
      <c r="D1993" s="976">
        <v>7</v>
      </c>
      <c r="F1993" s="237"/>
    </row>
    <row r="1994" spans="1:6" ht="18" customHeight="1">
      <c r="A1994" s="1006" t="s">
        <v>5028</v>
      </c>
      <c r="B1994" s="998" t="s">
        <v>48</v>
      </c>
      <c r="C1994" s="972" t="s">
        <v>6900</v>
      </c>
      <c r="D1994" s="976">
        <v>7</v>
      </c>
      <c r="F1994" s="237"/>
    </row>
    <row r="1995" spans="1:6" ht="18" customHeight="1">
      <c r="A1995" s="1006" t="s">
        <v>5029</v>
      </c>
      <c r="B1995" s="998" t="s">
        <v>48</v>
      </c>
      <c r="C1995" s="972" t="s">
        <v>5030</v>
      </c>
      <c r="D1995" s="976">
        <v>7</v>
      </c>
      <c r="F1995" s="237"/>
    </row>
    <row r="1996" spans="1:6" ht="18" customHeight="1">
      <c r="A1996" s="1006" t="s">
        <v>5031</v>
      </c>
      <c r="B1996" s="998" t="s">
        <v>48</v>
      </c>
      <c r="C1996" s="972" t="s">
        <v>5032</v>
      </c>
      <c r="D1996" s="976">
        <v>7</v>
      </c>
      <c r="F1996" s="237"/>
    </row>
    <row r="1997" spans="1:6" ht="18" customHeight="1">
      <c r="A1997" s="1006" t="s">
        <v>5033</v>
      </c>
      <c r="B1997" s="998" t="s">
        <v>48</v>
      </c>
      <c r="C1997" s="972" t="s">
        <v>5034</v>
      </c>
      <c r="D1997" s="976">
        <v>7</v>
      </c>
      <c r="F1997" s="237"/>
    </row>
    <row r="1998" spans="1:6" ht="18" customHeight="1">
      <c r="A1998" s="1006" t="s">
        <v>5035</v>
      </c>
      <c r="B1998" s="998" t="s">
        <v>48</v>
      </c>
      <c r="C1998" s="972" t="s">
        <v>5036</v>
      </c>
      <c r="D1998" s="976">
        <v>7</v>
      </c>
      <c r="F1998" s="237"/>
    </row>
    <row r="1999" spans="1:6" ht="18" customHeight="1">
      <c r="A1999" s="1006" t="s">
        <v>5037</v>
      </c>
      <c r="B1999" s="998" t="s">
        <v>48</v>
      </c>
      <c r="C1999" s="972" t="s">
        <v>5038</v>
      </c>
      <c r="D1999" s="976">
        <v>7</v>
      </c>
      <c r="F1999" s="237"/>
    </row>
    <row r="2000" spans="1:6" ht="18" customHeight="1">
      <c r="A2000" s="1006" t="s">
        <v>5039</v>
      </c>
      <c r="B2000" s="998" t="s">
        <v>48</v>
      </c>
      <c r="C2000" s="972" t="s">
        <v>5040</v>
      </c>
      <c r="D2000" s="976">
        <v>7</v>
      </c>
      <c r="F2000" s="237"/>
    </row>
    <row r="2001" spans="1:6" ht="18" customHeight="1">
      <c r="A2001" s="1006" t="s">
        <v>5041</v>
      </c>
      <c r="B2001" s="998" t="s">
        <v>48</v>
      </c>
      <c r="C2001" s="972" t="s">
        <v>5042</v>
      </c>
      <c r="D2001" s="976">
        <v>7</v>
      </c>
      <c r="F2001" s="237"/>
    </row>
    <row r="2002" spans="1:6" ht="18" customHeight="1">
      <c r="A2002" s="1006" t="s">
        <v>5043</v>
      </c>
      <c r="B2002" s="998" t="s">
        <v>48</v>
      </c>
      <c r="C2002" s="972" t="s">
        <v>6901</v>
      </c>
      <c r="D2002" s="976">
        <v>7</v>
      </c>
      <c r="F2002" s="237"/>
    </row>
    <row r="2003" spans="1:6" ht="18" customHeight="1">
      <c r="A2003" s="1006" t="s">
        <v>5044</v>
      </c>
      <c r="B2003" s="998" t="s">
        <v>48</v>
      </c>
      <c r="C2003" s="972" t="s">
        <v>5045</v>
      </c>
      <c r="D2003" s="976">
        <v>7</v>
      </c>
      <c r="F2003" s="237"/>
    </row>
    <row r="2004" spans="1:6" ht="18" customHeight="1">
      <c r="A2004" s="1006" t="s">
        <v>5046</v>
      </c>
      <c r="B2004" s="998" t="s">
        <v>48</v>
      </c>
      <c r="C2004" s="972" t="s">
        <v>6902</v>
      </c>
      <c r="D2004" s="976">
        <v>7</v>
      </c>
      <c r="F2004" s="237"/>
    </row>
    <row r="2005" spans="1:6" ht="18" customHeight="1">
      <c r="A2005" s="1006" t="s">
        <v>5047</v>
      </c>
      <c r="B2005" s="998" t="s">
        <v>48</v>
      </c>
      <c r="C2005" s="972" t="s">
        <v>5048</v>
      </c>
      <c r="D2005" s="976">
        <v>7</v>
      </c>
      <c r="F2005" s="237"/>
    </row>
    <row r="2006" spans="1:6" ht="18" customHeight="1">
      <c r="A2006" s="1006" t="s">
        <v>5049</v>
      </c>
      <c r="B2006" s="998" t="s">
        <v>48</v>
      </c>
      <c r="C2006" s="972" t="s">
        <v>5050</v>
      </c>
      <c r="D2006" s="976">
        <v>7</v>
      </c>
      <c r="F2006" s="237"/>
    </row>
    <row r="2007" spans="1:6" ht="18" customHeight="1">
      <c r="A2007" s="1006" t="s">
        <v>5051</v>
      </c>
      <c r="B2007" s="998" t="s">
        <v>48</v>
      </c>
      <c r="C2007" s="972" t="s">
        <v>5052</v>
      </c>
      <c r="D2007" s="976">
        <v>7</v>
      </c>
      <c r="F2007" s="237"/>
    </row>
    <row r="2008" spans="1:6" ht="18" customHeight="1">
      <c r="A2008" s="1006" t="s">
        <v>5053</v>
      </c>
      <c r="B2008" s="998" t="s">
        <v>48</v>
      </c>
      <c r="C2008" s="972" t="s">
        <v>5054</v>
      </c>
      <c r="D2008" s="976">
        <v>7</v>
      </c>
      <c r="F2008" s="237"/>
    </row>
    <row r="2009" spans="1:6" ht="18" customHeight="1">
      <c r="A2009" s="1006" t="s">
        <v>5055</v>
      </c>
      <c r="B2009" s="998" t="s">
        <v>48</v>
      </c>
      <c r="C2009" s="972" t="s">
        <v>5056</v>
      </c>
      <c r="D2009" s="976">
        <v>7</v>
      </c>
      <c r="F2009" s="237"/>
    </row>
    <row r="2010" spans="1:6" ht="18" customHeight="1">
      <c r="A2010" s="1006" t="s">
        <v>5057</v>
      </c>
      <c r="B2010" s="998" t="s">
        <v>48</v>
      </c>
      <c r="C2010" s="972" t="s">
        <v>5058</v>
      </c>
      <c r="D2010" s="976">
        <v>7</v>
      </c>
      <c r="F2010" s="237"/>
    </row>
    <row r="2011" spans="1:6" ht="18" customHeight="1">
      <c r="A2011" s="1006" t="s">
        <v>5059</v>
      </c>
      <c r="B2011" s="998" t="s">
        <v>48</v>
      </c>
      <c r="C2011" s="972" t="s">
        <v>5060</v>
      </c>
      <c r="D2011" s="976">
        <v>7</v>
      </c>
      <c r="F2011" s="237"/>
    </row>
    <row r="2012" spans="1:6" ht="18" customHeight="1">
      <c r="A2012" s="1006" t="s">
        <v>5061</v>
      </c>
      <c r="B2012" s="998" t="s">
        <v>48</v>
      </c>
      <c r="C2012" s="972" t="s">
        <v>5062</v>
      </c>
      <c r="D2012" s="976">
        <v>7</v>
      </c>
      <c r="F2012" s="237"/>
    </row>
    <row r="2013" spans="1:6" ht="18" customHeight="1">
      <c r="A2013" s="1006" t="s">
        <v>5063</v>
      </c>
      <c r="B2013" s="998" t="s">
        <v>48</v>
      </c>
      <c r="C2013" s="972" t="s">
        <v>5064</v>
      </c>
      <c r="D2013" s="976">
        <v>7</v>
      </c>
      <c r="F2013" s="237"/>
    </row>
    <row r="2014" spans="1:6" ht="18" customHeight="1">
      <c r="A2014" s="1006" t="s">
        <v>6375</v>
      </c>
      <c r="B2014" s="998" t="s">
        <v>48</v>
      </c>
      <c r="C2014" s="972" t="s">
        <v>6903</v>
      </c>
      <c r="D2014" s="976">
        <v>7</v>
      </c>
      <c r="F2014" s="237"/>
    </row>
    <row r="2015" spans="1:6" ht="18" customHeight="1">
      <c r="A2015" s="1006" t="s">
        <v>6898</v>
      </c>
      <c r="B2015" s="998" t="s">
        <v>48</v>
      </c>
      <c r="C2015" s="972" t="s">
        <v>6904</v>
      </c>
      <c r="D2015" s="976">
        <v>7</v>
      </c>
      <c r="F2015" s="237"/>
    </row>
    <row r="2016" spans="1:6" ht="18" customHeight="1">
      <c r="A2016" s="1006" t="s">
        <v>5065</v>
      </c>
      <c r="B2016" s="998" t="s">
        <v>49</v>
      </c>
      <c r="C2016" s="972" t="s">
        <v>7084</v>
      </c>
      <c r="D2016" s="976">
        <v>1</v>
      </c>
      <c r="F2016" s="237"/>
    </row>
    <row r="2017" spans="1:6" ht="18" customHeight="1">
      <c r="A2017" s="1006" t="s">
        <v>2157</v>
      </c>
      <c r="B2017" s="998" t="s">
        <v>49</v>
      </c>
      <c r="C2017" s="972" t="s">
        <v>2158</v>
      </c>
      <c r="D2017" s="976">
        <v>3</v>
      </c>
      <c r="F2017" s="237"/>
    </row>
    <row r="2018" spans="1:6" ht="18" customHeight="1">
      <c r="A2018" s="1006" t="s">
        <v>2159</v>
      </c>
      <c r="B2018" s="998" t="s">
        <v>49</v>
      </c>
      <c r="C2018" s="972" t="s">
        <v>2160</v>
      </c>
      <c r="D2018" s="976">
        <v>3</v>
      </c>
      <c r="F2018" s="237"/>
    </row>
    <row r="2019" spans="1:6" ht="18" customHeight="1">
      <c r="A2019" s="1006" t="s">
        <v>2161</v>
      </c>
      <c r="B2019" s="998" t="s">
        <v>49</v>
      </c>
      <c r="C2019" s="972" t="s">
        <v>2162</v>
      </c>
      <c r="D2019" s="976">
        <v>3</v>
      </c>
      <c r="F2019" s="237"/>
    </row>
    <row r="2020" spans="1:6" ht="18" customHeight="1">
      <c r="A2020" s="1006" t="s">
        <v>2163</v>
      </c>
      <c r="B2020" s="998" t="s">
        <v>49</v>
      </c>
      <c r="C2020" s="972" t="s">
        <v>2164</v>
      </c>
      <c r="D2020" s="976">
        <v>3</v>
      </c>
      <c r="F2020" s="237"/>
    </row>
    <row r="2021" spans="1:6" ht="18" customHeight="1">
      <c r="A2021" s="1000" t="s">
        <v>2165</v>
      </c>
      <c r="B2021" s="978" t="s">
        <v>49</v>
      </c>
      <c r="C2021" s="978" t="s">
        <v>2166</v>
      </c>
      <c r="D2021" s="241">
        <v>3</v>
      </c>
      <c r="F2021" s="237"/>
    </row>
    <row r="2022" spans="1:6" ht="18" customHeight="1">
      <c r="A2022" s="1002" t="s">
        <v>2167</v>
      </c>
      <c r="B2022" s="998" t="s">
        <v>49</v>
      </c>
      <c r="C2022" s="998" t="s">
        <v>2168</v>
      </c>
      <c r="D2022" s="241">
        <v>3</v>
      </c>
      <c r="F2022" s="237"/>
    </row>
    <row r="2023" spans="1:6" ht="18" customHeight="1">
      <c r="A2023" s="1002" t="s">
        <v>2169</v>
      </c>
      <c r="B2023" s="998" t="s">
        <v>49</v>
      </c>
      <c r="C2023" s="998" t="s">
        <v>2170</v>
      </c>
      <c r="D2023" s="241">
        <v>3</v>
      </c>
      <c r="F2023" s="237"/>
    </row>
    <row r="2024" spans="1:6" ht="18" customHeight="1">
      <c r="A2024" s="1002" t="s">
        <v>2171</v>
      </c>
      <c r="B2024" s="998" t="s">
        <v>49</v>
      </c>
      <c r="C2024" s="998" t="s">
        <v>2172</v>
      </c>
      <c r="D2024" s="241">
        <v>3</v>
      </c>
      <c r="F2024" s="237"/>
    </row>
    <row r="2025" spans="1:6" ht="18" customHeight="1">
      <c r="A2025" s="1002" t="s">
        <v>2173</v>
      </c>
      <c r="B2025" s="998" t="s">
        <v>49</v>
      </c>
      <c r="C2025" s="998" t="s">
        <v>2174</v>
      </c>
      <c r="D2025" s="241">
        <v>3</v>
      </c>
      <c r="F2025" s="237"/>
    </row>
    <row r="2026" spans="1:6" ht="18" customHeight="1">
      <c r="A2026" s="1002" t="s">
        <v>2175</v>
      </c>
      <c r="B2026" s="998" t="s">
        <v>49</v>
      </c>
      <c r="C2026" s="998" t="s">
        <v>2176</v>
      </c>
      <c r="D2026" s="241">
        <v>3</v>
      </c>
      <c r="F2026" s="237"/>
    </row>
    <row r="2027" spans="1:6" ht="18" customHeight="1">
      <c r="A2027" s="1002" t="s">
        <v>2177</v>
      </c>
      <c r="B2027" s="998" t="s">
        <v>49</v>
      </c>
      <c r="C2027" s="998" t="s">
        <v>2178</v>
      </c>
      <c r="D2027" s="241">
        <v>3</v>
      </c>
      <c r="F2027" s="237"/>
    </row>
    <row r="2028" spans="1:6" ht="18" customHeight="1">
      <c r="A2028" s="1002" t="s">
        <v>2179</v>
      </c>
      <c r="B2028" s="998" t="s">
        <v>49</v>
      </c>
      <c r="C2028" s="998" t="s">
        <v>2180</v>
      </c>
      <c r="D2028" s="241">
        <v>3</v>
      </c>
      <c r="F2028" s="237"/>
    </row>
    <row r="2029" spans="1:6" ht="18" customHeight="1">
      <c r="A2029" s="1002" t="s">
        <v>2181</v>
      </c>
      <c r="B2029" s="998" t="s">
        <v>49</v>
      </c>
      <c r="C2029" s="998" t="s">
        <v>2182</v>
      </c>
      <c r="D2029" s="241">
        <v>3</v>
      </c>
      <c r="F2029" s="237"/>
    </row>
    <row r="2030" spans="1:6" ht="18" customHeight="1">
      <c r="A2030" s="1002" t="s">
        <v>2183</v>
      </c>
      <c r="B2030" s="998" t="s">
        <v>49</v>
      </c>
      <c r="C2030" s="998" t="s">
        <v>2184</v>
      </c>
      <c r="D2030" s="241">
        <v>5</v>
      </c>
      <c r="F2030" s="237"/>
    </row>
    <row r="2031" spans="1:6" ht="18" customHeight="1">
      <c r="A2031" s="1002" t="s">
        <v>2185</v>
      </c>
      <c r="B2031" s="998" t="s">
        <v>49</v>
      </c>
      <c r="C2031" s="998" t="s">
        <v>2186</v>
      </c>
      <c r="D2031" s="241">
        <v>5</v>
      </c>
      <c r="F2031" s="237"/>
    </row>
    <row r="2032" spans="1:6" ht="18" customHeight="1">
      <c r="A2032" s="1002" t="s">
        <v>2187</v>
      </c>
      <c r="B2032" s="998" t="s">
        <v>49</v>
      </c>
      <c r="C2032" s="998" t="s">
        <v>2188</v>
      </c>
      <c r="D2032" s="241">
        <v>5</v>
      </c>
      <c r="F2032" s="237"/>
    </row>
    <row r="2033" spans="1:6" ht="18" customHeight="1">
      <c r="A2033" s="1002" t="s">
        <v>2189</v>
      </c>
      <c r="B2033" s="998" t="s">
        <v>49</v>
      </c>
      <c r="C2033" s="998" t="s">
        <v>2190</v>
      </c>
      <c r="D2033" s="241">
        <v>5</v>
      </c>
      <c r="F2033" s="237"/>
    </row>
    <row r="2034" spans="1:6" ht="18" customHeight="1">
      <c r="A2034" s="1002" t="s">
        <v>2191</v>
      </c>
      <c r="B2034" s="998" t="s">
        <v>49</v>
      </c>
      <c r="C2034" s="998" t="s">
        <v>2192</v>
      </c>
      <c r="D2034" s="241">
        <v>5</v>
      </c>
      <c r="F2034" s="237"/>
    </row>
    <row r="2035" spans="1:6" ht="18" customHeight="1">
      <c r="A2035" s="1002" t="s">
        <v>2193</v>
      </c>
      <c r="B2035" s="998" t="s">
        <v>49</v>
      </c>
      <c r="C2035" s="998" t="s">
        <v>2194</v>
      </c>
      <c r="D2035" s="241">
        <v>5</v>
      </c>
      <c r="F2035" s="237"/>
    </row>
    <row r="2036" spans="1:6" ht="18" customHeight="1">
      <c r="A2036" s="1002" t="s">
        <v>5066</v>
      </c>
      <c r="B2036" s="998" t="s">
        <v>49</v>
      </c>
      <c r="C2036" s="998" t="s">
        <v>5067</v>
      </c>
      <c r="D2036" s="241">
        <v>7</v>
      </c>
      <c r="F2036" s="237"/>
    </row>
    <row r="2037" spans="1:6" ht="18" customHeight="1">
      <c r="A2037" s="1002" t="s">
        <v>5068</v>
      </c>
      <c r="B2037" s="998" t="s">
        <v>49</v>
      </c>
      <c r="C2037" s="998" t="s">
        <v>5069</v>
      </c>
      <c r="D2037" s="241">
        <v>7</v>
      </c>
      <c r="F2037" s="237"/>
    </row>
    <row r="2038" spans="1:6" ht="18" customHeight="1">
      <c r="A2038" s="1002" t="s">
        <v>5070</v>
      </c>
      <c r="B2038" s="998" t="s">
        <v>49</v>
      </c>
      <c r="C2038" s="998" t="s">
        <v>6905</v>
      </c>
      <c r="D2038" s="241">
        <v>7</v>
      </c>
      <c r="F2038" s="237"/>
    </row>
    <row r="2039" spans="1:6" ht="18" customHeight="1">
      <c r="A2039" s="1002" t="s">
        <v>5071</v>
      </c>
      <c r="B2039" s="998" t="s">
        <v>49</v>
      </c>
      <c r="C2039" s="998" t="s">
        <v>5072</v>
      </c>
      <c r="D2039" s="241">
        <v>7</v>
      </c>
      <c r="F2039" s="237"/>
    </row>
    <row r="2040" spans="1:6" ht="18" customHeight="1">
      <c r="A2040" s="1006" t="s">
        <v>5073</v>
      </c>
      <c r="B2040" s="998" t="s">
        <v>49</v>
      </c>
      <c r="C2040" s="972" t="s">
        <v>5074</v>
      </c>
      <c r="D2040" s="976">
        <v>7</v>
      </c>
      <c r="F2040" s="237"/>
    </row>
    <row r="2041" spans="1:6" ht="18" customHeight="1">
      <c r="A2041" s="1006" t="s">
        <v>5075</v>
      </c>
      <c r="B2041" s="998" t="s">
        <v>49</v>
      </c>
      <c r="C2041" s="972" t="s">
        <v>5076</v>
      </c>
      <c r="D2041" s="976">
        <v>7</v>
      </c>
      <c r="F2041" s="237"/>
    </row>
    <row r="2042" spans="1:6" ht="18" customHeight="1">
      <c r="A2042" s="1006" t="s">
        <v>5077</v>
      </c>
      <c r="B2042" s="998" t="s">
        <v>49</v>
      </c>
      <c r="C2042" s="972" t="s">
        <v>6906</v>
      </c>
      <c r="D2042" s="976">
        <v>7</v>
      </c>
      <c r="F2042" s="237"/>
    </row>
    <row r="2043" spans="1:6" ht="18" customHeight="1">
      <c r="A2043" s="1006" t="s">
        <v>5078</v>
      </c>
      <c r="B2043" s="998" t="s">
        <v>49</v>
      </c>
      <c r="C2043" s="972" t="s">
        <v>6907</v>
      </c>
      <c r="D2043" s="976">
        <v>7</v>
      </c>
      <c r="F2043" s="237"/>
    </row>
    <row r="2044" spans="1:6" ht="18" customHeight="1">
      <c r="A2044" s="1006" t="s">
        <v>5079</v>
      </c>
      <c r="B2044" s="998" t="s">
        <v>49</v>
      </c>
      <c r="C2044" s="972" t="s">
        <v>5080</v>
      </c>
      <c r="D2044" s="976">
        <v>7</v>
      </c>
      <c r="F2044" s="237"/>
    </row>
    <row r="2045" spans="1:6" ht="18" customHeight="1">
      <c r="A2045" s="1006" t="s">
        <v>5081</v>
      </c>
      <c r="B2045" s="998" t="s">
        <v>49</v>
      </c>
      <c r="C2045" s="972" t="s">
        <v>5082</v>
      </c>
      <c r="D2045" s="976">
        <v>7</v>
      </c>
      <c r="F2045" s="237"/>
    </row>
    <row r="2046" spans="1:6" ht="18" customHeight="1">
      <c r="A2046" s="1006" t="s">
        <v>5083</v>
      </c>
      <c r="B2046" s="998" t="s">
        <v>49</v>
      </c>
      <c r="C2046" s="972" t="s">
        <v>6908</v>
      </c>
      <c r="D2046" s="976">
        <v>7</v>
      </c>
      <c r="F2046" s="237"/>
    </row>
    <row r="2047" spans="1:6" ht="18" customHeight="1">
      <c r="A2047" s="1006" t="s">
        <v>5084</v>
      </c>
      <c r="B2047" s="998" t="s">
        <v>49</v>
      </c>
      <c r="C2047" s="972" t="s">
        <v>5085</v>
      </c>
      <c r="D2047" s="976">
        <v>7</v>
      </c>
      <c r="F2047" s="237"/>
    </row>
    <row r="2048" spans="1:6" ht="18" customHeight="1">
      <c r="A2048" s="1006" t="s">
        <v>6058</v>
      </c>
      <c r="B2048" s="998" t="s">
        <v>49</v>
      </c>
      <c r="C2048" s="972" t="s">
        <v>6059</v>
      </c>
      <c r="D2048" s="976">
        <v>7</v>
      </c>
      <c r="F2048" s="237"/>
    </row>
    <row r="2049" spans="1:6" ht="18" customHeight="1">
      <c r="A2049" s="1006" t="s">
        <v>5086</v>
      </c>
      <c r="B2049" s="998" t="s">
        <v>49</v>
      </c>
      <c r="C2049" s="972" t="s">
        <v>6060</v>
      </c>
      <c r="D2049" s="976">
        <v>7</v>
      </c>
      <c r="F2049" s="237"/>
    </row>
    <row r="2050" spans="1:6" ht="18" customHeight="1">
      <c r="A2050" s="1006" t="s">
        <v>6061</v>
      </c>
      <c r="B2050" s="998" t="s">
        <v>49</v>
      </c>
      <c r="C2050" s="974" t="s">
        <v>7146</v>
      </c>
      <c r="D2050" s="976">
        <v>7</v>
      </c>
      <c r="F2050" s="237"/>
    </row>
    <row r="2051" spans="1:6" ht="18" customHeight="1">
      <c r="A2051" s="1006" t="s">
        <v>5087</v>
      </c>
      <c r="B2051" s="998" t="s">
        <v>49</v>
      </c>
      <c r="C2051" s="972" t="s">
        <v>6909</v>
      </c>
      <c r="D2051" s="976">
        <v>7</v>
      </c>
      <c r="F2051" s="237"/>
    </row>
    <row r="2052" spans="1:6" ht="18" customHeight="1">
      <c r="A2052" s="1006" t="s">
        <v>5088</v>
      </c>
      <c r="B2052" s="998" t="s">
        <v>49</v>
      </c>
      <c r="C2052" s="972" t="s">
        <v>5089</v>
      </c>
      <c r="D2052" s="976">
        <v>7</v>
      </c>
      <c r="F2052" s="237"/>
    </row>
    <row r="2053" spans="1:6" ht="18" customHeight="1">
      <c r="A2053" s="1006" t="s">
        <v>5090</v>
      </c>
      <c r="B2053" s="998" t="s">
        <v>49</v>
      </c>
      <c r="C2053" s="972" t="s">
        <v>6910</v>
      </c>
      <c r="D2053" s="976">
        <v>7</v>
      </c>
      <c r="F2053" s="237"/>
    </row>
    <row r="2054" spans="1:6" ht="18" customHeight="1">
      <c r="A2054" s="1006" t="s">
        <v>5091</v>
      </c>
      <c r="B2054" s="998" t="s">
        <v>49</v>
      </c>
      <c r="C2054" s="972" t="s">
        <v>5092</v>
      </c>
      <c r="D2054" s="976">
        <v>7</v>
      </c>
      <c r="F2054" s="237"/>
    </row>
    <row r="2055" spans="1:6" ht="18" customHeight="1">
      <c r="A2055" s="1006" t="s">
        <v>6376</v>
      </c>
      <c r="B2055" s="998" t="s">
        <v>49</v>
      </c>
      <c r="C2055" s="972" t="s">
        <v>6911</v>
      </c>
      <c r="D2055" s="976">
        <v>7</v>
      </c>
      <c r="F2055" s="237"/>
    </row>
    <row r="2056" spans="1:6" ht="18" customHeight="1">
      <c r="A2056" s="1006" t="s">
        <v>6377</v>
      </c>
      <c r="B2056" s="998" t="s">
        <v>49</v>
      </c>
      <c r="C2056" s="972" t="s">
        <v>6912</v>
      </c>
      <c r="D2056" s="976">
        <v>7</v>
      </c>
      <c r="F2056" s="237"/>
    </row>
    <row r="2057" spans="1:6" ht="18" customHeight="1">
      <c r="A2057" s="1007" t="s">
        <v>7170</v>
      </c>
      <c r="B2057" s="1007" t="s">
        <v>7182</v>
      </c>
      <c r="C2057" s="1007" t="s">
        <v>7176</v>
      </c>
      <c r="D2057" s="1007">
        <v>7</v>
      </c>
      <c r="F2057" s="237"/>
    </row>
    <row r="2058" spans="1:6" ht="18" customHeight="1">
      <c r="A2058" s="1006" t="s">
        <v>5093</v>
      </c>
      <c r="B2058" s="998" t="s">
        <v>50</v>
      </c>
      <c r="C2058" s="972" t="s">
        <v>7084</v>
      </c>
      <c r="D2058" s="976">
        <v>1</v>
      </c>
      <c r="F2058" s="237"/>
    </row>
    <row r="2059" spans="1:6" ht="18" customHeight="1">
      <c r="A2059" s="1006" t="s">
        <v>2195</v>
      </c>
      <c r="B2059" s="998" t="s">
        <v>50</v>
      </c>
      <c r="C2059" s="972" t="s">
        <v>2196</v>
      </c>
      <c r="D2059" s="976">
        <v>2</v>
      </c>
      <c r="F2059" s="237"/>
    </row>
    <row r="2060" spans="1:6" ht="18" customHeight="1">
      <c r="A2060" s="1006" t="s">
        <v>2197</v>
      </c>
      <c r="B2060" s="998" t="s">
        <v>50</v>
      </c>
      <c r="C2060" s="972" t="s">
        <v>2198</v>
      </c>
      <c r="D2060" s="976">
        <v>3</v>
      </c>
      <c r="F2060" s="237"/>
    </row>
    <row r="2061" spans="1:6" ht="18" customHeight="1">
      <c r="A2061" s="1006" t="s">
        <v>2199</v>
      </c>
      <c r="B2061" s="998" t="s">
        <v>50</v>
      </c>
      <c r="C2061" s="972" t="s">
        <v>2200</v>
      </c>
      <c r="D2061" s="976">
        <v>3</v>
      </c>
      <c r="F2061" s="237"/>
    </row>
    <row r="2062" spans="1:6" ht="18" customHeight="1">
      <c r="A2062" s="1006" t="s">
        <v>2201</v>
      </c>
      <c r="B2062" s="998" t="s">
        <v>50</v>
      </c>
      <c r="C2062" s="972" t="s">
        <v>2202</v>
      </c>
      <c r="D2062" s="976">
        <v>3</v>
      </c>
      <c r="F2062" s="237"/>
    </row>
    <row r="2063" spans="1:6" ht="18" customHeight="1">
      <c r="A2063" s="1000" t="s">
        <v>2203</v>
      </c>
      <c r="B2063" s="978" t="s">
        <v>50</v>
      </c>
      <c r="C2063" s="978" t="s">
        <v>2204</v>
      </c>
      <c r="D2063" s="241">
        <v>3</v>
      </c>
      <c r="F2063" s="237"/>
    </row>
    <row r="2064" spans="1:6" ht="18" customHeight="1">
      <c r="A2064" s="1002" t="s">
        <v>2205</v>
      </c>
      <c r="B2064" s="998" t="s">
        <v>50</v>
      </c>
      <c r="C2064" s="998" t="s">
        <v>2206</v>
      </c>
      <c r="D2064" s="241">
        <v>3</v>
      </c>
      <c r="F2064" s="237"/>
    </row>
    <row r="2065" spans="1:6" ht="18" customHeight="1">
      <c r="A2065" s="1002" t="s">
        <v>2207</v>
      </c>
      <c r="B2065" s="998" t="s">
        <v>50</v>
      </c>
      <c r="C2065" s="998" t="s">
        <v>2208</v>
      </c>
      <c r="D2065" s="241">
        <v>3</v>
      </c>
      <c r="F2065" s="237"/>
    </row>
    <row r="2066" spans="1:6" ht="18" customHeight="1">
      <c r="A2066" s="1002" t="s">
        <v>2209</v>
      </c>
      <c r="B2066" s="998" t="s">
        <v>50</v>
      </c>
      <c r="C2066" s="998" t="s">
        <v>2210</v>
      </c>
      <c r="D2066" s="241">
        <v>3</v>
      </c>
      <c r="F2066" s="237"/>
    </row>
    <row r="2067" spans="1:6" ht="18" customHeight="1">
      <c r="A2067" s="1002" t="s">
        <v>2211</v>
      </c>
      <c r="B2067" s="998" t="s">
        <v>50</v>
      </c>
      <c r="C2067" s="998" t="s">
        <v>2212</v>
      </c>
      <c r="D2067" s="241">
        <v>3</v>
      </c>
      <c r="F2067" s="237"/>
    </row>
    <row r="2068" spans="1:6" ht="18" customHeight="1">
      <c r="A2068" s="1002" t="s">
        <v>2213</v>
      </c>
      <c r="B2068" s="998" t="s">
        <v>50</v>
      </c>
      <c r="C2068" s="998" t="s">
        <v>2214</v>
      </c>
      <c r="D2068" s="241">
        <v>3</v>
      </c>
      <c r="F2068" s="237"/>
    </row>
    <row r="2069" spans="1:6" ht="18" customHeight="1">
      <c r="A2069" s="1002" t="s">
        <v>2215</v>
      </c>
      <c r="B2069" s="998" t="s">
        <v>50</v>
      </c>
      <c r="C2069" s="998" t="s">
        <v>2216</v>
      </c>
      <c r="D2069" s="241">
        <v>3</v>
      </c>
      <c r="F2069" s="237"/>
    </row>
    <row r="2070" spans="1:6" ht="18" customHeight="1">
      <c r="A2070" s="1002" t="s">
        <v>2217</v>
      </c>
      <c r="B2070" s="998" t="s">
        <v>50</v>
      </c>
      <c r="C2070" s="998" t="s">
        <v>2218</v>
      </c>
      <c r="D2070" s="241">
        <v>3</v>
      </c>
      <c r="F2070" s="237"/>
    </row>
    <row r="2071" spans="1:6" ht="18" customHeight="1">
      <c r="A2071" s="1002" t="s">
        <v>2219</v>
      </c>
      <c r="B2071" s="998" t="s">
        <v>50</v>
      </c>
      <c r="C2071" s="998" t="s">
        <v>2220</v>
      </c>
      <c r="D2071" s="241">
        <v>3</v>
      </c>
      <c r="F2071" s="237"/>
    </row>
    <row r="2072" spans="1:6" ht="18" customHeight="1">
      <c r="A2072" s="1002" t="s">
        <v>2221</v>
      </c>
      <c r="B2072" s="998" t="s">
        <v>50</v>
      </c>
      <c r="C2072" s="998" t="s">
        <v>2222</v>
      </c>
      <c r="D2072" s="241">
        <v>3</v>
      </c>
      <c r="F2072" s="237"/>
    </row>
    <row r="2073" spans="1:6" ht="18" customHeight="1">
      <c r="A2073" s="1002" t="s">
        <v>2223</v>
      </c>
      <c r="B2073" s="998" t="s">
        <v>50</v>
      </c>
      <c r="C2073" s="998" t="s">
        <v>2224</v>
      </c>
      <c r="D2073" s="241">
        <v>3</v>
      </c>
      <c r="F2073" s="237"/>
    </row>
    <row r="2074" spans="1:6" ht="18" customHeight="1">
      <c r="A2074" s="1002" t="s">
        <v>2225</v>
      </c>
      <c r="B2074" s="998" t="s">
        <v>50</v>
      </c>
      <c r="C2074" s="998" t="s">
        <v>2226</v>
      </c>
      <c r="D2074" s="241">
        <v>5</v>
      </c>
      <c r="F2074" s="237"/>
    </row>
    <row r="2075" spans="1:6" ht="18" customHeight="1">
      <c r="A2075" s="1002" t="s">
        <v>2227</v>
      </c>
      <c r="B2075" s="998" t="s">
        <v>50</v>
      </c>
      <c r="C2075" s="998" t="s">
        <v>2228</v>
      </c>
      <c r="D2075" s="241">
        <v>5</v>
      </c>
      <c r="F2075" s="237"/>
    </row>
    <row r="2076" spans="1:6" ht="18" customHeight="1">
      <c r="A2076" s="1002" t="s">
        <v>2229</v>
      </c>
      <c r="B2076" s="998" t="s">
        <v>50</v>
      </c>
      <c r="C2076" s="998" t="s">
        <v>2230</v>
      </c>
      <c r="D2076" s="241">
        <v>5</v>
      </c>
      <c r="F2076" s="237"/>
    </row>
    <row r="2077" spans="1:6" ht="18" customHeight="1">
      <c r="A2077" s="1002" t="s">
        <v>2231</v>
      </c>
      <c r="B2077" s="998" t="s">
        <v>50</v>
      </c>
      <c r="C2077" s="998" t="s">
        <v>2232</v>
      </c>
      <c r="D2077" s="241">
        <v>5</v>
      </c>
      <c r="F2077" s="237"/>
    </row>
    <row r="2078" spans="1:6" ht="18" customHeight="1">
      <c r="A2078" s="1002" t="s">
        <v>2233</v>
      </c>
      <c r="B2078" s="998" t="s">
        <v>50</v>
      </c>
      <c r="C2078" s="998" t="s">
        <v>2234</v>
      </c>
      <c r="D2078" s="241">
        <v>5</v>
      </c>
      <c r="F2078" s="237"/>
    </row>
    <row r="2079" spans="1:6" ht="18" customHeight="1">
      <c r="A2079" s="1002" t="s">
        <v>2235</v>
      </c>
      <c r="B2079" s="998" t="s">
        <v>50</v>
      </c>
      <c r="C2079" s="998" t="s">
        <v>2236</v>
      </c>
      <c r="D2079" s="241">
        <v>5</v>
      </c>
      <c r="F2079" s="237"/>
    </row>
    <row r="2080" spans="1:6" ht="18" customHeight="1">
      <c r="A2080" s="1002" t="s">
        <v>2237</v>
      </c>
      <c r="B2080" s="998" t="s">
        <v>50</v>
      </c>
      <c r="C2080" s="998" t="s">
        <v>2238</v>
      </c>
      <c r="D2080" s="241">
        <v>5</v>
      </c>
      <c r="F2080" s="237"/>
    </row>
    <row r="2081" spans="1:6" ht="18" customHeight="1">
      <c r="A2081" s="1002" t="s">
        <v>2239</v>
      </c>
      <c r="B2081" s="998" t="s">
        <v>50</v>
      </c>
      <c r="C2081" s="998" t="s">
        <v>2240</v>
      </c>
      <c r="D2081" s="241">
        <v>5</v>
      </c>
      <c r="F2081" s="237"/>
    </row>
    <row r="2082" spans="1:6" ht="18" customHeight="1">
      <c r="A2082" s="1002" t="s">
        <v>2241</v>
      </c>
      <c r="B2082" s="998" t="s">
        <v>50</v>
      </c>
      <c r="C2082" s="998" t="s">
        <v>2242</v>
      </c>
      <c r="D2082" s="241">
        <v>5</v>
      </c>
      <c r="F2082" s="237"/>
    </row>
    <row r="2083" spans="1:6" ht="18" customHeight="1">
      <c r="A2083" s="1002" t="s">
        <v>2243</v>
      </c>
      <c r="B2083" s="998" t="s">
        <v>50</v>
      </c>
      <c r="C2083" s="998" t="s">
        <v>2244</v>
      </c>
      <c r="D2083" s="241">
        <v>5</v>
      </c>
      <c r="F2083" s="237"/>
    </row>
    <row r="2084" spans="1:6" ht="18" customHeight="1">
      <c r="A2084" s="1002" t="s">
        <v>2245</v>
      </c>
      <c r="B2084" s="998" t="s">
        <v>50</v>
      </c>
      <c r="C2084" s="998" t="s">
        <v>2246</v>
      </c>
      <c r="D2084" s="241">
        <v>5</v>
      </c>
      <c r="F2084" s="237"/>
    </row>
    <row r="2085" spans="1:6" ht="18" customHeight="1">
      <c r="A2085" s="1002" t="s">
        <v>5094</v>
      </c>
      <c r="B2085" s="998" t="s">
        <v>50</v>
      </c>
      <c r="C2085" s="998" t="s">
        <v>6913</v>
      </c>
      <c r="D2085" s="241">
        <v>7</v>
      </c>
      <c r="F2085" s="237"/>
    </row>
    <row r="2086" spans="1:6" ht="18" customHeight="1">
      <c r="A2086" s="1002" t="s">
        <v>5095</v>
      </c>
      <c r="B2086" s="998" t="s">
        <v>50</v>
      </c>
      <c r="C2086" s="998" t="s">
        <v>5096</v>
      </c>
      <c r="D2086" s="241">
        <v>7</v>
      </c>
      <c r="F2086" s="237"/>
    </row>
    <row r="2087" spans="1:6" ht="18" customHeight="1">
      <c r="A2087" s="1002" t="s">
        <v>5097</v>
      </c>
      <c r="B2087" s="998" t="s">
        <v>50</v>
      </c>
      <c r="C2087" s="998" t="s">
        <v>5098</v>
      </c>
      <c r="D2087" s="241">
        <v>7</v>
      </c>
      <c r="F2087" s="237"/>
    </row>
    <row r="2088" spans="1:6" ht="18" customHeight="1">
      <c r="A2088" s="1002" t="s">
        <v>5099</v>
      </c>
      <c r="B2088" s="998" t="s">
        <v>50</v>
      </c>
      <c r="C2088" s="998" t="s">
        <v>5100</v>
      </c>
      <c r="D2088" s="241">
        <v>7</v>
      </c>
      <c r="F2088" s="237"/>
    </row>
    <row r="2089" spans="1:6" ht="18" customHeight="1">
      <c r="A2089" s="1002" t="s">
        <v>5101</v>
      </c>
      <c r="B2089" s="998" t="s">
        <v>50</v>
      </c>
      <c r="C2089" s="998" t="s">
        <v>6914</v>
      </c>
      <c r="D2089" s="241">
        <v>7</v>
      </c>
      <c r="F2089" s="237"/>
    </row>
    <row r="2090" spans="1:6" ht="18" customHeight="1">
      <c r="A2090" s="1006" t="s">
        <v>5102</v>
      </c>
      <c r="B2090" s="998" t="s">
        <v>50</v>
      </c>
      <c r="C2090" s="972" t="s">
        <v>5103</v>
      </c>
      <c r="D2090" s="976">
        <v>7</v>
      </c>
      <c r="F2090" s="237"/>
    </row>
    <row r="2091" spans="1:6" ht="18" customHeight="1">
      <c r="A2091" s="1006" t="s">
        <v>5104</v>
      </c>
      <c r="B2091" s="998" t="s">
        <v>50</v>
      </c>
      <c r="C2091" s="972" t="s">
        <v>5105</v>
      </c>
      <c r="D2091" s="976">
        <v>7</v>
      </c>
      <c r="F2091" s="237"/>
    </row>
    <row r="2092" spans="1:6" ht="18" customHeight="1">
      <c r="A2092" s="1006" t="s">
        <v>5106</v>
      </c>
      <c r="B2092" s="998" t="s">
        <v>50</v>
      </c>
      <c r="C2092" s="972" t="s">
        <v>6915</v>
      </c>
      <c r="D2092" s="976">
        <v>7</v>
      </c>
      <c r="F2092" s="237"/>
    </row>
    <row r="2093" spans="1:6" ht="18" customHeight="1">
      <c r="A2093" s="1006" t="s">
        <v>5107</v>
      </c>
      <c r="B2093" s="998" t="s">
        <v>50</v>
      </c>
      <c r="C2093" s="972" t="s">
        <v>5108</v>
      </c>
      <c r="D2093" s="976">
        <v>7</v>
      </c>
      <c r="F2093" s="237"/>
    </row>
    <row r="2094" spans="1:6" ht="18" customHeight="1">
      <c r="A2094" s="1006" t="s">
        <v>5109</v>
      </c>
      <c r="B2094" s="998" t="s">
        <v>50</v>
      </c>
      <c r="C2094" s="972" t="s">
        <v>5110</v>
      </c>
      <c r="D2094" s="976">
        <v>7</v>
      </c>
      <c r="F2094" s="237"/>
    </row>
    <row r="2095" spans="1:6" ht="18" customHeight="1">
      <c r="A2095" s="1006" t="s">
        <v>5111</v>
      </c>
      <c r="B2095" s="998" t="s">
        <v>50</v>
      </c>
      <c r="C2095" s="972" t="s">
        <v>5112</v>
      </c>
      <c r="D2095" s="976">
        <v>7</v>
      </c>
      <c r="F2095" s="237"/>
    </row>
    <row r="2096" spans="1:6" ht="18" customHeight="1">
      <c r="A2096" s="1006" t="s">
        <v>5113</v>
      </c>
      <c r="B2096" s="998" t="s">
        <v>50</v>
      </c>
      <c r="C2096" s="972" t="s">
        <v>5114</v>
      </c>
      <c r="D2096" s="976">
        <v>7</v>
      </c>
      <c r="F2096" s="237"/>
    </row>
    <row r="2097" spans="1:6" ht="18" customHeight="1">
      <c r="A2097" s="1006" t="s">
        <v>5115</v>
      </c>
      <c r="B2097" s="998" t="s">
        <v>50</v>
      </c>
      <c r="C2097" s="972" t="s">
        <v>5116</v>
      </c>
      <c r="D2097" s="976">
        <v>7</v>
      </c>
      <c r="F2097" s="237"/>
    </row>
    <row r="2098" spans="1:6" ht="18" customHeight="1">
      <c r="A2098" s="1006" t="s">
        <v>5117</v>
      </c>
      <c r="B2098" s="998" t="s">
        <v>50</v>
      </c>
      <c r="C2098" s="972" t="s">
        <v>5118</v>
      </c>
      <c r="D2098" s="976">
        <v>7</v>
      </c>
      <c r="F2098" s="237"/>
    </row>
    <row r="2099" spans="1:6" ht="18" customHeight="1">
      <c r="A2099" s="1006" t="s">
        <v>5119</v>
      </c>
      <c r="B2099" s="998" t="s">
        <v>50</v>
      </c>
      <c r="C2099" s="972" t="s">
        <v>5120</v>
      </c>
      <c r="D2099" s="976">
        <v>7</v>
      </c>
      <c r="F2099" s="237"/>
    </row>
    <row r="2100" spans="1:6" ht="18" customHeight="1">
      <c r="A2100" s="1006" t="s">
        <v>5121</v>
      </c>
      <c r="B2100" s="998" t="s">
        <v>50</v>
      </c>
      <c r="C2100" s="972" t="s">
        <v>5122</v>
      </c>
      <c r="D2100" s="976">
        <v>7</v>
      </c>
      <c r="F2100" s="237"/>
    </row>
    <row r="2101" spans="1:6" ht="18" customHeight="1">
      <c r="A2101" s="1006" t="s">
        <v>5123</v>
      </c>
      <c r="B2101" s="998" t="s">
        <v>50</v>
      </c>
      <c r="C2101" s="972" t="s">
        <v>5124</v>
      </c>
      <c r="D2101" s="976">
        <v>7</v>
      </c>
      <c r="F2101" s="237"/>
    </row>
    <row r="2102" spans="1:6" ht="18" customHeight="1">
      <c r="A2102" s="1006" t="s">
        <v>5125</v>
      </c>
      <c r="B2102" s="998" t="s">
        <v>50</v>
      </c>
      <c r="C2102" s="972" t="s">
        <v>7239</v>
      </c>
      <c r="D2102" s="976">
        <v>7</v>
      </c>
      <c r="F2102" s="237"/>
    </row>
    <row r="2103" spans="1:6" ht="18" customHeight="1">
      <c r="A2103" s="1006" t="s">
        <v>5126</v>
      </c>
      <c r="B2103" s="998" t="s">
        <v>50</v>
      </c>
      <c r="C2103" s="972" t="s">
        <v>5127</v>
      </c>
      <c r="D2103" s="976">
        <v>7</v>
      </c>
      <c r="F2103" s="237"/>
    </row>
    <row r="2104" spans="1:6" ht="18" customHeight="1">
      <c r="A2104" s="1006" t="s">
        <v>5128</v>
      </c>
      <c r="B2104" s="998" t="s">
        <v>50</v>
      </c>
      <c r="C2104" s="972" t="s">
        <v>5129</v>
      </c>
      <c r="D2104" s="976">
        <v>7</v>
      </c>
      <c r="F2104" s="237"/>
    </row>
    <row r="2105" spans="1:6" ht="18" customHeight="1">
      <c r="A2105" s="1006" t="s">
        <v>5130</v>
      </c>
      <c r="B2105" s="998" t="s">
        <v>50</v>
      </c>
      <c r="C2105" s="972" t="s">
        <v>5131</v>
      </c>
      <c r="D2105" s="976">
        <v>7</v>
      </c>
      <c r="F2105" s="237"/>
    </row>
    <row r="2106" spans="1:6" ht="18" customHeight="1">
      <c r="A2106" s="1006" t="s">
        <v>5132</v>
      </c>
      <c r="B2106" s="998" t="s">
        <v>50</v>
      </c>
      <c r="C2106" s="972" t="s">
        <v>5133</v>
      </c>
      <c r="D2106" s="976">
        <v>7</v>
      </c>
      <c r="F2106" s="237"/>
    </row>
    <row r="2107" spans="1:6" ht="18" customHeight="1">
      <c r="A2107" s="1006" t="s">
        <v>6378</v>
      </c>
      <c r="B2107" s="998" t="s">
        <v>50</v>
      </c>
      <c r="C2107" s="972" t="s">
        <v>6916</v>
      </c>
      <c r="D2107" s="976">
        <v>7</v>
      </c>
      <c r="F2107" s="237"/>
    </row>
    <row r="2108" spans="1:6" ht="18" customHeight="1">
      <c r="A2108" s="1006" t="s">
        <v>6379</v>
      </c>
      <c r="B2108" s="998" t="s">
        <v>50</v>
      </c>
      <c r="C2108" s="972" t="s">
        <v>6917</v>
      </c>
      <c r="D2108" s="976">
        <v>7</v>
      </c>
      <c r="F2108" s="237"/>
    </row>
    <row r="2109" spans="1:6" ht="18" customHeight="1">
      <c r="A2109" s="1006" t="s">
        <v>6380</v>
      </c>
      <c r="B2109" s="998" t="s">
        <v>50</v>
      </c>
      <c r="C2109" s="972" t="s">
        <v>6918</v>
      </c>
      <c r="D2109" s="976">
        <v>7</v>
      </c>
      <c r="F2109" s="237"/>
    </row>
    <row r="2110" spans="1:6" ht="18" customHeight="1">
      <c r="A2110" s="1006" t="s">
        <v>6648</v>
      </c>
      <c r="B2110" s="998" t="s">
        <v>50</v>
      </c>
      <c r="C2110" s="972" t="s">
        <v>6919</v>
      </c>
      <c r="D2110" s="976">
        <v>7</v>
      </c>
      <c r="F2110" s="237"/>
    </row>
    <row r="2111" spans="1:6" ht="18" customHeight="1">
      <c r="A2111" s="1006" t="s">
        <v>5134</v>
      </c>
      <c r="B2111" s="998" t="s">
        <v>51</v>
      </c>
      <c r="C2111" s="972" t="s">
        <v>7084</v>
      </c>
      <c r="D2111" s="976">
        <v>1</v>
      </c>
      <c r="F2111" s="237"/>
    </row>
    <row r="2112" spans="1:6" ht="18" customHeight="1">
      <c r="A2112" s="1006" t="s">
        <v>2247</v>
      </c>
      <c r="B2112" s="998" t="s">
        <v>51</v>
      </c>
      <c r="C2112" s="972" t="s">
        <v>2248</v>
      </c>
      <c r="D2112" s="976">
        <v>2</v>
      </c>
      <c r="F2112" s="237"/>
    </row>
    <row r="2113" spans="1:6" ht="18" customHeight="1">
      <c r="A2113" s="1006" t="s">
        <v>2249</v>
      </c>
      <c r="B2113" s="998" t="s">
        <v>51</v>
      </c>
      <c r="C2113" s="972" t="s">
        <v>2250</v>
      </c>
      <c r="D2113" s="976">
        <v>2</v>
      </c>
      <c r="F2113" s="237"/>
    </row>
    <row r="2114" spans="1:6" ht="18" customHeight="1">
      <c r="A2114" s="1006" t="s">
        <v>2251</v>
      </c>
      <c r="B2114" s="998" t="s">
        <v>51</v>
      </c>
      <c r="C2114" s="972" t="s">
        <v>2252</v>
      </c>
      <c r="D2114" s="976">
        <v>3</v>
      </c>
      <c r="F2114" s="237"/>
    </row>
    <row r="2115" spans="1:6" ht="18" customHeight="1">
      <c r="A2115" s="1006" t="s">
        <v>2253</v>
      </c>
      <c r="B2115" s="998" t="s">
        <v>51</v>
      </c>
      <c r="C2115" s="972" t="s">
        <v>2254</v>
      </c>
      <c r="D2115" s="976">
        <v>3</v>
      </c>
      <c r="F2115" s="237"/>
    </row>
    <row r="2116" spans="1:6" ht="18" customHeight="1">
      <c r="A2116" s="1000" t="s">
        <v>2255</v>
      </c>
      <c r="B2116" s="978" t="s">
        <v>51</v>
      </c>
      <c r="C2116" s="978" t="s">
        <v>2256</v>
      </c>
      <c r="D2116" s="241">
        <v>3</v>
      </c>
      <c r="F2116" s="237"/>
    </row>
    <row r="2117" spans="1:6" ht="18" customHeight="1">
      <c r="A2117" s="1002" t="s">
        <v>2257</v>
      </c>
      <c r="B2117" s="998" t="s">
        <v>51</v>
      </c>
      <c r="C2117" s="998" t="s">
        <v>2258</v>
      </c>
      <c r="D2117" s="241">
        <v>3</v>
      </c>
      <c r="F2117" s="237"/>
    </row>
    <row r="2118" spans="1:6" ht="18" customHeight="1">
      <c r="A2118" s="1002" t="s">
        <v>2259</v>
      </c>
      <c r="B2118" s="998" t="s">
        <v>51</v>
      </c>
      <c r="C2118" s="998" t="s">
        <v>2260</v>
      </c>
      <c r="D2118" s="241">
        <v>3</v>
      </c>
      <c r="F2118" s="237"/>
    </row>
    <row r="2119" spans="1:6" ht="18" customHeight="1">
      <c r="A2119" s="1002" t="s">
        <v>2261</v>
      </c>
      <c r="B2119" s="998" t="s">
        <v>51</v>
      </c>
      <c r="C2119" s="998" t="s">
        <v>2262</v>
      </c>
      <c r="D2119" s="241">
        <v>3</v>
      </c>
      <c r="F2119" s="237"/>
    </row>
    <row r="2120" spans="1:6" ht="18" customHeight="1">
      <c r="A2120" s="1002" t="s">
        <v>2263</v>
      </c>
      <c r="B2120" s="998" t="s">
        <v>51</v>
      </c>
      <c r="C2120" s="998" t="s">
        <v>2264</v>
      </c>
      <c r="D2120" s="241">
        <v>3</v>
      </c>
      <c r="F2120" s="237"/>
    </row>
    <row r="2121" spans="1:6" ht="18" customHeight="1">
      <c r="A2121" s="1002" t="s">
        <v>2265</v>
      </c>
      <c r="B2121" s="998" t="s">
        <v>51</v>
      </c>
      <c r="C2121" s="998" t="s">
        <v>2266</v>
      </c>
      <c r="D2121" s="241">
        <v>3</v>
      </c>
      <c r="F2121" s="237"/>
    </row>
    <row r="2122" spans="1:6" ht="18" customHeight="1">
      <c r="A2122" s="1002" t="s">
        <v>2267</v>
      </c>
      <c r="B2122" s="998" t="s">
        <v>51</v>
      </c>
      <c r="C2122" s="998" t="s">
        <v>2268</v>
      </c>
      <c r="D2122" s="241">
        <v>3</v>
      </c>
      <c r="F2122" s="237"/>
    </row>
    <row r="2123" spans="1:6" ht="18" customHeight="1">
      <c r="A2123" s="1002" t="s">
        <v>2269</v>
      </c>
      <c r="B2123" s="998" t="s">
        <v>51</v>
      </c>
      <c r="C2123" s="998" t="s">
        <v>2270</v>
      </c>
      <c r="D2123" s="241">
        <v>3</v>
      </c>
      <c r="F2123" s="237"/>
    </row>
    <row r="2124" spans="1:6" ht="18" customHeight="1">
      <c r="A2124" s="1002" t="s">
        <v>2271</v>
      </c>
      <c r="B2124" s="998" t="s">
        <v>51</v>
      </c>
      <c r="C2124" s="998" t="s">
        <v>2272</v>
      </c>
      <c r="D2124" s="241">
        <v>3</v>
      </c>
      <c r="F2124" s="237"/>
    </row>
    <row r="2125" spans="1:6" ht="18" customHeight="1">
      <c r="A2125" s="1002" t="s">
        <v>2273</v>
      </c>
      <c r="B2125" s="998" t="s">
        <v>51</v>
      </c>
      <c r="C2125" s="998" t="s">
        <v>2274</v>
      </c>
      <c r="D2125" s="241">
        <v>3</v>
      </c>
      <c r="F2125" s="237"/>
    </row>
    <row r="2126" spans="1:6" ht="18" customHeight="1">
      <c r="A2126" s="1002" t="s">
        <v>2275</v>
      </c>
      <c r="B2126" s="998" t="s">
        <v>51</v>
      </c>
      <c r="C2126" s="998" t="s">
        <v>2276</v>
      </c>
      <c r="D2126" s="241">
        <v>3</v>
      </c>
      <c r="F2126" s="237"/>
    </row>
    <row r="2127" spans="1:6" ht="18" customHeight="1">
      <c r="A2127" s="1002" t="s">
        <v>2277</v>
      </c>
      <c r="B2127" s="998" t="s">
        <v>51</v>
      </c>
      <c r="C2127" s="998" t="s">
        <v>2278</v>
      </c>
      <c r="D2127" s="241">
        <v>3</v>
      </c>
      <c r="F2127" s="237"/>
    </row>
    <row r="2128" spans="1:6" ht="18" customHeight="1">
      <c r="A2128" s="1002" t="s">
        <v>2279</v>
      </c>
      <c r="B2128" s="998" t="s">
        <v>51</v>
      </c>
      <c r="C2128" s="998" t="s">
        <v>2280</v>
      </c>
      <c r="D2128" s="241">
        <v>3</v>
      </c>
      <c r="F2128" s="237"/>
    </row>
    <row r="2129" spans="1:6" ht="18" customHeight="1">
      <c r="A2129" s="1002" t="s">
        <v>2281</v>
      </c>
      <c r="B2129" s="998" t="s">
        <v>51</v>
      </c>
      <c r="C2129" s="998" t="s">
        <v>2282</v>
      </c>
      <c r="D2129" s="241">
        <v>3</v>
      </c>
      <c r="F2129" s="237"/>
    </row>
    <row r="2130" spans="1:6" ht="18" customHeight="1">
      <c r="A2130" s="1002" t="s">
        <v>2283</v>
      </c>
      <c r="B2130" s="998" t="s">
        <v>51</v>
      </c>
      <c r="C2130" s="998" t="s">
        <v>2284</v>
      </c>
      <c r="D2130" s="241">
        <v>3</v>
      </c>
      <c r="F2130" s="237"/>
    </row>
    <row r="2131" spans="1:6" ht="18" customHeight="1">
      <c r="A2131" s="1002" t="s">
        <v>2285</v>
      </c>
      <c r="B2131" s="998" t="s">
        <v>51</v>
      </c>
      <c r="C2131" s="998" t="s">
        <v>2286</v>
      </c>
      <c r="D2131" s="241">
        <v>3</v>
      </c>
      <c r="F2131" s="237"/>
    </row>
    <row r="2132" spans="1:6" ht="18" customHeight="1">
      <c r="A2132" s="1002" t="s">
        <v>2287</v>
      </c>
      <c r="B2132" s="998" t="s">
        <v>51</v>
      </c>
      <c r="C2132" s="998" t="s">
        <v>2288</v>
      </c>
      <c r="D2132" s="241">
        <v>3</v>
      </c>
      <c r="F2132" s="237"/>
    </row>
    <row r="2133" spans="1:6" ht="18" customHeight="1">
      <c r="A2133" s="1002" t="s">
        <v>2289</v>
      </c>
      <c r="B2133" s="998" t="s">
        <v>51</v>
      </c>
      <c r="C2133" s="998" t="s">
        <v>2290</v>
      </c>
      <c r="D2133" s="241">
        <v>3</v>
      </c>
      <c r="F2133" s="237"/>
    </row>
    <row r="2134" spans="1:6" ht="18" customHeight="1">
      <c r="A2134" s="1002" t="s">
        <v>2291</v>
      </c>
      <c r="B2134" s="998" t="s">
        <v>51</v>
      </c>
      <c r="C2134" s="998" t="s">
        <v>2292</v>
      </c>
      <c r="D2134" s="241">
        <v>3</v>
      </c>
      <c r="F2134" s="237"/>
    </row>
    <row r="2135" spans="1:6" ht="18" customHeight="1">
      <c r="A2135" s="1002" t="s">
        <v>2293</v>
      </c>
      <c r="B2135" s="998" t="s">
        <v>51</v>
      </c>
      <c r="C2135" s="998" t="s">
        <v>2294</v>
      </c>
      <c r="D2135" s="241">
        <v>3</v>
      </c>
      <c r="F2135" s="237"/>
    </row>
    <row r="2136" spans="1:6" ht="18" customHeight="1">
      <c r="A2136" s="1002" t="s">
        <v>2295</v>
      </c>
      <c r="B2136" s="998" t="s">
        <v>51</v>
      </c>
      <c r="C2136" s="998" t="s">
        <v>2296</v>
      </c>
      <c r="D2136" s="241">
        <v>3</v>
      </c>
      <c r="F2136" s="237"/>
    </row>
    <row r="2137" spans="1:6" ht="18" customHeight="1">
      <c r="A2137" s="1002" t="s">
        <v>2297</v>
      </c>
      <c r="B2137" s="998" t="s">
        <v>51</v>
      </c>
      <c r="C2137" s="998" t="s">
        <v>2298</v>
      </c>
      <c r="D2137" s="241">
        <v>3</v>
      </c>
      <c r="F2137" s="237"/>
    </row>
    <row r="2138" spans="1:6" ht="18" customHeight="1">
      <c r="A2138" s="1002" t="s">
        <v>2299</v>
      </c>
      <c r="B2138" s="998" t="s">
        <v>51</v>
      </c>
      <c r="C2138" s="998" t="s">
        <v>2300</v>
      </c>
      <c r="D2138" s="241">
        <v>3</v>
      </c>
      <c r="F2138" s="237"/>
    </row>
    <row r="2139" spans="1:6" ht="18" customHeight="1">
      <c r="A2139" s="1002" t="s">
        <v>2301</v>
      </c>
      <c r="B2139" s="998" t="s">
        <v>51</v>
      </c>
      <c r="C2139" s="998" t="s">
        <v>2302</v>
      </c>
      <c r="D2139" s="241">
        <v>3</v>
      </c>
      <c r="F2139" s="237"/>
    </row>
    <row r="2140" spans="1:6" ht="18" customHeight="1">
      <c r="A2140" s="1002" t="s">
        <v>2303</v>
      </c>
      <c r="B2140" s="998" t="s">
        <v>51</v>
      </c>
      <c r="C2140" s="998" t="s">
        <v>2304</v>
      </c>
      <c r="D2140" s="241">
        <v>3</v>
      </c>
      <c r="F2140" s="237"/>
    </row>
    <row r="2141" spans="1:6" ht="18" customHeight="1">
      <c r="A2141" s="1002" t="s">
        <v>2305</v>
      </c>
      <c r="B2141" s="998" t="s">
        <v>51</v>
      </c>
      <c r="C2141" s="998" t="s">
        <v>2306</v>
      </c>
      <c r="D2141" s="241">
        <v>3</v>
      </c>
      <c r="F2141" s="237"/>
    </row>
    <row r="2142" spans="1:6" ht="18" customHeight="1">
      <c r="A2142" s="1002" t="s">
        <v>2307</v>
      </c>
      <c r="B2142" s="998" t="s">
        <v>51</v>
      </c>
      <c r="C2142" s="998" t="s">
        <v>2308</v>
      </c>
      <c r="D2142" s="241">
        <v>3</v>
      </c>
      <c r="F2142" s="237"/>
    </row>
    <row r="2143" spans="1:6" ht="18" customHeight="1">
      <c r="A2143" s="1002" t="s">
        <v>2309</v>
      </c>
      <c r="B2143" s="998" t="s">
        <v>51</v>
      </c>
      <c r="C2143" s="998" t="s">
        <v>2310</v>
      </c>
      <c r="D2143" s="241">
        <v>3</v>
      </c>
      <c r="F2143" s="237"/>
    </row>
    <row r="2144" spans="1:6" ht="18" customHeight="1">
      <c r="A2144" s="1002" t="s">
        <v>2311</v>
      </c>
      <c r="B2144" s="998" t="s">
        <v>51</v>
      </c>
      <c r="C2144" s="998" t="s">
        <v>2312</v>
      </c>
      <c r="D2144" s="241">
        <v>3</v>
      </c>
      <c r="F2144" s="237"/>
    </row>
    <row r="2145" spans="1:6" ht="18" customHeight="1">
      <c r="A2145" s="1002" t="s">
        <v>2313</v>
      </c>
      <c r="B2145" s="998" t="s">
        <v>51</v>
      </c>
      <c r="C2145" s="998" t="s">
        <v>2314</v>
      </c>
      <c r="D2145" s="241">
        <v>5</v>
      </c>
      <c r="F2145" s="237"/>
    </row>
    <row r="2146" spans="1:6" ht="18" customHeight="1">
      <c r="A2146" s="1002" t="s">
        <v>2315</v>
      </c>
      <c r="B2146" s="998" t="s">
        <v>51</v>
      </c>
      <c r="C2146" s="998" t="s">
        <v>2316</v>
      </c>
      <c r="D2146" s="241">
        <v>5</v>
      </c>
      <c r="F2146" s="237"/>
    </row>
    <row r="2147" spans="1:6" ht="18" customHeight="1">
      <c r="A2147" s="1002" t="s">
        <v>2317</v>
      </c>
      <c r="B2147" s="998" t="s">
        <v>51</v>
      </c>
      <c r="C2147" s="998" t="s">
        <v>2318</v>
      </c>
      <c r="D2147" s="241">
        <v>5</v>
      </c>
      <c r="F2147" s="237"/>
    </row>
    <row r="2148" spans="1:6" ht="18" customHeight="1">
      <c r="A2148" s="1002" t="s">
        <v>2319</v>
      </c>
      <c r="B2148" s="998" t="s">
        <v>51</v>
      </c>
      <c r="C2148" s="998" t="s">
        <v>2320</v>
      </c>
      <c r="D2148" s="241">
        <v>5</v>
      </c>
      <c r="F2148" s="237"/>
    </row>
    <row r="2149" spans="1:6" ht="18" customHeight="1">
      <c r="A2149" s="1002" t="s">
        <v>2321</v>
      </c>
      <c r="B2149" s="998" t="s">
        <v>51</v>
      </c>
      <c r="C2149" s="998" t="s">
        <v>2322</v>
      </c>
      <c r="D2149" s="241">
        <v>5</v>
      </c>
      <c r="F2149" s="237"/>
    </row>
    <row r="2150" spans="1:6" ht="18" customHeight="1">
      <c r="A2150" s="1002" t="s">
        <v>2323</v>
      </c>
      <c r="B2150" s="998" t="s">
        <v>51</v>
      </c>
      <c r="C2150" s="998" t="s">
        <v>2324</v>
      </c>
      <c r="D2150" s="241">
        <v>5</v>
      </c>
      <c r="F2150" s="237"/>
    </row>
    <row r="2151" spans="1:6" ht="18" customHeight="1">
      <c r="A2151" s="1002" t="s">
        <v>2325</v>
      </c>
      <c r="B2151" s="998" t="s">
        <v>51</v>
      </c>
      <c r="C2151" s="998" t="s">
        <v>2326</v>
      </c>
      <c r="D2151" s="241">
        <v>5</v>
      </c>
      <c r="F2151" s="237"/>
    </row>
    <row r="2152" spans="1:6" ht="18" customHeight="1">
      <c r="A2152" s="1002" t="s">
        <v>2327</v>
      </c>
      <c r="B2152" s="998" t="s">
        <v>51</v>
      </c>
      <c r="C2152" s="998" t="s">
        <v>2328</v>
      </c>
      <c r="D2152" s="241">
        <v>5</v>
      </c>
      <c r="F2152" s="237"/>
    </row>
    <row r="2153" spans="1:6" ht="18" customHeight="1">
      <c r="A2153" s="1002" t="s">
        <v>2329</v>
      </c>
      <c r="B2153" s="998" t="s">
        <v>51</v>
      </c>
      <c r="C2153" s="998" t="s">
        <v>2330</v>
      </c>
      <c r="D2153" s="241">
        <v>5</v>
      </c>
      <c r="F2153" s="237"/>
    </row>
    <row r="2154" spans="1:6" ht="18" customHeight="1">
      <c r="A2154" s="1002" t="s">
        <v>2331</v>
      </c>
      <c r="B2154" s="998" t="s">
        <v>51</v>
      </c>
      <c r="C2154" s="998" t="s">
        <v>2332</v>
      </c>
      <c r="D2154" s="241">
        <v>5</v>
      </c>
      <c r="F2154" s="237"/>
    </row>
    <row r="2155" spans="1:6" ht="18" customHeight="1">
      <c r="A2155" s="1002" t="s">
        <v>5135</v>
      </c>
      <c r="B2155" s="998" t="s">
        <v>51</v>
      </c>
      <c r="C2155" s="998" t="s">
        <v>5136</v>
      </c>
      <c r="D2155" s="241">
        <v>7</v>
      </c>
      <c r="F2155" s="237"/>
    </row>
    <row r="2156" spans="1:6" ht="18" customHeight="1">
      <c r="A2156" s="1002" t="s">
        <v>5137</v>
      </c>
      <c r="B2156" s="998" t="s">
        <v>51</v>
      </c>
      <c r="C2156" s="998" t="s">
        <v>5138</v>
      </c>
      <c r="D2156" s="241">
        <v>7</v>
      </c>
      <c r="F2156" s="237"/>
    </row>
    <row r="2157" spans="1:6" ht="18" customHeight="1">
      <c r="A2157" s="1002" t="s">
        <v>5139</v>
      </c>
      <c r="B2157" s="998" t="s">
        <v>51</v>
      </c>
      <c r="C2157" s="998" t="s">
        <v>5140</v>
      </c>
      <c r="D2157" s="241">
        <v>7</v>
      </c>
      <c r="F2157" s="237"/>
    </row>
    <row r="2158" spans="1:6" ht="18" customHeight="1">
      <c r="A2158" s="1002" t="s">
        <v>5141</v>
      </c>
      <c r="B2158" s="998" t="s">
        <v>51</v>
      </c>
      <c r="C2158" s="998" t="s">
        <v>5142</v>
      </c>
      <c r="D2158" s="241">
        <v>7</v>
      </c>
      <c r="F2158" s="237"/>
    </row>
    <row r="2159" spans="1:6" ht="18" customHeight="1">
      <c r="A2159" s="1002" t="s">
        <v>5143</v>
      </c>
      <c r="B2159" s="998" t="s">
        <v>51</v>
      </c>
      <c r="C2159" s="998" t="s">
        <v>5144</v>
      </c>
      <c r="D2159" s="241">
        <v>7</v>
      </c>
      <c r="F2159" s="237"/>
    </row>
    <row r="2160" spans="1:6" ht="18" customHeight="1">
      <c r="A2160" s="1006" t="s">
        <v>5145</v>
      </c>
      <c r="B2160" s="998" t="s">
        <v>51</v>
      </c>
      <c r="C2160" s="972" t="s">
        <v>5146</v>
      </c>
      <c r="D2160" s="976">
        <v>7</v>
      </c>
      <c r="F2160" s="237"/>
    </row>
    <row r="2161" spans="1:6" ht="18" customHeight="1">
      <c r="A2161" s="1006" t="s">
        <v>5147</v>
      </c>
      <c r="B2161" s="998" t="s">
        <v>51</v>
      </c>
      <c r="C2161" s="972" t="s">
        <v>7240</v>
      </c>
      <c r="D2161" s="976">
        <v>7</v>
      </c>
      <c r="F2161" s="237"/>
    </row>
    <row r="2162" spans="1:6" ht="18" customHeight="1">
      <c r="A2162" s="1006" t="s">
        <v>5148</v>
      </c>
      <c r="B2162" s="998" t="s">
        <v>51</v>
      </c>
      <c r="C2162" s="972" t="s">
        <v>5149</v>
      </c>
      <c r="D2162" s="976">
        <v>7</v>
      </c>
      <c r="F2162" s="237"/>
    </row>
    <row r="2163" spans="1:6" ht="18" customHeight="1">
      <c r="A2163" s="1006" t="s">
        <v>5150</v>
      </c>
      <c r="B2163" s="998" t="s">
        <v>51</v>
      </c>
      <c r="C2163" s="972" t="s">
        <v>5151</v>
      </c>
      <c r="D2163" s="976">
        <v>7</v>
      </c>
      <c r="F2163" s="237"/>
    </row>
    <row r="2164" spans="1:6" ht="18" customHeight="1">
      <c r="A2164" s="1006" t="s">
        <v>5152</v>
      </c>
      <c r="B2164" s="998" t="s">
        <v>51</v>
      </c>
      <c r="C2164" s="972" t="s">
        <v>6652</v>
      </c>
      <c r="D2164" s="976">
        <v>7</v>
      </c>
      <c r="F2164" s="237"/>
    </row>
    <row r="2165" spans="1:6" ht="18" customHeight="1">
      <c r="A2165" s="1006" t="s">
        <v>5153</v>
      </c>
      <c r="B2165" s="998" t="s">
        <v>51</v>
      </c>
      <c r="C2165" s="972" t="s">
        <v>5154</v>
      </c>
      <c r="D2165" s="976">
        <v>7</v>
      </c>
      <c r="F2165" s="237"/>
    </row>
    <row r="2166" spans="1:6" ht="18" customHeight="1">
      <c r="A2166" s="1006" t="s">
        <v>5155</v>
      </c>
      <c r="B2166" s="998" t="s">
        <v>51</v>
      </c>
      <c r="C2166" s="972" t="s">
        <v>5156</v>
      </c>
      <c r="D2166" s="976">
        <v>7</v>
      </c>
      <c r="F2166" s="237"/>
    </row>
    <row r="2167" spans="1:6" ht="18" customHeight="1">
      <c r="A2167" s="1006" t="s">
        <v>5157</v>
      </c>
      <c r="B2167" s="998" t="s">
        <v>51</v>
      </c>
      <c r="C2167" s="972" t="s">
        <v>5158</v>
      </c>
      <c r="D2167" s="976">
        <v>7</v>
      </c>
      <c r="F2167" s="237"/>
    </row>
    <row r="2168" spans="1:6" ht="18" customHeight="1">
      <c r="A2168" s="1006" t="s">
        <v>5159</v>
      </c>
      <c r="B2168" s="998" t="s">
        <v>51</v>
      </c>
      <c r="C2168" s="972" t="s">
        <v>5160</v>
      </c>
      <c r="D2168" s="976">
        <v>7</v>
      </c>
      <c r="F2168" s="237"/>
    </row>
    <row r="2169" spans="1:6" ht="18" customHeight="1">
      <c r="A2169" s="1006" t="s">
        <v>5161</v>
      </c>
      <c r="B2169" s="998" t="s">
        <v>51</v>
      </c>
      <c r="C2169" s="972" t="s">
        <v>6381</v>
      </c>
      <c r="D2169" s="976">
        <v>7</v>
      </c>
      <c r="F2169" s="237"/>
    </row>
    <row r="2170" spans="1:6" ht="18" customHeight="1">
      <c r="A2170" s="1006" t="s">
        <v>5162</v>
      </c>
      <c r="B2170" s="998" t="s">
        <v>51</v>
      </c>
      <c r="C2170" s="972" t="s">
        <v>5163</v>
      </c>
      <c r="D2170" s="976">
        <v>7</v>
      </c>
      <c r="F2170" s="237"/>
    </row>
    <row r="2171" spans="1:6" ht="18" customHeight="1">
      <c r="A2171" s="1006" t="s">
        <v>5164</v>
      </c>
      <c r="B2171" s="998" t="s">
        <v>51</v>
      </c>
      <c r="C2171" s="972" t="s">
        <v>5165</v>
      </c>
      <c r="D2171" s="976">
        <v>7</v>
      </c>
      <c r="F2171" s="237"/>
    </row>
    <row r="2172" spans="1:6" ht="18" customHeight="1">
      <c r="A2172" s="1006" t="s">
        <v>5166</v>
      </c>
      <c r="B2172" s="998" t="s">
        <v>51</v>
      </c>
      <c r="C2172" s="972" t="s">
        <v>5167</v>
      </c>
      <c r="D2172" s="976">
        <v>7</v>
      </c>
      <c r="F2172" s="237"/>
    </row>
    <row r="2173" spans="1:6" ht="18" customHeight="1">
      <c r="A2173" s="1006" t="s">
        <v>5168</v>
      </c>
      <c r="B2173" s="998" t="s">
        <v>51</v>
      </c>
      <c r="C2173" s="972" t="s">
        <v>6920</v>
      </c>
      <c r="D2173" s="976">
        <v>7</v>
      </c>
      <c r="F2173" s="237"/>
    </row>
    <row r="2174" spans="1:6" ht="18" customHeight="1">
      <c r="A2174" s="1006" t="s">
        <v>5169</v>
      </c>
      <c r="B2174" s="998" t="s">
        <v>51</v>
      </c>
      <c r="C2174" s="972" t="s">
        <v>5170</v>
      </c>
      <c r="D2174" s="976">
        <v>7</v>
      </c>
      <c r="F2174" s="237"/>
    </row>
    <row r="2175" spans="1:6" ht="18" customHeight="1">
      <c r="A2175" s="1006" t="s">
        <v>5171</v>
      </c>
      <c r="B2175" s="998" t="s">
        <v>51</v>
      </c>
      <c r="C2175" s="972" t="s">
        <v>7241</v>
      </c>
      <c r="D2175" s="976">
        <v>7</v>
      </c>
      <c r="F2175" s="237"/>
    </row>
    <row r="2176" spans="1:6" ht="18" customHeight="1">
      <c r="A2176" s="1006" t="s">
        <v>5172</v>
      </c>
      <c r="B2176" s="998" t="s">
        <v>51</v>
      </c>
      <c r="C2176" s="972" t="s">
        <v>5173</v>
      </c>
      <c r="D2176" s="976">
        <v>7</v>
      </c>
      <c r="F2176" s="237"/>
    </row>
    <row r="2177" spans="1:6" ht="18" customHeight="1">
      <c r="A2177" s="1006" t="s">
        <v>5174</v>
      </c>
      <c r="B2177" s="998" t="s">
        <v>51</v>
      </c>
      <c r="C2177" s="972" t="s">
        <v>5175</v>
      </c>
      <c r="D2177" s="976">
        <v>7</v>
      </c>
      <c r="F2177" s="237"/>
    </row>
    <row r="2178" spans="1:6" ht="18" customHeight="1">
      <c r="A2178" s="1006" t="s">
        <v>6382</v>
      </c>
      <c r="B2178" s="998" t="s">
        <v>51</v>
      </c>
      <c r="C2178" s="972" t="s">
        <v>6921</v>
      </c>
      <c r="D2178" s="976">
        <v>7</v>
      </c>
      <c r="F2178" s="237"/>
    </row>
    <row r="2179" spans="1:6" ht="18" customHeight="1">
      <c r="A2179" s="1006" t="s">
        <v>6383</v>
      </c>
      <c r="B2179" s="998" t="s">
        <v>51</v>
      </c>
      <c r="C2179" s="972" t="s">
        <v>6922</v>
      </c>
      <c r="D2179" s="976">
        <v>7</v>
      </c>
      <c r="F2179" s="237"/>
    </row>
    <row r="2180" spans="1:6" ht="18" customHeight="1">
      <c r="A2180" s="1006" t="s">
        <v>6092</v>
      </c>
      <c r="B2180" s="998" t="s">
        <v>51</v>
      </c>
      <c r="C2180" s="972" t="s">
        <v>6923</v>
      </c>
      <c r="D2180" s="976">
        <v>7</v>
      </c>
      <c r="F2180" s="237"/>
    </row>
    <row r="2181" spans="1:6" ht="18" customHeight="1">
      <c r="A2181" s="1006" t="s">
        <v>6093</v>
      </c>
      <c r="B2181" s="998" t="s">
        <v>51</v>
      </c>
      <c r="C2181" s="972" t="s">
        <v>6924</v>
      </c>
      <c r="D2181" s="976">
        <v>6</v>
      </c>
      <c r="F2181" s="237"/>
    </row>
    <row r="2182" spans="1:6" ht="18" customHeight="1">
      <c r="A2182" s="1006" t="s">
        <v>6649</v>
      </c>
      <c r="B2182" s="998" t="s">
        <v>51</v>
      </c>
      <c r="C2182" s="972" t="s">
        <v>6653</v>
      </c>
      <c r="D2182" s="976">
        <v>7</v>
      </c>
      <c r="F2182" s="237"/>
    </row>
    <row r="2183" spans="1:6" ht="18" customHeight="1">
      <c r="A2183" s="1006" t="s">
        <v>6650</v>
      </c>
      <c r="B2183" s="998" t="s">
        <v>51</v>
      </c>
      <c r="C2183" s="972" t="s">
        <v>6925</v>
      </c>
      <c r="D2183" s="976">
        <v>7</v>
      </c>
      <c r="F2183" s="237"/>
    </row>
    <row r="2184" spans="1:6" ht="18" customHeight="1">
      <c r="A2184" s="1006" t="s">
        <v>6547</v>
      </c>
      <c r="B2184" s="998" t="s">
        <v>51</v>
      </c>
      <c r="C2184" s="972" t="s">
        <v>6926</v>
      </c>
      <c r="D2184" s="976">
        <v>7</v>
      </c>
      <c r="F2184" s="237"/>
    </row>
    <row r="2185" spans="1:6" ht="18" customHeight="1">
      <c r="A2185" s="1006" t="s">
        <v>6651</v>
      </c>
      <c r="B2185" s="998" t="s">
        <v>51</v>
      </c>
      <c r="C2185" s="972" t="s">
        <v>6654</v>
      </c>
      <c r="D2185" s="976">
        <v>7</v>
      </c>
      <c r="F2185" s="237"/>
    </row>
    <row r="2186" spans="1:6" ht="18" customHeight="1">
      <c r="A2186" s="1006" t="s">
        <v>5176</v>
      </c>
      <c r="B2186" s="998" t="s">
        <v>52</v>
      </c>
      <c r="C2186" s="972" t="s">
        <v>7084</v>
      </c>
      <c r="D2186" s="976">
        <v>1</v>
      </c>
      <c r="F2186" s="237"/>
    </row>
    <row r="2187" spans="1:6" ht="18" customHeight="1">
      <c r="A2187" s="1006" t="s">
        <v>2333</v>
      </c>
      <c r="B2187" s="998" t="s">
        <v>52</v>
      </c>
      <c r="C2187" s="972" t="s">
        <v>2334</v>
      </c>
      <c r="D2187" s="976">
        <v>2</v>
      </c>
      <c r="F2187" s="237"/>
    </row>
    <row r="2188" spans="1:6" ht="18" customHeight="1">
      <c r="A2188" s="1006" t="s">
        <v>2335</v>
      </c>
      <c r="B2188" s="998" t="s">
        <v>52</v>
      </c>
      <c r="C2188" s="972" t="s">
        <v>2336</v>
      </c>
      <c r="D2188" s="976">
        <v>3</v>
      </c>
      <c r="F2188" s="237"/>
    </row>
    <row r="2189" spans="1:6" ht="18" customHeight="1">
      <c r="A2189" s="1006" t="s">
        <v>2337</v>
      </c>
      <c r="B2189" s="998" t="s">
        <v>52</v>
      </c>
      <c r="C2189" s="972" t="s">
        <v>2338</v>
      </c>
      <c r="D2189" s="976">
        <v>3</v>
      </c>
      <c r="F2189" s="237"/>
    </row>
    <row r="2190" spans="1:6" ht="18" customHeight="1">
      <c r="A2190" s="1006" t="s">
        <v>2339</v>
      </c>
      <c r="B2190" s="998" t="s">
        <v>52</v>
      </c>
      <c r="C2190" s="972" t="s">
        <v>2340</v>
      </c>
      <c r="D2190" s="976">
        <v>3</v>
      </c>
      <c r="F2190" s="237"/>
    </row>
    <row r="2191" spans="1:6" ht="18" customHeight="1">
      <c r="A2191" s="1000" t="s">
        <v>2341</v>
      </c>
      <c r="B2191" s="978" t="s">
        <v>52</v>
      </c>
      <c r="C2191" s="978" t="s">
        <v>2342</v>
      </c>
      <c r="D2191" s="241">
        <v>3</v>
      </c>
      <c r="F2191" s="237"/>
    </row>
    <row r="2192" spans="1:6" ht="18" customHeight="1">
      <c r="A2192" s="1002" t="s">
        <v>2343</v>
      </c>
      <c r="B2192" s="998" t="s">
        <v>52</v>
      </c>
      <c r="C2192" s="998" t="s">
        <v>2344</v>
      </c>
      <c r="D2192" s="241">
        <v>3</v>
      </c>
      <c r="F2192" s="237"/>
    </row>
    <row r="2193" spans="1:6" ht="18" customHeight="1">
      <c r="A2193" s="1002" t="s">
        <v>2345</v>
      </c>
      <c r="B2193" s="998" t="s">
        <v>52</v>
      </c>
      <c r="C2193" s="998" t="s">
        <v>2346</v>
      </c>
      <c r="D2193" s="241">
        <v>3</v>
      </c>
      <c r="F2193" s="237"/>
    </row>
    <row r="2194" spans="1:6" ht="18" customHeight="1">
      <c r="A2194" s="1002" t="s">
        <v>2347</v>
      </c>
      <c r="B2194" s="998" t="s">
        <v>52</v>
      </c>
      <c r="C2194" s="998" t="s">
        <v>2348</v>
      </c>
      <c r="D2194" s="241">
        <v>3</v>
      </c>
      <c r="F2194" s="237"/>
    </row>
    <row r="2195" spans="1:6" ht="18" customHeight="1">
      <c r="A2195" s="1002" t="s">
        <v>2349</v>
      </c>
      <c r="B2195" s="998" t="s">
        <v>52</v>
      </c>
      <c r="C2195" s="998" t="s">
        <v>2350</v>
      </c>
      <c r="D2195" s="241">
        <v>3</v>
      </c>
      <c r="F2195" s="237"/>
    </row>
    <row r="2196" spans="1:6" ht="18" customHeight="1">
      <c r="A2196" s="1002" t="s">
        <v>2351</v>
      </c>
      <c r="B2196" s="998" t="s">
        <v>52</v>
      </c>
      <c r="C2196" s="998" t="s">
        <v>2352</v>
      </c>
      <c r="D2196" s="241">
        <v>3</v>
      </c>
      <c r="F2196" s="237"/>
    </row>
    <row r="2197" spans="1:6" ht="18" customHeight="1">
      <c r="A2197" s="1002" t="s">
        <v>2353</v>
      </c>
      <c r="B2197" s="998" t="s">
        <v>52</v>
      </c>
      <c r="C2197" s="998" t="s">
        <v>2354</v>
      </c>
      <c r="D2197" s="241">
        <v>3</v>
      </c>
      <c r="F2197" s="237"/>
    </row>
    <row r="2198" spans="1:6" ht="18" customHeight="1">
      <c r="A2198" s="1002" t="s">
        <v>2355</v>
      </c>
      <c r="B2198" s="998" t="s">
        <v>52</v>
      </c>
      <c r="C2198" s="998" t="s">
        <v>2356</v>
      </c>
      <c r="D2198" s="241">
        <v>3</v>
      </c>
      <c r="F2198" s="237"/>
    </row>
    <row r="2199" spans="1:6" ht="18" customHeight="1">
      <c r="A2199" s="1002" t="s">
        <v>2357</v>
      </c>
      <c r="B2199" s="998" t="s">
        <v>52</v>
      </c>
      <c r="C2199" s="998" t="s">
        <v>2358</v>
      </c>
      <c r="D2199" s="241">
        <v>3</v>
      </c>
      <c r="F2199" s="237"/>
    </row>
    <row r="2200" spans="1:6" ht="18" customHeight="1">
      <c r="A2200" s="1002" t="s">
        <v>2359</v>
      </c>
      <c r="B2200" s="998" t="s">
        <v>52</v>
      </c>
      <c r="C2200" s="998" t="s">
        <v>2360</v>
      </c>
      <c r="D2200" s="241">
        <v>3</v>
      </c>
      <c r="F2200" s="237"/>
    </row>
    <row r="2201" spans="1:6" ht="18" customHeight="1">
      <c r="A2201" s="1002" t="s">
        <v>2361</v>
      </c>
      <c r="B2201" s="998" t="s">
        <v>52</v>
      </c>
      <c r="C2201" s="998" t="s">
        <v>2362</v>
      </c>
      <c r="D2201" s="241">
        <v>3</v>
      </c>
      <c r="F2201" s="237"/>
    </row>
    <row r="2202" spans="1:6" ht="18" customHeight="1">
      <c r="A2202" s="1002" t="s">
        <v>2363</v>
      </c>
      <c r="B2202" s="998" t="s">
        <v>52</v>
      </c>
      <c r="C2202" s="998" t="s">
        <v>2364</v>
      </c>
      <c r="D2202" s="241">
        <v>3</v>
      </c>
      <c r="F2202" s="237"/>
    </row>
    <row r="2203" spans="1:6" ht="18" customHeight="1">
      <c r="A2203" s="1002" t="s">
        <v>2365</v>
      </c>
      <c r="B2203" s="998" t="s">
        <v>52</v>
      </c>
      <c r="C2203" s="998" t="s">
        <v>2366</v>
      </c>
      <c r="D2203" s="241">
        <v>3</v>
      </c>
      <c r="F2203" s="237"/>
    </row>
    <row r="2204" spans="1:6" ht="18" customHeight="1">
      <c r="A2204" s="1002" t="s">
        <v>2367</v>
      </c>
      <c r="B2204" s="998" t="s">
        <v>52</v>
      </c>
      <c r="C2204" s="998" t="s">
        <v>2368</v>
      </c>
      <c r="D2204" s="241">
        <v>3</v>
      </c>
      <c r="F2204" s="237"/>
    </row>
    <row r="2205" spans="1:6" ht="18" customHeight="1">
      <c r="A2205" s="1002" t="s">
        <v>2369</v>
      </c>
      <c r="B2205" s="998" t="s">
        <v>52</v>
      </c>
      <c r="C2205" s="998" t="s">
        <v>2370</v>
      </c>
      <c r="D2205" s="241">
        <v>3</v>
      </c>
      <c r="F2205" s="237"/>
    </row>
    <row r="2206" spans="1:6" ht="18" customHeight="1">
      <c r="A2206" s="1002" t="s">
        <v>2371</v>
      </c>
      <c r="B2206" s="998" t="s">
        <v>52</v>
      </c>
      <c r="C2206" s="998" t="s">
        <v>2372</v>
      </c>
      <c r="D2206" s="241">
        <v>3</v>
      </c>
      <c r="F2206" s="237"/>
    </row>
    <row r="2207" spans="1:6" ht="18" customHeight="1">
      <c r="A2207" s="1002" t="s">
        <v>2373</v>
      </c>
      <c r="B2207" s="998" t="s">
        <v>52</v>
      </c>
      <c r="C2207" s="998" t="s">
        <v>7092</v>
      </c>
      <c r="D2207" s="241">
        <v>3</v>
      </c>
      <c r="F2207" s="237"/>
    </row>
    <row r="2208" spans="1:6" ht="18" customHeight="1">
      <c r="A2208" s="1002" t="s">
        <v>2374</v>
      </c>
      <c r="B2208" s="998" t="s">
        <v>52</v>
      </c>
      <c r="C2208" s="998" t="s">
        <v>2375</v>
      </c>
      <c r="D2208" s="241">
        <v>3</v>
      </c>
      <c r="F2208" s="237"/>
    </row>
    <row r="2209" spans="1:6" ht="18" customHeight="1">
      <c r="A2209" s="1002" t="s">
        <v>2376</v>
      </c>
      <c r="B2209" s="998" t="s">
        <v>52</v>
      </c>
      <c r="C2209" s="998" t="s">
        <v>2377</v>
      </c>
      <c r="D2209" s="241">
        <v>3</v>
      </c>
      <c r="F2209" s="237"/>
    </row>
    <row r="2210" spans="1:6" ht="18" customHeight="1">
      <c r="A2210" s="1002" t="s">
        <v>2378</v>
      </c>
      <c r="B2210" s="998" t="s">
        <v>52</v>
      </c>
      <c r="C2210" s="998" t="s">
        <v>2379</v>
      </c>
      <c r="D2210" s="241">
        <v>3</v>
      </c>
      <c r="F2210" s="237"/>
    </row>
    <row r="2211" spans="1:6" ht="18" customHeight="1">
      <c r="A2211" s="1002" t="s">
        <v>2380</v>
      </c>
      <c r="B2211" s="998" t="s">
        <v>52</v>
      </c>
      <c r="C2211" s="998" t="s">
        <v>2381</v>
      </c>
      <c r="D2211" s="241">
        <v>3</v>
      </c>
      <c r="F2211" s="237"/>
    </row>
    <row r="2212" spans="1:6" ht="18" customHeight="1">
      <c r="A2212" s="1002" t="s">
        <v>2382</v>
      </c>
      <c r="B2212" s="998" t="s">
        <v>52</v>
      </c>
      <c r="C2212" s="998" t="s">
        <v>2383</v>
      </c>
      <c r="D2212" s="241">
        <v>3</v>
      </c>
      <c r="F2212" s="237"/>
    </row>
    <row r="2213" spans="1:6" ht="18" customHeight="1">
      <c r="A2213" s="1002" t="s">
        <v>2384</v>
      </c>
      <c r="B2213" s="998" t="s">
        <v>52</v>
      </c>
      <c r="C2213" s="998" t="s">
        <v>2385</v>
      </c>
      <c r="D2213" s="241">
        <v>3</v>
      </c>
      <c r="F2213" s="237"/>
    </row>
    <row r="2214" spans="1:6" ht="18" customHeight="1">
      <c r="A2214" s="1002" t="s">
        <v>2386</v>
      </c>
      <c r="B2214" s="998" t="s">
        <v>52</v>
      </c>
      <c r="C2214" s="998" t="s">
        <v>2387</v>
      </c>
      <c r="D2214" s="241">
        <v>3</v>
      </c>
      <c r="F2214" s="237"/>
    </row>
    <row r="2215" spans="1:6" ht="18" customHeight="1">
      <c r="A2215" s="1002" t="s">
        <v>2388</v>
      </c>
      <c r="B2215" s="998" t="s">
        <v>52</v>
      </c>
      <c r="C2215" s="998" t="s">
        <v>2389</v>
      </c>
      <c r="D2215" s="241">
        <v>3</v>
      </c>
      <c r="F2215" s="237"/>
    </row>
    <row r="2216" spans="1:6" ht="18" customHeight="1">
      <c r="A2216" s="1002" t="s">
        <v>2390</v>
      </c>
      <c r="B2216" s="998" t="s">
        <v>52</v>
      </c>
      <c r="C2216" s="998" t="s">
        <v>2391</v>
      </c>
      <c r="D2216" s="241">
        <v>5</v>
      </c>
      <c r="F2216" s="237"/>
    </row>
    <row r="2217" spans="1:6" ht="18" customHeight="1">
      <c r="A2217" s="1002" t="s">
        <v>2392</v>
      </c>
      <c r="B2217" s="998" t="s">
        <v>52</v>
      </c>
      <c r="C2217" s="998" t="s">
        <v>2393</v>
      </c>
      <c r="D2217" s="241">
        <v>5</v>
      </c>
      <c r="F2217" s="237"/>
    </row>
    <row r="2218" spans="1:6" ht="18" customHeight="1">
      <c r="A2218" s="1002" t="s">
        <v>2394</v>
      </c>
      <c r="B2218" s="998" t="s">
        <v>52</v>
      </c>
      <c r="C2218" s="998" t="s">
        <v>2395</v>
      </c>
      <c r="D2218" s="241">
        <v>5</v>
      </c>
      <c r="F2218" s="237"/>
    </row>
    <row r="2219" spans="1:6" ht="18" customHeight="1">
      <c r="A2219" s="1002" t="s">
        <v>2396</v>
      </c>
      <c r="B2219" s="998" t="s">
        <v>52</v>
      </c>
      <c r="C2219" s="998" t="s">
        <v>2397</v>
      </c>
      <c r="D2219" s="241">
        <v>5</v>
      </c>
      <c r="F2219" s="237"/>
    </row>
    <row r="2220" spans="1:6" ht="18" customHeight="1">
      <c r="A2220" s="1002" t="s">
        <v>2398</v>
      </c>
      <c r="B2220" s="998" t="s">
        <v>52</v>
      </c>
      <c r="C2220" s="998" t="s">
        <v>2399</v>
      </c>
      <c r="D2220" s="241">
        <v>5</v>
      </c>
      <c r="F2220" s="237"/>
    </row>
    <row r="2221" spans="1:6" ht="18" customHeight="1">
      <c r="A2221" s="1002" t="s">
        <v>2400</v>
      </c>
      <c r="B2221" s="998" t="s">
        <v>52</v>
      </c>
      <c r="C2221" s="998" t="s">
        <v>2401</v>
      </c>
      <c r="D2221" s="241">
        <v>5</v>
      </c>
      <c r="F2221" s="237"/>
    </row>
    <row r="2222" spans="1:6" ht="18" customHeight="1">
      <c r="A2222" s="1002" t="s">
        <v>2402</v>
      </c>
      <c r="B2222" s="998" t="s">
        <v>52</v>
      </c>
      <c r="C2222" s="998" t="s">
        <v>2403</v>
      </c>
      <c r="D2222" s="241">
        <v>5</v>
      </c>
      <c r="F2222" s="237"/>
    </row>
    <row r="2223" spans="1:6" ht="18" customHeight="1">
      <c r="A2223" s="1002" t="s">
        <v>2404</v>
      </c>
      <c r="B2223" s="998" t="s">
        <v>52</v>
      </c>
      <c r="C2223" s="998" t="s">
        <v>2328</v>
      </c>
      <c r="D2223" s="241">
        <v>5</v>
      </c>
      <c r="F2223" s="237"/>
    </row>
    <row r="2224" spans="1:6" ht="18" customHeight="1">
      <c r="A2224" s="1002" t="s">
        <v>2405</v>
      </c>
      <c r="B2224" s="998" t="s">
        <v>52</v>
      </c>
      <c r="C2224" s="998" t="s">
        <v>2406</v>
      </c>
      <c r="D2224" s="241">
        <v>5</v>
      </c>
      <c r="F2224" s="237"/>
    </row>
    <row r="2225" spans="1:6" ht="18" customHeight="1">
      <c r="A2225" s="1002" t="s">
        <v>2407</v>
      </c>
      <c r="B2225" s="998" t="s">
        <v>52</v>
      </c>
      <c r="C2225" s="998" t="s">
        <v>2408</v>
      </c>
      <c r="D2225" s="241">
        <v>5</v>
      </c>
      <c r="F2225" s="237"/>
    </row>
    <row r="2226" spans="1:6" ht="18" customHeight="1">
      <c r="A2226" s="1002" t="s">
        <v>2409</v>
      </c>
      <c r="B2226" s="998" t="s">
        <v>52</v>
      </c>
      <c r="C2226" s="998" t="s">
        <v>2410</v>
      </c>
      <c r="D2226" s="241">
        <v>5</v>
      </c>
      <c r="F2226" s="237"/>
    </row>
    <row r="2227" spans="1:6" ht="18" customHeight="1">
      <c r="A2227" s="1002" t="s">
        <v>2411</v>
      </c>
      <c r="B2227" s="998" t="s">
        <v>52</v>
      </c>
      <c r="C2227" s="998" t="s">
        <v>2412</v>
      </c>
      <c r="D2227" s="241">
        <v>5</v>
      </c>
      <c r="F2227" s="237"/>
    </row>
    <row r="2228" spans="1:6" ht="18" customHeight="1">
      <c r="A2228" s="1002" t="s">
        <v>5177</v>
      </c>
      <c r="B2228" s="998" t="s">
        <v>52</v>
      </c>
      <c r="C2228" s="998" t="s">
        <v>5178</v>
      </c>
      <c r="D2228" s="241">
        <v>7</v>
      </c>
      <c r="F2228" s="237"/>
    </row>
    <row r="2229" spans="1:6" ht="18" customHeight="1">
      <c r="A2229" s="1002" t="s">
        <v>5179</v>
      </c>
      <c r="B2229" s="998" t="s">
        <v>52</v>
      </c>
      <c r="C2229" s="998" t="s">
        <v>5180</v>
      </c>
      <c r="D2229" s="241">
        <v>7</v>
      </c>
      <c r="F2229" s="237"/>
    </row>
    <row r="2230" spans="1:6" ht="18" customHeight="1">
      <c r="A2230" s="1002" t="s">
        <v>5181</v>
      </c>
      <c r="B2230" s="998" t="s">
        <v>52</v>
      </c>
      <c r="C2230" s="998" t="s">
        <v>5182</v>
      </c>
      <c r="D2230" s="241">
        <v>7</v>
      </c>
      <c r="F2230" s="237"/>
    </row>
    <row r="2231" spans="1:6" ht="18" customHeight="1">
      <c r="A2231" s="1002" t="s">
        <v>5183</v>
      </c>
      <c r="B2231" s="998" t="s">
        <v>52</v>
      </c>
      <c r="C2231" s="998" t="s">
        <v>6927</v>
      </c>
      <c r="D2231" s="241">
        <v>7</v>
      </c>
      <c r="F2231" s="237"/>
    </row>
    <row r="2232" spans="1:6" ht="18" customHeight="1">
      <c r="A2232" s="1002" t="s">
        <v>5184</v>
      </c>
      <c r="B2232" s="998" t="s">
        <v>52</v>
      </c>
      <c r="C2232" s="998" t="s">
        <v>5185</v>
      </c>
      <c r="D2232" s="241">
        <v>7</v>
      </c>
      <c r="F2232" s="237"/>
    </row>
    <row r="2233" spans="1:6" ht="18" customHeight="1">
      <c r="A2233" s="1006" t="s">
        <v>5186</v>
      </c>
      <c r="B2233" s="998" t="s">
        <v>52</v>
      </c>
      <c r="C2233" s="972" t="s">
        <v>6384</v>
      </c>
      <c r="D2233" s="976">
        <v>7</v>
      </c>
      <c r="F2233" s="237"/>
    </row>
    <row r="2234" spans="1:6" ht="18" customHeight="1">
      <c r="A2234" s="1006" t="s">
        <v>5187</v>
      </c>
      <c r="B2234" s="998" t="s">
        <v>52</v>
      </c>
      <c r="C2234" s="972" t="s">
        <v>6656</v>
      </c>
      <c r="D2234" s="976">
        <v>7</v>
      </c>
      <c r="F2234" s="237"/>
    </row>
    <row r="2235" spans="1:6" ht="18" customHeight="1">
      <c r="A2235" s="1006" t="s">
        <v>5188</v>
      </c>
      <c r="B2235" s="998" t="s">
        <v>52</v>
      </c>
      <c r="C2235" s="972" t="s">
        <v>5189</v>
      </c>
      <c r="D2235" s="976">
        <v>7</v>
      </c>
      <c r="F2235" s="237"/>
    </row>
    <row r="2236" spans="1:6" ht="18" customHeight="1">
      <c r="A2236" s="1006" t="s">
        <v>5190</v>
      </c>
      <c r="B2236" s="998" t="s">
        <v>52</v>
      </c>
      <c r="C2236" s="972" t="s">
        <v>6928</v>
      </c>
      <c r="D2236" s="976">
        <v>7</v>
      </c>
      <c r="F2236" s="237"/>
    </row>
    <row r="2237" spans="1:6" ht="18" customHeight="1">
      <c r="A2237" s="1006" t="s">
        <v>5191</v>
      </c>
      <c r="B2237" s="998" t="s">
        <v>52</v>
      </c>
      <c r="C2237" s="972" t="s">
        <v>6929</v>
      </c>
      <c r="D2237" s="976">
        <v>7</v>
      </c>
      <c r="F2237" s="237"/>
    </row>
    <row r="2238" spans="1:6" ht="18" customHeight="1">
      <c r="A2238" s="1006" t="s">
        <v>5192</v>
      </c>
      <c r="B2238" s="998" t="s">
        <v>52</v>
      </c>
      <c r="C2238" s="972" t="s">
        <v>5193</v>
      </c>
      <c r="D2238" s="976">
        <v>7</v>
      </c>
      <c r="F2238" s="237"/>
    </row>
    <row r="2239" spans="1:6" ht="18" customHeight="1">
      <c r="A2239" s="1006" t="s">
        <v>5194</v>
      </c>
      <c r="B2239" s="998" t="s">
        <v>52</v>
      </c>
      <c r="C2239" s="972" t="s">
        <v>5195</v>
      </c>
      <c r="D2239" s="976">
        <v>7</v>
      </c>
      <c r="F2239" s="237"/>
    </row>
    <row r="2240" spans="1:6" ht="18" customHeight="1">
      <c r="A2240" s="1006" t="s">
        <v>5196</v>
      </c>
      <c r="B2240" s="998" t="s">
        <v>52</v>
      </c>
      <c r="C2240" s="972" t="s">
        <v>5197</v>
      </c>
      <c r="D2240" s="976">
        <v>7</v>
      </c>
      <c r="F2240" s="237"/>
    </row>
    <row r="2241" spans="1:6" ht="18" customHeight="1">
      <c r="A2241" s="1006" t="s">
        <v>5198</v>
      </c>
      <c r="B2241" s="998" t="s">
        <v>52</v>
      </c>
      <c r="C2241" s="972" t="s">
        <v>5199</v>
      </c>
      <c r="D2241" s="976">
        <v>7</v>
      </c>
      <c r="F2241" s="237"/>
    </row>
    <row r="2242" spans="1:6" ht="18" customHeight="1">
      <c r="A2242" s="1006" t="s">
        <v>5200</v>
      </c>
      <c r="B2242" s="998" t="s">
        <v>52</v>
      </c>
      <c r="C2242" s="972" t="s">
        <v>6930</v>
      </c>
      <c r="D2242" s="976">
        <v>7</v>
      </c>
      <c r="F2242" s="237"/>
    </row>
    <row r="2243" spans="1:6" ht="18" customHeight="1">
      <c r="A2243" s="1006" t="s">
        <v>5201</v>
      </c>
      <c r="B2243" s="998" t="s">
        <v>52</v>
      </c>
      <c r="C2243" s="972" t="s">
        <v>5202</v>
      </c>
      <c r="D2243" s="976">
        <v>7</v>
      </c>
      <c r="F2243" s="237"/>
    </row>
    <row r="2244" spans="1:6" ht="18" customHeight="1">
      <c r="A2244" s="1006" t="s">
        <v>5203</v>
      </c>
      <c r="B2244" s="998" t="s">
        <v>52</v>
      </c>
      <c r="C2244" s="972" t="s">
        <v>5204</v>
      </c>
      <c r="D2244" s="976">
        <v>7</v>
      </c>
      <c r="F2244" s="237"/>
    </row>
    <row r="2245" spans="1:6" ht="18" customHeight="1">
      <c r="A2245" s="1006" t="s">
        <v>6062</v>
      </c>
      <c r="B2245" s="998" t="s">
        <v>52</v>
      </c>
      <c r="C2245" s="972" t="s">
        <v>6063</v>
      </c>
      <c r="D2245" s="976">
        <v>7</v>
      </c>
      <c r="F2245" s="237"/>
    </row>
    <row r="2246" spans="1:6" ht="18" customHeight="1">
      <c r="A2246" s="1006" t="s">
        <v>5205</v>
      </c>
      <c r="B2246" s="998" t="s">
        <v>52</v>
      </c>
      <c r="C2246" s="972" t="s">
        <v>7147</v>
      </c>
      <c r="D2246" s="976">
        <v>7</v>
      </c>
      <c r="F2246" s="237"/>
    </row>
    <row r="2247" spans="1:6" ht="18" customHeight="1">
      <c r="A2247" s="1006" t="s">
        <v>5206</v>
      </c>
      <c r="B2247" s="998" t="s">
        <v>52</v>
      </c>
      <c r="C2247" s="972" t="s">
        <v>5207</v>
      </c>
      <c r="D2247" s="976">
        <v>7</v>
      </c>
      <c r="F2247" s="237"/>
    </row>
    <row r="2248" spans="1:6" ht="18" customHeight="1">
      <c r="A2248" s="1006" t="s">
        <v>5208</v>
      </c>
      <c r="B2248" s="998" t="s">
        <v>52</v>
      </c>
      <c r="C2248" s="972" t="s">
        <v>5209</v>
      </c>
      <c r="D2248" s="976">
        <v>7</v>
      </c>
      <c r="F2248" s="237"/>
    </row>
    <row r="2249" spans="1:6" ht="18" customHeight="1">
      <c r="A2249" s="1006" t="s">
        <v>6064</v>
      </c>
      <c r="B2249" s="998" t="s">
        <v>52</v>
      </c>
      <c r="C2249" s="972" t="s">
        <v>7148</v>
      </c>
      <c r="D2249" s="976">
        <v>7</v>
      </c>
      <c r="F2249" s="237"/>
    </row>
    <row r="2250" spans="1:6" ht="18" customHeight="1">
      <c r="A2250" s="1006" t="s">
        <v>5210</v>
      </c>
      <c r="B2250" s="998" t="s">
        <v>52</v>
      </c>
      <c r="C2250" s="972" t="s">
        <v>5211</v>
      </c>
      <c r="D2250" s="976">
        <v>7</v>
      </c>
      <c r="F2250" s="237"/>
    </row>
    <row r="2251" spans="1:6" ht="18" customHeight="1">
      <c r="A2251" s="1006" t="s">
        <v>5212</v>
      </c>
      <c r="B2251" s="998" t="s">
        <v>52</v>
      </c>
      <c r="C2251" s="972" t="s">
        <v>5213</v>
      </c>
      <c r="D2251" s="976">
        <v>6</v>
      </c>
      <c r="F2251" s="237"/>
    </row>
    <row r="2252" spans="1:6" ht="18" customHeight="1">
      <c r="A2252" s="1006" t="s">
        <v>6065</v>
      </c>
      <c r="B2252" s="998" t="s">
        <v>52</v>
      </c>
      <c r="C2252" s="972" t="s">
        <v>7242</v>
      </c>
      <c r="D2252" s="976">
        <v>7</v>
      </c>
      <c r="F2252" s="237"/>
    </row>
    <row r="2253" spans="1:6" ht="18" customHeight="1">
      <c r="A2253" s="1006" t="s">
        <v>5214</v>
      </c>
      <c r="B2253" s="998" t="s">
        <v>52</v>
      </c>
      <c r="C2253" s="972" t="s">
        <v>5215</v>
      </c>
      <c r="D2253" s="976">
        <v>7</v>
      </c>
      <c r="F2253" s="237"/>
    </row>
    <row r="2254" spans="1:6" ht="18" customHeight="1">
      <c r="A2254" s="1006" t="s">
        <v>5216</v>
      </c>
      <c r="B2254" s="998" t="s">
        <v>52</v>
      </c>
      <c r="C2254" s="972" t="s">
        <v>6931</v>
      </c>
      <c r="D2254" s="976">
        <v>7</v>
      </c>
      <c r="F2254" s="237"/>
    </row>
    <row r="2255" spans="1:6" ht="18" customHeight="1">
      <c r="A2255" s="1006" t="s">
        <v>5217</v>
      </c>
      <c r="B2255" s="998" t="s">
        <v>52</v>
      </c>
      <c r="C2255" s="972" t="s">
        <v>5218</v>
      </c>
      <c r="D2255" s="976">
        <v>7</v>
      </c>
      <c r="F2255" s="237"/>
    </row>
    <row r="2256" spans="1:6" ht="18" customHeight="1">
      <c r="A2256" s="1006" t="s">
        <v>5219</v>
      </c>
      <c r="B2256" s="998" t="s">
        <v>52</v>
      </c>
      <c r="C2256" s="972" t="s">
        <v>6932</v>
      </c>
      <c r="D2256" s="976">
        <v>7</v>
      </c>
      <c r="F2256" s="237"/>
    </row>
    <row r="2257" spans="1:6" ht="18" customHeight="1">
      <c r="A2257" s="1006" t="s">
        <v>5220</v>
      </c>
      <c r="B2257" s="998" t="s">
        <v>52</v>
      </c>
      <c r="C2257" s="972" t="s">
        <v>5221</v>
      </c>
      <c r="D2257" s="976">
        <v>7</v>
      </c>
      <c r="F2257" s="237"/>
    </row>
    <row r="2258" spans="1:6" ht="18" customHeight="1">
      <c r="A2258" s="1006" t="s">
        <v>6066</v>
      </c>
      <c r="B2258" s="998" t="s">
        <v>52</v>
      </c>
      <c r="C2258" s="972" t="s">
        <v>7149</v>
      </c>
      <c r="D2258" s="976">
        <v>7</v>
      </c>
      <c r="F2258" s="237"/>
    </row>
    <row r="2259" spans="1:6" ht="18" customHeight="1">
      <c r="A2259" s="1006" t="s">
        <v>5222</v>
      </c>
      <c r="B2259" s="998" t="s">
        <v>52</v>
      </c>
      <c r="C2259" s="972" t="s">
        <v>5223</v>
      </c>
      <c r="D2259" s="976">
        <v>7</v>
      </c>
      <c r="F2259" s="237"/>
    </row>
    <row r="2260" spans="1:6" ht="18" customHeight="1">
      <c r="A2260" s="1006" t="s">
        <v>6067</v>
      </c>
      <c r="B2260" s="998" t="s">
        <v>52</v>
      </c>
      <c r="C2260" s="972" t="s">
        <v>7150</v>
      </c>
      <c r="D2260" s="976">
        <v>7</v>
      </c>
      <c r="F2260" s="237"/>
    </row>
    <row r="2261" spans="1:6" ht="18" customHeight="1">
      <c r="A2261" s="1006" t="s">
        <v>6068</v>
      </c>
      <c r="B2261" s="998" t="s">
        <v>52</v>
      </c>
      <c r="C2261" s="972" t="s">
        <v>6069</v>
      </c>
      <c r="D2261" s="976">
        <v>7</v>
      </c>
      <c r="F2261" s="237"/>
    </row>
    <row r="2262" spans="1:6" ht="18" customHeight="1">
      <c r="A2262" s="1006" t="s">
        <v>5224</v>
      </c>
      <c r="B2262" s="998" t="s">
        <v>52</v>
      </c>
      <c r="C2262" s="972" t="s">
        <v>6385</v>
      </c>
      <c r="D2262" s="976">
        <v>7</v>
      </c>
      <c r="F2262" s="237"/>
    </row>
    <row r="2263" spans="1:6" ht="18" customHeight="1">
      <c r="A2263" s="1006" t="s">
        <v>5225</v>
      </c>
      <c r="B2263" s="998" t="s">
        <v>52</v>
      </c>
      <c r="C2263" s="972" t="s">
        <v>6070</v>
      </c>
      <c r="D2263" s="976">
        <v>7</v>
      </c>
      <c r="F2263" s="237"/>
    </row>
    <row r="2264" spans="1:6" ht="18" customHeight="1">
      <c r="A2264" s="1006" t="s">
        <v>5226</v>
      </c>
      <c r="B2264" s="998" t="s">
        <v>52</v>
      </c>
      <c r="C2264" s="972" t="s">
        <v>5227</v>
      </c>
      <c r="D2264" s="976">
        <v>7</v>
      </c>
      <c r="F2264" s="237"/>
    </row>
    <row r="2265" spans="1:6" ht="18" customHeight="1">
      <c r="A2265" s="1006" t="s">
        <v>5228</v>
      </c>
      <c r="B2265" s="998" t="s">
        <v>52</v>
      </c>
      <c r="C2265" s="972" t="s">
        <v>5229</v>
      </c>
      <c r="D2265" s="976">
        <v>7</v>
      </c>
      <c r="F2265" s="237"/>
    </row>
    <row r="2266" spans="1:6" ht="18" customHeight="1">
      <c r="A2266" s="1006" t="s">
        <v>6386</v>
      </c>
      <c r="B2266" s="998" t="s">
        <v>52</v>
      </c>
      <c r="C2266" s="972" t="s">
        <v>6933</v>
      </c>
      <c r="D2266" s="976">
        <v>7</v>
      </c>
      <c r="F2266" s="237"/>
    </row>
    <row r="2267" spans="1:6" ht="18" customHeight="1">
      <c r="A2267" s="1006" t="s">
        <v>6387</v>
      </c>
      <c r="B2267" s="998" t="s">
        <v>52</v>
      </c>
      <c r="C2267" s="972" t="s">
        <v>6934</v>
      </c>
      <c r="D2267" s="976">
        <v>7</v>
      </c>
      <c r="F2267" s="237"/>
    </row>
    <row r="2268" spans="1:6" ht="18" customHeight="1">
      <c r="A2268" s="1006" t="s">
        <v>6388</v>
      </c>
      <c r="B2268" s="998" t="s">
        <v>52</v>
      </c>
      <c r="C2268" s="972" t="s">
        <v>6935</v>
      </c>
      <c r="D2268" s="976">
        <v>7</v>
      </c>
      <c r="F2268" s="237"/>
    </row>
    <row r="2269" spans="1:6" ht="18" customHeight="1">
      <c r="A2269" s="1006" t="s">
        <v>6389</v>
      </c>
      <c r="B2269" s="998" t="s">
        <v>52</v>
      </c>
      <c r="C2269" s="972" t="s">
        <v>6936</v>
      </c>
      <c r="D2269" s="976">
        <v>7</v>
      </c>
      <c r="F2269" s="237"/>
    </row>
    <row r="2270" spans="1:6" ht="18" customHeight="1">
      <c r="A2270" s="1006" t="s">
        <v>6655</v>
      </c>
      <c r="B2270" s="998" t="s">
        <v>52</v>
      </c>
      <c r="C2270" s="972" t="s">
        <v>6937</v>
      </c>
      <c r="D2270" s="976">
        <v>7</v>
      </c>
      <c r="F2270" s="237"/>
    </row>
    <row r="2271" spans="1:6" ht="18" customHeight="1">
      <c r="A2271" s="1006" t="s">
        <v>5230</v>
      </c>
      <c r="B2271" s="998" t="s">
        <v>53</v>
      </c>
      <c r="C2271" s="972" t="s">
        <v>7084</v>
      </c>
      <c r="D2271" s="976">
        <v>1</v>
      </c>
      <c r="F2271" s="237"/>
    </row>
    <row r="2272" spans="1:6" ht="18" customHeight="1">
      <c r="A2272" s="1006" t="s">
        <v>2413</v>
      </c>
      <c r="B2272" s="998" t="s">
        <v>53</v>
      </c>
      <c r="C2272" s="972" t="s">
        <v>2414</v>
      </c>
      <c r="D2272" s="976">
        <v>3</v>
      </c>
      <c r="F2272" s="237"/>
    </row>
    <row r="2273" spans="1:6" ht="18" customHeight="1">
      <c r="A2273" s="1006" t="s">
        <v>2415</v>
      </c>
      <c r="B2273" s="998" t="s">
        <v>53</v>
      </c>
      <c r="C2273" s="972" t="s">
        <v>2416</v>
      </c>
      <c r="D2273" s="976">
        <v>3</v>
      </c>
      <c r="F2273" s="237"/>
    </row>
    <row r="2274" spans="1:6" ht="18" customHeight="1">
      <c r="A2274" s="1006" t="s">
        <v>2417</v>
      </c>
      <c r="B2274" s="998" t="s">
        <v>53</v>
      </c>
      <c r="C2274" s="972" t="s">
        <v>2418</v>
      </c>
      <c r="D2274" s="976">
        <v>3</v>
      </c>
      <c r="F2274" s="237"/>
    </row>
    <row r="2275" spans="1:6" ht="18" customHeight="1">
      <c r="A2275" s="1006" t="s">
        <v>2419</v>
      </c>
      <c r="B2275" s="998" t="s">
        <v>53</v>
      </c>
      <c r="C2275" s="972" t="s">
        <v>2420</v>
      </c>
      <c r="D2275" s="976">
        <v>3</v>
      </c>
      <c r="F2275" s="237"/>
    </row>
    <row r="2276" spans="1:6" ht="18" customHeight="1">
      <c r="A2276" s="1000" t="s">
        <v>2421</v>
      </c>
      <c r="B2276" s="978" t="s">
        <v>53</v>
      </c>
      <c r="C2276" s="978" t="s">
        <v>2422</v>
      </c>
      <c r="D2276" s="241">
        <v>3</v>
      </c>
      <c r="F2276" s="237"/>
    </row>
    <row r="2277" spans="1:6" ht="18" customHeight="1">
      <c r="A2277" s="1002" t="s">
        <v>2423</v>
      </c>
      <c r="B2277" s="998" t="s">
        <v>53</v>
      </c>
      <c r="C2277" s="998" t="s">
        <v>2424</v>
      </c>
      <c r="D2277" s="241">
        <v>3</v>
      </c>
      <c r="F2277" s="237"/>
    </row>
    <row r="2278" spans="1:6" ht="18" customHeight="1">
      <c r="A2278" s="1002" t="s">
        <v>2425</v>
      </c>
      <c r="B2278" s="998" t="s">
        <v>53</v>
      </c>
      <c r="C2278" s="998" t="s">
        <v>2426</v>
      </c>
      <c r="D2278" s="241">
        <v>3</v>
      </c>
      <c r="F2278" s="237"/>
    </row>
    <row r="2279" spans="1:6" ht="18" customHeight="1">
      <c r="A2279" s="1002" t="s">
        <v>2427</v>
      </c>
      <c r="B2279" s="998" t="s">
        <v>53</v>
      </c>
      <c r="C2279" s="998" t="s">
        <v>2428</v>
      </c>
      <c r="D2279" s="241">
        <v>3</v>
      </c>
      <c r="F2279" s="237"/>
    </row>
    <row r="2280" spans="1:6" ht="18" customHeight="1">
      <c r="A2280" s="1002" t="s">
        <v>2429</v>
      </c>
      <c r="B2280" s="998" t="s">
        <v>53</v>
      </c>
      <c r="C2280" s="998" t="s">
        <v>2430</v>
      </c>
      <c r="D2280" s="241">
        <v>3</v>
      </c>
      <c r="F2280" s="237"/>
    </row>
    <row r="2281" spans="1:6" ht="18" customHeight="1">
      <c r="A2281" s="1002" t="s">
        <v>2431</v>
      </c>
      <c r="B2281" s="998" t="s">
        <v>53</v>
      </c>
      <c r="C2281" s="998" t="s">
        <v>2432</v>
      </c>
      <c r="D2281" s="241">
        <v>3</v>
      </c>
      <c r="F2281" s="237"/>
    </row>
    <row r="2282" spans="1:6" ht="18" customHeight="1">
      <c r="A2282" s="1002" t="s">
        <v>2433</v>
      </c>
      <c r="B2282" s="998" t="s">
        <v>53</v>
      </c>
      <c r="C2282" s="998" t="s">
        <v>2434</v>
      </c>
      <c r="D2282" s="241">
        <v>3</v>
      </c>
      <c r="F2282" s="237"/>
    </row>
    <row r="2283" spans="1:6" ht="18" customHeight="1">
      <c r="A2283" s="1002" t="s">
        <v>2435</v>
      </c>
      <c r="B2283" s="998" t="s">
        <v>53</v>
      </c>
      <c r="C2283" s="998" t="s">
        <v>2436</v>
      </c>
      <c r="D2283" s="241">
        <v>3</v>
      </c>
      <c r="F2283" s="237"/>
    </row>
    <row r="2284" spans="1:6" ht="18" customHeight="1">
      <c r="A2284" s="1002" t="s">
        <v>2437</v>
      </c>
      <c r="B2284" s="998" t="s">
        <v>53</v>
      </c>
      <c r="C2284" s="998" t="s">
        <v>2438</v>
      </c>
      <c r="D2284" s="241">
        <v>5</v>
      </c>
      <c r="F2284" s="237"/>
    </row>
    <row r="2285" spans="1:6" ht="18" customHeight="1">
      <c r="A2285" s="1002" t="s">
        <v>2439</v>
      </c>
      <c r="B2285" s="998" t="s">
        <v>53</v>
      </c>
      <c r="C2285" s="998" t="s">
        <v>2440</v>
      </c>
      <c r="D2285" s="241">
        <v>5</v>
      </c>
      <c r="F2285" s="237"/>
    </row>
    <row r="2286" spans="1:6" ht="18" customHeight="1">
      <c r="A2286" s="1002" t="s">
        <v>2441</v>
      </c>
      <c r="B2286" s="998" t="s">
        <v>53</v>
      </c>
      <c r="C2286" s="998" t="s">
        <v>2442</v>
      </c>
      <c r="D2286" s="241">
        <v>5</v>
      </c>
      <c r="F2286" s="237"/>
    </row>
    <row r="2287" spans="1:6" ht="18" customHeight="1">
      <c r="A2287" s="1002" t="s">
        <v>2443</v>
      </c>
      <c r="B2287" s="998" t="s">
        <v>53</v>
      </c>
      <c r="C2287" s="998" t="s">
        <v>2444</v>
      </c>
      <c r="D2287" s="241">
        <v>5</v>
      </c>
      <c r="F2287" s="237"/>
    </row>
    <row r="2288" spans="1:6" ht="18" customHeight="1">
      <c r="A2288" s="1002" t="s">
        <v>2445</v>
      </c>
      <c r="B2288" s="998" t="s">
        <v>53</v>
      </c>
      <c r="C2288" s="998" t="s">
        <v>2446</v>
      </c>
      <c r="D2288" s="241">
        <v>5</v>
      </c>
      <c r="F2288" s="237"/>
    </row>
    <row r="2289" spans="1:6" ht="18" customHeight="1">
      <c r="A2289" s="1002" t="s">
        <v>2447</v>
      </c>
      <c r="B2289" s="998" t="s">
        <v>53</v>
      </c>
      <c r="C2289" s="998" t="s">
        <v>744</v>
      </c>
      <c r="D2289" s="241">
        <v>5</v>
      </c>
      <c r="F2289" s="237"/>
    </row>
    <row r="2290" spans="1:6" ht="18" customHeight="1">
      <c r="A2290" s="1002" t="s">
        <v>2448</v>
      </c>
      <c r="B2290" s="998" t="s">
        <v>53</v>
      </c>
      <c r="C2290" s="998" t="s">
        <v>2449</v>
      </c>
      <c r="D2290" s="241">
        <v>5</v>
      </c>
      <c r="F2290" s="237"/>
    </row>
    <row r="2291" spans="1:6" ht="18" customHeight="1">
      <c r="A2291" s="1002" t="s">
        <v>2450</v>
      </c>
      <c r="B2291" s="998" t="s">
        <v>53</v>
      </c>
      <c r="C2291" s="998" t="s">
        <v>2451</v>
      </c>
      <c r="D2291" s="241">
        <v>5</v>
      </c>
      <c r="F2291" s="237"/>
    </row>
    <row r="2292" spans="1:6" ht="18" customHeight="1">
      <c r="A2292" s="1002" t="s">
        <v>2452</v>
      </c>
      <c r="B2292" s="998" t="s">
        <v>53</v>
      </c>
      <c r="C2292" s="998" t="s">
        <v>2453</v>
      </c>
      <c r="D2292" s="241">
        <v>5</v>
      </c>
      <c r="F2292" s="237"/>
    </row>
    <row r="2293" spans="1:6" ht="18" customHeight="1">
      <c r="A2293" s="1002" t="s">
        <v>2454</v>
      </c>
      <c r="B2293" s="998" t="s">
        <v>53</v>
      </c>
      <c r="C2293" s="998" t="s">
        <v>2455</v>
      </c>
      <c r="D2293" s="241">
        <v>5</v>
      </c>
      <c r="F2293" s="237"/>
    </row>
    <row r="2294" spans="1:6" ht="18" customHeight="1">
      <c r="A2294" s="1002" t="s">
        <v>2456</v>
      </c>
      <c r="B2294" s="998" t="s">
        <v>53</v>
      </c>
      <c r="C2294" s="998" t="s">
        <v>2457</v>
      </c>
      <c r="D2294" s="241">
        <v>5</v>
      </c>
      <c r="F2294" s="237"/>
    </row>
    <row r="2295" spans="1:6" ht="18" customHeight="1">
      <c r="A2295" s="1002" t="s">
        <v>2458</v>
      </c>
      <c r="B2295" s="998" t="s">
        <v>53</v>
      </c>
      <c r="C2295" s="998" t="s">
        <v>2459</v>
      </c>
      <c r="D2295" s="241">
        <v>5</v>
      </c>
      <c r="F2295" s="237"/>
    </row>
    <row r="2296" spans="1:6" ht="18" customHeight="1">
      <c r="A2296" s="1002" t="s">
        <v>2460</v>
      </c>
      <c r="B2296" s="998" t="s">
        <v>53</v>
      </c>
      <c r="C2296" s="998" t="s">
        <v>2461</v>
      </c>
      <c r="D2296" s="241">
        <v>5</v>
      </c>
      <c r="F2296" s="237"/>
    </row>
    <row r="2297" spans="1:6" ht="18" customHeight="1">
      <c r="A2297" s="1002" t="s">
        <v>2462</v>
      </c>
      <c r="B2297" s="998" t="s">
        <v>53</v>
      </c>
      <c r="C2297" s="998" t="s">
        <v>2463</v>
      </c>
      <c r="D2297" s="241">
        <v>5</v>
      </c>
      <c r="F2297" s="237"/>
    </row>
    <row r="2298" spans="1:6" ht="18" customHeight="1">
      <c r="A2298" s="1002" t="s">
        <v>2464</v>
      </c>
      <c r="B2298" s="998" t="s">
        <v>53</v>
      </c>
      <c r="C2298" s="998" t="s">
        <v>2465</v>
      </c>
      <c r="D2298" s="241">
        <v>5</v>
      </c>
      <c r="F2298" s="237"/>
    </row>
    <row r="2299" spans="1:6" ht="18" customHeight="1">
      <c r="A2299" s="1002" t="s">
        <v>2466</v>
      </c>
      <c r="B2299" s="998" t="s">
        <v>53</v>
      </c>
      <c r="C2299" s="998" t="s">
        <v>2467</v>
      </c>
      <c r="D2299" s="241">
        <v>5</v>
      </c>
      <c r="F2299" s="237"/>
    </row>
    <row r="2300" spans="1:6" ht="18" customHeight="1">
      <c r="A2300" s="1002" t="s">
        <v>2468</v>
      </c>
      <c r="B2300" s="998" t="s">
        <v>53</v>
      </c>
      <c r="C2300" s="998" t="s">
        <v>2469</v>
      </c>
      <c r="D2300" s="241">
        <v>5</v>
      </c>
      <c r="F2300" s="237"/>
    </row>
    <row r="2301" spans="1:6" ht="18" customHeight="1">
      <c r="A2301" s="1002" t="s">
        <v>2470</v>
      </c>
      <c r="B2301" s="998" t="s">
        <v>53</v>
      </c>
      <c r="C2301" s="998" t="s">
        <v>2471</v>
      </c>
      <c r="D2301" s="241">
        <v>5</v>
      </c>
      <c r="F2301" s="237"/>
    </row>
    <row r="2302" spans="1:6" ht="18" customHeight="1">
      <c r="A2302" s="1002" t="s">
        <v>2472</v>
      </c>
      <c r="B2302" s="998" t="s">
        <v>53</v>
      </c>
      <c r="C2302" s="998" t="s">
        <v>2473</v>
      </c>
      <c r="D2302" s="241">
        <v>5</v>
      </c>
      <c r="F2302" s="237"/>
    </row>
    <row r="2303" spans="1:6" ht="18" customHeight="1">
      <c r="A2303" s="1002" t="s">
        <v>2474</v>
      </c>
      <c r="B2303" s="998" t="s">
        <v>53</v>
      </c>
      <c r="C2303" s="998" t="s">
        <v>2475</v>
      </c>
      <c r="D2303" s="241">
        <v>5</v>
      </c>
      <c r="F2303" s="237"/>
    </row>
    <row r="2304" spans="1:6" ht="18" customHeight="1">
      <c r="A2304" s="1002" t="s">
        <v>2476</v>
      </c>
      <c r="B2304" s="998" t="s">
        <v>53</v>
      </c>
      <c r="C2304" s="998" t="s">
        <v>2477</v>
      </c>
      <c r="D2304" s="241">
        <v>5</v>
      </c>
      <c r="F2304" s="237"/>
    </row>
    <row r="2305" spans="1:6" ht="18" customHeight="1">
      <c r="A2305" s="1002" t="s">
        <v>2478</v>
      </c>
      <c r="B2305" s="998" t="s">
        <v>53</v>
      </c>
      <c r="C2305" s="998" t="s">
        <v>2479</v>
      </c>
      <c r="D2305" s="241">
        <v>5</v>
      </c>
      <c r="F2305" s="237"/>
    </row>
    <row r="2306" spans="1:6" ht="18" customHeight="1">
      <c r="A2306" s="1002" t="s">
        <v>2480</v>
      </c>
      <c r="B2306" s="998" t="s">
        <v>53</v>
      </c>
      <c r="C2306" s="998" t="s">
        <v>2481</v>
      </c>
      <c r="D2306" s="241">
        <v>5</v>
      </c>
      <c r="F2306" s="237"/>
    </row>
    <row r="2307" spans="1:6" ht="18" customHeight="1">
      <c r="A2307" s="1002" t="s">
        <v>2482</v>
      </c>
      <c r="B2307" s="998" t="s">
        <v>53</v>
      </c>
      <c r="C2307" s="998" t="s">
        <v>2483</v>
      </c>
      <c r="D2307" s="241">
        <v>5</v>
      </c>
      <c r="F2307" s="237"/>
    </row>
    <row r="2308" spans="1:6" ht="18" customHeight="1">
      <c r="A2308" s="1002" t="s">
        <v>2484</v>
      </c>
      <c r="B2308" s="998" t="s">
        <v>53</v>
      </c>
      <c r="C2308" s="998" t="s">
        <v>2485</v>
      </c>
      <c r="D2308" s="241">
        <v>5</v>
      </c>
      <c r="F2308" s="237"/>
    </row>
    <row r="2309" spans="1:6" ht="18" customHeight="1">
      <c r="A2309" s="1002" t="s">
        <v>2486</v>
      </c>
      <c r="B2309" s="998" t="s">
        <v>53</v>
      </c>
      <c r="C2309" s="998" t="s">
        <v>1743</v>
      </c>
      <c r="D2309" s="241">
        <v>5</v>
      </c>
      <c r="F2309" s="237"/>
    </row>
    <row r="2310" spans="1:6" ht="18" customHeight="1">
      <c r="A2310" s="1002" t="s">
        <v>2487</v>
      </c>
      <c r="B2310" s="998" t="s">
        <v>53</v>
      </c>
      <c r="C2310" s="998" t="s">
        <v>2488</v>
      </c>
      <c r="D2310" s="241">
        <v>5</v>
      </c>
      <c r="F2310" s="237"/>
    </row>
    <row r="2311" spans="1:6" ht="18" customHeight="1">
      <c r="A2311" s="1002" t="s">
        <v>5231</v>
      </c>
      <c r="B2311" s="998" t="s">
        <v>53</v>
      </c>
      <c r="C2311" s="998" t="s">
        <v>5232</v>
      </c>
      <c r="D2311" s="241">
        <v>7</v>
      </c>
      <c r="F2311" s="237"/>
    </row>
    <row r="2312" spans="1:6" ht="18" customHeight="1">
      <c r="A2312" s="1002" t="s">
        <v>5233</v>
      </c>
      <c r="B2312" s="998" t="s">
        <v>53</v>
      </c>
      <c r="C2312" s="998" t="s">
        <v>5234</v>
      </c>
      <c r="D2312" s="241">
        <v>7</v>
      </c>
      <c r="F2312" s="237"/>
    </row>
    <row r="2313" spans="1:6" ht="18" customHeight="1">
      <c r="A2313" s="1002" t="s">
        <v>5235</v>
      </c>
      <c r="B2313" s="998" t="s">
        <v>53</v>
      </c>
      <c r="C2313" s="998" t="s">
        <v>5236</v>
      </c>
      <c r="D2313" s="241">
        <v>7</v>
      </c>
      <c r="F2313" s="237"/>
    </row>
    <row r="2314" spans="1:6" ht="18" customHeight="1">
      <c r="A2314" s="1002" t="s">
        <v>5237</v>
      </c>
      <c r="B2314" s="998" t="s">
        <v>53</v>
      </c>
      <c r="C2314" s="998" t="s">
        <v>5238</v>
      </c>
      <c r="D2314" s="241">
        <v>7</v>
      </c>
      <c r="F2314" s="237"/>
    </row>
    <row r="2315" spans="1:6" ht="18" customHeight="1">
      <c r="A2315" s="1002" t="s">
        <v>5239</v>
      </c>
      <c r="B2315" s="998" t="s">
        <v>53</v>
      </c>
      <c r="C2315" s="998" t="s">
        <v>5240</v>
      </c>
      <c r="D2315" s="241">
        <v>7</v>
      </c>
      <c r="F2315" s="237"/>
    </row>
    <row r="2316" spans="1:6" ht="18" customHeight="1">
      <c r="A2316" s="1006" t="s">
        <v>5241</v>
      </c>
      <c r="B2316" s="998" t="s">
        <v>53</v>
      </c>
      <c r="C2316" s="972" t="s">
        <v>5242</v>
      </c>
      <c r="D2316" s="976">
        <v>7</v>
      </c>
      <c r="F2316" s="237"/>
    </row>
    <row r="2317" spans="1:6" ht="18" customHeight="1">
      <c r="A2317" s="1006" t="s">
        <v>5243</v>
      </c>
      <c r="B2317" s="998" t="s">
        <v>53</v>
      </c>
      <c r="C2317" s="972" t="s">
        <v>5244</v>
      </c>
      <c r="D2317" s="976">
        <v>7</v>
      </c>
      <c r="F2317" s="237"/>
    </row>
    <row r="2318" spans="1:6" ht="18" customHeight="1">
      <c r="A2318" s="1006" t="s">
        <v>6390</v>
      </c>
      <c r="B2318" s="998" t="s">
        <v>53</v>
      </c>
      <c r="C2318" s="972" t="s">
        <v>6941</v>
      </c>
      <c r="D2318" s="976">
        <v>7</v>
      </c>
      <c r="F2318" s="237"/>
    </row>
    <row r="2319" spans="1:6" ht="18" customHeight="1">
      <c r="A2319" s="1006" t="s">
        <v>5245</v>
      </c>
      <c r="B2319" s="998" t="s">
        <v>53</v>
      </c>
      <c r="C2319" s="972" t="s">
        <v>6391</v>
      </c>
      <c r="D2319" s="976">
        <v>7</v>
      </c>
      <c r="F2319" s="237"/>
    </row>
    <row r="2320" spans="1:6" ht="18" customHeight="1">
      <c r="A2320" s="1006" t="s">
        <v>5246</v>
      </c>
      <c r="B2320" s="998" t="s">
        <v>53</v>
      </c>
      <c r="C2320" s="972" t="s">
        <v>5247</v>
      </c>
      <c r="D2320" s="976">
        <v>7</v>
      </c>
      <c r="F2320" s="237"/>
    </row>
    <row r="2321" spans="1:6" ht="18" customHeight="1">
      <c r="A2321" s="1006" t="s">
        <v>5248</v>
      </c>
      <c r="B2321" s="998" t="s">
        <v>53</v>
      </c>
      <c r="C2321" s="972" t="s">
        <v>5249</v>
      </c>
      <c r="D2321" s="976">
        <v>7</v>
      </c>
      <c r="F2321" s="237"/>
    </row>
    <row r="2322" spans="1:6" ht="18" customHeight="1">
      <c r="A2322" s="1006" t="s">
        <v>5250</v>
      </c>
      <c r="B2322" s="998" t="s">
        <v>53</v>
      </c>
      <c r="C2322" s="972" t="s">
        <v>5251</v>
      </c>
      <c r="D2322" s="976">
        <v>7</v>
      </c>
      <c r="F2322" s="237"/>
    </row>
    <row r="2323" spans="1:6" ht="18" customHeight="1">
      <c r="A2323" s="1006" t="s">
        <v>5252</v>
      </c>
      <c r="B2323" s="998" t="s">
        <v>53</v>
      </c>
      <c r="C2323" s="972" t="s">
        <v>5253</v>
      </c>
      <c r="D2323" s="976">
        <v>7</v>
      </c>
      <c r="F2323" s="237"/>
    </row>
    <row r="2324" spans="1:6" ht="18" customHeight="1">
      <c r="A2324" s="1006" t="s">
        <v>5254</v>
      </c>
      <c r="B2324" s="998" t="s">
        <v>53</v>
      </c>
      <c r="C2324" s="972" t="s">
        <v>5255</v>
      </c>
      <c r="D2324" s="976">
        <v>7</v>
      </c>
      <c r="F2324" s="237"/>
    </row>
    <row r="2325" spans="1:6" ht="18" customHeight="1">
      <c r="A2325" s="1006" t="s">
        <v>5256</v>
      </c>
      <c r="B2325" s="998" t="s">
        <v>53</v>
      </c>
      <c r="C2325" s="972" t="s">
        <v>5257</v>
      </c>
      <c r="D2325" s="976">
        <v>7</v>
      </c>
      <c r="F2325" s="237"/>
    </row>
    <row r="2326" spans="1:6" ht="18" customHeight="1">
      <c r="A2326" s="1006" t="s">
        <v>5258</v>
      </c>
      <c r="B2326" s="998" t="s">
        <v>53</v>
      </c>
      <c r="C2326" s="972" t="s">
        <v>6659</v>
      </c>
      <c r="D2326" s="976">
        <v>7</v>
      </c>
      <c r="F2326" s="237"/>
    </row>
    <row r="2327" spans="1:6" ht="18" customHeight="1">
      <c r="A2327" s="1006" t="s">
        <v>5259</v>
      </c>
      <c r="B2327" s="998" t="s">
        <v>53</v>
      </c>
      <c r="C2327" s="972" t="s">
        <v>6660</v>
      </c>
      <c r="D2327" s="976">
        <v>7</v>
      </c>
      <c r="F2327" s="237"/>
    </row>
    <row r="2328" spans="1:6" ht="18" customHeight="1">
      <c r="A2328" s="1006" t="s">
        <v>5260</v>
      </c>
      <c r="B2328" s="998" t="s">
        <v>53</v>
      </c>
      <c r="C2328" s="972" t="s">
        <v>5261</v>
      </c>
      <c r="D2328" s="976">
        <v>7</v>
      </c>
      <c r="F2328" s="237"/>
    </row>
    <row r="2329" spans="1:6" ht="18" customHeight="1">
      <c r="A2329" s="1006" t="s">
        <v>5262</v>
      </c>
      <c r="B2329" s="998" t="s">
        <v>53</v>
      </c>
      <c r="C2329" s="972" t="s">
        <v>6942</v>
      </c>
      <c r="D2329" s="976">
        <v>7</v>
      </c>
      <c r="F2329" s="237"/>
    </row>
    <row r="2330" spans="1:6" ht="18" customHeight="1">
      <c r="A2330" s="1006" t="s">
        <v>5263</v>
      </c>
      <c r="B2330" s="998" t="s">
        <v>53</v>
      </c>
      <c r="C2330" s="972" t="s">
        <v>5264</v>
      </c>
      <c r="D2330" s="976">
        <v>7</v>
      </c>
      <c r="F2330" s="237"/>
    </row>
    <row r="2331" spans="1:6" ht="18" customHeight="1">
      <c r="A2331" s="1006" t="s">
        <v>5265</v>
      </c>
      <c r="B2331" s="998" t="s">
        <v>53</v>
      </c>
      <c r="C2331" s="972" t="s">
        <v>5266</v>
      </c>
      <c r="D2331" s="976">
        <v>7</v>
      </c>
      <c r="F2331" s="237"/>
    </row>
    <row r="2332" spans="1:6" ht="18" customHeight="1">
      <c r="A2332" s="1006" t="s">
        <v>6392</v>
      </c>
      <c r="B2332" s="998" t="s">
        <v>53</v>
      </c>
      <c r="C2332" s="972" t="s">
        <v>6943</v>
      </c>
      <c r="D2332" s="976">
        <v>7</v>
      </c>
      <c r="F2332" s="237"/>
    </row>
    <row r="2333" spans="1:6" ht="18" customHeight="1">
      <c r="A2333" s="1006" t="s">
        <v>6393</v>
      </c>
      <c r="B2333" s="998" t="s">
        <v>53</v>
      </c>
      <c r="C2333" s="972" t="s">
        <v>6944</v>
      </c>
      <c r="D2333" s="976">
        <v>7</v>
      </c>
      <c r="F2333" s="237"/>
    </row>
    <row r="2334" spans="1:6" ht="18" customHeight="1">
      <c r="A2334" s="1006" t="s">
        <v>6394</v>
      </c>
      <c r="B2334" s="998" t="s">
        <v>53</v>
      </c>
      <c r="C2334" s="972" t="s">
        <v>6945</v>
      </c>
      <c r="D2334" s="976">
        <v>7</v>
      </c>
      <c r="F2334" s="237"/>
    </row>
    <row r="2335" spans="1:6" ht="18" customHeight="1">
      <c r="A2335" s="1006" t="s">
        <v>6938</v>
      </c>
      <c r="B2335" s="998" t="s">
        <v>53</v>
      </c>
      <c r="C2335" s="972" t="s">
        <v>6946</v>
      </c>
      <c r="D2335" s="976">
        <v>6</v>
      </c>
      <c r="F2335" s="237"/>
    </row>
    <row r="2336" spans="1:6" ht="18" customHeight="1">
      <c r="A2336" s="1006" t="s">
        <v>6939</v>
      </c>
      <c r="B2336" s="998" t="s">
        <v>53</v>
      </c>
      <c r="C2336" s="972" t="s">
        <v>6947</v>
      </c>
      <c r="D2336" s="976">
        <v>7</v>
      </c>
      <c r="F2336" s="237"/>
    </row>
    <row r="2337" spans="1:6" ht="18" customHeight="1">
      <c r="A2337" s="1006" t="s">
        <v>6657</v>
      </c>
      <c r="B2337" s="998" t="s">
        <v>53</v>
      </c>
      <c r="C2337" s="972" t="s">
        <v>6948</v>
      </c>
      <c r="D2337" s="976">
        <v>7</v>
      </c>
      <c r="F2337" s="237"/>
    </row>
    <row r="2338" spans="1:6" ht="18" customHeight="1">
      <c r="A2338" s="1006" t="s">
        <v>6658</v>
      </c>
      <c r="B2338" s="998" t="s">
        <v>53</v>
      </c>
      <c r="C2338" s="972" t="s">
        <v>6949</v>
      </c>
      <c r="D2338" s="976">
        <v>7</v>
      </c>
      <c r="F2338" s="237"/>
    </row>
    <row r="2339" spans="1:6" ht="18" customHeight="1">
      <c r="A2339" s="1006" t="s">
        <v>6940</v>
      </c>
      <c r="B2339" s="998" t="s">
        <v>7152</v>
      </c>
      <c r="C2339" s="972" t="s">
        <v>6950</v>
      </c>
      <c r="D2339" s="976">
        <v>7</v>
      </c>
      <c r="F2339" s="237"/>
    </row>
    <row r="2340" spans="1:6" ht="18" customHeight="1">
      <c r="A2340" s="1010" t="s">
        <v>7151</v>
      </c>
      <c r="B2340" s="1011" t="s">
        <v>53</v>
      </c>
      <c r="C2340" s="1010" t="s">
        <v>7153</v>
      </c>
      <c r="D2340" s="1007">
        <v>7</v>
      </c>
      <c r="F2340" s="237"/>
    </row>
    <row r="2341" spans="1:6" ht="18" customHeight="1">
      <c r="A2341" s="1006" t="s">
        <v>5267</v>
      </c>
      <c r="B2341" s="998" t="s">
        <v>54</v>
      </c>
      <c r="C2341" s="972" t="s">
        <v>7084</v>
      </c>
      <c r="D2341" s="976">
        <v>1</v>
      </c>
      <c r="F2341" s="237"/>
    </row>
    <row r="2342" spans="1:6" ht="18" customHeight="1">
      <c r="A2342" s="1006" t="s">
        <v>2489</v>
      </c>
      <c r="B2342" s="998" t="s">
        <v>54</v>
      </c>
      <c r="C2342" s="972" t="s">
        <v>2490</v>
      </c>
      <c r="D2342" s="976">
        <v>3</v>
      </c>
      <c r="F2342" s="237"/>
    </row>
    <row r="2343" spans="1:6" ht="18" customHeight="1">
      <c r="A2343" s="1006" t="s">
        <v>2491</v>
      </c>
      <c r="B2343" s="998" t="s">
        <v>54</v>
      </c>
      <c r="C2343" s="972" t="s">
        <v>2492</v>
      </c>
      <c r="D2343" s="976">
        <v>3</v>
      </c>
      <c r="F2343" s="237"/>
    </row>
    <row r="2344" spans="1:6" ht="18" customHeight="1">
      <c r="A2344" s="1006" t="s">
        <v>2493</v>
      </c>
      <c r="B2344" s="998" t="s">
        <v>54</v>
      </c>
      <c r="C2344" s="972" t="s">
        <v>2494</v>
      </c>
      <c r="D2344" s="976">
        <v>3</v>
      </c>
      <c r="F2344" s="237"/>
    </row>
    <row r="2345" spans="1:6" ht="18" customHeight="1">
      <c r="A2345" s="1006" t="s">
        <v>2495</v>
      </c>
      <c r="B2345" s="998" t="s">
        <v>54</v>
      </c>
      <c r="C2345" s="972" t="s">
        <v>2496</v>
      </c>
      <c r="D2345" s="976">
        <v>3</v>
      </c>
      <c r="F2345" s="237"/>
    </row>
    <row r="2346" spans="1:6" ht="18" customHeight="1">
      <c r="A2346" s="1000" t="s">
        <v>2497</v>
      </c>
      <c r="B2346" s="978" t="s">
        <v>54</v>
      </c>
      <c r="C2346" s="978" t="s">
        <v>2498</v>
      </c>
      <c r="D2346" s="241">
        <v>3</v>
      </c>
      <c r="F2346" s="237"/>
    </row>
    <row r="2347" spans="1:6" ht="18" customHeight="1">
      <c r="A2347" s="1002" t="s">
        <v>2499</v>
      </c>
      <c r="B2347" s="998" t="s">
        <v>54</v>
      </c>
      <c r="C2347" s="998" t="s">
        <v>2500</v>
      </c>
      <c r="D2347" s="241">
        <v>3</v>
      </c>
      <c r="F2347" s="237"/>
    </row>
    <row r="2348" spans="1:6" ht="18" customHeight="1">
      <c r="A2348" s="1002" t="s">
        <v>2501</v>
      </c>
      <c r="B2348" s="998" t="s">
        <v>54</v>
      </c>
      <c r="C2348" s="998" t="s">
        <v>2502</v>
      </c>
      <c r="D2348" s="241">
        <v>3</v>
      </c>
      <c r="F2348" s="237"/>
    </row>
    <row r="2349" spans="1:6" ht="18" customHeight="1">
      <c r="A2349" s="1002" t="s">
        <v>2503</v>
      </c>
      <c r="B2349" s="998" t="s">
        <v>54</v>
      </c>
      <c r="C2349" s="998" t="s">
        <v>2504</v>
      </c>
      <c r="D2349" s="241">
        <v>3</v>
      </c>
      <c r="F2349" s="237"/>
    </row>
    <row r="2350" spans="1:6" ht="18" customHeight="1">
      <c r="A2350" s="1002" t="s">
        <v>2505</v>
      </c>
      <c r="B2350" s="998" t="s">
        <v>54</v>
      </c>
      <c r="C2350" s="998" t="s">
        <v>2506</v>
      </c>
      <c r="D2350" s="241">
        <v>3</v>
      </c>
      <c r="F2350" s="237"/>
    </row>
    <row r="2351" spans="1:6" ht="18" customHeight="1">
      <c r="A2351" s="1002" t="s">
        <v>2507</v>
      </c>
      <c r="B2351" s="998" t="s">
        <v>54</v>
      </c>
      <c r="C2351" s="998" t="s">
        <v>2508</v>
      </c>
      <c r="D2351" s="241">
        <v>5</v>
      </c>
      <c r="F2351" s="237"/>
    </row>
    <row r="2352" spans="1:6" ht="18" customHeight="1">
      <c r="A2352" s="1002" t="s">
        <v>2509</v>
      </c>
      <c r="B2352" s="998" t="s">
        <v>54</v>
      </c>
      <c r="C2352" s="998" t="s">
        <v>2510</v>
      </c>
      <c r="D2352" s="241">
        <v>5</v>
      </c>
      <c r="F2352" s="237"/>
    </row>
    <row r="2353" spans="1:6" ht="18" customHeight="1">
      <c r="A2353" s="1002" t="s">
        <v>2511</v>
      </c>
      <c r="B2353" s="998" t="s">
        <v>54</v>
      </c>
      <c r="C2353" s="998" t="s">
        <v>2512</v>
      </c>
      <c r="D2353" s="241">
        <v>5</v>
      </c>
      <c r="F2353" s="237"/>
    </row>
    <row r="2354" spans="1:6" ht="18" customHeight="1">
      <c r="A2354" s="1002" t="s">
        <v>2513</v>
      </c>
      <c r="B2354" s="998" t="s">
        <v>54</v>
      </c>
      <c r="C2354" s="998" t="s">
        <v>2514</v>
      </c>
      <c r="D2354" s="241">
        <v>5</v>
      </c>
      <c r="F2354" s="237"/>
    </row>
    <row r="2355" spans="1:6" ht="18" customHeight="1">
      <c r="A2355" s="1002" t="s">
        <v>2515</v>
      </c>
      <c r="B2355" s="998" t="s">
        <v>54</v>
      </c>
      <c r="C2355" s="998" t="s">
        <v>2516</v>
      </c>
      <c r="D2355" s="241">
        <v>5</v>
      </c>
      <c r="F2355" s="237"/>
    </row>
    <row r="2356" spans="1:6" ht="18" customHeight="1">
      <c r="A2356" s="1002" t="s">
        <v>2517</v>
      </c>
      <c r="B2356" s="998" t="s">
        <v>54</v>
      </c>
      <c r="C2356" s="998" t="s">
        <v>2518</v>
      </c>
      <c r="D2356" s="241">
        <v>5</v>
      </c>
      <c r="F2356" s="237"/>
    </row>
    <row r="2357" spans="1:6" ht="18" customHeight="1">
      <c r="A2357" s="1002" t="s">
        <v>2519</v>
      </c>
      <c r="B2357" s="998" t="s">
        <v>54</v>
      </c>
      <c r="C2357" s="998" t="s">
        <v>2520</v>
      </c>
      <c r="D2357" s="241">
        <v>5</v>
      </c>
      <c r="F2357" s="237"/>
    </row>
    <row r="2358" spans="1:6" ht="18" customHeight="1">
      <c r="A2358" s="1002" t="s">
        <v>2521</v>
      </c>
      <c r="B2358" s="998" t="s">
        <v>54</v>
      </c>
      <c r="C2358" s="998" t="s">
        <v>1645</v>
      </c>
      <c r="D2358" s="241">
        <v>5</v>
      </c>
      <c r="F2358" s="237"/>
    </row>
    <row r="2359" spans="1:6" ht="18" customHeight="1">
      <c r="A2359" s="1002" t="s">
        <v>2522</v>
      </c>
      <c r="B2359" s="998" t="s">
        <v>54</v>
      </c>
      <c r="C2359" s="998" t="s">
        <v>356</v>
      </c>
      <c r="D2359" s="241">
        <v>5</v>
      </c>
      <c r="F2359" s="237"/>
    </row>
    <row r="2360" spans="1:6" ht="18" customHeight="1">
      <c r="A2360" s="1002" t="s">
        <v>2523</v>
      </c>
      <c r="B2360" s="998" t="s">
        <v>54</v>
      </c>
      <c r="C2360" s="998" t="s">
        <v>2524</v>
      </c>
      <c r="D2360" s="241">
        <v>5</v>
      </c>
      <c r="F2360" s="237"/>
    </row>
    <row r="2361" spans="1:6" ht="18" customHeight="1">
      <c r="A2361" s="1002" t="s">
        <v>2525</v>
      </c>
      <c r="B2361" s="998" t="s">
        <v>54</v>
      </c>
      <c r="C2361" s="998" t="s">
        <v>2526</v>
      </c>
      <c r="D2361" s="241">
        <v>5</v>
      </c>
      <c r="F2361" s="237"/>
    </row>
    <row r="2362" spans="1:6" ht="18" customHeight="1">
      <c r="A2362" s="1002" t="s">
        <v>2527</v>
      </c>
      <c r="B2362" s="998" t="s">
        <v>54</v>
      </c>
      <c r="C2362" s="998" t="s">
        <v>2528</v>
      </c>
      <c r="D2362" s="241">
        <v>5</v>
      </c>
      <c r="F2362" s="237"/>
    </row>
    <row r="2363" spans="1:6" ht="18" customHeight="1">
      <c r="A2363" s="1002" t="s">
        <v>2529</v>
      </c>
      <c r="B2363" s="998" t="s">
        <v>54</v>
      </c>
      <c r="C2363" s="998" t="s">
        <v>2530</v>
      </c>
      <c r="D2363" s="241">
        <v>5</v>
      </c>
      <c r="F2363" s="237"/>
    </row>
    <row r="2364" spans="1:6" ht="18" customHeight="1">
      <c r="A2364" s="1002" t="s">
        <v>2531</v>
      </c>
      <c r="B2364" s="998" t="s">
        <v>54</v>
      </c>
      <c r="C2364" s="998" t="s">
        <v>2532</v>
      </c>
      <c r="D2364" s="241">
        <v>5</v>
      </c>
      <c r="F2364" s="237"/>
    </row>
    <row r="2365" spans="1:6" ht="18" customHeight="1">
      <c r="A2365" s="1002" t="s">
        <v>2533</v>
      </c>
      <c r="B2365" s="998" t="s">
        <v>54</v>
      </c>
      <c r="C2365" s="998" t="s">
        <v>2534</v>
      </c>
      <c r="D2365" s="241">
        <v>5</v>
      </c>
      <c r="F2365" s="237"/>
    </row>
    <row r="2366" spans="1:6" ht="18" customHeight="1">
      <c r="A2366" s="1002" t="s">
        <v>2535</v>
      </c>
      <c r="B2366" s="998" t="s">
        <v>54</v>
      </c>
      <c r="C2366" s="998" t="s">
        <v>2536</v>
      </c>
      <c r="D2366" s="241">
        <v>5</v>
      </c>
      <c r="F2366" s="237"/>
    </row>
    <row r="2367" spans="1:6" ht="18" customHeight="1">
      <c r="A2367" s="1002" t="s">
        <v>2537</v>
      </c>
      <c r="B2367" s="998" t="s">
        <v>54</v>
      </c>
      <c r="C2367" s="998" t="s">
        <v>2538</v>
      </c>
      <c r="D2367" s="241">
        <v>5</v>
      </c>
      <c r="F2367" s="237"/>
    </row>
    <row r="2368" spans="1:6" ht="18" customHeight="1">
      <c r="A2368" s="1002" t="s">
        <v>2539</v>
      </c>
      <c r="B2368" s="998" t="s">
        <v>54</v>
      </c>
      <c r="C2368" s="998" t="s">
        <v>2540</v>
      </c>
      <c r="D2368" s="241">
        <v>5</v>
      </c>
      <c r="F2368" s="237"/>
    </row>
    <row r="2369" spans="1:6" ht="18" customHeight="1">
      <c r="A2369" s="1002" t="s">
        <v>2541</v>
      </c>
      <c r="B2369" s="998" t="s">
        <v>54</v>
      </c>
      <c r="C2369" s="998" t="s">
        <v>2542</v>
      </c>
      <c r="D2369" s="241">
        <v>5</v>
      </c>
      <c r="F2369" s="237"/>
    </row>
    <row r="2370" spans="1:6" ht="18" customHeight="1">
      <c r="A2370" s="1002" t="s">
        <v>2543</v>
      </c>
      <c r="B2370" s="998" t="s">
        <v>54</v>
      </c>
      <c r="C2370" s="998" t="s">
        <v>2544</v>
      </c>
      <c r="D2370" s="241">
        <v>5</v>
      </c>
      <c r="F2370" s="237"/>
    </row>
    <row r="2371" spans="1:6" ht="18" customHeight="1">
      <c r="A2371" s="1002" t="s">
        <v>2545</v>
      </c>
      <c r="B2371" s="998" t="s">
        <v>54</v>
      </c>
      <c r="C2371" s="998" t="s">
        <v>2546</v>
      </c>
      <c r="D2371" s="241">
        <v>5</v>
      </c>
      <c r="F2371" s="237"/>
    </row>
    <row r="2372" spans="1:6" ht="18" customHeight="1">
      <c r="A2372" s="1002" t="s">
        <v>5268</v>
      </c>
      <c r="B2372" s="998" t="s">
        <v>54</v>
      </c>
      <c r="C2372" s="998" t="s">
        <v>6951</v>
      </c>
      <c r="D2372" s="241">
        <v>7</v>
      </c>
      <c r="F2372" s="237"/>
    </row>
    <row r="2373" spans="1:6" ht="18" customHeight="1">
      <c r="A2373" s="1002" t="s">
        <v>5269</v>
      </c>
      <c r="B2373" s="998" t="s">
        <v>54</v>
      </c>
      <c r="C2373" s="998" t="s">
        <v>5270</v>
      </c>
      <c r="D2373" s="241">
        <v>7</v>
      </c>
      <c r="F2373" s="237"/>
    </row>
    <row r="2374" spans="1:6" ht="18" customHeight="1">
      <c r="A2374" s="1002" t="s">
        <v>5271</v>
      </c>
      <c r="B2374" s="998" t="s">
        <v>54</v>
      </c>
      <c r="C2374" s="998" t="s">
        <v>6395</v>
      </c>
      <c r="D2374" s="241">
        <v>7</v>
      </c>
      <c r="F2374" s="237"/>
    </row>
    <row r="2375" spans="1:6" ht="18" customHeight="1">
      <c r="A2375" s="1002" t="s">
        <v>5272</v>
      </c>
      <c r="B2375" s="998" t="s">
        <v>54</v>
      </c>
      <c r="C2375" s="998" t="s">
        <v>6952</v>
      </c>
      <c r="D2375" s="241">
        <v>7</v>
      </c>
      <c r="F2375" s="237"/>
    </row>
    <row r="2376" spans="1:6" ht="18" customHeight="1">
      <c r="A2376" s="1002" t="s">
        <v>5273</v>
      </c>
      <c r="B2376" s="998" t="s">
        <v>54</v>
      </c>
      <c r="C2376" s="998" t="s">
        <v>6396</v>
      </c>
      <c r="D2376" s="241">
        <v>7</v>
      </c>
      <c r="F2376" s="237"/>
    </row>
    <row r="2377" spans="1:6" ht="18" customHeight="1">
      <c r="A2377" s="1006" t="s">
        <v>5274</v>
      </c>
      <c r="B2377" s="998" t="s">
        <v>54</v>
      </c>
      <c r="C2377" s="972" t="s">
        <v>6397</v>
      </c>
      <c r="D2377" s="976">
        <v>7</v>
      </c>
      <c r="F2377" s="237"/>
    </row>
    <row r="2378" spans="1:6" ht="18" customHeight="1">
      <c r="A2378" s="1006" t="s">
        <v>5275</v>
      </c>
      <c r="B2378" s="998" t="s">
        <v>54</v>
      </c>
      <c r="C2378" s="972" t="s">
        <v>6953</v>
      </c>
      <c r="D2378" s="976">
        <v>7</v>
      </c>
      <c r="F2378" s="237"/>
    </row>
    <row r="2379" spans="1:6" ht="18" customHeight="1">
      <c r="A2379" s="1006" t="s">
        <v>5276</v>
      </c>
      <c r="B2379" s="998" t="s">
        <v>54</v>
      </c>
      <c r="C2379" s="972" t="s">
        <v>5277</v>
      </c>
      <c r="D2379" s="976">
        <v>7</v>
      </c>
      <c r="F2379" s="237"/>
    </row>
    <row r="2380" spans="1:6" ht="18" customHeight="1">
      <c r="A2380" s="1006" t="s">
        <v>5278</v>
      </c>
      <c r="B2380" s="998" t="s">
        <v>54</v>
      </c>
      <c r="C2380" s="972" t="s">
        <v>5279</v>
      </c>
      <c r="D2380" s="976">
        <v>7</v>
      </c>
      <c r="F2380" s="237"/>
    </row>
    <row r="2381" spans="1:6" ht="18" customHeight="1">
      <c r="A2381" s="1006" t="s">
        <v>5280</v>
      </c>
      <c r="B2381" s="998" t="s">
        <v>54</v>
      </c>
      <c r="C2381" s="972" t="s">
        <v>5281</v>
      </c>
      <c r="D2381" s="976">
        <v>7</v>
      </c>
      <c r="F2381" s="237"/>
    </row>
    <row r="2382" spans="1:6" ht="18" customHeight="1">
      <c r="A2382" s="1006" t="s">
        <v>5282</v>
      </c>
      <c r="B2382" s="998" t="s">
        <v>54</v>
      </c>
      <c r="C2382" s="972" t="s">
        <v>6954</v>
      </c>
      <c r="D2382" s="976">
        <v>7</v>
      </c>
      <c r="F2382" s="237"/>
    </row>
    <row r="2383" spans="1:6" ht="18" customHeight="1">
      <c r="A2383" s="1006" t="s">
        <v>5283</v>
      </c>
      <c r="B2383" s="998" t="s">
        <v>54</v>
      </c>
      <c r="C2383" s="972" t="s">
        <v>6955</v>
      </c>
      <c r="D2383" s="976">
        <v>7</v>
      </c>
      <c r="F2383" s="237"/>
    </row>
    <row r="2384" spans="1:6" ht="18" customHeight="1">
      <c r="A2384" s="1006" t="s">
        <v>5284</v>
      </c>
      <c r="B2384" s="998" t="s">
        <v>54</v>
      </c>
      <c r="C2384" s="972" t="s">
        <v>6956</v>
      </c>
      <c r="D2384" s="976">
        <v>7</v>
      </c>
      <c r="F2384" s="237"/>
    </row>
    <row r="2385" spans="1:6" ht="18" customHeight="1">
      <c r="A2385" s="1006" t="s">
        <v>5285</v>
      </c>
      <c r="B2385" s="998" t="s">
        <v>54</v>
      </c>
      <c r="C2385" s="974" t="s">
        <v>5286</v>
      </c>
      <c r="D2385" s="976">
        <v>7</v>
      </c>
      <c r="F2385" s="237"/>
    </row>
    <row r="2386" spans="1:6" ht="18" customHeight="1">
      <c r="A2386" s="1006" t="s">
        <v>5287</v>
      </c>
      <c r="B2386" s="998" t="s">
        <v>54</v>
      </c>
      <c r="C2386" s="972" t="s">
        <v>6957</v>
      </c>
      <c r="D2386" s="976">
        <v>7</v>
      </c>
      <c r="F2386" s="237"/>
    </row>
    <row r="2387" spans="1:6" ht="18" customHeight="1">
      <c r="A2387" s="1006" t="s">
        <v>5288</v>
      </c>
      <c r="B2387" s="998" t="s">
        <v>54</v>
      </c>
      <c r="C2387" s="972" t="s">
        <v>5289</v>
      </c>
      <c r="D2387" s="976">
        <v>7</v>
      </c>
      <c r="F2387" s="237"/>
    </row>
    <row r="2388" spans="1:6" ht="18" customHeight="1">
      <c r="A2388" s="1006" t="s">
        <v>5290</v>
      </c>
      <c r="B2388" s="998" t="s">
        <v>54</v>
      </c>
      <c r="C2388" s="972" t="s">
        <v>6398</v>
      </c>
      <c r="D2388" s="976">
        <v>7</v>
      </c>
      <c r="F2388" s="237"/>
    </row>
    <row r="2389" spans="1:6" ht="18" customHeight="1">
      <c r="A2389" s="1006" t="s">
        <v>5291</v>
      </c>
      <c r="B2389" s="998" t="s">
        <v>54</v>
      </c>
      <c r="C2389" s="972" t="s">
        <v>6958</v>
      </c>
      <c r="D2389" s="976">
        <v>7</v>
      </c>
      <c r="F2389" s="237"/>
    </row>
    <row r="2390" spans="1:6" ht="18" customHeight="1">
      <c r="A2390" s="1006" t="s">
        <v>5292</v>
      </c>
      <c r="B2390" s="998" t="s">
        <v>54</v>
      </c>
      <c r="C2390" s="972" t="s">
        <v>6959</v>
      </c>
      <c r="D2390" s="976">
        <v>7</v>
      </c>
      <c r="F2390" s="237"/>
    </row>
    <row r="2391" spans="1:6" ht="18" customHeight="1">
      <c r="A2391" s="1006" t="s">
        <v>5293</v>
      </c>
      <c r="B2391" s="998" t="s">
        <v>54</v>
      </c>
      <c r="C2391" s="972" t="s">
        <v>5294</v>
      </c>
      <c r="D2391" s="976">
        <v>7</v>
      </c>
      <c r="F2391" s="237"/>
    </row>
    <row r="2392" spans="1:6" ht="18" customHeight="1">
      <c r="A2392" s="1006" t="s">
        <v>5295</v>
      </c>
      <c r="B2392" s="998" t="s">
        <v>54</v>
      </c>
      <c r="C2392" s="972" t="s">
        <v>5296</v>
      </c>
      <c r="D2392" s="976">
        <v>7</v>
      </c>
      <c r="F2392" s="237"/>
    </row>
    <row r="2393" spans="1:6" ht="18" customHeight="1">
      <c r="A2393" s="1006" t="s">
        <v>5297</v>
      </c>
      <c r="B2393" s="998" t="s">
        <v>54</v>
      </c>
      <c r="C2393" s="972" t="s">
        <v>7243</v>
      </c>
      <c r="D2393" s="976">
        <v>7</v>
      </c>
      <c r="F2393" s="237"/>
    </row>
    <row r="2394" spans="1:6" ht="18" customHeight="1">
      <c r="A2394" s="1006" t="s">
        <v>5298</v>
      </c>
      <c r="B2394" s="998" t="s">
        <v>54</v>
      </c>
      <c r="C2394" s="972" t="s">
        <v>6960</v>
      </c>
      <c r="D2394" s="976">
        <v>7</v>
      </c>
      <c r="F2394" s="237"/>
    </row>
    <row r="2395" spans="1:6" ht="18" customHeight="1">
      <c r="A2395" s="1006" t="s">
        <v>5299</v>
      </c>
      <c r="B2395" s="998" t="s">
        <v>54</v>
      </c>
      <c r="C2395" s="972" t="s">
        <v>7244</v>
      </c>
      <c r="D2395" s="976">
        <v>7</v>
      </c>
      <c r="F2395" s="237"/>
    </row>
    <row r="2396" spans="1:6" ht="18" customHeight="1">
      <c r="A2396" s="1006" t="s">
        <v>5300</v>
      </c>
      <c r="B2396" s="998" t="s">
        <v>54</v>
      </c>
      <c r="C2396" s="972" t="s">
        <v>6961</v>
      </c>
      <c r="D2396" s="976">
        <v>7</v>
      </c>
      <c r="F2396" s="237"/>
    </row>
    <row r="2397" spans="1:6" ht="18" customHeight="1">
      <c r="A2397" s="1006" t="s">
        <v>5301</v>
      </c>
      <c r="B2397" s="998" t="s">
        <v>54</v>
      </c>
      <c r="C2397" s="972" t="s">
        <v>5302</v>
      </c>
      <c r="D2397" s="976">
        <v>7</v>
      </c>
      <c r="F2397" s="237"/>
    </row>
    <row r="2398" spans="1:6" ht="18" customHeight="1">
      <c r="A2398" s="1006" t="s">
        <v>5303</v>
      </c>
      <c r="B2398" s="998" t="s">
        <v>54</v>
      </c>
      <c r="C2398" s="974" t="s">
        <v>5304</v>
      </c>
      <c r="D2398" s="976">
        <v>7</v>
      </c>
      <c r="F2398" s="237"/>
    </row>
    <row r="2399" spans="1:6" ht="18" customHeight="1">
      <c r="A2399" s="1006" t="s">
        <v>5305</v>
      </c>
      <c r="B2399" s="998" t="s">
        <v>54</v>
      </c>
      <c r="C2399" s="974" t="s">
        <v>5306</v>
      </c>
      <c r="D2399" s="976">
        <v>7</v>
      </c>
      <c r="F2399" s="237"/>
    </row>
    <row r="2400" spans="1:6" ht="18" customHeight="1">
      <c r="A2400" s="1006" t="s">
        <v>5307</v>
      </c>
      <c r="B2400" s="998" t="s">
        <v>54</v>
      </c>
      <c r="C2400" s="972" t="s">
        <v>6399</v>
      </c>
      <c r="D2400" s="976">
        <v>7</v>
      </c>
      <c r="F2400" s="237"/>
    </row>
    <row r="2401" spans="1:6" ht="18" customHeight="1">
      <c r="A2401" s="1006" t="s">
        <v>5308</v>
      </c>
      <c r="B2401" s="998" t="s">
        <v>54</v>
      </c>
      <c r="C2401" s="972" t="s">
        <v>6400</v>
      </c>
      <c r="D2401" s="976">
        <v>7</v>
      </c>
      <c r="F2401" s="237"/>
    </row>
    <row r="2402" spans="1:6" ht="18" customHeight="1">
      <c r="A2402" s="1006" t="s">
        <v>5309</v>
      </c>
      <c r="B2402" s="998" t="s">
        <v>54</v>
      </c>
      <c r="C2402" s="972" t="s">
        <v>5310</v>
      </c>
      <c r="D2402" s="976">
        <v>7</v>
      </c>
      <c r="F2402" s="237"/>
    </row>
    <row r="2403" spans="1:6" ht="18" customHeight="1">
      <c r="A2403" s="1006" t="s">
        <v>5311</v>
      </c>
      <c r="B2403" s="998" t="s">
        <v>54</v>
      </c>
      <c r="C2403" s="972" t="s">
        <v>6401</v>
      </c>
      <c r="D2403" s="976">
        <v>7</v>
      </c>
      <c r="F2403" s="237"/>
    </row>
    <row r="2404" spans="1:6" ht="18" customHeight="1">
      <c r="A2404" s="1006" t="s">
        <v>5312</v>
      </c>
      <c r="B2404" s="998" t="s">
        <v>54</v>
      </c>
      <c r="C2404" s="972" t="s">
        <v>5313</v>
      </c>
      <c r="D2404" s="976">
        <v>7</v>
      </c>
      <c r="F2404" s="237"/>
    </row>
    <row r="2405" spans="1:6" ht="18" customHeight="1">
      <c r="A2405" s="1006" t="s">
        <v>5314</v>
      </c>
      <c r="B2405" s="998" t="s">
        <v>54</v>
      </c>
      <c r="C2405" s="972" t="s">
        <v>5315</v>
      </c>
      <c r="D2405" s="976">
        <v>7</v>
      </c>
      <c r="F2405" s="237"/>
    </row>
    <row r="2406" spans="1:6" ht="18" customHeight="1">
      <c r="A2406" s="1006" t="s">
        <v>5316</v>
      </c>
      <c r="B2406" s="998" t="s">
        <v>54</v>
      </c>
      <c r="C2406" s="972" t="s">
        <v>5317</v>
      </c>
      <c r="D2406" s="976">
        <v>7</v>
      </c>
      <c r="F2406" s="237"/>
    </row>
    <row r="2407" spans="1:6" ht="18" customHeight="1">
      <c r="A2407" s="1006" t="s">
        <v>5318</v>
      </c>
      <c r="B2407" s="998" t="s">
        <v>54</v>
      </c>
      <c r="C2407" s="972" t="s">
        <v>5319</v>
      </c>
      <c r="D2407" s="976">
        <v>7</v>
      </c>
      <c r="F2407" s="237"/>
    </row>
    <row r="2408" spans="1:6" ht="18" customHeight="1">
      <c r="A2408" s="1006" t="s">
        <v>5320</v>
      </c>
      <c r="B2408" s="998" t="s">
        <v>54</v>
      </c>
      <c r="C2408" s="972" t="s">
        <v>5321</v>
      </c>
      <c r="D2408" s="976">
        <v>7</v>
      </c>
      <c r="F2408" s="237"/>
    </row>
    <row r="2409" spans="1:6" ht="18" customHeight="1">
      <c r="A2409" s="1006" t="s">
        <v>5322</v>
      </c>
      <c r="B2409" s="998" t="s">
        <v>54</v>
      </c>
      <c r="C2409" s="972" t="s">
        <v>5323</v>
      </c>
      <c r="D2409" s="976">
        <v>7</v>
      </c>
      <c r="F2409" s="237"/>
    </row>
    <row r="2410" spans="1:6" ht="18" customHeight="1">
      <c r="A2410" s="1006" t="s">
        <v>5324</v>
      </c>
      <c r="B2410" s="998" t="s">
        <v>54</v>
      </c>
      <c r="C2410" s="972" t="s">
        <v>5325</v>
      </c>
      <c r="D2410" s="976">
        <v>7</v>
      </c>
      <c r="F2410" s="237"/>
    </row>
    <row r="2411" spans="1:6" ht="18" customHeight="1">
      <c r="A2411" s="1006" t="s">
        <v>5326</v>
      </c>
      <c r="B2411" s="998" t="s">
        <v>54</v>
      </c>
      <c r="C2411" s="974" t="s">
        <v>5327</v>
      </c>
      <c r="D2411" s="976">
        <v>7</v>
      </c>
      <c r="F2411" s="237"/>
    </row>
    <row r="2412" spans="1:6" ht="18" customHeight="1">
      <c r="A2412" s="1006" t="s">
        <v>6402</v>
      </c>
      <c r="B2412" s="998" t="s">
        <v>54</v>
      </c>
      <c r="C2412" s="972" t="s">
        <v>6962</v>
      </c>
      <c r="D2412" s="976">
        <v>7</v>
      </c>
      <c r="F2412" s="237"/>
    </row>
    <row r="2413" spans="1:6" ht="18" customHeight="1">
      <c r="A2413" s="1006" t="s">
        <v>6403</v>
      </c>
      <c r="B2413" s="998" t="s">
        <v>54</v>
      </c>
      <c r="C2413" s="972" t="s">
        <v>6963</v>
      </c>
      <c r="D2413" s="976">
        <v>7</v>
      </c>
      <c r="F2413" s="237"/>
    </row>
    <row r="2414" spans="1:6" ht="18" customHeight="1">
      <c r="A2414" s="1006" t="s">
        <v>5328</v>
      </c>
      <c r="B2414" s="998" t="s">
        <v>54</v>
      </c>
      <c r="C2414" s="972" t="s">
        <v>6964</v>
      </c>
      <c r="D2414" s="976">
        <v>7</v>
      </c>
      <c r="F2414" s="237"/>
    </row>
    <row r="2415" spans="1:6" ht="18" customHeight="1">
      <c r="A2415" s="1006" t="s">
        <v>6404</v>
      </c>
      <c r="B2415" s="998" t="s">
        <v>54</v>
      </c>
      <c r="C2415" s="972" t="s">
        <v>6965</v>
      </c>
      <c r="D2415" s="976">
        <v>7</v>
      </c>
      <c r="F2415" s="237"/>
    </row>
    <row r="2416" spans="1:6" ht="18" customHeight="1">
      <c r="A2416" s="1006" t="s">
        <v>6661</v>
      </c>
      <c r="B2416" s="998" t="s">
        <v>54</v>
      </c>
      <c r="C2416" s="972" t="s">
        <v>6662</v>
      </c>
      <c r="D2416" s="976">
        <v>7</v>
      </c>
      <c r="F2416" s="237"/>
    </row>
    <row r="2417" spans="1:6" ht="18" customHeight="1">
      <c r="A2417" s="1006" t="s">
        <v>5329</v>
      </c>
      <c r="B2417" s="998" t="s">
        <v>55</v>
      </c>
      <c r="C2417" s="972" t="s">
        <v>7084</v>
      </c>
      <c r="D2417" s="976">
        <v>1</v>
      </c>
      <c r="F2417" s="237"/>
    </row>
    <row r="2418" spans="1:6" ht="18" customHeight="1">
      <c r="A2418" s="1006" t="s">
        <v>2547</v>
      </c>
      <c r="B2418" s="998" t="s">
        <v>55</v>
      </c>
      <c r="C2418" s="972" t="s">
        <v>2548</v>
      </c>
      <c r="D2418" s="976">
        <v>3</v>
      </c>
      <c r="F2418" s="237"/>
    </row>
    <row r="2419" spans="1:6" ht="18" customHeight="1">
      <c r="A2419" s="1006" t="s">
        <v>2549</v>
      </c>
      <c r="B2419" s="998" t="s">
        <v>55</v>
      </c>
      <c r="C2419" s="972" t="s">
        <v>2550</v>
      </c>
      <c r="D2419" s="976">
        <v>3</v>
      </c>
      <c r="F2419" s="237"/>
    </row>
    <row r="2420" spans="1:6" ht="18" customHeight="1">
      <c r="A2420" s="1006" t="s">
        <v>2551</v>
      </c>
      <c r="B2420" s="998" t="s">
        <v>55</v>
      </c>
      <c r="C2420" s="972" t="s">
        <v>2552</v>
      </c>
      <c r="D2420" s="976">
        <v>3</v>
      </c>
      <c r="F2420" s="237"/>
    </row>
    <row r="2421" spans="1:6" ht="18" customHeight="1">
      <c r="A2421" s="1006" t="s">
        <v>2553</v>
      </c>
      <c r="B2421" s="998" t="s">
        <v>55</v>
      </c>
      <c r="C2421" s="974" t="s">
        <v>2554</v>
      </c>
      <c r="D2421" s="976">
        <v>3</v>
      </c>
      <c r="F2421" s="237"/>
    </row>
    <row r="2422" spans="1:6" ht="18" customHeight="1">
      <c r="A2422" s="1000" t="s">
        <v>2555</v>
      </c>
      <c r="B2422" s="978" t="s">
        <v>55</v>
      </c>
      <c r="C2422" s="978" t="s">
        <v>2556</v>
      </c>
      <c r="D2422" s="241">
        <v>5</v>
      </c>
      <c r="F2422" s="237"/>
    </row>
    <row r="2423" spans="1:6" ht="18" customHeight="1">
      <c r="A2423" s="1002" t="s">
        <v>2557</v>
      </c>
      <c r="B2423" s="998" t="s">
        <v>55</v>
      </c>
      <c r="C2423" s="998" t="s">
        <v>2558</v>
      </c>
      <c r="D2423" s="241">
        <v>5</v>
      </c>
      <c r="F2423" s="237"/>
    </row>
    <row r="2424" spans="1:6" ht="18" customHeight="1">
      <c r="A2424" s="1002" t="s">
        <v>2559</v>
      </c>
      <c r="B2424" s="998" t="s">
        <v>55</v>
      </c>
      <c r="C2424" s="998" t="s">
        <v>2560</v>
      </c>
      <c r="D2424" s="241">
        <v>5</v>
      </c>
      <c r="F2424" s="237"/>
    </row>
    <row r="2425" spans="1:6" ht="18" customHeight="1">
      <c r="A2425" s="1002" t="s">
        <v>2561</v>
      </c>
      <c r="B2425" s="998" t="s">
        <v>55</v>
      </c>
      <c r="C2425" s="998" t="s">
        <v>2562</v>
      </c>
      <c r="D2425" s="241">
        <v>5</v>
      </c>
      <c r="F2425" s="237"/>
    </row>
    <row r="2426" spans="1:6" ht="18" customHeight="1">
      <c r="A2426" s="1002" t="s">
        <v>2563</v>
      </c>
      <c r="B2426" s="998" t="s">
        <v>55</v>
      </c>
      <c r="C2426" s="998" t="s">
        <v>2564</v>
      </c>
      <c r="D2426" s="241">
        <v>5</v>
      </c>
      <c r="F2426" s="237"/>
    </row>
    <row r="2427" spans="1:6" ht="18" customHeight="1">
      <c r="A2427" s="1002" t="s">
        <v>2565</v>
      </c>
      <c r="B2427" s="998" t="s">
        <v>55</v>
      </c>
      <c r="C2427" s="998" t="s">
        <v>2566</v>
      </c>
      <c r="D2427" s="241">
        <v>5</v>
      </c>
      <c r="F2427" s="237"/>
    </row>
    <row r="2428" spans="1:6" ht="18" customHeight="1">
      <c r="A2428" s="1002" t="s">
        <v>2567</v>
      </c>
      <c r="B2428" s="998" t="s">
        <v>55</v>
      </c>
      <c r="C2428" s="998" t="s">
        <v>2568</v>
      </c>
      <c r="D2428" s="241">
        <v>5</v>
      </c>
      <c r="F2428" s="237"/>
    </row>
    <row r="2429" spans="1:6" ht="18" customHeight="1">
      <c r="A2429" s="1002" t="s">
        <v>2569</v>
      </c>
      <c r="B2429" s="998" t="s">
        <v>55</v>
      </c>
      <c r="C2429" s="998" t="s">
        <v>2570</v>
      </c>
      <c r="D2429" s="241">
        <v>5</v>
      </c>
      <c r="F2429" s="237"/>
    </row>
    <row r="2430" spans="1:6" ht="18" customHeight="1">
      <c r="A2430" s="1002" t="s">
        <v>2571</v>
      </c>
      <c r="B2430" s="998" t="s">
        <v>55</v>
      </c>
      <c r="C2430" s="998" t="s">
        <v>2572</v>
      </c>
      <c r="D2430" s="241">
        <v>5</v>
      </c>
      <c r="F2430" s="237"/>
    </row>
    <row r="2431" spans="1:6" ht="18" customHeight="1">
      <c r="A2431" s="1002" t="s">
        <v>2573</v>
      </c>
      <c r="B2431" s="998" t="s">
        <v>55</v>
      </c>
      <c r="C2431" s="998" t="s">
        <v>2574</v>
      </c>
      <c r="D2431" s="241">
        <v>5</v>
      </c>
      <c r="F2431" s="237"/>
    </row>
    <row r="2432" spans="1:6" ht="18" customHeight="1">
      <c r="A2432" s="1002" t="s">
        <v>2575</v>
      </c>
      <c r="B2432" s="998" t="s">
        <v>55</v>
      </c>
      <c r="C2432" s="998" t="s">
        <v>502</v>
      </c>
      <c r="D2432" s="241">
        <v>5</v>
      </c>
      <c r="F2432" s="237"/>
    </row>
    <row r="2433" spans="1:6" ht="18" customHeight="1">
      <c r="A2433" s="1002" t="s">
        <v>2576</v>
      </c>
      <c r="B2433" s="998" t="s">
        <v>55</v>
      </c>
      <c r="C2433" s="998" t="s">
        <v>2577</v>
      </c>
      <c r="D2433" s="241">
        <v>5</v>
      </c>
      <c r="F2433" s="237"/>
    </row>
    <row r="2434" spans="1:6" ht="18" customHeight="1">
      <c r="A2434" s="1002" t="s">
        <v>2578</v>
      </c>
      <c r="B2434" s="998" t="s">
        <v>55</v>
      </c>
      <c r="C2434" s="998" t="s">
        <v>2579</v>
      </c>
      <c r="D2434" s="241">
        <v>5</v>
      </c>
      <c r="F2434" s="237"/>
    </row>
    <row r="2435" spans="1:6" ht="18" customHeight="1">
      <c r="A2435" s="1002" t="s">
        <v>2580</v>
      </c>
      <c r="B2435" s="998" t="s">
        <v>55</v>
      </c>
      <c r="C2435" s="998" t="s">
        <v>2184</v>
      </c>
      <c r="D2435" s="241">
        <v>5</v>
      </c>
      <c r="F2435" s="237"/>
    </row>
    <row r="2436" spans="1:6" ht="18" customHeight="1">
      <c r="A2436" s="1002" t="s">
        <v>2581</v>
      </c>
      <c r="B2436" s="998" t="s">
        <v>55</v>
      </c>
      <c r="C2436" s="998" t="s">
        <v>2582</v>
      </c>
      <c r="D2436" s="241">
        <v>5</v>
      </c>
      <c r="F2436" s="237"/>
    </row>
    <row r="2437" spans="1:6" ht="18" customHeight="1">
      <c r="A2437" s="1002" t="s">
        <v>6405</v>
      </c>
      <c r="B2437" s="998" t="s">
        <v>55</v>
      </c>
      <c r="C2437" s="998" t="s">
        <v>5330</v>
      </c>
      <c r="D2437" s="241">
        <v>7</v>
      </c>
      <c r="F2437" s="237"/>
    </row>
    <row r="2438" spans="1:6" ht="18" customHeight="1">
      <c r="A2438" s="1002" t="s">
        <v>6406</v>
      </c>
      <c r="B2438" s="998" t="s">
        <v>55</v>
      </c>
      <c r="C2438" s="998" t="s">
        <v>6966</v>
      </c>
      <c r="D2438" s="241">
        <v>7</v>
      </c>
      <c r="F2438" s="237"/>
    </row>
    <row r="2439" spans="1:6" ht="18" customHeight="1">
      <c r="A2439" s="1002" t="s">
        <v>6407</v>
      </c>
      <c r="B2439" s="998" t="s">
        <v>55</v>
      </c>
      <c r="C2439" s="998" t="s">
        <v>5331</v>
      </c>
      <c r="D2439" s="241">
        <v>7</v>
      </c>
      <c r="F2439" s="237"/>
    </row>
    <row r="2440" spans="1:6" ht="18" customHeight="1">
      <c r="A2440" s="1002" t="s">
        <v>6408</v>
      </c>
      <c r="B2440" s="998" t="s">
        <v>55</v>
      </c>
      <c r="C2440" s="998" t="s">
        <v>5332</v>
      </c>
      <c r="D2440" s="241">
        <v>6</v>
      </c>
      <c r="F2440" s="237"/>
    </row>
    <row r="2441" spans="1:6" ht="18" customHeight="1">
      <c r="A2441" s="1002" t="s">
        <v>6409</v>
      </c>
      <c r="B2441" s="998" t="s">
        <v>55</v>
      </c>
      <c r="C2441" s="998" t="s">
        <v>5333</v>
      </c>
      <c r="D2441" s="241">
        <v>7</v>
      </c>
      <c r="F2441" s="237"/>
    </row>
    <row r="2442" spans="1:6" ht="18" customHeight="1">
      <c r="A2442" s="1006" t="s">
        <v>6410</v>
      </c>
      <c r="B2442" s="998" t="s">
        <v>55</v>
      </c>
      <c r="C2442" s="972" t="s">
        <v>5334</v>
      </c>
      <c r="D2442" s="976">
        <v>7</v>
      </c>
      <c r="F2442" s="237"/>
    </row>
    <row r="2443" spans="1:6" ht="18" customHeight="1">
      <c r="A2443" s="1006" t="s">
        <v>6411</v>
      </c>
      <c r="B2443" s="998" t="s">
        <v>55</v>
      </c>
      <c r="C2443" s="972" t="s">
        <v>5335</v>
      </c>
      <c r="D2443" s="976">
        <v>7</v>
      </c>
      <c r="F2443" s="237"/>
    </row>
    <row r="2444" spans="1:6" ht="18" customHeight="1">
      <c r="A2444" s="1006" t="s">
        <v>6412</v>
      </c>
      <c r="B2444" s="998" t="s">
        <v>55</v>
      </c>
      <c r="C2444" s="972" t="s">
        <v>5336</v>
      </c>
      <c r="D2444" s="976">
        <v>7</v>
      </c>
      <c r="F2444" s="237"/>
    </row>
    <row r="2445" spans="1:6" ht="18" customHeight="1">
      <c r="A2445" s="1006" t="s">
        <v>6413</v>
      </c>
      <c r="B2445" s="998" t="s">
        <v>55</v>
      </c>
      <c r="C2445" s="972" t="s">
        <v>5337</v>
      </c>
      <c r="D2445" s="976">
        <v>7</v>
      </c>
      <c r="F2445" s="237"/>
    </row>
    <row r="2446" spans="1:6" ht="18" customHeight="1">
      <c r="A2446" s="1006" t="s">
        <v>6414</v>
      </c>
      <c r="B2446" s="998" t="s">
        <v>55</v>
      </c>
      <c r="C2446" s="972" t="s">
        <v>6071</v>
      </c>
      <c r="D2446" s="976">
        <v>7</v>
      </c>
      <c r="F2446" s="237"/>
    </row>
    <row r="2447" spans="1:6" ht="18" customHeight="1">
      <c r="A2447" s="1006" t="s">
        <v>6415</v>
      </c>
      <c r="B2447" s="998" t="s">
        <v>55</v>
      </c>
      <c r="C2447" s="972" t="s">
        <v>6072</v>
      </c>
      <c r="D2447" s="976">
        <v>7</v>
      </c>
      <c r="F2447" s="237"/>
    </row>
    <row r="2448" spans="1:6" ht="18" customHeight="1">
      <c r="A2448" s="1006" t="s">
        <v>6416</v>
      </c>
      <c r="B2448" s="998" t="s">
        <v>55</v>
      </c>
      <c r="C2448" s="972" t="s">
        <v>5338</v>
      </c>
      <c r="D2448" s="976">
        <v>7</v>
      </c>
      <c r="F2448" s="237"/>
    </row>
    <row r="2449" spans="1:6" ht="18" customHeight="1">
      <c r="A2449" s="1006" t="s">
        <v>6417</v>
      </c>
      <c r="B2449" s="998" t="s">
        <v>55</v>
      </c>
      <c r="C2449" s="972" t="s">
        <v>6967</v>
      </c>
      <c r="D2449" s="976">
        <v>7</v>
      </c>
      <c r="F2449" s="237"/>
    </row>
    <row r="2450" spans="1:6" ht="18" customHeight="1">
      <c r="A2450" s="1006" t="s">
        <v>5339</v>
      </c>
      <c r="B2450" s="998" t="s">
        <v>56</v>
      </c>
      <c r="C2450" s="972" t="s">
        <v>7084</v>
      </c>
      <c r="D2450" s="976">
        <v>1</v>
      </c>
      <c r="F2450" s="237"/>
    </row>
    <row r="2451" spans="1:6" ht="18" customHeight="1">
      <c r="A2451" s="1006" t="s">
        <v>2583</v>
      </c>
      <c r="B2451" s="998" t="s">
        <v>56</v>
      </c>
      <c r="C2451" s="972" t="s">
        <v>2584</v>
      </c>
      <c r="D2451" s="976">
        <v>3</v>
      </c>
      <c r="F2451" s="237"/>
    </row>
    <row r="2452" spans="1:6" ht="18" customHeight="1">
      <c r="A2452" s="1006" t="s">
        <v>2585</v>
      </c>
      <c r="B2452" s="998" t="s">
        <v>56</v>
      </c>
      <c r="C2452" s="972" t="s">
        <v>2586</v>
      </c>
      <c r="D2452" s="976">
        <v>3</v>
      </c>
      <c r="F2452" s="237"/>
    </row>
    <row r="2453" spans="1:6" ht="18" customHeight="1">
      <c r="A2453" s="1006" t="s">
        <v>2587</v>
      </c>
      <c r="B2453" s="998" t="s">
        <v>56</v>
      </c>
      <c r="C2453" s="972" t="s">
        <v>2588</v>
      </c>
      <c r="D2453" s="976">
        <v>3</v>
      </c>
      <c r="F2453" s="237"/>
    </row>
    <row r="2454" spans="1:6" ht="18" customHeight="1">
      <c r="A2454" s="1006" t="s">
        <v>2589</v>
      </c>
      <c r="B2454" s="998" t="s">
        <v>56</v>
      </c>
      <c r="C2454" s="972" t="s">
        <v>2590</v>
      </c>
      <c r="D2454" s="976">
        <v>3</v>
      </c>
      <c r="F2454" s="237"/>
    </row>
    <row r="2455" spans="1:6" ht="18" customHeight="1">
      <c r="A2455" s="1000" t="s">
        <v>2591</v>
      </c>
      <c r="B2455" s="978" t="s">
        <v>56</v>
      </c>
      <c r="C2455" s="978" t="s">
        <v>2592</v>
      </c>
      <c r="D2455" s="241">
        <v>3</v>
      </c>
      <c r="F2455" s="237"/>
    </row>
    <row r="2456" spans="1:6" ht="18" customHeight="1">
      <c r="A2456" s="1002" t="s">
        <v>2593</v>
      </c>
      <c r="B2456" s="998" t="s">
        <v>56</v>
      </c>
      <c r="C2456" s="998" t="s">
        <v>2594</v>
      </c>
      <c r="D2456" s="241">
        <v>3</v>
      </c>
      <c r="F2456" s="237"/>
    </row>
    <row r="2457" spans="1:6" ht="18" customHeight="1">
      <c r="A2457" s="1002" t="s">
        <v>2595</v>
      </c>
      <c r="B2457" s="998" t="s">
        <v>56</v>
      </c>
      <c r="C2457" s="998" t="s">
        <v>2596</v>
      </c>
      <c r="D2457" s="241">
        <v>3</v>
      </c>
      <c r="F2457" s="237"/>
    </row>
    <row r="2458" spans="1:6" ht="18" customHeight="1">
      <c r="A2458" s="1002" t="s">
        <v>2597</v>
      </c>
      <c r="B2458" s="998" t="s">
        <v>56</v>
      </c>
      <c r="C2458" s="998" t="s">
        <v>2598</v>
      </c>
      <c r="D2458" s="241">
        <v>3</v>
      </c>
      <c r="F2458" s="237"/>
    </row>
    <row r="2459" spans="1:6" ht="18" customHeight="1">
      <c r="A2459" s="1002" t="s">
        <v>2599</v>
      </c>
      <c r="B2459" s="998" t="s">
        <v>56</v>
      </c>
      <c r="C2459" s="998" t="s">
        <v>2600</v>
      </c>
      <c r="D2459" s="241">
        <v>5</v>
      </c>
      <c r="F2459" s="237"/>
    </row>
    <row r="2460" spans="1:6" ht="18" customHeight="1">
      <c r="A2460" s="1002" t="s">
        <v>2601</v>
      </c>
      <c r="B2460" s="998" t="s">
        <v>56</v>
      </c>
      <c r="C2460" s="998" t="s">
        <v>2602</v>
      </c>
      <c r="D2460" s="241">
        <v>5</v>
      </c>
      <c r="F2460" s="237"/>
    </row>
    <row r="2461" spans="1:6" ht="18" customHeight="1">
      <c r="A2461" s="1002" t="s">
        <v>2603</v>
      </c>
      <c r="B2461" s="998" t="s">
        <v>56</v>
      </c>
      <c r="C2461" s="998" t="s">
        <v>2604</v>
      </c>
      <c r="D2461" s="241">
        <v>5</v>
      </c>
      <c r="F2461" s="237"/>
    </row>
    <row r="2462" spans="1:6" ht="18" customHeight="1">
      <c r="A2462" s="1002" t="s">
        <v>2605</v>
      </c>
      <c r="B2462" s="998" t="s">
        <v>56</v>
      </c>
      <c r="C2462" s="998" t="s">
        <v>682</v>
      </c>
      <c r="D2462" s="241">
        <v>5</v>
      </c>
      <c r="F2462" s="237"/>
    </row>
    <row r="2463" spans="1:6" ht="18" customHeight="1">
      <c r="A2463" s="1002" t="s">
        <v>2606</v>
      </c>
      <c r="B2463" s="998" t="s">
        <v>56</v>
      </c>
      <c r="C2463" s="998" t="s">
        <v>2607</v>
      </c>
      <c r="D2463" s="241">
        <v>5</v>
      </c>
      <c r="F2463" s="237"/>
    </row>
    <row r="2464" spans="1:6" ht="18" customHeight="1">
      <c r="A2464" s="1002" t="s">
        <v>2608</v>
      </c>
      <c r="B2464" s="998" t="s">
        <v>56</v>
      </c>
      <c r="C2464" s="998" t="s">
        <v>2609</v>
      </c>
      <c r="D2464" s="241">
        <v>5</v>
      </c>
      <c r="F2464" s="237"/>
    </row>
    <row r="2465" spans="1:6" ht="18" customHeight="1">
      <c r="A2465" s="1002" t="s">
        <v>2610</v>
      </c>
      <c r="B2465" s="998" t="s">
        <v>56</v>
      </c>
      <c r="C2465" s="998" t="s">
        <v>2611</v>
      </c>
      <c r="D2465" s="241">
        <v>5</v>
      </c>
      <c r="F2465" s="237"/>
    </row>
    <row r="2466" spans="1:6" ht="18" customHeight="1">
      <c r="A2466" s="1002" t="s">
        <v>2612</v>
      </c>
      <c r="B2466" s="998" t="s">
        <v>56</v>
      </c>
      <c r="C2466" s="998" t="s">
        <v>2613</v>
      </c>
      <c r="D2466" s="241">
        <v>5</v>
      </c>
      <c r="F2466" s="237"/>
    </row>
    <row r="2467" spans="1:6" ht="18" customHeight="1">
      <c r="A2467" s="1002" t="s">
        <v>2614</v>
      </c>
      <c r="B2467" s="998" t="s">
        <v>56</v>
      </c>
      <c r="C2467" s="998" t="s">
        <v>2615</v>
      </c>
      <c r="D2467" s="241">
        <v>5</v>
      </c>
      <c r="F2467" s="237"/>
    </row>
    <row r="2468" spans="1:6" ht="18" customHeight="1">
      <c r="A2468" s="1002" t="s">
        <v>2616</v>
      </c>
      <c r="B2468" s="998" t="s">
        <v>56</v>
      </c>
      <c r="C2468" s="998" t="s">
        <v>2617</v>
      </c>
      <c r="D2468" s="241">
        <v>5</v>
      </c>
      <c r="F2468" s="237"/>
    </row>
    <row r="2469" spans="1:6" ht="18" customHeight="1">
      <c r="A2469" s="1002" t="s">
        <v>2618</v>
      </c>
      <c r="B2469" s="998" t="s">
        <v>56</v>
      </c>
      <c r="C2469" s="998" t="s">
        <v>2619</v>
      </c>
      <c r="D2469" s="241">
        <v>5</v>
      </c>
      <c r="F2469" s="237"/>
    </row>
    <row r="2470" spans="1:6" ht="18" customHeight="1">
      <c r="A2470" s="1002" t="s">
        <v>5340</v>
      </c>
      <c r="B2470" s="998" t="s">
        <v>56</v>
      </c>
      <c r="C2470" s="998" t="s">
        <v>6968</v>
      </c>
      <c r="D2470" s="241">
        <v>7</v>
      </c>
      <c r="F2470" s="237"/>
    </row>
    <row r="2471" spans="1:6" ht="18" customHeight="1">
      <c r="A2471" s="1002" t="s">
        <v>5341</v>
      </c>
      <c r="B2471" s="998" t="s">
        <v>56</v>
      </c>
      <c r="C2471" s="998" t="s">
        <v>6969</v>
      </c>
      <c r="D2471" s="241">
        <v>7</v>
      </c>
      <c r="F2471" s="237"/>
    </row>
    <row r="2472" spans="1:6" ht="18" customHeight="1">
      <c r="A2472" s="1002" t="s">
        <v>5342</v>
      </c>
      <c r="B2472" s="998" t="s">
        <v>56</v>
      </c>
      <c r="C2472" s="998" t="s">
        <v>6970</v>
      </c>
      <c r="D2472" s="241">
        <v>7</v>
      </c>
      <c r="F2472" s="237"/>
    </row>
    <row r="2473" spans="1:6" ht="18" customHeight="1">
      <c r="A2473" s="1002" t="s">
        <v>5343</v>
      </c>
      <c r="B2473" s="998" t="s">
        <v>56</v>
      </c>
      <c r="C2473" s="998" t="s">
        <v>5344</v>
      </c>
      <c r="D2473" s="241">
        <v>7</v>
      </c>
      <c r="F2473" s="237"/>
    </row>
    <row r="2474" spans="1:6" ht="18" customHeight="1">
      <c r="A2474" s="1002" t="s">
        <v>5345</v>
      </c>
      <c r="B2474" s="998" t="s">
        <v>56</v>
      </c>
      <c r="C2474" s="998" t="s">
        <v>5346</v>
      </c>
      <c r="D2474" s="241">
        <v>7</v>
      </c>
      <c r="F2474" s="237"/>
    </row>
    <row r="2475" spans="1:6" ht="18" customHeight="1">
      <c r="A2475" s="1002" t="s">
        <v>5347</v>
      </c>
      <c r="B2475" s="998" t="s">
        <v>56</v>
      </c>
      <c r="C2475" s="998" t="s">
        <v>6971</v>
      </c>
      <c r="D2475" s="241">
        <v>7</v>
      </c>
      <c r="F2475" s="237"/>
    </row>
    <row r="2476" spans="1:6" ht="18" customHeight="1">
      <c r="A2476" s="1006" t="s">
        <v>5348</v>
      </c>
      <c r="B2476" s="998" t="s">
        <v>56</v>
      </c>
      <c r="C2476" s="972" t="s">
        <v>5349</v>
      </c>
      <c r="D2476" s="976">
        <v>7</v>
      </c>
      <c r="F2476" s="237"/>
    </row>
    <row r="2477" spans="1:6" ht="18" customHeight="1">
      <c r="A2477" s="1006" t="s">
        <v>5350</v>
      </c>
      <c r="B2477" s="998" t="s">
        <v>56</v>
      </c>
      <c r="C2477" s="972" t="s">
        <v>6972</v>
      </c>
      <c r="D2477" s="976">
        <v>7</v>
      </c>
      <c r="F2477" s="237"/>
    </row>
    <row r="2478" spans="1:6" ht="18" customHeight="1">
      <c r="A2478" s="1006" t="s">
        <v>5351</v>
      </c>
      <c r="B2478" s="998" t="s">
        <v>56</v>
      </c>
      <c r="C2478" s="972" t="s">
        <v>5352</v>
      </c>
      <c r="D2478" s="976">
        <v>7</v>
      </c>
      <c r="F2478" s="237"/>
    </row>
    <row r="2479" spans="1:6" ht="18" customHeight="1">
      <c r="A2479" s="1006" t="s">
        <v>5353</v>
      </c>
      <c r="B2479" s="998" t="s">
        <v>56</v>
      </c>
      <c r="C2479" s="972" t="s">
        <v>6973</v>
      </c>
      <c r="D2479" s="976">
        <v>7</v>
      </c>
      <c r="F2479" s="237"/>
    </row>
    <row r="2480" spans="1:6" ht="18" customHeight="1">
      <c r="A2480" s="1006" t="s">
        <v>5354</v>
      </c>
      <c r="B2480" s="998" t="s">
        <v>56</v>
      </c>
      <c r="C2480" s="972" t="s">
        <v>6974</v>
      </c>
      <c r="D2480" s="976">
        <v>7</v>
      </c>
      <c r="F2480" s="237"/>
    </row>
    <row r="2481" spans="1:6" ht="18" customHeight="1">
      <c r="A2481" s="1006" t="s">
        <v>5355</v>
      </c>
      <c r="B2481" s="998" t="s">
        <v>56</v>
      </c>
      <c r="C2481" s="1009" t="s">
        <v>5356</v>
      </c>
      <c r="D2481" s="976">
        <v>7</v>
      </c>
      <c r="F2481" s="237"/>
    </row>
    <row r="2482" spans="1:6" ht="18" customHeight="1">
      <c r="A2482" s="1006" t="s">
        <v>5357</v>
      </c>
      <c r="B2482" s="998" t="s">
        <v>56</v>
      </c>
      <c r="C2482" s="972" t="s">
        <v>6975</v>
      </c>
      <c r="D2482" s="976">
        <v>7</v>
      </c>
      <c r="F2482" s="237"/>
    </row>
    <row r="2483" spans="1:6" ht="18" customHeight="1">
      <c r="A2483" s="1006" t="s">
        <v>6073</v>
      </c>
      <c r="B2483" s="998" t="s">
        <v>56</v>
      </c>
      <c r="C2483" s="972" t="s">
        <v>6074</v>
      </c>
      <c r="D2483" s="976">
        <v>6</v>
      </c>
      <c r="F2483" s="237"/>
    </row>
    <row r="2484" spans="1:6" ht="18" customHeight="1">
      <c r="A2484" s="1006" t="s">
        <v>5358</v>
      </c>
      <c r="B2484" s="998" t="s">
        <v>56</v>
      </c>
      <c r="C2484" s="972" t="s">
        <v>6075</v>
      </c>
      <c r="D2484" s="976">
        <v>6</v>
      </c>
      <c r="F2484" s="237"/>
    </row>
    <row r="2485" spans="1:6" ht="18" customHeight="1">
      <c r="A2485" s="1006" t="s">
        <v>6418</v>
      </c>
      <c r="B2485" s="998" t="s">
        <v>56</v>
      </c>
      <c r="C2485" s="972" t="s">
        <v>6976</v>
      </c>
      <c r="D2485" s="976">
        <v>7</v>
      </c>
      <c r="F2485" s="237"/>
    </row>
    <row r="2486" spans="1:6" ht="18" customHeight="1">
      <c r="A2486" s="1006" t="s">
        <v>6419</v>
      </c>
      <c r="B2486" s="998" t="s">
        <v>56</v>
      </c>
      <c r="C2486" s="972" t="s">
        <v>6977</v>
      </c>
      <c r="D2486" s="976">
        <v>7</v>
      </c>
      <c r="F2486" s="237"/>
    </row>
    <row r="2487" spans="1:6" ht="18" customHeight="1">
      <c r="A2487" s="1006" t="s">
        <v>5359</v>
      </c>
      <c r="B2487" s="998" t="s">
        <v>57</v>
      </c>
      <c r="C2487" s="972" t="s">
        <v>7084</v>
      </c>
      <c r="D2487" s="976">
        <v>1</v>
      </c>
      <c r="F2487" s="237"/>
    </row>
    <row r="2488" spans="1:6" ht="18" customHeight="1">
      <c r="A2488" s="1006" t="s">
        <v>6076</v>
      </c>
      <c r="B2488" s="998" t="s">
        <v>57</v>
      </c>
      <c r="C2488" s="972" t="s">
        <v>2620</v>
      </c>
      <c r="D2488" s="976">
        <v>2</v>
      </c>
      <c r="F2488" s="237"/>
    </row>
    <row r="2489" spans="1:6" ht="18" customHeight="1">
      <c r="A2489" s="1006" t="s">
        <v>2621</v>
      </c>
      <c r="B2489" s="998" t="s">
        <v>57</v>
      </c>
      <c r="C2489" s="972" t="s">
        <v>2622</v>
      </c>
      <c r="D2489" s="976">
        <v>3</v>
      </c>
      <c r="F2489" s="237"/>
    </row>
    <row r="2490" spans="1:6" ht="18" customHeight="1">
      <c r="A2490" s="1006" t="s">
        <v>2623</v>
      </c>
      <c r="B2490" s="998" t="s">
        <v>57</v>
      </c>
      <c r="C2490" s="972" t="s">
        <v>2624</v>
      </c>
      <c r="D2490" s="976">
        <v>3</v>
      </c>
      <c r="F2490" s="237"/>
    </row>
    <row r="2491" spans="1:6" ht="18" customHeight="1">
      <c r="A2491" s="1006" t="s">
        <v>2625</v>
      </c>
      <c r="B2491" s="998" t="s">
        <v>57</v>
      </c>
      <c r="C2491" s="972" t="s">
        <v>2626</v>
      </c>
      <c r="D2491" s="976">
        <v>3</v>
      </c>
      <c r="F2491" s="237"/>
    </row>
    <row r="2492" spans="1:6" ht="18" customHeight="1">
      <c r="A2492" s="1006" t="s">
        <v>2627</v>
      </c>
      <c r="B2492" s="998" t="s">
        <v>57</v>
      </c>
      <c r="C2492" s="972" t="s">
        <v>2628</v>
      </c>
      <c r="D2492" s="976">
        <v>3</v>
      </c>
      <c r="F2492" s="237"/>
    </row>
    <row r="2493" spans="1:6" ht="18" customHeight="1">
      <c r="A2493" s="1006" t="s">
        <v>2629</v>
      </c>
      <c r="B2493" s="998" t="s">
        <v>57</v>
      </c>
      <c r="C2493" s="972" t="s">
        <v>2630</v>
      </c>
      <c r="D2493" s="976">
        <v>3</v>
      </c>
      <c r="F2493" s="237"/>
    </row>
    <row r="2494" spans="1:6" ht="18" customHeight="1">
      <c r="A2494" s="1000" t="s">
        <v>2631</v>
      </c>
      <c r="B2494" s="978" t="s">
        <v>57</v>
      </c>
      <c r="C2494" s="978" t="s">
        <v>2632</v>
      </c>
      <c r="D2494" s="241">
        <v>3</v>
      </c>
      <c r="F2494" s="237"/>
    </row>
    <row r="2495" spans="1:6" ht="18" customHeight="1">
      <c r="A2495" s="1002" t="s">
        <v>2633</v>
      </c>
      <c r="B2495" s="998" t="s">
        <v>57</v>
      </c>
      <c r="C2495" s="998" t="s">
        <v>2634</v>
      </c>
      <c r="D2495" s="241">
        <v>3</v>
      </c>
      <c r="F2495" s="237"/>
    </row>
    <row r="2496" spans="1:6" ht="18" customHeight="1">
      <c r="A2496" s="1002" t="s">
        <v>2635</v>
      </c>
      <c r="B2496" s="998" t="s">
        <v>57</v>
      </c>
      <c r="C2496" s="998" t="s">
        <v>2636</v>
      </c>
      <c r="D2496" s="241">
        <v>3</v>
      </c>
      <c r="F2496" s="237"/>
    </row>
    <row r="2497" spans="1:6" ht="18" customHeight="1">
      <c r="A2497" s="1002" t="s">
        <v>2637</v>
      </c>
      <c r="B2497" s="998" t="s">
        <v>57</v>
      </c>
      <c r="C2497" s="998" t="s">
        <v>2638</v>
      </c>
      <c r="D2497" s="241">
        <v>3</v>
      </c>
      <c r="F2497" s="237"/>
    </row>
    <row r="2498" spans="1:6" ht="18" customHeight="1">
      <c r="A2498" s="1002" t="s">
        <v>2639</v>
      </c>
      <c r="B2498" s="998" t="s">
        <v>57</v>
      </c>
      <c r="C2498" s="998" t="s">
        <v>2640</v>
      </c>
      <c r="D2498" s="241">
        <v>3</v>
      </c>
      <c r="F2498" s="237"/>
    </row>
    <row r="2499" spans="1:6" ht="18" customHeight="1">
      <c r="A2499" s="1002" t="s">
        <v>2641</v>
      </c>
      <c r="B2499" s="998" t="s">
        <v>57</v>
      </c>
      <c r="C2499" s="998" t="s">
        <v>2642</v>
      </c>
      <c r="D2499" s="241">
        <v>3</v>
      </c>
      <c r="F2499" s="237"/>
    </row>
    <row r="2500" spans="1:6" ht="18" customHeight="1">
      <c r="A2500" s="1002" t="s">
        <v>2643</v>
      </c>
      <c r="B2500" s="998" t="s">
        <v>57</v>
      </c>
      <c r="C2500" s="998" t="s">
        <v>2644</v>
      </c>
      <c r="D2500" s="241">
        <v>3</v>
      </c>
      <c r="F2500" s="237"/>
    </row>
    <row r="2501" spans="1:6" ht="18" customHeight="1">
      <c r="A2501" s="1002" t="s">
        <v>2645</v>
      </c>
      <c r="B2501" s="998" t="s">
        <v>57</v>
      </c>
      <c r="C2501" s="998" t="s">
        <v>2646</v>
      </c>
      <c r="D2501" s="241">
        <v>3</v>
      </c>
      <c r="F2501" s="237"/>
    </row>
    <row r="2502" spans="1:6" ht="18" customHeight="1">
      <c r="A2502" s="1002" t="s">
        <v>2647</v>
      </c>
      <c r="B2502" s="998" t="s">
        <v>57</v>
      </c>
      <c r="C2502" s="998" t="s">
        <v>2648</v>
      </c>
      <c r="D2502" s="241">
        <v>3</v>
      </c>
      <c r="E2502" s="238"/>
      <c r="F2502" s="237"/>
    </row>
    <row r="2503" spans="1:6" ht="18" customHeight="1">
      <c r="A2503" s="1002" t="s">
        <v>2649</v>
      </c>
      <c r="B2503" s="998" t="s">
        <v>57</v>
      </c>
      <c r="C2503" s="998" t="s">
        <v>2650</v>
      </c>
      <c r="D2503" s="241">
        <v>5</v>
      </c>
      <c r="F2503" s="237"/>
    </row>
    <row r="2504" spans="1:6" ht="18" customHeight="1">
      <c r="A2504" s="1002" t="s">
        <v>2651</v>
      </c>
      <c r="B2504" s="998" t="s">
        <v>57</v>
      </c>
      <c r="C2504" s="998" t="s">
        <v>2652</v>
      </c>
      <c r="D2504" s="241">
        <v>5</v>
      </c>
      <c r="F2504" s="237"/>
    </row>
    <row r="2505" spans="1:6" ht="18" customHeight="1">
      <c r="A2505" s="1002" t="s">
        <v>2653</v>
      </c>
      <c r="B2505" s="998" t="s">
        <v>57</v>
      </c>
      <c r="C2505" s="998" t="s">
        <v>2654</v>
      </c>
      <c r="D2505" s="241">
        <v>5</v>
      </c>
      <c r="F2505" s="237"/>
    </row>
    <row r="2506" spans="1:6" ht="18" customHeight="1">
      <c r="A2506" s="1002" t="s">
        <v>2655</v>
      </c>
      <c r="B2506" s="998" t="s">
        <v>57</v>
      </c>
      <c r="C2506" s="998" t="s">
        <v>2656</v>
      </c>
      <c r="D2506" s="241">
        <v>5</v>
      </c>
      <c r="F2506" s="237"/>
    </row>
    <row r="2507" spans="1:6" ht="18" customHeight="1">
      <c r="A2507" s="1002" t="s">
        <v>2657</v>
      </c>
      <c r="B2507" s="998" t="s">
        <v>57</v>
      </c>
      <c r="C2507" s="998" t="s">
        <v>2658</v>
      </c>
      <c r="D2507" s="241">
        <v>5</v>
      </c>
      <c r="F2507" s="237"/>
    </row>
    <row r="2508" spans="1:6" ht="18" customHeight="1">
      <c r="A2508" s="1002" t="s">
        <v>2659</v>
      </c>
      <c r="B2508" s="998" t="s">
        <v>57</v>
      </c>
      <c r="C2508" s="998" t="s">
        <v>2660</v>
      </c>
      <c r="D2508" s="241">
        <v>5</v>
      </c>
      <c r="F2508" s="237"/>
    </row>
    <row r="2509" spans="1:6" ht="18" customHeight="1">
      <c r="A2509" s="1002" t="s">
        <v>2661</v>
      </c>
      <c r="B2509" s="998" t="s">
        <v>57</v>
      </c>
      <c r="C2509" s="998" t="s">
        <v>2662</v>
      </c>
      <c r="D2509" s="241">
        <v>5</v>
      </c>
      <c r="F2509" s="237"/>
    </row>
    <row r="2510" spans="1:6" ht="18" customHeight="1">
      <c r="A2510" s="1002" t="s">
        <v>2663</v>
      </c>
      <c r="B2510" s="998" t="s">
        <v>57</v>
      </c>
      <c r="C2510" s="998" t="s">
        <v>2664</v>
      </c>
      <c r="D2510" s="241">
        <v>5</v>
      </c>
      <c r="F2510" s="237"/>
    </row>
    <row r="2511" spans="1:6" ht="18" customHeight="1">
      <c r="A2511" s="1002" t="s">
        <v>2665</v>
      </c>
      <c r="B2511" s="998" t="s">
        <v>57</v>
      </c>
      <c r="C2511" s="998" t="s">
        <v>2666</v>
      </c>
      <c r="D2511" s="241">
        <v>5</v>
      </c>
      <c r="F2511" s="237"/>
    </row>
    <row r="2512" spans="1:6" ht="18" customHeight="1">
      <c r="A2512" s="1002" t="s">
        <v>2667</v>
      </c>
      <c r="B2512" s="998" t="s">
        <v>57</v>
      </c>
      <c r="C2512" s="998" t="s">
        <v>2668</v>
      </c>
      <c r="D2512" s="241">
        <v>5</v>
      </c>
      <c r="F2512" s="237"/>
    </row>
    <row r="2513" spans="1:6" ht="18" customHeight="1">
      <c r="A2513" s="1002" t="s">
        <v>2669</v>
      </c>
      <c r="B2513" s="998" t="s">
        <v>57</v>
      </c>
      <c r="C2513" s="998" t="s">
        <v>2670</v>
      </c>
      <c r="D2513" s="241">
        <v>5</v>
      </c>
      <c r="F2513" s="237"/>
    </row>
    <row r="2514" spans="1:6" ht="18" customHeight="1">
      <c r="A2514" s="1002" t="s">
        <v>2671</v>
      </c>
      <c r="B2514" s="998" t="s">
        <v>57</v>
      </c>
      <c r="C2514" s="998" t="s">
        <v>2672</v>
      </c>
      <c r="D2514" s="241">
        <v>5</v>
      </c>
      <c r="F2514" s="237"/>
    </row>
    <row r="2515" spans="1:6" ht="18" customHeight="1">
      <c r="A2515" s="1002" t="s">
        <v>5360</v>
      </c>
      <c r="B2515" s="998" t="s">
        <v>57</v>
      </c>
      <c r="C2515" s="998" t="s">
        <v>5361</v>
      </c>
      <c r="D2515" s="241">
        <v>7</v>
      </c>
      <c r="F2515" s="237"/>
    </row>
    <row r="2516" spans="1:6" ht="18" customHeight="1">
      <c r="A2516" s="1002" t="s">
        <v>5362</v>
      </c>
      <c r="B2516" s="998" t="s">
        <v>57</v>
      </c>
      <c r="C2516" s="998" t="s">
        <v>5363</v>
      </c>
      <c r="D2516" s="241">
        <v>7</v>
      </c>
      <c r="F2516" s="237"/>
    </row>
    <row r="2517" spans="1:6" ht="18" customHeight="1">
      <c r="A2517" s="1002" t="s">
        <v>5364</v>
      </c>
      <c r="B2517" s="998" t="s">
        <v>57</v>
      </c>
      <c r="C2517" s="998" t="s">
        <v>5365</v>
      </c>
      <c r="D2517" s="241">
        <v>7</v>
      </c>
      <c r="F2517" s="237"/>
    </row>
    <row r="2518" spans="1:6" ht="18" customHeight="1">
      <c r="A2518" s="1002" t="s">
        <v>5366</v>
      </c>
      <c r="B2518" s="998" t="s">
        <v>57</v>
      </c>
      <c r="C2518" s="998" t="s">
        <v>5367</v>
      </c>
      <c r="D2518" s="241">
        <v>7</v>
      </c>
      <c r="F2518" s="237"/>
    </row>
    <row r="2519" spans="1:6" ht="18" customHeight="1">
      <c r="A2519" s="1002" t="s">
        <v>5368</v>
      </c>
      <c r="B2519" s="998" t="s">
        <v>57</v>
      </c>
      <c r="C2519" s="998" t="s">
        <v>6420</v>
      </c>
      <c r="D2519" s="241">
        <v>7</v>
      </c>
      <c r="F2519" s="237"/>
    </row>
    <row r="2520" spans="1:6" ht="18" customHeight="1">
      <c r="A2520" s="1002" t="s">
        <v>5369</v>
      </c>
      <c r="B2520" s="998" t="s">
        <v>57</v>
      </c>
      <c r="C2520" s="998" t="s">
        <v>5370</v>
      </c>
      <c r="D2520" s="241">
        <v>7</v>
      </c>
      <c r="F2520" s="237"/>
    </row>
    <row r="2521" spans="1:6" ht="18" customHeight="1">
      <c r="A2521" s="1006" t="s">
        <v>5371</v>
      </c>
      <c r="B2521" s="998" t="s">
        <v>57</v>
      </c>
      <c r="C2521" s="972" t="s">
        <v>6421</v>
      </c>
      <c r="D2521" s="976">
        <v>7</v>
      </c>
      <c r="F2521" s="237"/>
    </row>
    <row r="2522" spans="1:6" ht="18" customHeight="1">
      <c r="A2522" s="1006" t="s">
        <v>5372</v>
      </c>
      <c r="B2522" s="998" t="s">
        <v>57</v>
      </c>
      <c r="C2522" s="972" t="s">
        <v>5373</v>
      </c>
      <c r="D2522" s="976">
        <v>7</v>
      </c>
      <c r="F2522" s="237"/>
    </row>
    <row r="2523" spans="1:6" ht="18" customHeight="1">
      <c r="A2523" s="1006" t="s">
        <v>5374</v>
      </c>
      <c r="B2523" s="998" t="s">
        <v>57</v>
      </c>
      <c r="C2523" s="972" t="s">
        <v>5375</v>
      </c>
      <c r="D2523" s="976">
        <v>7</v>
      </c>
      <c r="F2523" s="237"/>
    </row>
    <row r="2524" spans="1:6" ht="18" customHeight="1">
      <c r="A2524" s="1006" t="s">
        <v>5376</v>
      </c>
      <c r="B2524" s="998" t="s">
        <v>57</v>
      </c>
      <c r="C2524" s="972" t="s">
        <v>5377</v>
      </c>
      <c r="D2524" s="976">
        <v>7</v>
      </c>
      <c r="F2524" s="237"/>
    </row>
    <row r="2525" spans="1:6" ht="18" customHeight="1">
      <c r="A2525" s="1006" t="s">
        <v>5378</v>
      </c>
      <c r="B2525" s="998" t="s">
        <v>57</v>
      </c>
      <c r="C2525" s="972" t="s">
        <v>6978</v>
      </c>
      <c r="D2525" s="976">
        <v>7</v>
      </c>
      <c r="F2525" s="237"/>
    </row>
    <row r="2526" spans="1:6" ht="18" customHeight="1">
      <c r="A2526" s="1006" t="s">
        <v>5379</v>
      </c>
      <c r="B2526" s="998" t="s">
        <v>57</v>
      </c>
      <c r="C2526" s="972" t="s">
        <v>5380</v>
      </c>
      <c r="D2526" s="976">
        <v>7</v>
      </c>
      <c r="F2526" s="237"/>
    </row>
    <row r="2527" spans="1:6" ht="18" customHeight="1">
      <c r="A2527" s="1006" t="s">
        <v>5381</v>
      </c>
      <c r="B2527" s="998" t="s">
        <v>57</v>
      </c>
      <c r="C2527" s="972" t="s">
        <v>5382</v>
      </c>
      <c r="D2527" s="976">
        <v>7</v>
      </c>
      <c r="F2527" s="237"/>
    </row>
    <row r="2528" spans="1:6" ht="18" customHeight="1">
      <c r="A2528" s="1006" t="s">
        <v>5383</v>
      </c>
      <c r="B2528" s="998" t="s">
        <v>57</v>
      </c>
      <c r="C2528" s="972" t="s">
        <v>5384</v>
      </c>
      <c r="D2528" s="976">
        <v>7</v>
      </c>
      <c r="F2528" s="237"/>
    </row>
    <row r="2529" spans="1:6" ht="18" customHeight="1">
      <c r="A2529" s="1006" t="s">
        <v>5385</v>
      </c>
      <c r="B2529" s="998" t="s">
        <v>57</v>
      </c>
      <c r="C2529" s="972" t="s">
        <v>5386</v>
      </c>
      <c r="D2529" s="976">
        <v>7</v>
      </c>
      <c r="F2529" s="237"/>
    </row>
    <row r="2530" spans="1:6" ht="18" customHeight="1">
      <c r="A2530" s="1006" t="s">
        <v>5387</v>
      </c>
      <c r="B2530" s="998" t="s">
        <v>57</v>
      </c>
      <c r="C2530" s="972" t="s">
        <v>6422</v>
      </c>
      <c r="D2530" s="976">
        <v>7</v>
      </c>
      <c r="F2530" s="237"/>
    </row>
    <row r="2531" spans="1:6" ht="18" customHeight="1">
      <c r="A2531" s="1006" t="s">
        <v>5388</v>
      </c>
      <c r="B2531" s="998" t="s">
        <v>57</v>
      </c>
      <c r="C2531" s="972" t="s">
        <v>5389</v>
      </c>
      <c r="D2531" s="976">
        <v>7</v>
      </c>
      <c r="F2531" s="237"/>
    </row>
    <row r="2532" spans="1:6" ht="18" customHeight="1">
      <c r="A2532" s="1006" t="s">
        <v>5390</v>
      </c>
      <c r="B2532" s="998" t="s">
        <v>57</v>
      </c>
      <c r="C2532" s="972" t="s">
        <v>5391</v>
      </c>
      <c r="D2532" s="976">
        <v>7</v>
      </c>
      <c r="F2532" s="237"/>
    </row>
    <row r="2533" spans="1:6" ht="18" customHeight="1">
      <c r="A2533" s="1006" t="s">
        <v>5392</v>
      </c>
      <c r="B2533" s="998" t="s">
        <v>57</v>
      </c>
      <c r="C2533" s="972" t="s">
        <v>5393</v>
      </c>
      <c r="D2533" s="976">
        <v>7</v>
      </c>
      <c r="F2533" s="237"/>
    </row>
    <row r="2534" spans="1:6" ht="18" customHeight="1">
      <c r="A2534" s="1006" t="s">
        <v>5394</v>
      </c>
      <c r="B2534" s="998" t="s">
        <v>57</v>
      </c>
      <c r="C2534" s="972" t="s">
        <v>6979</v>
      </c>
      <c r="D2534" s="976">
        <v>7</v>
      </c>
      <c r="F2534" s="237"/>
    </row>
    <row r="2535" spans="1:6" ht="18" customHeight="1">
      <c r="A2535" s="1006" t="s">
        <v>5395</v>
      </c>
      <c r="B2535" s="998" t="s">
        <v>57</v>
      </c>
      <c r="C2535" s="972" t="s">
        <v>5396</v>
      </c>
      <c r="D2535" s="976">
        <v>7</v>
      </c>
      <c r="F2535" s="237"/>
    </row>
    <row r="2536" spans="1:6" ht="18" customHeight="1">
      <c r="A2536" s="1006" t="s">
        <v>5397</v>
      </c>
      <c r="B2536" s="998" t="s">
        <v>57</v>
      </c>
      <c r="C2536" s="972" t="s">
        <v>5398</v>
      </c>
      <c r="D2536" s="976">
        <v>7</v>
      </c>
      <c r="F2536" s="237"/>
    </row>
    <row r="2537" spans="1:6" ht="18" customHeight="1">
      <c r="A2537" s="1006" t="s">
        <v>5399</v>
      </c>
      <c r="B2537" s="998" t="s">
        <v>57</v>
      </c>
      <c r="C2537" s="972" t="s">
        <v>6980</v>
      </c>
      <c r="D2537" s="976">
        <v>7</v>
      </c>
      <c r="F2537" s="237"/>
    </row>
    <row r="2538" spans="1:6" ht="18" customHeight="1">
      <c r="A2538" s="1006" t="s">
        <v>5400</v>
      </c>
      <c r="B2538" s="998" t="s">
        <v>57</v>
      </c>
      <c r="C2538" s="972" t="s">
        <v>5401</v>
      </c>
      <c r="D2538" s="976">
        <v>7</v>
      </c>
      <c r="F2538" s="237"/>
    </row>
    <row r="2539" spans="1:6" ht="18" customHeight="1">
      <c r="A2539" s="1006" t="s">
        <v>5402</v>
      </c>
      <c r="B2539" s="998" t="s">
        <v>57</v>
      </c>
      <c r="C2539" s="972" t="s">
        <v>5403</v>
      </c>
      <c r="D2539" s="976">
        <v>7</v>
      </c>
      <c r="F2539" s="237"/>
    </row>
    <row r="2540" spans="1:6" ht="18" customHeight="1">
      <c r="A2540" s="1006" t="s">
        <v>5404</v>
      </c>
      <c r="B2540" s="998" t="s">
        <v>57</v>
      </c>
      <c r="C2540" s="972" t="s">
        <v>5405</v>
      </c>
      <c r="D2540" s="976">
        <v>7</v>
      </c>
      <c r="F2540" s="237"/>
    </row>
    <row r="2541" spans="1:6" ht="18" customHeight="1">
      <c r="A2541" s="1006" t="s">
        <v>5406</v>
      </c>
      <c r="B2541" s="998" t="s">
        <v>57</v>
      </c>
      <c r="C2541" s="972" t="s">
        <v>5407</v>
      </c>
      <c r="D2541" s="976">
        <v>7</v>
      </c>
      <c r="F2541" s="237"/>
    </row>
    <row r="2542" spans="1:6" ht="18" customHeight="1">
      <c r="A2542" s="1006" t="s">
        <v>5408</v>
      </c>
      <c r="B2542" s="998" t="s">
        <v>57</v>
      </c>
      <c r="C2542" s="972" t="s">
        <v>5409</v>
      </c>
      <c r="D2542" s="976">
        <v>7</v>
      </c>
      <c r="F2542" s="237"/>
    </row>
    <row r="2543" spans="1:6" ht="18" customHeight="1">
      <c r="A2543" s="1006" t="s">
        <v>5410</v>
      </c>
      <c r="B2543" s="998" t="s">
        <v>57</v>
      </c>
      <c r="C2543" s="972" t="s">
        <v>5411</v>
      </c>
      <c r="D2543" s="976">
        <v>7</v>
      </c>
      <c r="F2543" s="237"/>
    </row>
    <row r="2544" spans="1:6" ht="18" customHeight="1">
      <c r="A2544" s="1006" t="s">
        <v>5412</v>
      </c>
      <c r="B2544" s="998" t="s">
        <v>57</v>
      </c>
      <c r="C2544" s="972" t="s">
        <v>5413</v>
      </c>
      <c r="D2544" s="976">
        <v>7</v>
      </c>
      <c r="F2544" s="237"/>
    </row>
    <row r="2545" spans="1:6" ht="18" customHeight="1">
      <c r="A2545" s="1006" t="s">
        <v>5414</v>
      </c>
      <c r="B2545" s="998" t="s">
        <v>57</v>
      </c>
      <c r="C2545" s="972" t="s">
        <v>5415</v>
      </c>
      <c r="D2545" s="976">
        <v>7</v>
      </c>
      <c r="F2545" s="237"/>
    </row>
    <row r="2546" spans="1:6" ht="18" customHeight="1">
      <c r="A2546" s="1006" t="s">
        <v>5416</v>
      </c>
      <c r="B2546" s="998" t="s">
        <v>57</v>
      </c>
      <c r="C2546" s="972" t="s">
        <v>5417</v>
      </c>
      <c r="D2546" s="976">
        <v>7</v>
      </c>
      <c r="F2546" s="237"/>
    </row>
    <row r="2547" spans="1:6" ht="18" customHeight="1">
      <c r="A2547" s="1006" t="s">
        <v>5418</v>
      </c>
      <c r="B2547" s="998" t="s">
        <v>57</v>
      </c>
      <c r="C2547" s="972" t="s">
        <v>5419</v>
      </c>
      <c r="D2547" s="976">
        <v>7</v>
      </c>
      <c r="F2547" s="237"/>
    </row>
    <row r="2548" spans="1:6" ht="18" customHeight="1">
      <c r="A2548" s="1006" t="s">
        <v>5420</v>
      </c>
      <c r="B2548" s="998" t="s">
        <v>57</v>
      </c>
      <c r="C2548" s="972" t="s">
        <v>5421</v>
      </c>
      <c r="D2548" s="976">
        <v>7</v>
      </c>
      <c r="F2548" s="237"/>
    </row>
    <row r="2549" spans="1:6" ht="18" customHeight="1">
      <c r="A2549" s="1006" t="s">
        <v>5422</v>
      </c>
      <c r="B2549" s="998" t="s">
        <v>57</v>
      </c>
      <c r="C2549" s="972" t="s">
        <v>6423</v>
      </c>
      <c r="D2549" s="976">
        <v>7</v>
      </c>
      <c r="F2549" s="237"/>
    </row>
    <row r="2550" spans="1:6" ht="18" customHeight="1">
      <c r="A2550" s="1006" t="s">
        <v>5423</v>
      </c>
      <c r="B2550" s="998" t="s">
        <v>57</v>
      </c>
      <c r="C2550" s="972" t="s">
        <v>6424</v>
      </c>
      <c r="D2550" s="976">
        <v>7</v>
      </c>
      <c r="F2550" s="237"/>
    </row>
    <row r="2551" spans="1:6" ht="18" customHeight="1">
      <c r="A2551" s="1006" t="s">
        <v>5424</v>
      </c>
      <c r="B2551" s="998" t="s">
        <v>57</v>
      </c>
      <c r="C2551" s="972" t="s">
        <v>5425</v>
      </c>
      <c r="D2551" s="976">
        <v>6</v>
      </c>
      <c r="F2551" s="237"/>
    </row>
    <row r="2552" spans="1:6" ht="18" customHeight="1">
      <c r="A2552" s="1006" t="s">
        <v>5426</v>
      </c>
      <c r="B2552" s="998" t="s">
        <v>57</v>
      </c>
      <c r="C2552" s="972" t="s">
        <v>5427</v>
      </c>
      <c r="D2552" s="976">
        <v>7</v>
      </c>
      <c r="F2552" s="237"/>
    </row>
    <row r="2553" spans="1:6" ht="18" customHeight="1">
      <c r="A2553" s="1006" t="s">
        <v>6077</v>
      </c>
      <c r="B2553" s="998" t="s">
        <v>57</v>
      </c>
      <c r="C2553" s="972" t="s">
        <v>6981</v>
      </c>
      <c r="D2553" s="976">
        <v>7</v>
      </c>
      <c r="F2553" s="237"/>
    </row>
    <row r="2554" spans="1:6" ht="18" customHeight="1">
      <c r="A2554" s="1006" t="s">
        <v>6425</v>
      </c>
      <c r="B2554" s="998" t="s">
        <v>57</v>
      </c>
      <c r="C2554" s="972" t="s">
        <v>6982</v>
      </c>
      <c r="D2554" s="976">
        <v>7</v>
      </c>
      <c r="F2554" s="237"/>
    </row>
    <row r="2555" spans="1:6" ht="18" customHeight="1">
      <c r="A2555" s="1006" t="s">
        <v>5428</v>
      </c>
      <c r="B2555" s="998" t="s">
        <v>57</v>
      </c>
      <c r="C2555" s="972" t="s">
        <v>6983</v>
      </c>
      <c r="D2555" s="976">
        <v>7</v>
      </c>
      <c r="F2555" s="237"/>
    </row>
    <row r="2556" spans="1:6" ht="18" customHeight="1">
      <c r="A2556" s="1006" t="s">
        <v>6426</v>
      </c>
      <c r="B2556" s="998" t="s">
        <v>57</v>
      </c>
      <c r="C2556" s="972" t="s">
        <v>6984</v>
      </c>
      <c r="D2556" s="976">
        <v>7</v>
      </c>
      <c r="F2556" s="237"/>
    </row>
    <row r="2557" spans="1:6" ht="18" customHeight="1">
      <c r="A2557" s="1006" t="s">
        <v>5429</v>
      </c>
      <c r="B2557" s="998" t="s">
        <v>58</v>
      </c>
      <c r="C2557" s="972" t="s">
        <v>7084</v>
      </c>
      <c r="D2557" s="976">
        <v>1</v>
      </c>
      <c r="F2557" s="237"/>
    </row>
    <row r="2558" spans="1:6" ht="18" customHeight="1">
      <c r="A2558" s="1006" t="s">
        <v>2673</v>
      </c>
      <c r="B2558" s="998" t="s">
        <v>58</v>
      </c>
      <c r="C2558" s="972" t="s">
        <v>2674</v>
      </c>
      <c r="D2558" s="976">
        <v>2</v>
      </c>
      <c r="F2558" s="237"/>
    </row>
    <row r="2559" spans="1:6" ht="18" customHeight="1">
      <c r="A2559" s="1006" t="s">
        <v>2675</v>
      </c>
      <c r="B2559" s="998" t="s">
        <v>58</v>
      </c>
      <c r="C2559" s="972" t="s">
        <v>2676</v>
      </c>
      <c r="D2559" s="976">
        <v>3</v>
      </c>
      <c r="F2559" s="237"/>
    </row>
    <row r="2560" spans="1:6" ht="18" customHeight="1">
      <c r="A2560" s="1006" t="s">
        <v>2677</v>
      </c>
      <c r="B2560" s="998" t="s">
        <v>58</v>
      </c>
      <c r="C2560" s="972" t="s">
        <v>2678</v>
      </c>
      <c r="D2560" s="976">
        <v>3</v>
      </c>
      <c r="F2560" s="237"/>
    </row>
    <row r="2561" spans="1:6" ht="18" customHeight="1">
      <c r="A2561" s="1006" t="s">
        <v>2679</v>
      </c>
      <c r="B2561" s="998" t="s">
        <v>58</v>
      </c>
      <c r="C2561" s="972" t="s">
        <v>2680</v>
      </c>
      <c r="D2561" s="976">
        <v>3</v>
      </c>
      <c r="F2561" s="237"/>
    </row>
    <row r="2562" spans="1:6" ht="18" customHeight="1">
      <c r="A2562" s="1006" t="s">
        <v>2681</v>
      </c>
      <c r="B2562" s="998" t="s">
        <v>58</v>
      </c>
      <c r="C2562" s="972" t="s">
        <v>2682</v>
      </c>
      <c r="D2562" s="976">
        <v>3</v>
      </c>
      <c r="F2562" s="237"/>
    </row>
    <row r="2563" spans="1:6" ht="18" customHeight="1">
      <c r="A2563" s="1006" t="s">
        <v>2683</v>
      </c>
      <c r="B2563" s="998" t="s">
        <v>58</v>
      </c>
      <c r="C2563" s="972" t="s">
        <v>2684</v>
      </c>
      <c r="D2563" s="976">
        <v>3</v>
      </c>
      <c r="F2563" s="237"/>
    </row>
    <row r="2564" spans="1:6" ht="18" customHeight="1">
      <c r="A2564" s="1000" t="s">
        <v>2685</v>
      </c>
      <c r="B2564" s="978" t="s">
        <v>58</v>
      </c>
      <c r="C2564" s="978" t="s">
        <v>1364</v>
      </c>
      <c r="D2564" s="241">
        <v>3</v>
      </c>
      <c r="F2564" s="237"/>
    </row>
    <row r="2565" spans="1:6" ht="18" customHeight="1">
      <c r="A2565" s="1002" t="s">
        <v>2686</v>
      </c>
      <c r="B2565" s="998" t="s">
        <v>58</v>
      </c>
      <c r="C2565" s="998" t="s">
        <v>2687</v>
      </c>
      <c r="D2565" s="241">
        <v>3</v>
      </c>
      <c r="F2565" s="237"/>
    </row>
    <row r="2566" spans="1:6" ht="18" customHeight="1">
      <c r="A2566" s="1002" t="s">
        <v>2688</v>
      </c>
      <c r="B2566" s="998" t="s">
        <v>58</v>
      </c>
      <c r="C2566" s="998" t="s">
        <v>2689</v>
      </c>
      <c r="D2566" s="241">
        <v>3</v>
      </c>
      <c r="F2566" s="237"/>
    </row>
    <row r="2567" spans="1:6" ht="18" customHeight="1">
      <c r="A2567" s="1002" t="s">
        <v>2690</v>
      </c>
      <c r="B2567" s="998" t="s">
        <v>58</v>
      </c>
      <c r="C2567" s="998" t="s">
        <v>2691</v>
      </c>
      <c r="D2567" s="241">
        <v>3</v>
      </c>
      <c r="F2567" s="237"/>
    </row>
    <row r="2568" spans="1:6" ht="18" customHeight="1">
      <c r="A2568" s="1002" t="s">
        <v>2692</v>
      </c>
      <c r="B2568" s="998" t="s">
        <v>58</v>
      </c>
      <c r="C2568" s="998" t="s">
        <v>2693</v>
      </c>
      <c r="D2568" s="241">
        <v>3</v>
      </c>
      <c r="F2568" s="237"/>
    </row>
    <row r="2569" spans="1:6" ht="18" customHeight="1">
      <c r="A2569" s="1002" t="s">
        <v>2694</v>
      </c>
      <c r="B2569" s="998" t="s">
        <v>58</v>
      </c>
      <c r="C2569" s="998" t="s">
        <v>2695</v>
      </c>
      <c r="D2569" s="241">
        <v>3</v>
      </c>
      <c r="F2569" s="237"/>
    </row>
    <row r="2570" spans="1:6" ht="18" customHeight="1">
      <c r="A2570" s="1002" t="s">
        <v>2696</v>
      </c>
      <c r="B2570" s="998" t="s">
        <v>58</v>
      </c>
      <c r="C2570" s="998" t="s">
        <v>2697</v>
      </c>
      <c r="D2570" s="241">
        <v>3</v>
      </c>
      <c r="F2570" s="237"/>
    </row>
    <row r="2571" spans="1:6" ht="18" customHeight="1">
      <c r="A2571" s="1002" t="s">
        <v>2698</v>
      </c>
      <c r="B2571" s="998" t="s">
        <v>58</v>
      </c>
      <c r="C2571" s="998" t="s">
        <v>2699</v>
      </c>
      <c r="D2571" s="241">
        <v>3</v>
      </c>
      <c r="F2571" s="237"/>
    </row>
    <row r="2572" spans="1:6" ht="18" customHeight="1">
      <c r="A2572" s="1002" t="s">
        <v>2700</v>
      </c>
      <c r="B2572" s="998" t="s">
        <v>58</v>
      </c>
      <c r="C2572" s="998" t="s">
        <v>2701</v>
      </c>
      <c r="D2572" s="241">
        <v>5</v>
      </c>
      <c r="F2572" s="237"/>
    </row>
    <row r="2573" spans="1:6" ht="18" customHeight="1">
      <c r="A2573" s="1002" t="s">
        <v>2702</v>
      </c>
      <c r="B2573" s="998" t="s">
        <v>58</v>
      </c>
      <c r="C2573" s="998" t="s">
        <v>2703</v>
      </c>
      <c r="D2573" s="241">
        <v>5</v>
      </c>
      <c r="F2573" s="237"/>
    </row>
    <row r="2574" spans="1:6" ht="18" customHeight="1">
      <c r="A2574" s="1002" t="s">
        <v>2704</v>
      </c>
      <c r="B2574" s="998" t="s">
        <v>58</v>
      </c>
      <c r="C2574" s="998" t="s">
        <v>2705</v>
      </c>
      <c r="D2574" s="241">
        <v>5</v>
      </c>
      <c r="F2574" s="237"/>
    </row>
    <row r="2575" spans="1:6" ht="18" customHeight="1">
      <c r="A2575" s="1002" t="s">
        <v>2706</v>
      </c>
      <c r="B2575" s="998" t="s">
        <v>58</v>
      </c>
      <c r="C2575" s="998" t="s">
        <v>2707</v>
      </c>
      <c r="D2575" s="241">
        <v>5</v>
      </c>
      <c r="F2575" s="237"/>
    </row>
    <row r="2576" spans="1:6" ht="18" customHeight="1">
      <c r="A2576" s="1002" t="s">
        <v>2708</v>
      </c>
      <c r="B2576" s="998" t="s">
        <v>58</v>
      </c>
      <c r="C2576" s="998" t="s">
        <v>2709</v>
      </c>
      <c r="D2576" s="241">
        <v>5</v>
      </c>
      <c r="F2576" s="237"/>
    </row>
    <row r="2577" spans="1:6" ht="18" customHeight="1">
      <c r="A2577" s="1002" t="s">
        <v>2710</v>
      </c>
      <c r="B2577" s="998" t="s">
        <v>58</v>
      </c>
      <c r="C2577" s="998" t="s">
        <v>2711</v>
      </c>
      <c r="D2577" s="241">
        <v>5</v>
      </c>
      <c r="F2577" s="237"/>
    </row>
    <row r="2578" spans="1:6" ht="18" customHeight="1">
      <c r="A2578" s="1002" t="s">
        <v>2712</v>
      </c>
      <c r="B2578" s="998" t="s">
        <v>58</v>
      </c>
      <c r="C2578" s="998" t="s">
        <v>2713</v>
      </c>
      <c r="D2578" s="241">
        <v>5</v>
      </c>
      <c r="F2578" s="237"/>
    </row>
    <row r="2579" spans="1:6" ht="18" customHeight="1">
      <c r="A2579" s="1002" t="s">
        <v>2714</v>
      </c>
      <c r="B2579" s="998" t="s">
        <v>58</v>
      </c>
      <c r="C2579" s="998" t="s">
        <v>2715</v>
      </c>
      <c r="D2579" s="241">
        <v>5</v>
      </c>
      <c r="F2579" s="237"/>
    </row>
    <row r="2580" spans="1:6" ht="18" customHeight="1">
      <c r="A2580" s="1002" t="s">
        <v>2716</v>
      </c>
      <c r="B2580" s="998" t="s">
        <v>58</v>
      </c>
      <c r="C2580" s="998" t="s">
        <v>2717</v>
      </c>
      <c r="D2580" s="241">
        <v>5</v>
      </c>
      <c r="F2580" s="237"/>
    </row>
    <row r="2581" spans="1:6" ht="18" customHeight="1">
      <c r="A2581" s="1002" t="s">
        <v>5430</v>
      </c>
      <c r="B2581" s="998" t="s">
        <v>58</v>
      </c>
      <c r="C2581" s="998" t="s">
        <v>6078</v>
      </c>
      <c r="D2581" s="241">
        <v>7</v>
      </c>
      <c r="F2581" s="237"/>
    </row>
    <row r="2582" spans="1:6" ht="18" customHeight="1">
      <c r="A2582" s="1002" t="s">
        <v>5431</v>
      </c>
      <c r="B2582" s="998" t="s">
        <v>58</v>
      </c>
      <c r="C2582" s="998" t="s">
        <v>5432</v>
      </c>
      <c r="D2582" s="241">
        <v>7</v>
      </c>
      <c r="F2582" s="237"/>
    </row>
    <row r="2583" spans="1:6" ht="18" customHeight="1">
      <c r="A2583" s="1002" t="s">
        <v>5433</v>
      </c>
      <c r="B2583" s="998" t="s">
        <v>58</v>
      </c>
      <c r="C2583" s="998" t="s">
        <v>5434</v>
      </c>
      <c r="D2583" s="241">
        <v>7</v>
      </c>
      <c r="F2583" s="237"/>
    </row>
    <row r="2584" spans="1:6" ht="18" customHeight="1">
      <c r="A2584" s="1002" t="s">
        <v>5435</v>
      </c>
      <c r="B2584" s="998" t="s">
        <v>58</v>
      </c>
      <c r="C2584" s="998" t="s">
        <v>6079</v>
      </c>
      <c r="D2584" s="241">
        <v>7</v>
      </c>
      <c r="F2584" s="237"/>
    </row>
    <row r="2585" spans="1:6" ht="18" customHeight="1">
      <c r="A2585" s="1002" t="s">
        <v>5436</v>
      </c>
      <c r="B2585" s="998" t="s">
        <v>58</v>
      </c>
      <c r="C2585" s="998" t="s">
        <v>6663</v>
      </c>
      <c r="D2585" s="241">
        <v>7</v>
      </c>
      <c r="F2585" s="237"/>
    </row>
    <row r="2586" spans="1:6" ht="18" customHeight="1">
      <c r="A2586" s="1002" t="s">
        <v>5437</v>
      </c>
      <c r="B2586" s="998" t="s">
        <v>58</v>
      </c>
      <c r="C2586" s="998" t="s">
        <v>6427</v>
      </c>
      <c r="D2586" s="241">
        <v>7</v>
      </c>
      <c r="F2586" s="237"/>
    </row>
    <row r="2587" spans="1:6" ht="18" customHeight="1">
      <c r="A2587" s="1006" t="s">
        <v>5438</v>
      </c>
      <c r="B2587" s="998" t="s">
        <v>58</v>
      </c>
      <c r="C2587" s="972" t="s">
        <v>5439</v>
      </c>
      <c r="D2587" s="976">
        <v>7</v>
      </c>
      <c r="F2587" s="237"/>
    </row>
    <row r="2588" spans="1:6" ht="18" customHeight="1">
      <c r="A2588" s="1006" t="s">
        <v>5440</v>
      </c>
      <c r="B2588" s="998" t="s">
        <v>58</v>
      </c>
      <c r="C2588" s="972" t="s">
        <v>5441</v>
      </c>
      <c r="D2588" s="976">
        <v>7</v>
      </c>
      <c r="F2588" s="237"/>
    </row>
    <row r="2589" spans="1:6" ht="18" customHeight="1">
      <c r="A2589" s="1006" t="s">
        <v>5442</v>
      </c>
      <c r="B2589" s="998" t="s">
        <v>58</v>
      </c>
      <c r="C2589" s="972" t="s">
        <v>5443</v>
      </c>
      <c r="D2589" s="976">
        <v>7</v>
      </c>
      <c r="F2589" s="237"/>
    </row>
    <row r="2590" spans="1:6" ht="18" customHeight="1">
      <c r="A2590" s="1006" t="s">
        <v>5444</v>
      </c>
      <c r="B2590" s="998" t="s">
        <v>58</v>
      </c>
      <c r="C2590" s="972" t="s">
        <v>5445</v>
      </c>
      <c r="D2590" s="976">
        <v>7</v>
      </c>
      <c r="F2590" s="237"/>
    </row>
    <row r="2591" spans="1:6" ht="18" customHeight="1">
      <c r="A2591" s="1006" t="s">
        <v>6428</v>
      </c>
      <c r="B2591" s="998" t="s">
        <v>58</v>
      </c>
      <c r="C2591" s="972" t="s">
        <v>6080</v>
      </c>
      <c r="D2591" s="976">
        <v>7</v>
      </c>
      <c r="F2591" s="237"/>
    </row>
    <row r="2592" spans="1:6" ht="18" customHeight="1">
      <c r="A2592" s="1006" t="s">
        <v>6429</v>
      </c>
      <c r="B2592" s="998" t="s">
        <v>58</v>
      </c>
      <c r="C2592" s="972" t="s">
        <v>6081</v>
      </c>
      <c r="D2592" s="976">
        <v>7</v>
      </c>
      <c r="F2592" s="237"/>
    </row>
    <row r="2593" spans="1:6" ht="18" customHeight="1">
      <c r="A2593" s="1007" t="s">
        <v>7171</v>
      </c>
      <c r="B2593" s="1007" t="s">
        <v>7183</v>
      </c>
      <c r="C2593" s="1007" t="s">
        <v>7177</v>
      </c>
      <c r="D2593" s="1007">
        <v>6</v>
      </c>
      <c r="F2593" s="237"/>
    </row>
    <row r="2594" spans="1:6" ht="18" customHeight="1">
      <c r="A2594" s="1006" t="s">
        <v>5446</v>
      </c>
      <c r="B2594" s="998" t="s">
        <v>59</v>
      </c>
      <c r="C2594" s="972" t="s">
        <v>7084</v>
      </c>
      <c r="D2594" s="976">
        <v>1</v>
      </c>
      <c r="F2594" s="237"/>
    </row>
    <row r="2595" spans="1:6" ht="18" customHeight="1">
      <c r="A2595" s="1006" t="s">
        <v>2718</v>
      </c>
      <c r="B2595" s="998" t="s">
        <v>59</v>
      </c>
      <c r="C2595" s="972" t="s">
        <v>2719</v>
      </c>
      <c r="D2595" s="976">
        <v>3</v>
      </c>
      <c r="F2595" s="237"/>
    </row>
    <row r="2596" spans="1:6" ht="18" customHeight="1">
      <c r="A2596" s="1006" t="s">
        <v>2720</v>
      </c>
      <c r="B2596" s="998" t="s">
        <v>59</v>
      </c>
      <c r="C2596" s="972" t="s">
        <v>2721</v>
      </c>
      <c r="D2596" s="976">
        <v>3</v>
      </c>
      <c r="F2596" s="237"/>
    </row>
    <row r="2597" spans="1:6" ht="18" customHeight="1">
      <c r="A2597" s="1006" t="s">
        <v>2722</v>
      </c>
      <c r="B2597" s="998" t="s">
        <v>59</v>
      </c>
      <c r="C2597" s="972" t="s">
        <v>2723</v>
      </c>
      <c r="D2597" s="976">
        <v>3</v>
      </c>
      <c r="F2597" s="237"/>
    </row>
    <row r="2598" spans="1:6" ht="18" customHeight="1">
      <c r="A2598" s="1006" t="s">
        <v>2724</v>
      </c>
      <c r="B2598" s="998" t="s">
        <v>59</v>
      </c>
      <c r="C2598" s="972" t="s">
        <v>2725</v>
      </c>
      <c r="D2598" s="976">
        <v>3</v>
      </c>
      <c r="F2598" s="237"/>
    </row>
    <row r="2599" spans="1:6" ht="18" customHeight="1">
      <c r="A2599" s="1006" t="s">
        <v>2726</v>
      </c>
      <c r="B2599" s="998" t="s">
        <v>59</v>
      </c>
      <c r="C2599" s="972" t="s">
        <v>2727</v>
      </c>
      <c r="D2599" s="976">
        <v>3</v>
      </c>
      <c r="F2599" s="237"/>
    </row>
    <row r="2600" spans="1:6" ht="18" customHeight="1">
      <c r="A2600" s="1006" t="s">
        <v>2728</v>
      </c>
      <c r="B2600" s="998" t="s">
        <v>59</v>
      </c>
      <c r="C2600" s="972" t="s">
        <v>2729</v>
      </c>
      <c r="D2600" s="976">
        <v>3</v>
      </c>
      <c r="F2600" s="237"/>
    </row>
    <row r="2601" spans="1:6" ht="18" customHeight="1">
      <c r="A2601" s="1000" t="s">
        <v>2730</v>
      </c>
      <c r="B2601" s="978" t="s">
        <v>59</v>
      </c>
      <c r="C2601" s="978" t="s">
        <v>2731</v>
      </c>
      <c r="D2601" s="241">
        <v>3</v>
      </c>
      <c r="F2601" s="237"/>
    </row>
    <row r="2602" spans="1:6" ht="18" customHeight="1">
      <c r="A2602" s="1002" t="s">
        <v>2732</v>
      </c>
      <c r="B2602" s="998" t="s">
        <v>59</v>
      </c>
      <c r="C2602" s="998" t="s">
        <v>2733</v>
      </c>
      <c r="D2602" s="241">
        <v>3</v>
      </c>
      <c r="F2602" s="237"/>
    </row>
    <row r="2603" spans="1:6" ht="18" customHeight="1">
      <c r="A2603" s="1002" t="s">
        <v>2734</v>
      </c>
      <c r="B2603" s="998" t="s">
        <v>59</v>
      </c>
      <c r="C2603" s="998" t="s">
        <v>2735</v>
      </c>
      <c r="D2603" s="241">
        <v>3</v>
      </c>
      <c r="F2603" s="237"/>
    </row>
    <row r="2604" spans="1:6" ht="18" customHeight="1">
      <c r="A2604" s="1002" t="s">
        <v>2736</v>
      </c>
      <c r="B2604" s="998" t="s">
        <v>59</v>
      </c>
      <c r="C2604" s="998" t="s">
        <v>2737</v>
      </c>
      <c r="D2604" s="241">
        <v>3</v>
      </c>
      <c r="F2604" s="237"/>
    </row>
    <row r="2605" spans="1:6" ht="18" customHeight="1">
      <c r="A2605" s="1002" t="s">
        <v>2738</v>
      </c>
      <c r="B2605" s="998" t="s">
        <v>59</v>
      </c>
      <c r="C2605" s="998" t="s">
        <v>2739</v>
      </c>
      <c r="D2605" s="241">
        <v>3</v>
      </c>
      <c r="F2605" s="237"/>
    </row>
    <row r="2606" spans="1:6" ht="18" customHeight="1">
      <c r="A2606" s="1002" t="s">
        <v>2740</v>
      </c>
      <c r="B2606" s="998" t="s">
        <v>59</v>
      </c>
      <c r="C2606" s="998" t="s">
        <v>2741</v>
      </c>
      <c r="D2606" s="241">
        <v>3</v>
      </c>
      <c r="F2606" s="237"/>
    </row>
    <row r="2607" spans="1:6" ht="18" customHeight="1">
      <c r="A2607" s="1002" t="s">
        <v>2742</v>
      </c>
      <c r="B2607" s="998" t="s">
        <v>59</v>
      </c>
      <c r="C2607" s="998" t="s">
        <v>2743</v>
      </c>
      <c r="D2607" s="241">
        <v>3</v>
      </c>
      <c r="F2607" s="237"/>
    </row>
    <row r="2608" spans="1:6" ht="18" customHeight="1">
      <c r="A2608" s="1002" t="s">
        <v>2744</v>
      </c>
      <c r="B2608" s="998" t="s">
        <v>59</v>
      </c>
      <c r="C2608" s="998" t="s">
        <v>2745</v>
      </c>
      <c r="D2608" s="241">
        <v>5</v>
      </c>
      <c r="F2608" s="237"/>
    </row>
    <row r="2609" spans="1:6" ht="18" customHeight="1">
      <c r="A2609" s="1002" t="s">
        <v>2746</v>
      </c>
      <c r="B2609" s="998" t="s">
        <v>59</v>
      </c>
      <c r="C2609" s="998" t="s">
        <v>2747</v>
      </c>
      <c r="D2609" s="241">
        <v>5</v>
      </c>
      <c r="F2609" s="237"/>
    </row>
    <row r="2610" spans="1:6" ht="18" customHeight="1">
      <c r="A2610" s="1002" t="s">
        <v>2748</v>
      </c>
      <c r="B2610" s="998" t="s">
        <v>59</v>
      </c>
      <c r="C2610" s="998" t="s">
        <v>2749</v>
      </c>
      <c r="D2610" s="241">
        <v>5</v>
      </c>
      <c r="F2610" s="237"/>
    </row>
    <row r="2611" spans="1:6" ht="18" customHeight="1">
      <c r="A2611" s="1002" t="s">
        <v>2750</v>
      </c>
      <c r="B2611" s="998" t="s">
        <v>59</v>
      </c>
      <c r="C2611" s="998" t="s">
        <v>2751</v>
      </c>
      <c r="D2611" s="241">
        <v>5</v>
      </c>
      <c r="F2611" s="237"/>
    </row>
    <row r="2612" spans="1:6" ht="18" customHeight="1">
      <c r="A2612" s="1002" t="s">
        <v>2752</v>
      </c>
      <c r="B2612" s="998" t="s">
        <v>59</v>
      </c>
      <c r="C2612" s="998" t="s">
        <v>2753</v>
      </c>
      <c r="D2612" s="241">
        <v>5</v>
      </c>
      <c r="F2612" s="237"/>
    </row>
    <row r="2613" spans="1:6" ht="18" customHeight="1">
      <c r="A2613" s="1002" t="s">
        <v>2754</v>
      </c>
      <c r="B2613" s="998" t="s">
        <v>59</v>
      </c>
      <c r="C2613" s="998" t="s">
        <v>2755</v>
      </c>
      <c r="D2613" s="241">
        <v>5</v>
      </c>
      <c r="F2613" s="237"/>
    </row>
    <row r="2614" spans="1:6" ht="18" customHeight="1">
      <c r="A2614" s="1002" t="s">
        <v>5447</v>
      </c>
      <c r="B2614" s="998" t="s">
        <v>59</v>
      </c>
      <c r="C2614" s="998" t="s">
        <v>5448</v>
      </c>
      <c r="D2614" s="241">
        <v>7</v>
      </c>
      <c r="F2614" s="237"/>
    </row>
    <row r="2615" spans="1:6" ht="18" customHeight="1">
      <c r="A2615" s="1002" t="s">
        <v>5449</v>
      </c>
      <c r="B2615" s="998" t="s">
        <v>59</v>
      </c>
      <c r="C2615" s="998" t="s">
        <v>5450</v>
      </c>
      <c r="D2615" s="241">
        <v>7</v>
      </c>
      <c r="F2615" s="237"/>
    </row>
    <row r="2616" spans="1:6" ht="18" customHeight="1">
      <c r="A2616" s="1002" t="s">
        <v>5451</v>
      </c>
      <c r="B2616" s="998" t="s">
        <v>59</v>
      </c>
      <c r="C2616" s="998" t="s">
        <v>5452</v>
      </c>
      <c r="D2616" s="241">
        <v>7</v>
      </c>
      <c r="F2616" s="237"/>
    </row>
    <row r="2617" spans="1:6" ht="18" customHeight="1">
      <c r="A2617" s="1002" t="s">
        <v>5453</v>
      </c>
      <c r="B2617" s="998" t="s">
        <v>59</v>
      </c>
      <c r="C2617" s="998" t="s">
        <v>5454</v>
      </c>
      <c r="D2617" s="241">
        <v>7</v>
      </c>
      <c r="F2617" s="237"/>
    </row>
    <row r="2618" spans="1:6" ht="18" customHeight="1">
      <c r="A2618" s="1002" t="s">
        <v>6430</v>
      </c>
      <c r="B2618" s="998" t="s">
        <v>59</v>
      </c>
      <c r="C2618" s="998" t="s">
        <v>6986</v>
      </c>
      <c r="D2618" s="241">
        <v>7</v>
      </c>
      <c r="F2618" s="237"/>
    </row>
    <row r="2619" spans="1:6" ht="18" customHeight="1">
      <c r="A2619" s="1002" t="s">
        <v>5455</v>
      </c>
      <c r="B2619" s="998" t="s">
        <v>59</v>
      </c>
      <c r="C2619" s="998" t="s">
        <v>5456</v>
      </c>
      <c r="D2619" s="241">
        <v>7</v>
      </c>
      <c r="F2619" s="237"/>
    </row>
    <row r="2620" spans="1:6" ht="18" customHeight="1">
      <c r="A2620" s="1006" t="s">
        <v>5457</v>
      </c>
      <c r="B2620" s="998" t="s">
        <v>59</v>
      </c>
      <c r="C2620" s="972" t="s">
        <v>5458</v>
      </c>
      <c r="D2620" s="976">
        <v>7</v>
      </c>
      <c r="F2620" s="237"/>
    </row>
    <row r="2621" spans="1:6" ht="18" customHeight="1">
      <c r="A2621" s="1006" t="s">
        <v>5459</v>
      </c>
      <c r="B2621" s="998" t="s">
        <v>59</v>
      </c>
      <c r="C2621" s="972" t="s">
        <v>5460</v>
      </c>
      <c r="D2621" s="976">
        <v>7</v>
      </c>
      <c r="F2621" s="237"/>
    </row>
    <row r="2622" spans="1:6" ht="18" customHeight="1">
      <c r="A2622" s="1006" t="s">
        <v>5461</v>
      </c>
      <c r="B2622" s="998" t="s">
        <v>59</v>
      </c>
      <c r="C2622" s="972" t="s">
        <v>5462</v>
      </c>
      <c r="D2622" s="976">
        <v>7</v>
      </c>
      <c r="F2622" s="237"/>
    </row>
    <row r="2623" spans="1:6" ht="18" customHeight="1">
      <c r="A2623" s="1006" t="s">
        <v>5463</v>
      </c>
      <c r="B2623" s="998" t="s">
        <v>59</v>
      </c>
      <c r="C2623" s="972" t="s">
        <v>5464</v>
      </c>
      <c r="D2623" s="976">
        <v>7</v>
      </c>
      <c r="F2623" s="237"/>
    </row>
    <row r="2624" spans="1:6" ht="18" customHeight="1">
      <c r="A2624" s="1006" t="s">
        <v>5465</v>
      </c>
      <c r="B2624" s="998" t="s">
        <v>59</v>
      </c>
      <c r="C2624" s="972" t="s">
        <v>5466</v>
      </c>
      <c r="D2624" s="976">
        <v>7</v>
      </c>
      <c r="F2624" s="237"/>
    </row>
    <row r="2625" spans="1:6" ht="18" customHeight="1">
      <c r="A2625" s="1006" t="s">
        <v>6431</v>
      </c>
      <c r="B2625" s="998" t="s">
        <v>59</v>
      </c>
      <c r="C2625" s="972" t="s">
        <v>6987</v>
      </c>
      <c r="D2625" s="976">
        <v>7</v>
      </c>
      <c r="F2625" s="237"/>
    </row>
    <row r="2626" spans="1:6" ht="18" customHeight="1">
      <c r="A2626" s="1006" t="s">
        <v>6432</v>
      </c>
      <c r="B2626" s="998" t="s">
        <v>59</v>
      </c>
      <c r="C2626" s="972" t="s">
        <v>6988</v>
      </c>
      <c r="D2626" s="976">
        <v>7</v>
      </c>
      <c r="F2626" s="237"/>
    </row>
    <row r="2627" spans="1:6" ht="18" customHeight="1">
      <c r="A2627" s="1006" t="s">
        <v>6433</v>
      </c>
      <c r="B2627" s="998" t="s">
        <v>59</v>
      </c>
      <c r="C2627" s="972" t="s">
        <v>6989</v>
      </c>
      <c r="D2627" s="976">
        <v>7</v>
      </c>
      <c r="F2627" s="237"/>
    </row>
    <row r="2628" spans="1:6" ht="18" customHeight="1">
      <c r="A2628" s="1006" t="s">
        <v>6434</v>
      </c>
      <c r="B2628" s="998" t="s">
        <v>59</v>
      </c>
      <c r="C2628" s="972" t="s">
        <v>6990</v>
      </c>
      <c r="D2628" s="976">
        <v>7</v>
      </c>
      <c r="F2628" s="237"/>
    </row>
    <row r="2629" spans="1:6" ht="18" customHeight="1">
      <c r="A2629" s="1006" t="s">
        <v>6435</v>
      </c>
      <c r="B2629" s="998" t="s">
        <v>59</v>
      </c>
      <c r="C2629" s="972" t="s">
        <v>6991</v>
      </c>
      <c r="D2629" s="976">
        <v>7</v>
      </c>
      <c r="F2629" s="237"/>
    </row>
    <row r="2630" spans="1:6" ht="18" customHeight="1">
      <c r="A2630" s="1006" t="s">
        <v>6985</v>
      </c>
      <c r="B2630" s="998" t="s">
        <v>59</v>
      </c>
      <c r="C2630" s="972" t="s">
        <v>6992</v>
      </c>
      <c r="D2630" s="976">
        <v>7</v>
      </c>
      <c r="F2630" s="237"/>
    </row>
    <row r="2631" spans="1:6" ht="18" customHeight="1">
      <c r="A2631" s="1006" t="s">
        <v>5467</v>
      </c>
      <c r="B2631" s="998" t="s">
        <v>60</v>
      </c>
      <c r="C2631" s="972" t="s">
        <v>7084</v>
      </c>
      <c r="D2631" s="976">
        <v>1</v>
      </c>
      <c r="F2631" s="237"/>
    </row>
    <row r="2632" spans="1:6" ht="18" customHeight="1">
      <c r="A2632" s="1006" t="s">
        <v>2756</v>
      </c>
      <c r="B2632" s="998" t="s">
        <v>60</v>
      </c>
      <c r="C2632" s="972" t="s">
        <v>2757</v>
      </c>
      <c r="D2632" s="976">
        <v>3</v>
      </c>
      <c r="F2632" s="237"/>
    </row>
    <row r="2633" spans="1:6" ht="18" customHeight="1">
      <c r="A2633" s="1006" t="s">
        <v>2758</v>
      </c>
      <c r="B2633" s="998" t="s">
        <v>60</v>
      </c>
      <c r="C2633" s="972" t="s">
        <v>2759</v>
      </c>
      <c r="D2633" s="976">
        <v>3</v>
      </c>
      <c r="F2633" s="237"/>
    </row>
    <row r="2634" spans="1:6" ht="18" customHeight="1">
      <c r="A2634" s="1006" t="s">
        <v>2760</v>
      </c>
      <c r="B2634" s="998" t="s">
        <v>60</v>
      </c>
      <c r="C2634" s="972" t="s">
        <v>2761</v>
      </c>
      <c r="D2634" s="976">
        <v>3</v>
      </c>
      <c r="F2634" s="237"/>
    </row>
    <row r="2635" spans="1:6" ht="18" customHeight="1">
      <c r="A2635" s="1006" t="s">
        <v>2762</v>
      </c>
      <c r="B2635" s="998" t="s">
        <v>60</v>
      </c>
      <c r="C2635" s="972" t="s">
        <v>2763</v>
      </c>
      <c r="D2635" s="976">
        <v>3</v>
      </c>
      <c r="F2635" s="237"/>
    </row>
    <row r="2636" spans="1:6" ht="18" customHeight="1">
      <c r="A2636" s="1006" t="s">
        <v>2764</v>
      </c>
      <c r="B2636" s="998" t="s">
        <v>60</v>
      </c>
      <c r="C2636" s="972" t="s">
        <v>2765</v>
      </c>
      <c r="D2636" s="976">
        <v>3</v>
      </c>
      <c r="F2636" s="237"/>
    </row>
    <row r="2637" spans="1:6" ht="18" customHeight="1">
      <c r="A2637" s="1006" t="s">
        <v>2766</v>
      </c>
      <c r="B2637" s="998" t="s">
        <v>60</v>
      </c>
      <c r="C2637" s="972" t="s">
        <v>2767</v>
      </c>
      <c r="D2637" s="976">
        <v>3</v>
      </c>
      <c r="F2637" s="237"/>
    </row>
    <row r="2638" spans="1:6" ht="18" customHeight="1">
      <c r="A2638" s="1000" t="s">
        <v>2768</v>
      </c>
      <c r="B2638" s="978" t="s">
        <v>60</v>
      </c>
      <c r="C2638" s="978" t="s">
        <v>2769</v>
      </c>
      <c r="D2638" s="241">
        <v>3</v>
      </c>
      <c r="F2638" s="237"/>
    </row>
    <row r="2639" spans="1:6" ht="18" customHeight="1">
      <c r="A2639" s="1002" t="s">
        <v>2770</v>
      </c>
      <c r="B2639" s="998" t="s">
        <v>60</v>
      </c>
      <c r="C2639" s="998" t="s">
        <v>2771</v>
      </c>
      <c r="D2639" s="241">
        <v>3</v>
      </c>
      <c r="F2639" s="237"/>
    </row>
    <row r="2640" spans="1:6" ht="18" customHeight="1">
      <c r="A2640" s="1002" t="s">
        <v>2772</v>
      </c>
      <c r="B2640" s="998" t="s">
        <v>60</v>
      </c>
      <c r="C2640" s="998" t="s">
        <v>2773</v>
      </c>
      <c r="D2640" s="241">
        <v>5</v>
      </c>
      <c r="F2640" s="237"/>
    </row>
    <row r="2641" spans="1:6" ht="18" customHeight="1">
      <c r="A2641" s="1002" t="s">
        <v>2774</v>
      </c>
      <c r="B2641" s="998" t="s">
        <v>60</v>
      </c>
      <c r="C2641" s="998" t="s">
        <v>2775</v>
      </c>
      <c r="D2641" s="241">
        <v>5</v>
      </c>
      <c r="F2641" s="237"/>
    </row>
    <row r="2642" spans="1:6" ht="18" customHeight="1">
      <c r="A2642" s="1002" t="s">
        <v>2776</v>
      </c>
      <c r="B2642" s="998" t="s">
        <v>60</v>
      </c>
      <c r="C2642" s="998" t="s">
        <v>2777</v>
      </c>
      <c r="D2642" s="241">
        <v>5</v>
      </c>
      <c r="F2642" s="237"/>
    </row>
    <row r="2643" spans="1:6" ht="18" customHeight="1">
      <c r="A2643" s="1002" t="s">
        <v>2778</v>
      </c>
      <c r="B2643" s="998" t="s">
        <v>60</v>
      </c>
      <c r="C2643" s="998" t="s">
        <v>2779</v>
      </c>
      <c r="D2643" s="241">
        <v>5</v>
      </c>
      <c r="F2643" s="237"/>
    </row>
    <row r="2644" spans="1:6" ht="18" customHeight="1">
      <c r="A2644" s="1002" t="s">
        <v>2780</v>
      </c>
      <c r="B2644" s="998" t="s">
        <v>60</v>
      </c>
      <c r="C2644" s="998" t="s">
        <v>2781</v>
      </c>
      <c r="D2644" s="241">
        <v>5</v>
      </c>
      <c r="F2644" s="237"/>
    </row>
    <row r="2645" spans="1:6" ht="18" customHeight="1">
      <c r="A2645" s="1002" t="s">
        <v>2782</v>
      </c>
      <c r="B2645" s="998" t="s">
        <v>60</v>
      </c>
      <c r="C2645" s="998" t="s">
        <v>2783</v>
      </c>
      <c r="D2645" s="241">
        <v>5</v>
      </c>
      <c r="F2645" s="237"/>
    </row>
    <row r="2646" spans="1:6" ht="18" customHeight="1">
      <c r="A2646" s="1002" t="s">
        <v>2784</v>
      </c>
      <c r="B2646" s="998" t="s">
        <v>60</v>
      </c>
      <c r="C2646" s="998" t="s">
        <v>2785</v>
      </c>
      <c r="D2646" s="241">
        <v>5</v>
      </c>
      <c r="F2646" s="237"/>
    </row>
    <row r="2647" spans="1:6" ht="18" customHeight="1">
      <c r="A2647" s="1002" t="s">
        <v>2786</v>
      </c>
      <c r="B2647" s="998" t="s">
        <v>60</v>
      </c>
      <c r="C2647" s="998" t="s">
        <v>2787</v>
      </c>
      <c r="D2647" s="241">
        <v>5</v>
      </c>
      <c r="F2647" s="237"/>
    </row>
    <row r="2648" spans="1:6" ht="18" customHeight="1">
      <c r="A2648" s="1002" t="s">
        <v>2788</v>
      </c>
      <c r="B2648" s="998" t="s">
        <v>60</v>
      </c>
      <c r="C2648" s="998" t="s">
        <v>2789</v>
      </c>
      <c r="D2648" s="241">
        <v>5</v>
      </c>
      <c r="F2648" s="237"/>
    </row>
    <row r="2649" spans="1:6" ht="18" customHeight="1">
      <c r="A2649" s="1002" t="s">
        <v>2790</v>
      </c>
      <c r="B2649" s="998" t="s">
        <v>60</v>
      </c>
      <c r="C2649" s="998" t="s">
        <v>2791</v>
      </c>
      <c r="D2649" s="241">
        <v>5</v>
      </c>
      <c r="F2649" s="237"/>
    </row>
    <row r="2650" spans="1:6" ht="18" customHeight="1">
      <c r="A2650" s="1002" t="s">
        <v>2792</v>
      </c>
      <c r="B2650" s="998" t="s">
        <v>60</v>
      </c>
      <c r="C2650" s="998" t="s">
        <v>2793</v>
      </c>
      <c r="D2650" s="241">
        <v>5</v>
      </c>
      <c r="F2650" s="237"/>
    </row>
    <row r="2651" spans="1:6" ht="18" customHeight="1">
      <c r="A2651" s="1002" t="s">
        <v>2794</v>
      </c>
      <c r="B2651" s="998" t="s">
        <v>60</v>
      </c>
      <c r="C2651" s="998" t="s">
        <v>2795</v>
      </c>
      <c r="D2651" s="241">
        <v>5</v>
      </c>
      <c r="F2651" s="237"/>
    </row>
    <row r="2652" spans="1:6" ht="18" customHeight="1">
      <c r="A2652" s="1002" t="s">
        <v>2796</v>
      </c>
      <c r="B2652" s="998" t="s">
        <v>60</v>
      </c>
      <c r="C2652" s="998" t="s">
        <v>2797</v>
      </c>
      <c r="D2652" s="241">
        <v>5</v>
      </c>
      <c r="F2652" s="237"/>
    </row>
    <row r="2653" spans="1:6" ht="18" customHeight="1">
      <c r="A2653" s="1002" t="s">
        <v>2798</v>
      </c>
      <c r="B2653" s="998" t="s">
        <v>60</v>
      </c>
      <c r="C2653" s="998" t="s">
        <v>2799</v>
      </c>
      <c r="D2653" s="241">
        <v>5</v>
      </c>
      <c r="F2653" s="237"/>
    </row>
    <row r="2654" spans="1:6" ht="18" customHeight="1">
      <c r="A2654" s="1002" t="s">
        <v>2800</v>
      </c>
      <c r="B2654" s="998" t="s">
        <v>60</v>
      </c>
      <c r="C2654" s="998" t="s">
        <v>2801</v>
      </c>
      <c r="D2654" s="241">
        <v>5</v>
      </c>
      <c r="F2654" s="237"/>
    </row>
    <row r="2655" spans="1:6" ht="18" customHeight="1">
      <c r="A2655" s="1002" t="s">
        <v>2802</v>
      </c>
      <c r="B2655" s="998" t="s">
        <v>60</v>
      </c>
      <c r="C2655" s="998" t="s">
        <v>2803</v>
      </c>
      <c r="D2655" s="241">
        <v>5</v>
      </c>
      <c r="F2655" s="237"/>
    </row>
    <row r="2656" spans="1:6" ht="18" customHeight="1">
      <c r="A2656" s="1002" t="s">
        <v>5468</v>
      </c>
      <c r="B2656" s="998" t="s">
        <v>60</v>
      </c>
      <c r="C2656" s="998" t="s">
        <v>5469</v>
      </c>
      <c r="D2656" s="241">
        <v>7</v>
      </c>
      <c r="F2656" s="237"/>
    </row>
    <row r="2657" spans="1:6" ht="18" customHeight="1">
      <c r="A2657" s="1002" t="s">
        <v>5470</v>
      </c>
      <c r="B2657" s="998" t="s">
        <v>60</v>
      </c>
      <c r="C2657" s="998" t="s">
        <v>5471</v>
      </c>
      <c r="D2657" s="241">
        <v>7</v>
      </c>
      <c r="F2657" s="237"/>
    </row>
    <row r="2658" spans="1:6" ht="18" customHeight="1">
      <c r="A2658" s="1002" t="s">
        <v>5472</v>
      </c>
      <c r="B2658" s="998" t="s">
        <v>60</v>
      </c>
      <c r="C2658" s="998" t="s">
        <v>5473</v>
      </c>
      <c r="D2658" s="241">
        <v>7</v>
      </c>
      <c r="F2658" s="237"/>
    </row>
    <row r="2659" spans="1:6" ht="18" customHeight="1">
      <c r="A2659" s="1002" t="s">
        <v>5474</v>
      </c>
      <c r="B2659" s="998" t="s">
        <v>60</v>
      </c>
      <c r="C2659" s="998" t="s">
        <v>5475</v>
      </c>
      <c r="D2659" s="241">
        <v>7</v>
      </c>
      <c r="F2659" s="237"/>
    </row>
    <row r="2660" spans="1:6" ht="18" customHeight="1">
      <c r="A2660" s="1002" t="s">
        <v>5476</v>
      </c>
      <c r="B2660" s="998" t="s">
        <v>60</v>
      </c>
      <c r="C2660" s="998" t="s">
        <v>5477</v>
      </c>
      <c r="D2660" s="241">
        <v>7</v>
      </c>
      <c r="F2660" s="237"/>
    </row>
    <row r="2661" spans="1:6" ht="18" customHeight="1">
      <c r="A2661" s="1002" t="s">
        <v>5478</v>
      </c>
      <c r="B2661" s="998" t="s">
        <v>60</v>
      </c>
      <c r="C2661" s="998" t="s">
        <v>5479</v>
      </c>
      <c r="D2661" s="241">
        <v>7</v>
      </c>
      <c r="F2661" s="237"/>
    </row>
    <row r="2662" spans="1:6" ht="18" customHeight="1">
      <c r="A2662" s="1002" t="s">
        <v>5480</v>
      </c>
      <c r="B2662" s="998" t="s">
        <v>60</v>
      </c>
      <c r="C2662" s="998" t="s">
        <v>5481</v>
      </c>
      <c r="D2662" s="241">
        <v>7</v>
      </c>
      <c r="F2662" s="237"/>
    </row>
    <row r="2663" spans="1:6" ht="18" customHeight="1">
      <c r="A2663" s="1006" t="s">
        <v>5482</v>
      </c>
      <c r="B2663" s="998" t="s">
        <v>60</v>
      </c>
      <c r="C2663" s="972" t="s">
        <v>5483</v>
      </c>
      <c r="D2663" s="976">
        <v>7</v>
      </c>
      <c r="F2663" s="237"/>
    </row>
    <row r="2664" spans="1:6" ht="18" customHeight="1">
      <c r="A2664" s="1006" t="s">
        <v>5484</v>
      </c>
      <c r="B2664" s="998" t="s">
        <v>60</v>
      </c>
      <c r="C2664" s="972" t="s">
        <v>5485</v>
      </c>
      <c r="D2664" s="976">
        <v>7</v>
      </c>
      <c r="F2664" s="237"/>
    </row>
    <row r="2665" spans="1:6" ht="18" customHeight="1">
      <c r="A2665" s="1006" t="s">
        <v>5486</v>
      </c>
      <c r="B2665" s="998" t="s">
        <v>60</v>
      </c>
      <c r="C2665" s="972" t="s">
        <v>5487</v>
      </c>
      <c r="D2665" s="976">
        <v>7</v>
      </c>
      <c r="F2665" s="237"/>
    </row>
    <row r="2666" spans="1:6" ht="18" customHeight="1">
      <c r="A2666" s="1006" t="s">
        <v>5488</v>
      </c>
      <c r="B2666" s="998" t="s">
        <v>60</v>
      </c>
      <c r="C2666" s="972" t="s">
        <v>6993</v>
      </c>
      <c r="D2666" s="976">
        <v>7</v>
      </c>
      <c r="F2666" s="237"/>
    </row>
    <row r="2667" spans="1:6" ht="18" customHeight="1">
      <c r="A2667" s="1006" t="s">
        <v>5489</v>
      </c>
      <c r="B2667" s="998" t="s">
        <v>60</v>
      </c>
      <c r="C2667" s="972" t="s">
        <v>5490</v>
      </c>
      <c r="D2667" s="976">
        <v>7</v>
      </c>
      <c r="F2667" s="237"/>
    </row>
    <row r="2668" spans="1:6" ht="18" customHeight="1">
      <c r="A2668" s="1006" t="s">
        <v>5491</v>
      </c>
      <c r="B2668" s="998" t="s">
        <v>60</v>
      </c>
      <c r="C2668" s="972" t="s">
        <v>5492</v>
      </c>
      <c r="D2668" s="976">
        <v>7</v>
      </c>
      <c r="F2668" s="237"/>
    </row>
    <row r="2669" spans="1:6" ht="18" customHeight="1">
      <c r="A2669" s="1006" t="s">
        <v>5493</v>
      </c>
      <c r="B2669" s="998" t="s">
        <v>60</v>
      </c>
      <c r="C2669" s="972" t="s">
        <v>5494</v>
      </c>
      <c r="D2669" s="976">
        <v>7</v>
      </c>
      <c r="F2669" s="237"/>
    </row>
    <row r="2670" spans="1:6" ht="18" customHeight="1">
      <c r="A2670" s="1006" t="s">
        <v>5495</v>
      </c>
      <c r="B2670" s="998" t="s">
        <v>60</v>
      </c>
      <c r="C2670" s="972" t="s">
        <v>5496</v>
      </c>
      <c r="D2670" s="976">
        <v>7</v>
      </c>
      <c r="F2670" s="237"/>
    </row>
    <row r="2671" spans="1:6" ht="18" customHeight="1">
      <c r="A2671" s="1006" t="s">
        <v>5497</v>
      </c>
      <c r="B2671" s="998" t="s">
        <v>60</v>
      </c>
      <c r="C2671" s="972" t="s">
        <v>6994</v>
      </c>
      <c r="D2671" s="976">
        <v>7</v>
      </c>
      <c r="F2671" s="237"/>
    </row>
    <row r="2672" spans="1:6" ht="18" customHeight="1">
      <c r="A2672" s="1006" t="s">
        <v>5498</v>
      </c>
      <c r="B2672" s="998" t="s">
        <v>60</v>
      </c>
      <c r="C2672" s="972" t="s">
        <v>5499</v>
      </c>
      <c r="D2672" s="976">
        <v>7</v>
      </c>
      <c r="F2672" s="237"/>
    </row>
    <row r="2673" spans="1:6" ht="18" customHeight="1">
      <c r="A2673" s="1006" t="s">
        <v>5500</v>
      </c>
      <c r="B2673" s="998" t="s">
        <v>60</v>
      </c>
      <c r="C2673" s="972" t="s">
        <v>5501</v>
      </c>
      <c r="D2673" s="976">
        <v>7</v>
      </c>
      <c r="F2673" s="237"/>
    </row>
    <row r="2674" spans="1:6" ht="18" customHeight="1">
      <c r="A2674" s="1006" t="s">
        <v>5502</v>
      </c>
      <c r="B2674" s="998" t="s">
        <v>60</v>
      </c>
      <c r="C2674" s="972" t="s">
        <v>5503</v>
      </c>
      <c r="D2674" s="976">
        <v>7</v>
      </c>
      <c r="F2674" s="237"/>
    </row>
    <row r="2675" spans="1:6" ht="18" customHeight="1">
      <c r="A2675" s="1006" t="s">
        <v>5504</v>
      </c>
      <c r="B2675" s="998" t="s">
        <v>60</v>
      </c>
      <c r="C2675" s="972" t="s">
        <v>5505</v>
      </c>
      <c r="D2675" s="976">
        <v>7</v>
      </c>
      <c r="F2675" s="237"/>
    </row>
    <row r="2676" spans="1:6" ht="18" customHeight="1">
      <c r="A2676" s="1006" t="s">
        <v>5506</v>
      </c>
      <c r="B2676" s="998" t="s">
        <v>60</v>
      </c>
      <c r="C2676" s="972" t="s">
        <v>5507</v>
      </c>
      <c r="D2676" s="976">
        <v>7</v>
      </c>
      <c r="F2676" s="237"/>
    </row>
    <row r="2677" spans="1:6" ht="18" customHeight="1">
      <c r="A2677" s="1006" t="s">
        <v>5508</v>
      </c>
      <c r="B2677" s="998" t="s">
        <v>60</v>
      </c>
      <c r="C2677" s="972" t="s">
        <v>5509</v>
      </c>
      <c r="D2677" s="976">
        <v>7</v>
      </c>
      <c r="F2677" s="237"/>
    </row>
    <row r="2678" spans="1:6" ht="18" customHeight="1">
      <c r="A2678" s="1006" t="s">
        <v>5510</v>
      </c>
      <c r="B2678" s="998" t="s">
        <v>60</v>
      </c>
      <c r="C2678" s="972" t="s">
        <v>5511</v>
      </c>
      <c r="D2678" s="976">
        <v>7</v>
      </c>
      <c r="F2678" s="237"/>
    </row>
    <row r="2679" spans="1:6" ht="18" customHeight="1">
      <c r="A2679" s="1006" t="s">
        <v>5512</v>
      </c>
      <c r="B2679" s="998" t="s">
        <v>60</v>
      </c>
      <c r="C2679" s="972" t="s">
        <v>5513</v>
      </c>
      <c r="D2679" s="976">
        <v>7</v>
      </c>
      <c r="F2679" s="237"/>
    </row>
    <row r="2680" spans="1:6" ht="18" customHeight="1">
      <c r="A2680" s="1006" t="s">
        <v>5514</v>
      </c>
      <c r="B2680" s="998" t="s">
        <v>60</v>
      </c>
      <c r="C2680" s="972" t="s">
        <v>5515</v>
      </c>
      <c r="D2680" s="976">
        <v>7</v>
      </c>
      <c r="F2680" s="237"/>
    </row>
    <row r="2681" spans="1:6" ht="18" customHeight="1">
      <c r="A2681" s="1006" t="s">
        <v>5516</v>
      </c>
      <c r="B2681" s="998" t="s">
        <v>60</v>
      </c>
      <c r="C2681" s="972" t="s">
        <v>5517</v>
      </c>
      <c r="D2681" s="976">
        <v>7</v>
      </c>
      <c r="F2681" s="237"/>
    </row>
    <row r="2682" spans="1:6" ht="18" customHeight="1">
      <c r="A2682" s="1006" t="s">
        <v>5518</v>
      </c>
      <c r="B2682" s="998" t="s">
        <v>60</v>
      </c>
      <c r="C2682" s="972" t="s">
        <v>5519</v>
      </c>
      <c r="D2682" s="976">
        <v>7</v>
      </c>
      <c r="F2682" s="237"/>
    </row>
    <row r="2683" spans="1:6" ht="18" customHeight="1">
      <c r="A2683" s="1006" t="s">
        <v>5520</v>
      </c>
      <c r="B2683" s="998" t="s">
        <v>60</v>
      </c>
      <c r="C2683" s="972" t="s">
        <v>5521</v>
      </c>
      <c r="D2683" s="976">
        <v>7</v>
      </c>
      <c r="F2683" s="237"/>
    </row>
    <row r="2684" spans="1:6" ht="18" customHeight="1">
      <c r="A2684" s="1006" t="s">
        <v>6436</v>
      </c>
      <c r="B2684" s="998" t="s">
        <v>60</v>
      </c>
      <c r="C2684" s="972" t="s">
        <v>6995</v>
      </c>
      <c r="D2684" s="976">
        <v>7</v>
      </c>
      <c r="F2684" s="237"/>
    </row>
    <row r="2685" spans="1:6" ht="18" customHeight="1">
      <c r="A2685" s="1006" t="s">
        <v>5522</v>
      </c>
      <c r="B2685" s="998" t="s">
        <v>61</v>
      </c>
      <c r="C2685" s="972" t="s">
        <v>7084</v>
      </c>
      <c r="D2685" s="976">
        <v>1</v>
      </c>
      <c r="F2685" s="237"/>
    </row>
    <row r="2686" spans="1:6" ht="18" customHeight="1">
      <c r="A2686" s="1006" t="s">
        <v>2804</v>
      </c>
      <c r="B2686" s="998" t="s">
        <v>61</v>
      </c>
      <c r="C2686" s="972" t="s">
        <v>2805</v>
      </c>
      <c r="D2686" s="976">
        <v>3</v>
      </c>
      <c r="F2686" s="237"/>
    </row>
    <row r="2687" spans="1:6" ht="18" customHeight="1">
      <c r="A2687" s="1006" t="s">
        <v>2806</v>
      </c>
      <c r="B2687" s="998" t="s">
        <v>61</v>
      </c>
      <c r="C2687" s="972" t="s">
        <v>2807</v>
      </c>
      <c r="D2687" s="976">
        <v>3</v>
      </c>
      <c r="F2687" s="237"/>
    </row>
    <row r="2688" spans="1:6" ht="18" customHeight="1">
      <c r="A2688" s="1006" t="s">
        <v>2808</v>
      </c>
      <c r="B2688" s="998" t="s">
        <v>61</v>
      </c>
      <c r="C2688" s="972" t="s">
        <v>2809</v>
      </c>
      <c r="D2688" s="976">
        <v>3</v>
      </c>
      <c r="F2688" s="237"/>
    </row>
    <row r="2689" spans="1:6" ht="18" customHeight="1">
      <c r="A2689" s="1006" t="s">
        <v>2810</v>
      </c>
      <c r="B2689" s="998" t="s">
        <v>61</v>
      </c>
      <c r="C2689" s="972" t="s">
        <v>2811</v>
      </c>
      <c r="D2689" s="976">
        <v>3</v>
      </c>
      <c r="F2689" s="237"/>
    </row>
    <row r="2690" spans="1:6" ht="18" customHeight="1">
      <c r="A2690" s="1006" t="s">
        <v>2812</v>
      </c>
      <c r="B2690" s="998" t="s">
        <v>61</v>
      </c>
      <c r="C2690" s="972" t="s">
        <v>2813</v>
      </c>
      <c r="D2690" s="976">
        <v>3</v>
      </c>
      <c r="F2690" s="237"/>
    </row>
    <row r="2691" spans="1:6" ht="18" customHeight="1">
      <c r="A2691" s="1006" t="s">
        <v>2814</v>
      </c>
      <c r="B2691" s="998" t="s">
        <v>61</v>
      </c>
      <c r="C2691" s="972" t="s">
        <v>2815</v>
      </c>
      <c r="D2691" s="976">
        <v>3</v>
      </c>
      <c r="F2691" s="237"/>
    </row>
    <row r="2692" spans="1:6" ht="18" customHeight="1">
      <c r="A2692" s="1000" t="s">
        <v>2816</v>
      </c>
      <c r="B2692" s="978" t="s">
        <v>61</v>
      </c>
      <c r="C2692" s="978" t="s">
        <v>2817</v>
      </c>
      <c r="D2692" s="241">
        <v>3</v>
      </c>
      <c r="F2692" s="237"/>
    </row>
    <row r="2693" spans="1:6" ht="18" customHeight="1">
      <c r="A2693" s="1002" t="s">
        <v>2818</v>
      </c>
      <c r="B2693" s="998" t="s">
        <v>61</v>
      </c>
      <c r="C2693" s="998" t="s">
        <v>2819</v>
      </c>
      <c r="D2693" s="241">
        <v>3</v>
      </c>
      <c r="F2693" s="237"/>
    </row>
    <row r="2694" spans="1:6" ht="18" customHeight="1">
      <c r="A2694" s="1002" t="s">
        <v>2820</v>
      </c>
      <c r="B2694" s="998" t="s">
        <v>61</v>
      </c>
      <c r="C2694" s="998" t="s">
        <v>2821</v>
      </c>
      <c r="D2694" s="241">
        <v>5</v>
      </c>
      <c r="F2694" s="237"/>
    </row>
    <row r="2695" spans="1:6" ht="18" customHeight="1">
      <c r="A2695" s="1002" t="s">
        <v>2822</v>
      </c>
      <c r="B2695" s="998" t="s">
        <v>61</v>
      </c>
      <c r="C2695" s="998" t="s">
        <v>2823</v>
      </c>
      <c r="D2695" s="241">
        <v>5</v>
      </c>
      <c r="F2695" s="237"/>
    </row>
    <row r="2696" spans="1:6" ht="18" customHeight="1">
      <c r="A2696" s="1002" t="s">
        <v>2824</v>
      </c>
      <c r="B2696" s="998" t="s">
        <v>61</v>
      </c>
      <c r="C2696" s="998" t="s">
        <v>2825</v>
      </c>
      <c r="D2696" s="241">
        <v>5</v>
      </c>
      <c r="F2696" s="237"/>
    </row>
    <row r="2697" spans="1:6" ht="18" customHeight="1">
      <c r="A2697" s="1002" t="s">
        <v>2826</v>
      </c>
      <c r="B2697" s="998" t="s">
        <v>61</v>
      </c>
      <c r="C2697" s="998" t="s">
        <v>2827</v>
      </c>
      <c r="D2697" s="241">
        <v>5</v>
      </c>
      <c r="F2697" s="237"/>
    </row>
    <row r="2698" spans="1:6" ht="18" customHeight="1">
      <c r="A2698" s="1002" t="s">
        <v>2828</v>
      </c>
      <c r="B2698" s="998" t="s">
        <v>61</v>
      </c>
      <c r="C2698" s="998" t="s">
        <v>2829</v>
      </c>
      <c r="D2698" s="241">
        <v>5</v>
      </c>
      <c r="F2698" s="237"/>
    </row>
    <row r="2699" spans="1:6" ht="18" customHeight="1">
      <c r="A2699" s="1002" t="s">
        <v>2830</v>
      </c>
      <c r="B2699" s="998" t="s">
        <v>61</v>
      </c>
      <c r="C2699" s="998" t="s">
        <v>2831</v>
      </c>
      <c r="D2699" s="241">
        <v>5</v>
      </c>
      <c r="F2699" s="237"/>
    </row>
    <row r="2700" spans="1:6" ht="18" customHeight="1">
      <c r="A2700" s="1002" t="s">
        <v>2832</v>
      </c>
      <c r="B2700" s="998" t="s">
        <v>61</v>
      </c>
      <c r="C2700" s="998" t="s">
        <v>2833</v>
      </c>
      <c r="D2700" s="241">
        <v>5</v>
      </c>
      <c r="F2700" s="237"/>
    </row>
    <row r="2701" spans="1:6" ht="18" customHeight="1">
      <c r="A2701" s="1002" t="s">
        <v>2834</v>
      </c>
      <c r="B2701" s="998" t="s">
        <v>61</v>
      </c>
      <c r="C2701" s="998" t="s">
        <v>2835</v>
      </c>
      <c r="D2701" s="241">
        <v>5</v>
      </c>
      <c r="F2701" s="237"/>
    </row>
    <row r="2702" spans="1:6" ht="18" customHeight="1">
      <c r="A2702" s="1002" t="s">
        <v>2836</v>
      </c>
      <c r="B2702" s="998" t="s">
        <v>61</v>
      </c>
      <c r="C2702" s="998" t="s">
        <v>2837</v>
      </c>
      <c r="D2702" s="241">
        <v>5</v>
      </c>
      <c r="F2702" s="237"/>
    </row>
    <row r="2703" spans="1:6" ht="18" customHeight="1">
      <c r="A2703" s="1002" t="s">
        <v>6437</v>
      </c>
      <c r="B2703" s="998" t="s">
        <v>61</v>
      </c>
      <c r="C2703" s="998" t="s">
        <v>6996</v>
      </c>
      <c r="D2703" s="241">
        <v>7</v>
      </c>
      <c r="F2703" s="237"/>
    </row>
    <row r="2704" spans="1:6" ht="18" customHeight="1">
      <c r="A2704" s="1002" t="s">
        <v>6438</v>
      </c>
      <c r="B2704" s="998" t="s">
        <v>61</v>
      </c>
      <c r="C2704" s="998" t="s">
        <v>6997</v>
      </c>
      <c r="D2704" s="241">
        <v>7</v>
      </c>
      <c r="F2704" s="237"/>
    </row>
    <row r="2705" spans="1:6" ht="18" customHeight="1">
      <c r="A2705" s="1002" t="s">
        <v>6439</v>
      </c>
      <c r="B2705" s="998" t="s">
        <v>61</v>
      </c>
      <c r="C2705" s="998" t="s">
        <v>6998</v>
      </c>
      <c r="D2705" s="241">
        <v>7</v>
      </c>
      <c r="F2705" s="237"/>
    </row>
    <row r="2706" spans="1:6" ht="18" customHeight="1">
      <c r="A2706" s="1002" t="s">
        <v>6440</v>
      </c>
      <c r="B2706" s="998" t="s">
        <v>61</v>
      </c>
      <c r="C2706" s="998" t="s">
        <v>5523</v>
      </c>
      <c r="D2706" s="241">
        <v>7</v>
      </c>
      <c r="F2706" s="237"/>
    </row>
    <row r="2707" spans="1:6" ht="18" customHeight="1">
      <c r="A2707" s="1002" t="s">
        <v>6441</v>
      </c>
      <c r="B2707" s="998" t="s">
        <v>61</v>
      </c>
      <c r="C2707" s="998" t="s">
        <v>6999</v>
      </c>
      <c r="D2707" s="241">
        <v>7</v>
      </c>
      <c r="F2707" s="237"/>
    </row>
    <row r="2708" spans="1:6" ht="18" customHeight="1">
      <c r="A2708" s="1002" t="s">
        <v>6442</v>
      </c>
      <c r="B2708" s="998" t="s">
        <v>61</v>
      </c>
      <c r="C2708" s="998" t="s">
        <v>7000</v>
      </c>
      <c r="D2708" s="241">
        <v>7</v>
      </c>
      <c r="F2708" s="237"/>
    </row>
    <row r="2709" spans="1:6" ht="18" customHeight="1">
      <c r="A2709" s="1002" t="s">
        <v>6443</v>
      </c>
      <c r="B2709" s="998" t="s">
        <v>61</v>
      </c>
      <c r="C2709" s="998" t="s">
        <v>7001</v>
      </c>
      <c r="D2709" s="241">
        <v>7</v>
      </c>
      <c r="F2709" s="237"/>
    </row>
    <row r="2710" spans="1:6" ht="18" customHeight="1">
      <c r="A2710" s="1006" t="s">
        <v>6444</v>
      </c>
      <c r="B2710" s="998" t="s">
        <v>61</v>
      </c>
      <c r="C2710" s="972" t="s">
        <v>7245</v>
      </c>
      <c r="D2710" s="976">
        <v>7</v>
      </c>
      <c r="F2710" s="237"/>
    </row>
    <row r="2711" spans="1:6" ht="18" customHeight="1">
      <c r="A2711" s="1006" t="s">
        <v>6445</v>
      </c>
      <c r="B2711" s="998" t="s">
        <v>61</v>
      </c>
      <c r="C2711" s="972" t="s">
        <v>5524</v>
      </c>
      <c r="D2711" s="976">
        <v>7</v>
      </c>
      <c r="F2711" s="237"/>
    </row>
    <row r="2712" spans="1:6" ht="18" customHeight="1">
      <c r="A2712" s="1006" t="s">
        <v>6446</v>
      </c>
      <c r="B2712" s="998" t="s">
        <v>61</v>
      </c>
      <c r="C2712" s="972" t="s">
        <v>5525</v>
      </c>
      <c r="D2712" s="976">
        <v>7</v>
      </c>
      <c r="F2712" s="237"/>
    </row>
    <row r="2713" spans="1:6" ht="18" customHeight="1">
      <c r="A2713" s="1006" t="s">
        <v>6447</v>
      </c>
      <c r="B2713" s="998" t="s">
        <v>61</v>
      </c>
      <c r="C2713" s="972" t="s">
        <v>5526</v>
      </c>
      <c r="D2713" s="976">
        <v>7</v>
      </c>
      <c r="F2713" s="237"/>
    </row>
    <row r="2714" spans="1:6" ht="18" customHeight="1">
      <c r="A2714" s="1006" t="s">
        <v>6448</v>
      </c>
      <c r="B2714" s="998" t="s">
        <v>61</v>
      </c>
      <c r="C2714" s="972" t="s">
        <v>5527</v>
      </c>
      <c r="D2714" s="976">
        <v>7</v>
      </c>
      <c r="F2714" s="237"/>
    </row>
    <row r="2715" spans="1:6" ht="18" customHeight="1">
      <c r="A2715" s="1006" t="s">
        <v>6449</v>
      </c>
      <c r="B2715" s="998" t="s">
        <v>61</v>
      </c>
      <c r="C2715" s="972" t="s">
        <v>7002</v>
      </c>
      <c r="D2715" s="976">
        <v>7</v>
      </c>
      <c r="F2715" s="237"/>
    </row>
    <row r="2716" spans="1:6" ht="18" customHeight="1">
      <c r="A2716" s="1006" t="s">
        <v>6450</v>
      </c>
      <c r="B2716" s="998" t="s">
        <v>61</v>
      </c>
      <c r="C2716" s="972" t="s">
        <v>6665</v>
      </c>
      <c r="D2716" s="976">
        <v>7</v>
      </c>
      <c r="F2716" s="237"/>
    </row>
    <row r="2717" spans="1:6" ht="18" customHeight="1">
      <c r="A2717" s="1006" t="s">
        <v>6451</v>
      </c>
      <c r="B2717" s="998" t="s">
        <v>61</v>
      </c>
      <c r="C2717" s="972" t="s">
        <v>5528</v>
      </c>
      <c r="D2717" s="976">
        <v>7</v>
      </c>
      <c r="F2717" s="237"/>
    </row>
    <row r="2718" spans="1:6" ht="18" customHeight="1">
      <c r="A2718" s="1006" t="s">
        <v>6452</v>
      </c>
      <c r="B2718" s="998" t="s">
        <v>61</v>
      </c>
      <c r="C2718" s="972" t="s">
        <v>6453</v>
      </c>
      <c r="D2718" s="976">
        <v>7</v>
      </c>
      <c r="F2718" s="237"/>
    </row>
    <row r="2719" spans="1:6" ht="18" customHeight="1">
      <c r="A2719" s="1006" t="s">
        <v>6454</v>
      </c>
      <c r="B2719" s="998" t="s">
        <v>61</v>
      </c>
      <c r="C2719" s="972" t="s">
        <v>5529</v>
      </c>
      <c r="D2719" s="976">
        <v>7</v>
      </c>
      <c r="F2719" s="237"/>
    </row>
    <row r="2720" spans="1:6" ht="18" customHeight="1">
      <c r="A2720" s="1006" t="s">
        <v>6455</v>
      </c>
      <c r="B2720" s="998" t="s">
        <v>61</v>
      </c>
      <c r="C2720" s="972" t="s">
        <v>5530</v>
      </c>
      <c r="D2720" s="976">
        <v>7</v>
      </c>
      <c r="F2720" s="237"/>
    </row>
    <row r="2721" spans="1:6" ht="18" customHeight="1">
      <c r="A2721" s="1006" t="s">
        <v>6456</v>
      </c>
      <c r="B2721" s="998" t="s">
        <v>61</v>
      </c>
      <c r="C2721" s="972" t="s">
        <v>7003</v>
      </c>
      <c r="D2721" s="976">
        <v>7</v>
      </c>
      <c r="F2721" s="237"/>
    </row>
    <row r="2722" spans="1:6" ht="18" customHeight="1">
      <c r="A2722" s="1006" t="s">
        <v>6595</v>
      </c>
      <c r="B2722" s="998" t="s">
        <v>61</v>
      </c>
      <c r="C2722" s="972" t="s">
        <v>7004</v>
      </c>
      <c r="D2722" s="976">
        <v>7</v>
      </c>
      <c r="F2722" s="237"/>
    </row>
    <row r="2723" spans="1:6" ht="18" customHeight="1">
      <c r="A2723" s="1006" t="s">
        <v>6664</v>
      </c>
      <c r="B2723" s="998" t="s">
        <v>61</v>
      </c>
      <c r="C2723" s="972" t="s">
        <v>7005</v>
      </c>
      <c r="D2723" s="976">
        <v>6</v>
      </c>
      <c r="F2723" s="237"/>
    </row>
    <row r="2724" spans="1:6" ht="18" customHeight="1">
      <c r="A2724" s="1006" t="s">
        <v>5531</v>
      </c>
      <c r="B2724" s="998" t="s">
        <v>62</v>
      </c>
      <c r="C2724" s="972" t="s">
        <v>7084</v>
      </c>
      <c r="D2724" s="976">
        <v>1</v>
      </c>
      <c r="F2724" s="237"/>
    </row>
    <row r="2725" spans="1:6" ht="18" customHeight="1">
      <c r="A2725" s="1006" t="s">
        <v>2838</v>
      </c>
      <c r="B2725" s="998" t="s">
        <v>62</v>
      </c>
      <c r="C2725" s="972" t="s">
        <v>2839</v>
      </c>
      <c r="D2725" s="976">
        <v>3</v>
      </c>
      <c r="F2725" s="237"/>
    </row>
    <row r="2726" spans="1:6" ht="18" customHeight="1">
      <c r="A2726" s="1006" t="s">
        <v>2840</v>
      </c>
      <c r="B2726" s="998" t="s">
        <v>62</v>
      </c>
      <c r="C2726" s="972" t="s">
        <v>2841</v>
      </c>
      <c r="D2726" s="976">
        <v>3</v>
      </c>
      <c r="F2726" s="237"/>
    </row>
    <row r="2727" spans="1:6" ht="18" customHeight="1">
      <c r="A2727" s="1006" t="s">
        <v>2842</v>
      </c>
      <c r="B2727" s="998" t="s">
        <v>62</v>
      </c>
      <c r="C2727" s="972" t="s">
        <v>2843</v>
      </c>
      <c r="D2727" s="976">
        <v>3</v>
      </c>
      <c r="F2727" s="237"/>
    </row>
    <row r="2728" spans="1:6" ht="18" customHeight="1">
      <c r="A2728" s="1006" t="s">
        <v>2844</v>
      </c>
      <c r="B2728" s="998" t="s">
        <v>62</v>
      </c>
      <c r="C2728" s="972" t="s">
        <v>2845</v>
      </c>
      <c r="D2728" s="976">
        <v>3</v>
      </c>
      <c r="F2728" s="237"/>
    </row>
    <row r="2729" spans="1:6" ht="18" customHeight="1">
      <c r="A2729" s="1006" t="s">
        <v>2846</v>
      </c>
      <c r="B2729" s="998" t="s">
        <v>62</v>
      </c>
      <c r="C2729" s="972" t="s">
        <v>2847</v>
      </c>
      <c r="D2729" s="976">
        <v>3</v>
      </c>
      <c r="F2729" s="237"/>
    </row>
    <row r="2730" spans="1:6" ht="18" customHeight="1">
      <c r="A2730" s="1006" t="s">
        <v>2848</v>
      </c>
      <c r="B2730" s="998" t="s">
        <v>62</v>
      </c>
      <c r="C2730" s="972" t="s">
        <v>2849</v>
      </c>
      <c r="D2730" s="976">
        <v>3</v>
      </c>
      <c r="F2730" s="237"/>
    </row>
    <row r="2731" spans="1:6" ht="18" customHeight="1">
      <c r="A2731" s="1000" t="s">
        <v>2850</v>
      </c>
      <c r="B2731" s="978" t="s">
        <v>62</v>
      </c>
      <c r="C2731" s="978" t="s">
        <v>2851</v>
      </c>
      <c r="D2731" s="241">
        <v>3</v>
      </c>
      <c r="F2731" s="237"/>
    </row>
    <row r="2732" spans="1:6" ht="18" customHeight="1">
      <c r="A2732" s="1002" t="s">
        <v>2852</v>
      </c>
      <c r="B2732" s="998" t="s">
        <v>62</v>
      </c>
      <c r="C2732" s="998" t="s">
        <v>2853</v>
      </c>
      <c r="D2732" s="241">
        <v>3</v>
      </c>
      <c r="F2732" s="237"/>
    </row>
    <row r="2733" spans="1:6" ht="18" customHeight="1">
      <c r="A2733" s="1002" t="s">
        <v>2854</v>
      </c>
      <c r="B2733" s="998" t="s">
        <v>62</v>
      </c>
      <c r="C2733" s="998" t="s">
        <v>2855</v>
      </c>
      <c r="D2733" s="241">
        <v>3</v>
      </c>
      <c r="F2733" s="237"/>
    </row>
    <row r="2734" spans="1:6" ht="18" customHeight="1">
      <c r="A2734" s="1002" t="s">
        <v>2856</v>
      </c>
      <c r="B2734" s="998" t="s">
        <v>62</v>
      </c>
      <c r="C2734" s="998" t="s">
        <v>2857</v>
      </c>
      <c r="D2734" s="241">
        <v>3</v>
      </c>
      <c r="F2734" s="237"/>
    </row>
    <row r="2735" spans="1:6" ht="18" customHeight="1">
      <c r="A2735" s="1002" t="s">
        <v>2858</v>
      </c>
      <c r="B2735" s="998" t="s">
        <v>62</v>
      </c>
      <c r="C2735" s="998" t="s">
        <v>2859</v>
      </c>
      <c r="D2735" s="241">
        <v>3</v>
      </c>
      <c r="F2735" s="237"/>
    </row>
    <row r="2736" spans="1:6" ht="18" customHeight="1">
      <c r="A2736" s="1002" t="s">
        <v>2860</v>
      </c>
      <c r="B2736" s="998" t="s">
        <v>62</v>
      </c>
      <c r="C2736" s="998" t="s">
        <v>2861</v>
      </c>
      <c r="D2736" s="241">
        <v>5</v>
      </c>
      <c r="F2736" s="237"/>
    </row>
    <row r="2737" spans="1:6" ht="18" customHeight="1">
      <c r="A2737" s="1002" t="s">
        <v>2862</v>
      </c>
      <c r="B2737" s="998" t="s">
        <v>62</v>
      </c>
      <c r="C2737" s="998" t="s">
        <v>2863</v>
      </c>
      <c r="D2737" s="241">
        <v>5</v>
      </c>
      <c r="F2737" s="237"/>
    </row>
    <row r="2738" spans="1:6" ht="18" customHeight="1">
      <c r="A2738" s="1002" t="s">
        <v>2864</v>
      </c>
      <c r="B2738" s="998" t="s">
        <v>62</v>
      </c>
      <c r="C2738" s="998" t="s">
        <v>146</v>
      </c>
      <c r="D2738" s="241">
        <v>5</v>
      </c>
      <c r="F2738" s="237"/>
    </row>
    <row r="2739" spans="1:6" ht="18" customHeight="1">
      <c r="A2739" s="1002" t="s">
        <v>2865</v>
      </c>
      <c r="B2739" s="998" t="s">
        <v>62</v>
      </c>
      <c r="C2739" s="998" t="s">
        <v>2866</v>
      </c>
      <c r="D2739" s="241">
        <v>5</v>
      </c>
      <c r="F2739" s="237"/>
    </row>
    <row r="2740" spans="1:6" ht="18" customHeight="1">
      <c r="A2740" s="1002" t="s">
        <v>2867</v>
      </c>
      <c r="B2740" s="998" t="s">
        <v>62</v>
      </c>
      <c r="C2740" s="998" t="s">
        <v>2868</v>
      </c>
      <c r="D2740" s="241">
        <v>5</v>
      </c>
      <c r="F2740" s="237"/>
    </row>
    <row r="2741" spans="1:6" ht="18" customHeight="1">
      <c r="A2741" s="1002" t="s">
        <v>2869</v>
      </c>
      <c r="B2741" s="998" t="s">
        <v>62</v>
      </c>
      <c r="C2741" s="998" t="s">
        <v>2870</v>
      </c>
      <c r="D2741" s="241">
        <v>5</v>
      </c>
      <c r="F2741" s="237"/>
    </row>
    <row r="2742" spans="1:6" ht="18" customHeight="1">
      <c r="A2742" s="1002" t="s">
        <v>2871</v>
      </c>
      <c r="B2742" s="998" t="s">
        <v>62</v>
      </c>
      <c r="C2742" s="998" t="s">
        <v>2872</v>
      </c>
      <c r="D2742" s="241">
        <v>5</v>
      </c>
      <c r="F2742" s="237"/>
    </row>
    <row r="2743" spans="1:6" ht="18" customHeight="1">
      <c r="A2743" s="1002" t="s">
        <v>2873</v>
      </c>
      <c r="B2743" s="998" t="s">
        <v>62</v>
      </c>
      <c r="C2743" s="998" t="s">
        <v>2874</v>
      </c>
      <c r="D2743" s="241">
        <v>5</v>
      </c>
      <c r="F2743" s="237"/>
    </row>
    <row r="2744" spans="1:6" ht="18" customHeight="1">
      <c r="A2744" s="1002" t="s">
        <v>2875</v>
      </c>
      <c r="B2744" s="998" t="s">
        <v>62</v>
      </c>
      <c r="C2744" s="998" t="s">
        <v>2876</v>
      </c>
      <c r="D2744" s="241">
        <v>5</v>
      </c>
      <c r="F2744" s="237"/>
    </row>
    <row r="2745" spans="1:6" ht="18" customHeight="1">
      <c r="A2745" s="1002" t="s">
        <v>5532</v>
      </c>
      <c r="B2745" s="998" t="s">
        <v>62</v>
      </c>
      <c r="C2745" s="998" t="s">
        <v>5533</v>
      </c>
      <c r="D2745" s="241">
        <v>7</v>
      </c>
      <c r="F2745" s="237"/>
    </row>
    <row r="2746" spans="1:6" ht="18" customHeight="1">
      <c r="A2746" s="1002" t="s">
        <v>5534</v>
      </c>
      <c r="B2746" s="998" t="s">
        <v>62</v>
      </c>
      <c r="C2746" s="998" t="s">
        <v>7006</v>
      </c>
      <c r="D2746" s="241">
        <v>7</v>
      </c>
      <c r="F2746" s="237"/>
    </row>
    <row r="2747" spans="1:6" ht="18" customHeight="1">
      <c r="A2747" s="1002" t="s">
        <v>5535</v>
      </c>
      <c r="B2747" s="998" t="s">
        <v>62</v>
      </c>
      <c r="C2747" s="998" t="s">
        <v>7007</v>
      </c>
      <c r="D2747" s="241">
        <v>7</v>
      </c>
      <c r="F2747" s="237"/>
    </row>
    <row r="2748" spans="1:6" ht="18" customHeight="1">
      <c r="A2748" s="1002" t="s">
        <v>5536</v>
      </c>
      <c r="B2748" s="998" t="s">
        <v>62</v>
      </c>
      <c r="C2748" s="998" t="s">
        <v>5537</v>
      </c>
      <c r="D2748" s="241">
        <v>7</v>
      </c>
      <c r="F2748" s="237"/>
    </row>
    <row r="2749" spans="1:6" ht="18" customHeight="1">
      <c r="A2749" s="1002" t="s">
        <v>5538</v>
      </c>
      <c r="B2749" s="998" t="s">
        <v>62</v>
      </c>
      <c r="C2749" s="998" t="s">
        <v>6457</v>
      </c>
      <c r="D2749" s="241">
        <v>7</v>
      </c>
      <c r="F2749" s="237"/>
    </row>
    <row r="2750" spans="1:6" ht="18" customHeight="1">
      <c r="A2750" s="1002" t="s">
        <v>5539</v>
      </c>
      <c r="B2750" s="998" t="s">
        <v>62</v>
      </c>
      <c r="C2750" s="998" t="s">
        <v>7008</v>
      </c>
      <c r="D2750" s="241">
        <v>7</v>
      </c>
      <c r="F2750" s="237"/>
    </row>
    <row r="2751" spans="1:6" ht="18" customHeight="1">
      <c r="A2751" s="1002" t="s">
        <v>5540</v>
      </c>
      <c r="B2751" s="998" t="s">
        <v>62</v>
      </c>
      <c r="C2751" s="998" t="s">
        <v>5541</v>
      </c>
      <c r="D2751" s="241">
        <v>7</v>
      </c>
      <c r="F2751" s="237"/>
    </row>
    <row r="2752" spans="1:6" ht="18" customHeight="1">
      <c r="A2752" s="1006" t="s">
        <v>5542</v>
      </c>
      <c r="B2752" s="998" t="s">
        <v>62</v>
      </c>
      <c r="C2752" s="974" t="s">
        <v>7009</v>
      </c>
      <c r="D2752" s="976">
        <v>7</v>
      </c>
      <c r="F2752" s="237"/>
    </row>
    <row r="2753" spans="1:6" ht="18" customHeight="1">
      <c r="A2753" s="1006" t="s">
        <v>5543</v>
      </c>
      <c r="B2753" s="998" t="s">
        <v>62</v>
      </c>
      <c r="C2753" s="974" t="s">
        <v>5544</v>
      </c>
      <c r="D2753" s="976">
        <v>7</v>
      </c>
      <c r="F2753" s="237"/>
    </row>
    <row r="2754" spans="1:6" ht="18" customHeight="1">
      <c r="A2754" s="1006" t="s">
        <v>5545</v>
      </c>
      <c r="B2754" s="998" t="s">
        <v>62</v>
      </c>
      <c r="C2754" s="974" t="s">
        <v>5546</v>
      </c>
      <c r="D2754" s="976">
        <v>7</v>
      </c>
      <c r="F2754" s="237"/>
    </row>
    <row r="2755" spans="1:6" ht="18" customHeight="1">
      <c r="A2755" s="1006" t="s">
        <v>5547</v>
      </c>
      <c r="B2755" s="998" t="s">
        <v>62</v>
      </c>
      <c r="C2755" s="974" t="s">
        <v>5548</v>
      </c>
      <c r="D2755" s="976">
        <v>7</v>
      </c>
      <c r="F2755" s="237"/>
    </row>
    <row r="2756" spans="1:6" ht="18" customHeight="1">
      <c r="A2756" s="1006" t="s">
        <v>5549</v>
      </c>
      <c r="B2756" s="998" t="s">
        <v>62</v>
      </c>
      <c r="C2756" s="974" t="s">
        <v>5550</v>
      </c>
      <c r="D2756" s="976">
        <v>7</v>
      </c>
      <c r="F2756" s="237"/>
    </row>
    <row r="2757" spans="1:6" ht="18" customHeight="1">
      <c r="A2757" s="1006" t="s">
        <v>5551</v>
      </c>
      <c r="B2757" s="998" t="s">
        <v>62</v>
      </c>
      <c r="C2757" s="974" t="s">
        <v>5552</v>
      </c>
      <c r="D2757" s="976">
        <v>7</v>
      </c>
      <c r="F2757" s="237"/>
    </row>
    <row r="2758" spans="1:6" ht="18" customHeight="1">
      <c r="A2758" s="1006" t="s">
        <v>5553</v>
      </c>
      <c r="B2758" s="998" t="s">
        <v>62</v>
      </c>
      <c r="C2758" s="974" t="s">
        <v>5554</v>
      </c>
      <c r="D2758" s="976">
        <v>7</v>
      </c>
      <c r="F2758" s="237"/>
    </row>
    <row r="2759" spans="1:6" ht="18" customHeight="1">
      <c r="A2759" s="1006" t="s">
        <v>5555</v>
      </c>
      <c r="B2759" s="998" t="s">
        <v>62</v>
      </c>
      <c r="C2759" s="974" t="s">
        <v>7010</v>
      </c>
      <c r="D2759" s="976">
        <v>7</v>
      </c>
      <c r="F2759" s="237"/>
    </row>
    <row r="2760" spans="1:6" ht="18" customHeight="1">
      <c r="A2760" s="1006" t="s">
        <v>5556</v>
      </c>
      <c r="B2760" s="998" t="s">
        <v>62</v>
      </c>
      <c r="C2760" s="974" t="s">
        <v>5557</v>
      </c>
      <c r="D2760" s="976">
        <v>7</v>
      </c>
      <c r="F2760" s="237"/>
    </row>
    <row r="2761" spans="1:6" ht="18" customHeight="1">
      <c r="A2761" s="1006" t="s">
        <v>5558</v>
      </c>
      <c r="B2761" s="998" t="s">
        <v>62</v>
      </c>
      <c r="C2761" s="974" t="s">
        <v>5559</v>
      </c>
      <c r="D2761" s="976">
        <v>7</v>
      </c>
      <c r="F2761" s="237"/>
    </row>
    <row r="2762" spans="1:6" ht="18" customHeight="1">
      <c r="A2762" s="1006" t="s">
        <v>5560</v>
      </c>
      <c r="B2762" s="998" t="s">
        <v>62</v>
      </c>
      <c r="C2762" s="974" t="s">
        <v>5561</v>
      </c>
      <c r="D2762" s="976">
        <v>7</v>
      </c>
      <c r="F2762" s="237"/>
    </row>
    <row r="2763" spans="1:6" ht="18" customHeight="1">
      <c r="A2763" s="1006" t="s">
        <v>6082</v>
      </c>
      <c r="B2763" s="998" t="s">
        <v>62</v>
      </c>
      <c r="C2763" s="974" t="s">
        <v>7246</v>
      </c>
      <c r="D2763" s="976">
        <v>7</v>
      </c>
      <c r="F2763" s="237"/>
    </row>
    <row r="2764" spans="1:6" ht="18" customHeight="1">
      <c r="A2764" s="1006" t="s">
        <v>6458</v>
      </c>
      <c r="B2764" s="998" t="s">
        <v>62</v>
      </c>
      <c r="C2764" s="974" t="s">
        <v>7011</v>
      </c>
      <c r="D2764" s="976">
        <v>7</v>
      </c>
      <c r="F2764" s="237"/>
    </row>
    <row r="2765" spans="1:6" ht="18" customHeight="1">
      <c r="A2765" s="1006" t="s">
        <v>6459</v>
      </c>
      <c r="B2765" s="998" t="s">
        <v>62</v>
      </c>
      <c r="C2765" s="974" t="s">
        <v>7012</v>
      </c>
      <c r="D2765" s="976">
        <v>7</v>
      </c>
      <c r="F2765" s="237"/>
    </row>
    <row r="2766" spans="1:6" ht="18" customHeight="1">
      <c r="A2766" s="1006" t="s">
        <v>5562</v>
      </c>
      <c r="B2766" s="998" t="s">
        <v>63</v>
      </c>
      <c r="C2766" s="974" t="s">
        <v>7084</v>
      </c>
      <c r="D2766" s="976">
        <v>1</v>
      </c>
      <c r="F2766" s="237"/>
    </row>
    <row r="2767" spans="1:6" ht="18" customHeight="1">
      <c r="A2767" s="1006" t="s">
        <v>2877</v>
      </c>
      <c r="B2767" s="998" t="s">
        <v>63</v>
      </c>
      <c r="C2767" s="974" t="s">
        <v>2878</v>
      </c>
      <c r="D2767" s="976">
        <v>3</v>
      </c>
      <c r="F2767" s="237"/>
    </row>
    <row r="2768" spans="1:6" ht="18" customHeight="1">
      <c r="A2768" s="1006" t="s">
        <v>2879</v>
      </c>
      <c r="B2768" s="998" t="s">
        <v>63</v>
      </c>
      <c r="C2768" s="974" t="s">
        <v>2880</v>
      </c>
      <c r="D2768" s="976">
        <v>3</v>
      </c>
      <c r="F2768" s="237"/>
    </row>
    <row r="2769" spans="1:6" ht="18" customHeight="1">
      <c r="A2769" s="1006" t="s">
        <v>2881</v>
      </c>
      <c r="B2769" s="998" t="s">
        <v>63</v>
      </c>
      <c r="C2769" s="974" t="s">
        <v>2882</v>
      </c>
      <c r="D2769" s="976">
        <v>3</v>
      </c>
      <c r="F2769" s="237"/>
    </row>
    <row r="2770" spans="1:6" ht="18" customHeight="1">
      <c r="A2770" s="1006" t="s">
        <v>2883</v>
      </c>
      <c r="B2770" s="998" t="s">
        <v>63</v>
      </c>
      <c r="C2770" s="974" t="s">
        <v>2884</v>
      </c>
      <c r="D2770" s="976">
        <v>3</v>
      </c>
      <c r="F2770" s="237"/>
    </row>
    <row r="2771" spans="1:6" ht="18" customHeight="1">
      <c r="A2771" s="1006" t="s">
        <v>2885</v>
      </c>
      <c r="B2771" s="998" t="s">
        <v>63</v>
      </c>
      <c r="C2771" s="974" t="s">
        <v>2886</v>
      </c>
      <c r="D2771" s="976">
        <v>3</v>
      </c>
      <c r="F2771" s="237"/>
    </row>
    <row r="2772" spans="1:6" ht="18" customHeight="1">
      <c r="A2772" s="1006" t="s">
        <v>2887</v>
      </c>
      <c r="B2772" s="998" t="s">
        <v>63</v>
      </c>
      <c r="C2772" s="974" t="s">
        <v>2888</v>
      </c>
      <c r="D2772" s="976">
        <v>3</v>
      </c>
      <c r="F2772" s="237"/>
    </row>
    <row r="2773" spans="1:6" ht="18" customHeight="1">
      <c r="A2773" s="1000" t="s">
        <v>2889</v>
      </c>
      <c r="B2773" s="978" t="s">
        <v>63</v>
      </c>
      <c r="C2773" s="978" t="s">
        <v>2890</v>
      </c>
      <c r="D2773" s="241">
        <v>3</v>
      </c>
      <c r="F2773" s="237"/>
    </row>
    <row r="2774" spans="1:6" ht="18" customHeight="1">
      <c r="A2774" s="1002" t="s">
        <v>2891</v>
      </c>
      <c r="B2774" s="998" t="s">
        <v>63</v>
      </c>
      <c r="C2774" s="998" t="s">
        <v>2892</v>
      </c>
      <c r="D2774" s="241">
        <v>3</v>
      </c>
      <c r="F2774" s="237"/>
    </row>
    <row r="2775" spans="1:6" ht="18" customHeight="1">
      <c r="A2775" s="1002" t="s">
        <v>2893</v>
      </c>
      <c r="B2775" s="998" t="s">
        <v>63</v>
      </c>
      <c r="C2775" s="998" t="s">
        <v>2894</v>
      </c>
      <c r="D2775" s="241">
        <v>3</v>
      </c>
      <c r="F2775" s="237"/>
    </row>
    <row r="2776" spans="1:6" ht="18" customHeight="1">
      <c r="A2776" s="1002" t="s">
        <v>2895</v>
      </c>
      <c r="B2776" s="998" t="s">
        <v>63</v>
      </c>
      <c r="C2776" s="998" t="s">
        <v>2896</v>
      </c>
      <c r="D2776" s="241">
        <v>3</v>
      </c>
      <c r="F2776" s="237"/>
    </row>
    <row r="2777" spans="1:6" ht="18" customHeight="1">
      <c r="A2777" s="1002" t="s">
        <v>2897</v>
      </c>
      <c r="B2777" s="998" t="s">
        <v>63</v>
      </c>
      <c r="C2777" s="998" t="s">
        <v>2898</v>
      </c>
      <c r="D2777" s="241">
        <v>3</v>
      </c>
      <c r="F2777" s="237"/>
    </row>
    <row r="2778" spans="1:6" ht="18" customHeight="1">
      <c r="A2778" s="1002" t="s">
        <v>2899</v>
      </c>
      <c r="B2778" s="998" t="s">
        <v>63</v>
      </c>
      <c r="C2778" s="998" t="s">
        <v>2900</v>
      </c>
      <c r="D2778" s="241">
        <v>5</v>
      </c>
      <c r="F2778" s="237"/>
    </row>
    <row r="2779" spans="1:6" ht="18" customHeight="1">
      <c r="A2779" s="1002" t="s">
        <v>2901</v>
      </c>
      <c r="B2779" s="998" t="s">
        <v>63</v>
      </c>
      <c r="C2779" s="998" t="s">
        <v>2902</v>
      </c>
      <c r="D2779" s="241">
        <v>5</v>
      </c>
      <c r="F2779" s="237"/>
    </row>
    <row r="2780" spans="1:6" ht="18" customHeight="1">
      <c r="A2780" s="1002" t="s">
        <v>2903</v>
      </c>
      <c r="B2780" s="998" t="s">
        <v>63</v>
      </c>
      <c r="C2780" s="998" t="s">
        <v>2904</v>
      </c>
      <c r="D2780" s="241">
        <v>5</v>
      </c>
      <c r="F2780" s="237"/>
    </row>
    <row r="2781" spans="1:6" ht="18" customHeight="1">
      <c r="A2781" s="1002" t="s">
        <v>2905</v>
      </c>
      <c r="B2781" s="998" t="s">
        <v>63</v>
      </c>
      <c r="C2781" s="998" t="s">
        <v>2906</v>
      </c>
      <c r="D2781" s="241">
        <v>5</v>
      </c>
      <c r="F2781" s="237"/>
    </row>
    <row r="2782" spans="1:6" ht="18" customHeight="1">
      <c r="A2782" s="1002" t="s">
        <v>2907</v>
      </c>
      <c r="B2782" s="998" t="s">
        <v>63</v>
      </c>
      <c r="C2782" s="998" t="s">
        <v>2908</v>
      </c>
      <c r="D2782" s="241">
        <v>5</v>
      </c>
      <c r="F2782" s="237"/>
    </row>
    <row r="2783" spans="1:6" ht="18" customHeight="1">
      <c r="A2783" s="1002" t="s">
        <v>2909</v>
      </c>
      <c r="B2783" s="998" t="s">
        <v>63</v>
      </c>
      <c r="C2783" s="998" t="s">
        <v>2910</v>
      </c>
      <c r="D2783" s="241">
        <v>5</v>
      </c>
      <c r="F2783" s="237"/>
    </row>
    <row r="2784" spans="1:6" ht="18" customHeight="1">
      <c r="A2784" s="1002" t="s">
        <v>2911</v>
      </c>
      <c r="B2784" s="998" t="s">
        <v>63</v>
      </c>
      <c r="C2784" s="998" t="s">
        <v>2912</v>
      </c>
      <c r="D2784" s="241">
        <v>5</v>
      </c>
      <c r="F2784" s="237"/>
    </row>
    <row r="2785" spans="1:6" ht="18" customHeight="1">
      <c r="A2785" s="1002" t="s">
        <v>2913</v>
      </c>
      <c r="B2785" s="998" t="s">
        <v>63</v>
      </c>
      <c r="C2785" s="998" t="s">
        <v>2914</v>
      </c>
      <c r="D2785" s="241">
        <v>5</v>
      </c>
      <c r="F2785" s="237"/>
    </row>
    <row r="2786" spans="1:6" ht="18" customHeight="1">
      <c r="A2786" s="1002" t="s">
        <v>2915</v>
      </c>
      <c r="B2786" s="998" t="s">
        <v>63</v>
      </c>
      <c r="C2786" s="998" t="s">
        <v>2916</v>
      </c>
      <c r="D2786" s="241">
        <v>5</v>
      </c>
      <c r="F2786" s="237"/>
    </row>
    <row r="2787" spans="1:6" ht="18" customHeight="1">
      <c r="A2787" s="1002" t="s">
        <v>2917</v>
      </c>
      <c r="B2787" s="998" t="s">
        <v>63</v>
      </c>
      <c r="C2787" s="998" t="s">
        <v>2918</v>
      </c>
      <c r="D2787" s="241">
        <v>5</v>
      </c>
      <c r="F2787" s="237"/>
    </row>
    <row r="2788" spans="1:6" ht="18" customHeight="1">
      <c r="A2788" s="1002" t="s">
        <v>2919</v>
      </c>
      <c r="B2788" s="998" t="s">
        <v>63</v>
      </c>
      <c r="C2788" s="998" t="s">
        <v>2920</v>
      </c>
      <c r="D2788" s="241">
        <v>5</v>
      </c>
      <c r="F2788" s="237"/>
    </row>
    <row r="2789" spans="1:6" ht="18" customHeight="1">
      <c r="A2789" s="1002" t="s">
        <v>2921</v>
      </c>
      <c r="B2789" s="998" t="s">
        <v>63</v>
      </c>
      <c r="C2789" s="998" t="s">
        <v>2922</v>
      </c>
      <c r="D2789" s="241">
        <v>5</v>
      </c>
      <c r="F2789" s="237"/>
    </row>
    <row r="2790" spans="1:6" ht="18" customHeight="1">
      <c r="A2790" s="1002" t="s">
        <v>2923</v>
      </c>
      <c r="B2790" s="998" t="s">
        <v>63</v>
      </c>
      <c r="C2790" s="998" t="s">
        <v>2924</v>
      </c>
      <c r="D2790" s="241">
        <v>5</v>
      </c>
      <c r="F2790" s="237"/>
    </row>
    <row r="2791" spans="1:6" ht="18" customHeight="1">
      <c r="A2791" s="1002" t="s">
        <v>2925</v>
      </c>
      <c r="B2791" s="998" t="s">
        <v>63</v>
      </c>
      <c r="C2791" s="998" t="s">
        <v>2926</v>
      </c>
      <c r="D2791" s="241">
        <v>5</v>
      </c>
      <c r="F2791" s="237"/>
    </row>
    <row r="2792" spans="1:6" ht="18" customHeight="1">
      <c r="A2792" s="1002" t="s">
        <v>2927</v>
      </c>
      <c r="B2792" s="998" t="s">
        <v>63</v>
      </c>
      <c r="C2792" s="998" t="s">
        <v>2928</v>
      </c>
      <c r="D2792" s="241">
        <v>5</v>
      </c>
      <c r="F2792" s="237"/>
    </row>
    <row r="2793" spans="1:6" ht="18" customHeight="1">
      <c r="A2793" s="1002" t="s">
        <v>2929</v>
      </c>
      <c r="B2793" s="998" t="s">
        <v>63</v>
      </c>
      <c r="C2793" s="998" t="s">
        <v>2930</v>
      </c>
      <c r="D2793" s="241">
        <v>5</v>
      </c>
      <c r="F2793" s="237"/>
    </row>
    <row r="2794" spans="1:6" ht="18" customHeight="1">
      <c r="A2794" s="1002" t="s">
        <v>2931</v>
      </c>
      <c r="B2794" s="998" t="s">
        <v>63</v>
      </c>
      <c r="C2794" s="998" t="s">
        <v>2932</v>
      </c>
      <c r="D2794" s="241">
        <v>5</v>
      </c>
      <c r="F2794" s="237"/>
    </row>
    <row r="2795" spans="1:6" ht="18" customHeight="1">
      <c r="A2795" s="1002" t="s">
        <v>2933</v>
      </c>
      <c r="B2795" s="998" t="s">
        <v>63</v>
      </c>
      <c r="C2795" s="998" t="s">
        <v>2934</v>
      </c>
      <c r="D2795" s="241">
        <v>5</v>
      </c>
      <c r="F2795" s="237"/>
    </row>
    <row r="2796" spans="1:6" ht="18" customHeight="1">
      <c r="A2796" s="1002" t="s">
        <v>2935</v>
      </c>
      <c r="B2796" s="998" t="s">
        <v>63</v>
      </c>
      <c r="C2796" s="998" t="s">
        <v>2936</v>
      </c>
      <c r="D2796" s="241">
        <v>5</v>
      </c>
      <c r="F2796" s="237"/>
    </row>
    <row r="2797" spans="1:6" ht="18" customHeight="1">
      <c r="A2797" s="1002" t="s">
        <v>2937</v>
      </c>
      <c r="B2797" s="998" t="s">
        <v>63</v>
      </c>
      <c r="C2797" s="998" t="s">
        <v>2938</v>
      </c>
      <c r="D2797" s="241">
        <v>5</v>
      </c>
      <c r="F2797" s="237"/>
    </row>
    <row r="2798" spans="1:6" ht="18" customHeight="1">
      <c r="A2798" s="1002" t="s">
        <v>2939</v>
      </c>
      <c r="B2798" s="998" t="s">
        <v>63</v>
      </c>
      <c r="C2798" s="998" t="s">
        <v>2940</v>
      </c>
      <c r="D2798" s="241">
        <v>5</v>
      </c>
      <c r="F2798" s="237"/>
    </row>
    <row r="2799" spans="1:6" ht="18" customHeight="1">
      <c r="A2799" s="1002" t="s">
        <v>2941</v>
      </c>
      <c r="B2799" s="998" t="s">
        <v>63</v>
      </c>
      <c r="C2799" s="998" t="s">
        <v>2942</v>
      </c>
      <c r="D2799" s="241">
        <v>5</v>
      </c>
      <c r="F2799" s="237"/>
    </row>
    <row r="2800" spans="1:6" ht="18" customHeight="1">
      <c r="A2800" s="1002" t="s">
        <v>2943</v>
      </c>
      <c r="B2800" s="998" t="s">
        <v>63</v>
      </c>
      <c r="C2800" s="998" t="s">
        <v>2944</v>
      </c>
      <c r="D2800" s="241">
        <v>5</v>
      </c>
      <c r="F2800" s="237"/>
    </row>
    <row r="2801" spans="1:6" ht="18" customHeight="1">
      <c r="A2801" s="1002" t="s">
        <v>5563</v>
      </c>
      <c r="B2801" s="998" t="s">
        <v>63</v>
      </c>
      <c r="C2801" s="998" t="s">
        <v>7013</v>
      </c>
      <c r="D2801" s="241">
        <v>7</v>
      </c>
      <c r="F2801" s="237"/>
    </row>
    <row r="2802" spans="1:6" ht="18" customHeight="1">
      <c r="A2802" s="1002" t="s">
        <v>5564</v>
      </c>
      <c r="B2802" s="998" t="s">
        <v>63</v>
      </c>
      <c r="C2802" s="998" t="s">
        <v>5565</v>
      </c>
      <c r="D2802" s="241">
        <v>7</v>
      </c>
      <c r="F2802" s="237"/>
    </row>
    <row r="2803" spans="1:6" ht="18" customHeight="1">
      <c r="A2803" s="1002" t="s">
        <v>5566</v>
      </c>
      <c r="B2803" s="998" t="s">
        <v>63</v>
      </c>
      <c r="C2803" s="998" t="s">
        <v>5567</v>
      </c>
      <c r="D2803" s="241">
        <v>7</v>
      </c>
      <c r="F2803" s="237"/>
    </row>
    <row r="2804" spans="1:6" ht="18" customHeight="1">
      <c r="A2804" s="1002" t="s">
        <v>5568</v>
      </c>
      <c r="B2804" s="998" t="s">
        <v>63</v>
      </c>
      <c r="C2804" s="998" t="s">
        <v>5569</v>
      </c>
      <c r="D2804" s="241">
        <v>7</v>
      </c>
      <c r="F2804" s="237"/>
    </row>
    <row r="2805" spans="1:6" ht="18" customHeight="1">
      <c r="A2805" s="1002" t="s">
        <v>5570</v>
      </c>
      <c r="B2805" s="998" t="s">
        <v>63</v>
      </c>
      <c r="C2805" s="998" t="s">
        <v>7014</v>
      </c>
      <c r="D2805" s="241">
        <v>7</v>
      </c>
      <c r="F2805" s="237"/>
    </row>
    <row r="2806" spans="1:6" ht="18" customHeight="1">
      <c r="A2806" s="1002" t="s">
        <v>5571</v>
      </c>
      <c r="B2806" s="998" t="s">
        <v>63</v>
      </c>
      <c r="C2806" s="998" t="s">
        <v>5572</v>
      </c>
      <c r="D2806" s="241">
        <v>7</v>
      </c>
      <c r="F2806" s="237"/>
    </row>
    <row r="2807" spans="1:6" ht="18" customHeight="1">
      <c r="A2807" s="1006" t="s">
        <v>5573</v>
      </c>
      <c r="B2807" s="998" t="s">
        <v>63</v>
      </c>
      <c r="C2807" s="972" t="s">
        <v>5574</v>
      </c>
      <c r="D2807" s="976">
        <v>6</v>
      </c>
      <c r="F2807" s="237"/>
    </row>
    <row r="2808" spans="1:6" ht="18" customHeight="1">
      <c r="A2808" s="1006" t="s">
        <v>5575</v>
      </c>
      <c r="B2808" s="998" t="s">
        <v>63</v>
      </c>
      <c r="C2808" s="972" t="s">
        <v>5576</v>
      </c>
      <c r="D2808" s="976">
        <v>7</v>
      </c>
      <c r="F2808" s="237"/>
    </row>
    <row r="2809" spans="1:6" ht="18" customHeight="1">
      <c r="A2809" s="1006" t="s">
        <v>5577</v>
      </c>
      <c r="B2809" s="998" t="s">
        <v>63</v>
      </c>
      <c r="C2809" s="972" t="s">
        <v>5578</v>
      </c>
      <c r="D2809" s="976">
        <v>7</v>
      </c>
      <c r="F2809" s="237"/>
    </row>
    <row r="2810" spans="1:6" ht="18" customHeight="1">
      <c r="A2810" s="1006" t="s">
        <v>5579</v>
      </c>
      <c r="B2810" s="998" t="s">
        <v>63</v>
      </c>
      <c r="C2810" s="972" t="s">
        <v>5580</v>
      </c>
      <c r="D2810" s="976">
        <v>7</v>
      </c>
      <c r="F2810" s="237"/>
    </row>
    <row r="2811" spans="1:6" ht="18" customHeight="1">
      <c r="A2811" s="1006" t="s">
        <v>5581</v>
      </c>
      <c r="B2811" s="998" t="s">
        <v>63</v>
      </c>
      <c r="C2811" s="972" t="s">
        <v>5582</v>
      </c>
      <c r="D2811" s="976">
        <v>7</v>
      </c>
      <c r="F2811" s="237"/>
    </row>
    <row r="2812" spans="1:6" ht="18" customHeight="1">
      <c r="A2812" s="1006" t="s">
        <v>5583</v>
      </c>
      <c r="B2812" s="998" t="s">
        <v>63</v>
      </c>
      <c r="C2812" s="972" t="s">
        <v>5584</v>
      </c>
      <c r="D2812" s="976">
        <v>7</v>
      </c>
      <c r="F2812" s="237"/>
    </row>
    <row r="2813" spans="1:6" ht="18" customHeight="1">
      <c r="A2813" s="1006" t="s">
        <v>5585</v>
      </c>
      <c r="B2813" s="998" t="s">
        <v>63</v>
      </c>
      <c r="C2813" s="972" t="s">
        <v>5586</v>
      </c>
      <c r="D2813" s="976">
        <v>7</v>
      </c>
      <c r="F2813" s="237"/>
    </row>
    <row r="2814" spans="1:6" ht="18" customHeight="1">
      <c r="A2814" s="1006" t="s">
        <v>5587</v>
      </c>
      <c r="B2814" s="998" t="s">
        <v>63</v>
      </c>
      <c r="C2814" s="972" t="s">
        <v>5588</v>
      </c>
      <c r="D2814" s="976">
        <v>7</v>
      </c>
      <c r="F2814" s="237"/>
    </row>
    <row r="2815" spans="1:6" ht="18" customHeight="1">
      <c r="A2815" s="1006" t="s">
        <v>5589</v>
      </c>
      <c r="B2815" s="998" t="s">
        <v>63</v>
      </c>
      <c r="C2815" s="972" t="s">
        <v>5590</v>
      </c>
      <c r="D2815" s="976">
        <v>7</v>
      </c>
      <c r="F2815" s="237"/>
    </row>
    <row r="2816" spans="1:6" ht="18" customHeight="1">
      <c r="A2816" s="1006" t="s">
        <v>5591</v>
      </c>
      <c r="B2816" s="998" t="s">
        <v>63</v>
      </c>
      <c r="C2816" s="972" t="s">
        <v>5592</v>
      </c>
      <c r="D2816" s="976">
        <v>7</v>
      </c>
      <c r="F2816" s="237"/>
    </row>
    <row r="2817" spans="1:6" ht="18" customHeight="1">
      <c r="A2817" s="1006" t="s">
        <v>5593</v>
      </c>
      <c r="B2817" s="998" t="s">
        <v>63</v>
      </c>
      <c r="C2817" s="972" t="s">
        <v>5594</v>
      </c>
      <c r="D2817" s="976">
        <v>7</v>
      </c>
      <c r="F2817" s="237"/>
    </row>
    <row r="2818" spans="1:6" ht="18" customHeight="1">
      <c r="A2818" s="1006" t="s">
        <v>5595</v>
      </c>
      <c r="B2818" s="998" t="s">
        <v>63</v>
      </c>
      <c r="C2818" s="972" t="s">
        <v>5596</v>
      </c>
      <c r="D2818" s="976">
        <v>7</v>
      </c>
      <c r="F2818" s="237"/>
    </row>
    <row r="2819" spans="1:6" ht="18" customHeight="1">
      <c r="A2819" s="1006" t="s">
        <v>5597</v>
      </c>
      <c r="B2819" s="998" t="s">
        <v>63</v>
      </c>
      <c r="C2819" s="972" t="s">
        <v>5598</v>
      </c>
      <c r="D2819" s="976">
        <v>7</v>
      </c>
      <c r="F2819" s="237"/>
    </row>
    <row r="2820" spans="1:6" ht="18" customHeight="1">
      <c r="A2820" s="1006" t="s">
        <v>5599</v>
      </c>
      <c r="B2820" s="998" t="s">
        <v>63</v>
      </c>
      <c r="C2820" s="972" t="s">
        <v>7015</v>
      </c>
      <c r="D2820" s="976">
        <v>7</v>
      </c>
      <c r="F2820" s="237"/>
    </row>
    <row r="2821" spans="1:6" ht="18" customHeight="1">
      <c r="A2821" s="1006" t="s">
        <v>5600</v>
      </c>
      <c r="B2821" s="998" t="s">
        <v>63</v>
      </c>
      <c r="C2821" s="972" t="s">
        <v>5601</v>
      </c>
      <c r="D2821" s="976">
        <v>7</v>
      </c>
      <c r="F2821" s="237"/>
    </row>
    <row r="2822" spans="1:6" ht="18" customHeight="1">
      <c r="A2822" s="1006" t="s">
        <v>5602</v>
      </c>
      <c r="B2822" s="998" t="s">
        <v>63</v>
      </c>
      <c r="C2822" s="972" t="s">
        <v>5603</v>
      </c>
      <c r="D2822" s="976">
        <v>7</v>
      </c>
      <c r="F2822" s="237"/>
    </row>
    <row r="2823" spans="1:6" ht="18" customHeight="1">
      <c r="A2823" s="1006" t="s">
        <v>5604</v>
      </c>
      <c r="B2823" s="998" t="s">
        <v>63</v>
      </c>
      <c r="C2823" s="972" t="s">
        <v>5605</v>
      </c>
      <c r="D2823" s="976">
        <v>7</v>
      </c>
      <c r="F2823" s="237"/>
    </row>
    <row r="2824" spans="1:6" ht="18" customHeight="1">
      <c r="A2824" s="1006" t="s">
        <v>5606</v>
      </c>
      <c r="B2824" s="998" t="s">
        <v>63</v>
      </c>
      <c r="C2824" s="972" t="s">
        <v>5607</v>
      </c>
      <c r="D2824" s="976">
        <v>7</v>
      </c>
      <c r="F2824" s="237"/>
    </row>
    <row r="2825" spans="1:6" ht="18" customHeight="1">
      <c r="A2825" s="1006" t="s">
        <v>5608</v>
      </c>
      <c r="B2825" s="998" t="s">
        <v>63</v>
      </c>
      <c r="C2825" s="972" t="s">
        <v>7016</v>
      </c>
      <c r="D2825" s="976">
        <v>6</v>
      </c>
      <c r="F2825" s="237"/>
    </row>
    <row r="2826" spans="1:6" ht="18" customHeight="1">
      <c r="A2826" s="1006" t="s">
        <v>6460</v>
      </c>
      <c r="B2826" s="998" t="s">
        <v>63</v>
      </c>
      <c r="C2826" s="972" t="s">
        <v>7017</v>
      </c>
      <c r="D2826" s="976">
        <v>7</v>
      </c>
      <c r="F2826" s="237"/>
    </row>
    <row r="2827" spans="1:6" ht="18" customHeight="1">
      <c r="A2827" s="1006" t="s">
        <v>5609</v>
      </c>
      <c r="B2827" s="998" t="s">
        <v>63</v>
      </c>
      <c r="C2827" s="972" t="s">
        <v>5610</v>
      </c>
      <c r="D2827" s="976">
        <v>7</v>
      </c>
      <c r="F2827" s="237"/>
    </row>
    <row r="2828" spans="1:6" ht="18" customHeight="1">
      <c r="A2828" s="1006" t="s">
        <v>6461</v>
      </c>
      <c r="B2828" s="998" t="s">
        <v>63</v>
      </c>
      <c r="C2828" s="972" t="s">
        <v>7018</v>
      </c>
      <c r="D2828" s="976">
        <v>7</v>
      </c>
      <c r="F2828" s="237"/>
    </row>
    <row r="2829" spans="1:6" ht="18" customHeight="1">
      <c r="A2829" s="1006" t="s">
        <v>6462</v>
      </c>
      <c r="B2829" s="998" t="s">
        <v>63</v>
      </c>
      <c r="C2829" s="972" t="s">
        <v>7019</v>
      </c>
      <c r="D2829" s="976">
        <v>7</v>
      </c>
      <c r="F2829" s="237"/>
    </row>
    <row r="2830" spans="1:6" ht="18" customHeight="1">
      <c r="A2830" s="1006" t="s">
        <v>6666</v>
      </c>
      <c r="B2830" s="998" t="s">
        <v>63</v>
      </c>
      <c r="C2830" s="972" t="s">
        <v>7020</v>
      </c>
      <c r="D2830" s="976">
        <v>7</v>
      </c>
      <c r="F2830" s="237"/>
    </row>
    <row r="2831" spans="1:6" ht="18" customHeight="1">
      <c r="A2831" s="1006" t="s">
        <v>5611</v>
      </c>
      <c r="B2831" s="998" t="s">
        <v>64</v>
      </c>
      <c r="C2831" s="972" t="s">
        <v>7084</v>
      </c>
      <c r="D2831" s="976">
        <v>1</v>
      </c>
      <c r="F2831" s="237"/>
    </row>
    <row r="2832" spans="1:6" ht="18" customHeight="1">
      <c r="A2832" s="1006" t="s">
        <v>2945</v>
      </c>
      <c r="B2832" s="998" t="s">
        <v>64</v>
      </c>
      <c r="C2832" s="972" t="s">
        <v>2946</v>
      </c>
      <c r="D2832" s="976">
        <v>2</v>
      </c>
      <c r="F2832" s="237"/>
    </row>
    <row r="2833" spans="1:6" ht="18" customHeight="1">
      <c r="A2833" s="1006" t="s">
        <v>2947</v>
      </c>
      <c r="B2833" s="998" t="s">
        <v>64</v>
      </c>
      <c r="C2833" s="972" t="s">
        <v>2948</v>
      </c>
      <c r="D2833" s="976">
        <v>2</v>
      </c>
      <c r="F2833" s="237"/>
    </row>
    <row r="2834" spans="1:6" ht="18" customHeight="1">
      <c r="A2834" s="1006" t="s">
        <v>2949</v>
      </c>
      <c r="B2834" s="998" t="s">
        <v>64</v>
      </c>
      <c r="C2834" s="972" t="s">
        <v>2950</v>
      </c>
      <c r="D2834" s="976">
        <v>3</v>
      </c>
      <c r="F2834" s="237"/>
    </row>
    <row r="2835" spans="1:6" ht="18" customHeight="1">
      <c r="A2835" s="1006" t="s">
        <v>2951</v>
      </c>
      <c r="B2835" s="998" t="s">
        <v>64</v>
      </c>
      <c r="C2835" s="972" t="s">
        <v>2952</v>
      </c>
      <c r="D2835" s="976">
        <v>3</v>
      </c>
      <c r="F2835" s="237"/>
    </row>
    <row r="2836" spans="1:6" ht="18" customHeight="1">
      <c r="A2836" s="1006" t="s">
        <v>2953</v>
      </c>
      <c r="B2836" s="998" t="s">
        <v>64</v>
      </c>
      <c r="C2836" s="972" t="s">
        <v>2954</v>
      </c>
      <c r="D2836" s="976">
        <v>3</v>
      </c>
      <c r="F2836" s="237"/>
    </row>
    <row r="2837" spans="1:6" ht="18" customHeight="1">
      <c r="A2837" s="1006" t="s">
        <v>2955</v>
      </c>
      <c r="B2837" s="998" t="s">
        <v>64</v>
      </c>
      <c r="C2837" s="972" t="s">
        <v>2956</v>
      </c>
      <c r="D2837" s="976">
        <v>3</v>
      </c>
      <c r="F2837" s="237"/>
    </row>
    <row r="2838" spans="1:6" ht="18" customHeight="1">
      <c r="A2838" s="1000" t="s">
        <v>2957</v>
      </c>
      <c r="B2838" s="978" t="s">
        <v>64</v>
      </c>
      <c r="C2838" s="978" t="s">
        <v>2958</v>
      </c>
      <c r="D2838" s="241">
        <v>3</v>
      </c>
      <c r="F2838" s="237"/>
    </row>
    <row r="2839" spans="1:6" ht="18" customHeight="1">
      <c r="A2839" s="1002" t="s">
        <v>2959</v>
      </c>
      <c r="B2839" s="998" t="s">
        <v>64</v>
      </c>
      <c r="C2839" s="998" t="s">
        <v>2960</v>
      </c>
      <c r="D2839" s="241">
        <v>3</v>
      </c>
      <c r="F2839" s="237"/>
    </row>
    <row r="2840" spans="1:6" ht="18" customHeight="1">
      <c r="A2840" s="1002" t="s">
        <v>2961</v>
      </c>
      <c r="B2840" s="998" t="s">
        <v>64</v>
      </c>
      <c r="C2840" s="998" t="s">
        <v>2962</v>
      </c>
      <c r="D2840" s="241">
        <v>3</v>
      </c>
      <c r="F2840" s="237"/>
    </row>
    <row r="2841" spans="1:6" ht="18" customHeight="1">
      <c r="A2841" s="1002" t="s">
        <v>2963</v>
      </c>
      <c r="B2841" s="998" t="s">
        <v>64</v>
      </c>
      <c r="C2841" s="998" t="s">
        <v>2964</v>
      </c>
      <c r="D2841" s="241">
        <v>3</v>
      </c>
      <c r="F2841" s="237"/>
    </row>
    <row r="2842" spans="1:6" ht="18" customHeight="1">
      <c r="A2842" s="1002" t="s">
        <v>2965</v>
      </c>
      <c r="B2842" s="998" t="s">
        <v>64</v>
      </c>
      <c r="C2842" s="998" t="s">
        <v>2966</v>
      </c>
      <c r="D2842" s="241">
        <v>3</v>
      </c>
      <c r="F2842" s="237"/>
    </row>
    <row r="2843" spans="1:6" ht="18" customHeight="1">
      <c r="A2843" s="1002" t="s">
        <v>2967</v>
      </c>
      <c r="B2843" s="998" t="s">
        <v>64</v>
      </c>
      <c r="C2843" s="998" t="s">
        <v>2968</v>
      </c>
      <c r="D2843" s="241">
        <v>3</v>
      </c>
      <c r="F2843" s="237"/>
    </row>
    <row r="2844" spans="1:6" ht="18" customHeight="1">
      <c r="A2844" s="1002" t="s">
        <v>2969</v>
      </c>
      <c r="B2844" s="998" t="s">
        <v>64</v>
      </c>
      <c r="C2844" s="998" t="s">
        <v>2970</v>
      </c>
      <c r="D2844" s="241">
        <v>3</v>
      </c>
      <c r="F2844" s="237"/>
    </row>
    <row r="2845" spans="1:6" ht="18" customHeight="1">
      <c r="A2845" s="1002" t="s">
        <v>2971</v>
      </c>
      <c r="B2845" s="998" t="s">
        <v>64</v>
      </c>
      <c r="C2845" s="998" t="s">
        <v>2972</v>
      </c>
      <c r="D2845" s="241">
        <v>3</v>
      </c>
      <c r="F2845" s="237"/>
    </row>
    <row r="2846" spans="1:6" ht="18" customHeight="1">
      <c r="A2846" s="1002" t="s">
        <v>2973</v>
      </c>
      <c r="B2846" s="998" t="s">
        <v>64</v>
      </c>
      <c r="C2846" s="998" t="s">
        <v>2974</v>
      </c>
      <c r="D2846" s="241">
        <v>3</v>
      </c>
      <c r="F2846" s="237"/>
    </row>
    <row r="2847" spans="1:6" ht="18" customHeight="1">
      <c r="A2847" s="1002" t="s">
        <v>2975</v>
      </c>
      <c r="B2847" s="998" t="s">
        <v>64</v>
      </c>
      <c r="C2847" s="998" t="s">
        <v>2976</v>
      </c>
      <c r="D2847" s="241">
        <v>3</v>
      </c>
      <c r="F2847" s="237"/>
    </row>
    <row r="2848" spans="1:6" ht="18" customHeight="1">
      <c r="A2848" s="1002" t="s">
        <v>2977</v>
      </c>
      <c r="B2848" s="998" t="s">
        <v>64</v>
      </c>
      <c r="C2848" s="998" t="s">
        <v>2978</v>
      </c>
      <c r="D2848" s="241">
        <v>3</v>
      </c>
      <c r="F2848" s="237"/>
    </row>
    <row r="2849" spans="1:6" ht="18" customHeight="1">
      <c r="A2849" s="1002" t="s">
        <v>2979</v>
      </c>
      <c r="B2849" s="998" t="s">
        <v>64</v>
      </c>
      <c r="C2849" s="998" t="s">
        <v>2980</v>
      </c>
      <c r="D2849" s="241">
        <v>3</v>
      </c>
      <c r="F2849" s="237"/>
    </row>
    <row r="2850" spans="1:6" ht="18" customHeight="1">
      <c r="A2850" s="1002" t="s">
        <v>2981</v>
      </c>
      <c r="B2850" s="998" t="s">
        <v>64</v>
      </c>
      <c r="C2850" s="998" t="s">
        <v>2982</v>
      </c>
      <c r="D2850" s="241">
        <v>3</v>
      </c>
      <c r="F2850" s="237"/>
    </row>
    <row r="2851" spans="1:6" ht="18" customHeight="1">
      <c r="A2851" s="1002" t="s">
        <v>2983</v>
      </c>
      <c r="B2851" s="998" t="s">
        <v>64</v>
      </c>
      <c r="C2851" s="998" t="s">
        <v>2984</v>
      </c>
      <c r="D2851" s="241">
        <v>3</v>
      </c>
      <c r="F2851" s="237"/>
    </row>
    <row r="2852" spans="1:6" ht="18" customHeight="1">
      <c r="A2852" s="1002" t="s">
        <v>2985</v>
      </c>
      <c r="B2852" s="998" t="s">
        <v>64</v>
      </c>
      <c r="C2852" s="998" t="s">
        <v>2986</v>
      </c>
      <c r="D2852" s="241">
        <v>3</v>
      </c>
      <c r="F2852" s="237"/>
    </row>
    <row r="2853" spans="1:6" ht="18" customHeight="1">
      <c r="A2853" s="1002" t="s">
        <v>2987</v>
      </c>
      <c r="B2853" s="998" t="s">
        <v>64</v>
      </c>
      <c r="C2853" s="998" t="s">
        <v>2988</v>
      </c>
      <c r="D2853" s="241">
        <v>3</v>
      </c>
      <c r="F2853" s="237"/>
    </row>
    <row r="2854" spans="1:6" ht="18" customHeight="1">
      <c r="A2854" s="1002" t="s">
        <v>2989</v>
      </c>
      <c r="B2854" s="998" t="s">
        <v>64</v>
      </c>
      <c r="C2854" s="998" t="s">
        <v>2990</v>
      </c>
      <c r="D2854" s="241">
        <v>3</v>
      </c>
      <c r="F2854" s="237"/>
    </row>
    <row r="2855" spans="1:6" ht="18" customHeight="1">
      <c r="A2855" s="1002" t="s">
        <v>2991</v>
      </c>
      <c r="B2855" s="998" t="s">
        <v>64</v>
      </c>
      <c r="C2855" s="998" t="s">
        <v>2992</v>
      </c>
      <c r="D2855" s="241">
        <v>3</v>
      </c>
      <c r="F2855" s="237"/>
    </row>
    <row r="2856" spans="1:6" ht="18" customHeight="1">
      <c r="A2856" s="1002" t="s">
        <v>2993</v>
      </c>
      <c r="B2856" s="998" t="s">
        <v>64</v>
      </c>
      <c r="C2856" s="998" t="s">
        <v>2994</v>
      </c>
      <c r="D2856" s="241">
        <v>3</v>
      </c>
      <c r="F2856" s="237"/>
    </row>
    <row r="2857" spans="1:6" ht="18" customHeight="1">
      <c r="A2857" s="1002" t="s">
        <v>2995</v>
      </c>
      <c r="B2857" s="998" t="s">
        <v>64</v>
      </c>
      <c r="C2857" s="998" t="s">
        <v>2996</v>
      </c>
      <c r="D2857" s="241">
        <v>3</v>
      </c>
      <c r="F2857" s="237"/>
    </row>
    <row r="2858" spans="1:6" ht="18" customHeight="1">
      <c r="A2858" s="1002" t="s">
        <v>2997</v>
      </c>
      <c r="B2858" s="998" t="s">
        <v>64</v>
      </c>
      <c r="C2858" s="998" t="s">
        <v>2998</v>
      </c>
      <c r="D2858" s="241">
        <v>3</v>
      </c>
      <c r="F2858" s="237"/>
    </row>
    <row r="2859" spans="1:6" ht="18" customHeight="1">
      <c r="A2859" s="1002" t="s">
        <v>6083</v>
      </c>
      <c r="B2859" s="998" t="s">
        <v>64</v>
      </c>
      <c r="C2859" s="998" t="s">
        <v>6521</v>
      </c>
      <c r="D2859" s="241">
        <v>3</v>
      </c>
      <c r="F2859" s="237"/>
    </row>
    <row r="2860" spans="1:6" ht="18" customHeight="1">
      <c r="A2860" s="1002" t="s">
        <v>6596</v>
      </c>
      <c r="B2860" s="998" t="s">
        <v>7093</v>
      </c>
      <c r="C2860" s="998" t="s">
        <v>7094</v>
      </c>
      <c r="D2860" s="241">
        <v>3</v>
      </c>
      <c r="F2860" s="237"/>
    </row>
    <row r="2861" spans="1:6" ht="18" customHeight="1">
      <c r="A2861" s="1002" t="s">
        <v>2999</v>
      </c>
      <c r="B2861" s="998" t="s">
        <v>64</v>
      </c>
      <c r="C2861" s="998" t="s">
        <v>3000</v>
      </c>
      <c r="D2861" s="241">
        <v>5</v>
      </c>
      <c r="F2861" s="237"/>
    </row>
    <row r="2862" spans="1:6" ht="18" customHeight="1">
      <c r="A2862" s="1002" t="s">
        <v>3001</v>
      </c>
      <c r="B2862" s="998" t="s">
        <v>64</v>
      </c>
      <c r="C2862" s="998" t="s">
        <v>3002</v>
      </c>
      <c r="D2862" s="241">
        <v>5</v>
      </c>
      <c r="F2862" s="237"/>
    </row>
    <row r="2863" spans="1:6" ht="18" customHeight="1">
      <c r="A2863" s="1002" t="s">
        <v>3003</v>
      </c>
      <c r="B2863" s="998" t="s">
        <v>64</v>
      </c>
      <c r="C2863" s="998" t="s">
        <v>3004</v>
      </c>
      <c r="D2863" s="241">
        <v>5</v>
      </c>
      <c r="F2863" s="237"/>
    </row>
    <row r="2864" spans="1:6" ht="18" customHeight="1">
      <c r="A2864" s="1002" t="s">
        <v>3005</v>
      </c>
      <c r="B2864" s="998" t="s">
        <v>64</v>
      </c>
      <c r="C2864" s="998" t="s">
        <v>3006</v>
      </c>
      <c r="D2864" s="241">
        <v>5</v>
      </c>
      <c r="F2864" s="237"/>
    </row>
    <row r="2865" spans="1:6" ht="18" customHeight="1">
      <c r="A2865" s="1002" t="s">
        <v>3007</v>
      </c>
      <c r="B2865" s="998" t="s">
        <v>64</v>
      </c>
      <c r="C2865" s="998" t="s">
        <v>3008</v>
      </c>
      <c r="D2865" s="241">
        <v>5</v>
      </c>
      <c r="F2865" s="237"/>
    </row>
    <row r="2866" spans="1:6" ht="18" customHeight="1">
      <c r="A2866" s="1002" t="s">
        <v>3009</v>
      </c>
      <c r="B2866" s="998" t="s">
        <v>64</v>
      </c>
      <c r="C2866" s="998" t="s">
        <v>3010</v>
      </c>
      <c r="D2866" s="241">
        <v>5</v>
      </c>
      <c r="F2866" s="237"/>
    </row>
    <row r="2867" spans="1:6" ht="18" customHeight="1">
      <c r="A2867" s="1002" t="s">
        <v>3011</v>
      </c>
      <c r="B2867" s="998" t="s">
        <v>64</v>
      </c>
      <c r="C2867" s="998" t="s">
        <v>3012</v>
      </c>
      <c r="D2867" s="241">
        <v>5</v>
      </c>
      <c r="F2867" s="237"/>
    </row>
    <row r="2868" spans="1:6" ht="18" customHeight="1">
      <c r="A2868" s="1002" t="s">
        <v>3013</v>
      </c>
      <c r="B2868" s="998" t="s">
        <v>64</v>
      </c>
      <c r="C2868" s="998" t="s">
        <v>3014</v>
      </c>
      <c r="D2868" s="241">
        <v>5</v>
      </c>
      <c r="F2868" s="237"/>
    </row>
    <row r="2869" spans="1:6" ht="18" customHeight="1">
      <c r="A2869" s="1002" t="s">
        <v>3015</v>
      </c>
      <c r="B2869" s="998" t="s">
        <v>64</v>
      </c>
      <c r="C2869" s="998" t="s">
        <v>3016</v>
      </c>
      <c r="D2869" s="241">
        <v>5</v>
      </c>
      <c r="F2869" s="237"/>
    </row>
    <row r="2870" spans="1:6" ht="18" customHeight="1">
      <c r="A2870" s="1002" t="s">
        <v>3017</v>
      </c>
      <c r="B2870" s="998" t="s">
        <v>64</v>
      </c>
      <c r="C2870" s="998" t="s">
        <v>3018</v>
      </c>
      <c r="D2870" s="241">
        <v>5</v>
      </c>
      <c r="F2870" s="237"/>
    </row>
    <row r="2871" spans="1:6" ht="18" customHeight="1">
      <c r="A2871" s="1002" t="s">
        <v>3019</v>
      </c>
      <c r="B2871" s="998" t="s">
        <v>64</v>
      </c>
      <c r="C2871" s="998" t="s">
        <v>3020</v>
      </c>
      <c r="D2871" s="241">
        <v>5</v>
      </c>
      <c r="F2871" s="237"/>
    </row>
    <row r="2872" spans="1:6" ht="18" customHeight="1">
      <c r="A2872" s="1002" t="s">
        <v>3021</v>
      </c>
      <c r="B2872" s="998" t="s">
        <v>64</v>
      </c>
      <c r="C2872" s="998" t="s">
        <v>3022</v>
      </c>
      <c r="D2872" s="241">
        <v>5</v>
      </c>
      <c r="F2872" s="237"/>
    </row>
    <row r="2873" spans="1:6" ht="18" customHeight="1">
      <c r="A2873" s="1002" t="s">
        <v>3023</v>
      </c>
      <c r="B2873" s="998" t="s">
        <v>64</v>
      </c>
      <c r="C2873" s="998" t="s">
        <v>3024</v>
      </c>
      <c r="D2873" s="241">
        <v>5</v>
      </c>
      <c r="F2873" s="237"/>
    </row>
    <row r="2874" spans="1:6" ht="18" customHeight="1">
      <c r="A2874" s="1002" t="s">
        <v>3025</v>
      </c>
      <c r="B2874" s="998" t="s">
        <v>64</v>
      </c>
      <c r="C2874" s="998" t="s">
        <v>3026</v>
      </c>
      <c r="D2874" s="241">
        <v>5</v>
      </c>
      <c r="F2874" s="237"/>
    </row>
    <row r="2875" spans="1:6" ht="18" customHeight="1">
      <c r="A2875" s="1002" t="s">
        <v>3027</v>
      </c>
      <c r="B2875" s="998" t="s">
        <v>64</v>
      </c>
      <c r="C2875" s="998" t="s">
        <v>3028</v>
      </c>
      <c r="D2875" s="241">
        <v>5</v>
      </c>
      <c r="F2875" s="237"/>
    </row>
    <row r="2876" spans="1:6" ht="18" customHeight="1">
      <c r="A2876" s="1002" t="s">
        <v>3029</v>
      </c>
      <c r="B2876" s="998" t="s">
        <v>64</v>
      </c>
      <c r="C2876" s="998" t="s">
        <v>3030</v>
      </c>
      <c r="D2876" s="241">
        <v>5</v>
      </c>
      <c r="F2876" s="237"/>
    </row>
    <row r="2877" spans="1:6" ht="18" customHeight="1">
      <c r="A2877" s="1002" t="s">
        <v>3031</v>
      </c>
      <c r="B2877" s="998" t="s">
        <v>64</v>
      </c>
      <c r="C2877" s="998" t="s">
        <v>3032</v>
      </c>
      <c r="D2877" s="241">
        <v>5</v>
      </c>
      <c r="F2877" s="237"/>
    </row>
    <row r="2878" spans="1:6" ht="18" customHeight="1">
      <c r="A2878" s="1002" t="s">
        <v>3033</v>
      </c>
      <c r="B2878" s="998" t="s">
        <v>64</v>
      </c>
      <c r="C2878" s="998" t="s">
        <v>3034</v>
      </c>
      <c r="D2878" s="241">
        <v>5</v>
      </c>
      <c r="F2878" s="237"/>
    </row>
    <row r="2879" spans="1:6" ht="18" customHeight="1">
      <c r="A2879" s="1002" t="s">
        <v>3035</v>
      </c>
      <c r="B2879" s="998" t="s">
        <v>64</v>
      </c>
      <c r="C2879" s="998" t="s">
        <v>2518</v>
      </c>
      <c r="D2879" s="241">
        <v>5</v>
      </c>
      <c r="F2879" s="237"/>
    </row>
    <row r="2880" spans="1:6" ht="18" customHeight="1">
      <c r="A2880" s="1002" t="s">
        <v>3036</v>
      </c>
      <c r="B2880" s="998" t="s">
        <v>64</v>
      </c>
      <c r="C2880" s="998" t="s">
        <v>3037</v>
      </c>
      <c r="D2880" s="241">
        <v>5</v>
      </c>
      <c r="F2880" s="237"/>
    </row>
    <row r="2881" spans="1:6" ht="18" customHeight="1">
      <c r="A2881" s="1002" t="s">
        <v>3038</v>
      </c>
      <c r="B2881" s="998" t="s">
        <v>64</v>
      </c>
      <c r="C2881" s="998" t="s">
        <v>3039</v>
      </c>
      <c r="D2881" s="241">
        <v>5</v>
      </c>
      <c r="F2881" s="237"/>
    </row>
    <row r="2882" spans="1:6" ht="18" customHeight="1">
      <c r="A2882" s="1002" t="s">
        <v>3040</v>
      </c>
      <c r="B2882" s="998" t="s">
        <v>64</v>
      </c>
      <c r="C2882" s="998" t="s">
        <v>3041</v>
      </c>
      <c r="D2882" s="241">
        <v>5</v>
      </c>
      <c r="F2882" s="237"/>
    </row>
    <row r="2883" spans="1:6" ht="18" customHeight="1">
      <c r="A2883" s="1002" t="s">
        <v>3042</v>
      </c>
      <c r="B2883" s="998" t="s">
        <v>64</v>
      </c>
      <c r="C2883" s="998" t="s">
        <v>606</v>
      </c>
      <c r="D2883" s="241">
        <v>5</v>
      </c>
      <c r="F2883" s="237"/>
    </row>
    <row r="2884" spans="1:6" ht="18" customHeight="1">
      <c r="A2884" s="1002" t="s">
        <v>3043</v>
      </c>
      <c r="B2884" s="998" t="s">
        <v>64</v>
      </c>
      <c r="C2884" s="998" t="s">
        <v>3044</v>
      </c>
      <c r="D2884" s="241">
        <v>5</v>
      </c>
      <c r="F2884" s="237"/>
    </row>
    <row r="2885" spans="1:6" ht="18" customHeight="1">
      <c r="A2885" s="1002" t="s">
        <v>3045</v>
      </c>
      <c r="B2885" s="998" t="s">
        <v>64</v>
      </c>
      <c r="C2885" s="998" t="s">
        <v>3046</v>
      </c>
      <c r="D2885" s="241">
        <v>5</v>
      </c>
      <c r="F2885" s="237"/>
    </row>
    <row r="2886" spans="1:6" ht="18" customHeight="1">
      <c r="A2886" s="1002" t="s">
        <v>3047</v>
      </c>
      <c r="B2886" s="998" t="s">
        <v>64</v>
      </c>
      <c r="C2886" s="998" t="s">
        <v>3048</v>
      </c>
      <c r="D2886" s="241">
        <v>5</v>
      </c>
      <c r="F2886" s="237"/>
    </row>
    <row r="2887" spans="1:6" ht="18" customHeight="1">
      <c r="A2887" s="1002" t="s">
        <v>3049</v>
      </c>
      <c r="B2887" s="998" t="s">
        <v>64</v>
      </c>
      <c r="C2887" s="998" t="s">
        <v>3050</v>
      </c>
      <c r="D2887" s="241">
        <v>5</v>
      </c>
      <c r="F2887" s="237"/>
    </row>
    <row r="2888" spans="1:6" ht="18" customHeight="1">
      <c r="A2888" s="1002" t="s">
        <v>3051</v>
      </c>
      <c r="B2888" s="998" t="s">
        <v>64</v>
      </c>
      <c r="C2888" s="998" t="s">
        <v>3052</v>
      </c>
      <c r="D2888" s="241">
        <v>5</v>
      </c>
      <c r="F2888" s="237"/>
    </row>
    <row r="2889" spans="1:6" ht="18" customHeight="1">
      <c r="A2889" s="1002" t="s">
        <v>3053</v>
      </c>
      <c r="B2889" s="998" t="s">
        <v>64</v>
      </c>
      <c r="C2889" s="998" t="s">
        <v>3054</v>
      </c>
      <c r="D2889" s="241">
        <v>5</v>
      </c>
      <c r="F2889" s="237"/>
    </row>
    <row r="2890" spans="1:6" ht="18" customHeight="1">
      <c r="A2890" s="1002" t="s">
        <v>3055</v>
      </c>
      <c r="B2890" s="998" t="s">
        <v>64</v>
      </c>
      <c r="C2890" s="998" t="s">
        <v>3056</v>
      </c>
      <c r="D2890" s="241">
        <v>5</v>
      </c>
      <c r="F2890" s="237"/>
    </row>
    <row r="2891" spans="1:6" ht="18" customHeight="1">
      <c r="A2891" s="1002" t="s">
        <v>3057</v>
      </c>
      <c r="B2891" s="998" t="s">
        <v>64</v>
      </c>
      <c r="C2891" s="998" t="s">
        <v>3058</v>
      </c>
      <c r="D2891" s="241">
        <v>5</v>
      </c>
      <c r="F2891" s="237"/>
    </row>
    <row r="2892" spans="1:6" ht="18" customHeight="1">
      <c r="A2892" s="1002" t="s">
        <v>5612</v>
      </c>
      <c r="B2892" s="998" t="s">
        <v>64</v>
      </c>
      <c r="C2892" s="998" t="s">
        <v>7022</v>
      </c>
      <c r="D2892" s="241">
        <v>7</v>
      </c>
      <c r="F2892" s="237"/>
    </row>
    <row r="2893" spans="1:6" ht="18" customHeight="1">
      <c r="A2893" s="1002" t="s">
        <v>5613</v>
      </c>
      <c r="B2893" s="998" t="s">
        <v>64</v>
      </c>
      <c r="C2893" s="998" t="s">
        <v>5614</v>
      </c>
      <c r="D2893" s="241">
        <v>7</v>
      </c>
      <c r="F2893" s="237"/>
    </row>
    <row r="2894" spans="1:6" ht="18" customHeight="1">
      <c r="A2894" s="1002" t="s">
        <v>5615</v>
      </c>
      <c r="B2894" s="998" t="s">
        <v>64</v>
      </c>
      <c r="C2894" s="998" t="s">
        <v>7023</v>
      </c>
      <c r="D2894" s="241">
        <v>7</v>
      </c>
      <c r="F2894" s="237"/>
    </row>
    <row r="2895" spans="1:6" ht="18" customHeight="1">
      <c r="A2895" s="1002" t="s">
        <v>5616</v>
      </c>
      <c r="B2895" s="998" t="s">
        <v>64</v>
      </c>
      <c r="C2895" s="998" t="s">
        <v>5617</v>
      </c>
      <c r="D2895" s="241">
        <v>7</v>
      </c>
      <c r="F2895" s="237"/>
    </row>
    <row r="2896" spans="1:6" ht="18" customHeight="1">
      <c r="A2896" s="1002" t="s">
        <v>5618</v>
      </c>
      <c r="B2896" s="998" t="s">
        <v>64</v>
      </c>
      <c r="C2896" s="998" t="s">
        <v>5619</v>
      </c>
      <c r="D2896" s="241">
        <v>7</v>
      </c>
      <c r="F2896" s="237"/>
    </row>
    <row r="2897" spans="1:6" ht="18" customHeight="1">
      <c r="A2897" s="1002" t="s">
        <v>5620</v>
      </c>
      <c r="B2897" s="998" t="s">
        <v>64</v>
      </c>
      <c r="C2897" s="998" t="s">
        <v>5621</v>
      </c>
      <c r="D2897" s="241">
        <v>7</v>
      </c>
      <c r="F2897" s="237"/>
    </row>
    <row r="2898" spans="1:6" ht="18" customHeight="1">
      <c r="A2898" s="1002" t="s">
        <v>5622</v>
      </c>
      <c r="B2898" s="998" t="s">
        <v>64</v>
      </c>
      <c r="C2898" s="998" t="s">
        <v>5623</v>
      </c>
      <c r="D2898" s="241">
        <v>7</v>
      </c>
      <c r="F2898" s="237"/>
    </row>
    <row r="2899" spans="1:6" ht="18" customHeight="1">
      <c r="A2899" s="1006" t="s">
        <v>5624</v>
      </c>
      <c r="B2899" s="998" t="s">
        <v>64</v>
      </c>
      <c r="C2899" s="972" t="s">
        <v>5625</v>
      </c>
      <c r="D2899" s="976">
        <v>7</v>
      </c>
      <c r="F2899" s="237"/>
    </row>
    <row r="2900" spans="1:6" ht="18" customHeight="1">
      <c r="A2900" s="1006" t="s">
        <v>5626</v>
      </c>
      <c r="B2900" s="998" t="s">
        <v>64</v>
      </c>
      <c r="C2900" s="972" t="s">
        <v>7024</v>
      </c>
      <c r="D2900" s="976">
        <v>7</v>
      </c>
      <c r="F2900" s="237"/>
    </row>
    <row r="2901" spans="1:6" ht="18" customHeight="1">
      <c r="A2901" s="1006" t="s">
        <v>5627</v>
      </c>
      <c r="B2901" s="998" t="s">
        <v>64</v>
      </c>
      <c r="C2901" s="972" t="s">
        <v>7025</v>
      </c>
      <c r="D2901" s="976">
        <v>7</v>
      </c>
      <c r="F2901" s="237"/>
    </row>
    <row r="2902" spans="1:6" ht="18" customHeight="1">
      <c r="A2902" s="1006" t="s">
        <v>5628</v>
      </c>
      <c r="B2902" s="998" t="s">
        <v>64</v>
      </c>
      <c r="C2902" s="972" t="s">
        <v>7026</v>
      </c>
      <c r="D2902" s="976">
        <v>7</v>
      </c>
      <c r="F2902" s="237"/>
    </row>
    <row r="2903" spans="1:6" ht="18" customHeight="1">
      <c r="A2903" s="1006" t="s">
        <v>5629</v>
      </c>
      <c r="B2903" s="998" t="s">
        <v>64</v>
      </c>
      <c r="C2903" s="972" t="s">
        <v>5630</v>
      </c>
      <c r="D2903" s="976">
        <v>7</v>
      </c>
      <c r="F2903" s="237"/>
    </row>
    <row r="2904" spans="1:6" ht="18" customHeight="1">
      <c r="A2904" s="1006" t="s">
        <v>5631</v>
      </c>
      <c r="B2904" s="998" t="s">
        <v>64</v>
      </c>
      <c r="C2904" s="972" t="s">
        <v>7027</v>
      </c>
      <c r="D2904" s="976">
        <v>7</v>
      </c>
      <c r="F2904" s="237"/>
    </row>
    <row r="2905" spans="1:6" ht="18" customHeight="1">
      <c r="A2905" s="1006" t="s">
        <v>5632</v>
      </c>
      <c r="B2905" s="998" t="s">
        <v>64</v>
      </c>
      <c r="C2905" s="972" t="s">
        <v>7028</v>
      </c>
      <c r="D2905" s="976">
        <v>7</v>
      </c>
      <c r="F2905" s="237"/>
    </row>
    <row r="2906" spans="1:6" ht="18" customHeight="1">
      <c r="A2906" s="1006" t="s">
        <v>5633</v>
      </c>
      <c r="B2906" s="998" t="s">
        <v>64</v>
      </c>
      <c r="C2906" s="972" t="s">
        <v>5634</v>
      </c>
      <c r="D2906" s="976">
        <v>7</v>
      </c>
      <c r="F2906" s="237"/>
    </row>
    <row r="2907" spans="1:6" ht="18" customHeight="1">
      <c r="A2907" s="1006" t="s">
        <v>5635</v>
      </c>
      <c r="B2907" s="998" t="s">
        <v>64</v>
      </c>
      <c r="C2907" s="972" t="s">
        <v>5636</v>
      </c>
      <c r="D2907" s="976">
        <v>7</v>
      </c>
      <c r="F2907" s="237"/>
    </row>
    <row r="2908" spans="1:6" ht="18" customHeight="1">
      <c r="A2908" s="1006" t="s">
        <v>5637</v>
      </c>
      <c r="B2908" s="998" t="s">
        <v>64</v>
      </c>
      <c r="C2908" s="972" t="s">
        <v>7029</v>
      </c>
      <c r="D2908" s="976">
        <v>7</v>
      </c>
      <c r="F2908" s="237"/>
    </row>
    <row r="2909" spans="1:6" ht="18" customHeight="1">
      <c r="A2909" s="1006" t="s">
        <v>5638</v>
      </c>
      <c r="B2909" s="998" t="s">
        <v>64</v>
      </c>
      <c r="C2909" s="972" t="s">
        <v>6463</v>
      </c>
      <c r="D2909" s="976">
        <v>7</v>
      </c>
      <c r="F2909" s="237"/>
    </row>
    <row r="2910" spans="1:6" ht="18" customHeight="1">
      <c r="A2910" s="1006" t="s">
        <v>5639</v>
      </c>
      <c r="B2910" s="998" t="s">
        <v>64</v>
      </c>
      <c r="C2910" s="972" t="s">
        <v>5640</v>
      </c>
      <c r="D2910" s="976">
        <v>7</v>
      </c>
      <c r="F2910" s="237"/>
    </row>
    <row r="2911" spans="1:6" ht="18" customHeight="1">
      <c r="A2911" s="1006" t="s">
        <v>5641</v>
      </c>
      <c r="B2911" s="998" t="s">
        <v>64</v>
      </c>
      <c r="C2911" s="972" t="s">
        <v>5642</v>
      </c>
      <c r="D2911" s="976">
        <v>7</v>
      </c>
      <c r="F2911" s="237"/>
    </row>
    <row r="2912" spans="1:6" ht="18" customHeight="1">
      <c r="A2912" s="1006" t="s">
        <v>5643</v>
      </c>
      <c r="B2912" s="998" t="s">
        <v>64</v>
      </c>
      <c r="C2912" s="972" t="s">
        <v>5644</v>
      </c>
      <c r="D2912" s="976">
        <v>7</v>
      </c>
      <c r="F2912" s="237"/>
    </row>
    <row r="2913" spans="1:6" ht="18" customHeight="1">
      <c r="A2913" s="1006" t="s">
        <v>5645</v>
      </c>
      <c r="B2913" s="998" t="s">
        <v>64</v>
      </c>
      <c r="C2913" s="972" t="s">
        <v>5646</v>
      </c>
      <c r="D2913" s="976">
        <v>7</v>
      </c>
      <c r="F2913" s="237"/>
    </row>
    <row r="2914" spans="1:6" ht="18" customHeight="1">
      <c r="A2914" s="1006" t="s">
        <v>5647</v>
      </c>
      <c r="B2914" s="998" t="s">
        <v>64</v>
      </c>
      <c r="C2914" s="972" t="s">
        <v>5648</v>
      </c>
      <c r="D2914" s="976">
        <v>7</v>
      </c>
      <c r="F2914" s="237"/>
    </row>
    <row r="2915" spans="1:6" ht="18" customHeight="1">
      <c r="A2915" s="1006" t="s">
        <v>5649</v>
      </c>
      <c r="B2915" s="998" t="s">
        <v>64</v>
      </c>
      <c r="C2915" s="972" t="s">
        <v>5650</v>
      </c>
      <c r="D2915" s="976">
        <v>7</v>
      </c>
      <c r="F2915" s="237"/>
    </row>
    <row r="2916" spans="1:6" ht="18" customHeight="1">
      <c r="A2916" s="1006" t="s">
        <v>5651</v>
      </c>
      <c r="B2916" s="998" t="s">
        <v>64</v>
      </c>
      <c r="C2916" s="972" t="s">
        <v>7030</v>
      </c>
      <c r="D2916" s="976">
        <v>7</v>
      </c>
      <c r="F2916" s="237"/>
    </row>
    <row r="2917" spans="1:6" ht="18" customHeight="1">
      <c r="A2917" s="1006" t="s">
        <v>5652</v>
      </c>
      <c r="B2917" s="998" t="s">
        <v>64</v>
      </c>
      <c r="C2917" s="972" t="s">
        <v>5653</v>
      </c>
      <c r="D2917" s="976">
        <v>7</v>
      </c>
      <c r="F2917" s="237"/>
    </row>
    <row r="2918" spans="1:6" ht="18" customHeight="1">
      <c r="A2918" s="1006" t="s">
        <v>5654</v>
      </c>
      <c r="B2918" s="998" t="s">
        <v>64</v>
      </c>
      <c r="C2918" s="972" t="s">
        <v>5655</v>
      </c>
      <c r="D2918" s="976">
        <v>7</v>
      </c>
      <c r="F2918" s="237"/>
    </row>
    <row r="2919" spans="1:6" ht="18" customHeight="1">
      <c r="A2919" s="1006" t="s">
        <v>5656</v>
      </c>
      <c r="B2919" s="998" t="s">
        <v>64</v>
      </c>
      <c r="C2919" s="972" t="s">
        <v>5657</v>
      </c>
      <c r="D2919" s="976">
        <v>7</v>
      </c>
      <c r="F2919" s="237"/>
    </row>
    <row r="2920" spans="1:6" ht="18" customHeight="1">
      <c r="A2920" s="1006" t="s">
        <v>5658</v>
      </c>
      <c r="B2920" s="998" t="s">
        <v>64</v>
      </c>
      <c r="C2920" s="972" t="s">
        <v>5659</v>
      </c>
      <c r="D2920" s="976">
        <v>7</v>
      </c>
      <c r="F2920" s="237"/>
    </row>
    <row r="2921" spans="1:6" ht="18" customHeight="1">
      <c r="A2921" s="1006" t="s">
        <v>5660</v>
      </c>
      <c r="B2921" s="998" t="s">
        <v>64</v>
      </c>
      <c r="C2921" s="972" t="s">
        <v>5661</v>
      </c>
      <c r="D2921" s="976">
        <v>7</v>
      </c>
      <c r="F2921" s="237"/>
    </row>
    <row r="2922" spans="1:6" ht="18" customHeight="1">
      <c r="A2922" s="1006" t="s">
        <v>5662</v>
      </c>
      <c r="B2922" s="998" t="s">
        <v>64</v>
      </c>
      <c r="C2922" s="972" t="s">
        <v>5663</v>
      </c>
      <c r="D2922" s="976">
        <v>7</v>
      </c>
      <c r="F2922" s="237"/>
    </row>
    <row r="2923" spans="1:6" ht="18" customHeight="1">
      <c r="A2923" s="1006" t="s">
        <v>5664</v>
      </c>
      <c r="B2923" s="998" t="s">
        <v>64</v>
      </c>
      <c r="C2923" s="972" t="s">
        <v>7031</v>
      </c>
      <c r="D2923" s="976">
        <v>7</v>
      </c>
      <c r="F2923" s="237"/>
    </row>
    <row r="2924" spans="1:6" ht="18" customHeight="1">
      <c r="A2924" s="1006" t="s">
        <v>5665</v>
      </c>
      <c r="B2924" s="998" t="s">
        <v>64</v>
      </c>
      <c r="C2924" s="972" t="s">
        <v>5666</v>
      </c>
      <c r="D2924" s="976">
        <v>7</v>
      </c>
      <c r="F2924" s="237"/>
    </row>
    <row r="2925" spans="1:6" ht="18" customHeight="1">
      <c r="A2925" s="1006" t="s">
        <v>5667</v>
      </c>
      <c r="B2925" s="998" t="s">
        <v>64</v>
      </c>
      <c r="C2925" s="972" t="s">
        <v>5668</v>
      </c>
      <c r="D2925" s="976">
        <v>7</v>
      </c>
      <c r="F2925" s="237"/>
    </row>
    <row r="2926" spans="1:6" ht="18" customHeight="1">
      <c r="A2926" s="1006" t="s">
        <v>5669</v>
      </c>
      <c r="B2926" s="998" t="s">
        <v>64</v>
      </c>
      <c r="C2926" s="972" t="s">
        <v>7032</v>
      </c>
      <c r="D2926" s="976">
        <v>7</v>
      </c>
      <c r="F2926" s="237"/>
    </row>
    <row r="2927" spans="1:6" ht="18" customHeight="1">
      <c r="A2927" s="1006" t="s">
        <v>5670</v>
      </c>
      <c r="B2927" s="998" t="s">
        <v>64</v>
      </c>
      <c r="C2927" s="972" t="s">
        <v>5671</v>
      </c>
      <c r="D2927" s="976">
        <v>7</v>
      </c>
      <c r="F2927" s="237"/>
    </row>
    <row r="2928" spans="1:6" ht="18" customHeight="1">
      <c r="A2928" s="1006" t="s">
        <v>5672</v>
      </c>
      <c r="B2928" s="998" t="s">
        <v>64</v>
      </c>
      <c r="C2928" s="972" t="s">
        <v>7033</v>
      </c>
      <c r="D2928" s="976">
        <v>7</v>
      </c>
      <c r="F2928" s="237"/>
    </row>
    <row r="2929" spans="1:6" ht="18" customHeight="1">
      <c r="A2929" s="1006" t="s">
        <v>5673</v>
      </c>
      <c r="B2929" s="998" t="s">
        <v>64</v>
      </c>
      <c r="C2929" s="972" t="s">
        <v>5674</v>
      </c>
      <c r="D2929" s="976">
        <v>7</v>
      </c>
      <c r="F2929" s="237"/>
    </row>
    <row r="2930" spans="1:6" ht="18" customHeight="1">
      <c r="A2930" s="1006" t="s">
        <v>5675</v>
      </c>
      <c r="B2930" s="998" t="s">
        <v>64</v>
      </c>
      <c r="C2930" s="972" t="s">
        <v>5676</v>
      </c>
      <c r="D2930" s="976">
        <v>7</v>
      </c>
      <c r="F2930" s="237"/>
    </row>
    <row r="2931" spans="1:6" ht="18" customHeight="1">
      <c r="A2931" s="1006" t="s">
        <v>5677</v>
      </c>
      <c r="B2931" s="998" t="s">
        <v>64</v>
      </c>
      <c r="C2931" s="972" t="s">
        <v>5678</v>
      </c>
      <c r="D2931" s="976">
        <v>7</v>
      </c>
      <c r="F2931" s="237"/>
    </row>
    <row r="2932" spans="1:6" ht="18" customHeight="1">
      <c r="A2932" s="1006" t="s">
        <v>5679</v>
      </c>
      <c r="B2932" s="998" t="s">
        <v>64</v>
      </c>
      <c r="C2932" s="972" t="s">
        <v>5680</v>
      </c>
      <c r="D2932" s="976">
        <v>7</v>
      </c>
      <c r="F2932" s="237"/>
    </row>
    <row r="2933" spans="1:6" ht="18" customHeight="1">
      <c r="A2933" s="1006" t="s">
        <v>5681</v>
      </c>
      <c r="B2933" s="998" t="s">
        <v>64</v>
      </c>
      <c r="C2933" s="972" t="s">
        <v>5682</v>
      </c>
      <c r="D2933" s="976">
        <v>7</v>
      </c>
      <c r="F2933" s="237"/>
    </row>
    <row r="2934" spans="1:6" ht="18" customHeight="1">
      <c r="A2934" s="1006" t="s">
        <v>5683</v>
      </c>
      <c r="B2934" s="998" t="s">
        <v>64</v>
      </c>
      <c r="C2934" s="972" t="s">
        <v>5684</v>
      </c>
      <c r="D2934" s="976">
        <v>7</v>
      </c>
      <c r="F2934" s="237"/>
    </row>
    <row r="2935" spans="1:6" ht="18" customHeight="1">
      <c r="A2935" s="1006" t="s">
        <v>5685</v>
      </c>
      <c r="B2935" s="998" t="s">
        <v>64</v>
      </c>
      <c r="C2935" s="972" t="s">
        <v>5686</v>
      </c>
      <c r="D2935" s="976">
        <v>7</v>
      </c>
      <c r="F2935" s="237"/>
    </row>
    <row r="2936" spans="1:6" ht="18" customHeight="1">
      <c r="A2936" s="1006" t="s">
        <v>5687</v>
      </c>
      <c r="B2936" s="998" t="s">
        <v>64</v>
      </c>
      <c r="C2936" s="972" t="s">
        <v>5688</v>
      </c>
      <c r="D2936" s="976">
        <v>7</v>
      </c>
      <c r="F2936" s="237"/>
    </row>
    <row r="2937" spans="1:6" ht="18" customHeight="1">
      <c r="A2937" s="1006" t="s">
        <v>5689</v>
      </c>
      <c r="B2937" s="998" t="s">
        <v>64</v>
      </c>
      <c r="C2937" s="972" t="s">
        <v>7034</v>
      </c>
      <c r="D2937" s="976">
        <v>7</v>
      </c>
      <c r="F2937" s="237"/>
    </row>
    <row r="2938" spans="1:6" ht="18" customHeight="1">
      <c r="A2938" s="1006" t="s">
        <v>5690</v>
      </c>
      <c r="B2938" s="998" t="s">
        <v>64</v>
      </c>
      <c r="C2938" s="972" t="s">
        <v>5691</v>
      </c>
      <c r="D2938" s="976">
        <v>7</v>
      </c>
      <c r="F2938" s="237"/>
    </row>
    <row r="2939" spans="1:6" ht="18" customHeight="1">
      <c r="A2939" s="1006" t="s">
        <v>5692</v>
      </c>
      <c r="B2939" s="998" t="s">
        <v>64</v>
      </c>
      <c r="C2939" s="972" t="s">
        <v>7035</v>
      </c>
      <c r="D2939" s="976">
        <v>7</v>
      </c>
      <c r="F2939" s="237"/>
    </row>
    <row r="2940" spans="1:6" ht="18" customHeight="1">
      <c r="A2940" s="1006" t="s">
        <v>5693</v>
      </c>
      <c r="B2940" s="998" t="s">
        <v>64</v>
      </c>
      <c r="C2940" s="972" t="s">
        <v>5694</v>
      </c>
      <c r="D2940" s="976">
        <v>7</v>
      </c>
      <c r="F2940" s="237"/>
    </row>
    <row r="2941" spans="1:6" ht="18" customHeight="1">
      <c r="A2941" s="1006" t="s">
        <v>5695</v>
      </c>
      <c r="B2941" s="998" t="s">
        <v>64</v>
      </c>
      <c r="C2941" s="972" t="s">
        <v>7036</v>
      </c>
      <c r="D2941" s="976">
        <v>7</v>
      </c>
      <c r="F2941" s="237"/>
    </row>
    <row r="2942" spans="1:6" ht="18" customHeight="1">
      <c r="A2942" s="1006" t="s">
        <v>5696</v>
      </c>
      <c r="B2942" s="998" t="s">
        <v>64</v>
      </c>
      <c r="C2942" s="972" t="s">
        <v>5697</v>
      </c>
      <c r="D2942" s="976">
        <v>7</v>
      </c>
      <c r="F2942" s="237"/>
    </row>
    <row r="2943" spans="1:6" ht="18" customHeight="1">
      <c r="A2943" s="1006" t="s">
        <v>5698</v>
      </c>
      <c r="B2943" s="998" t="s">
        <v>64</v>
      </c>
      <c r="C2943" s="972" t="s">
        <v>5699</v>
      </c>
      <c r="D2943" s="976">
        <v>7</v>
      </c>
      <c r="F2943" s="237"/>
    </row>
    <row r="2944" spans="1:6" ht="18" customHeight="1">
      <c r="A2944" s="1006" t="s">
        <v>5700</v>
      </c>
      <c r="B2944" s="998" t="s">
        <v>64</v>
      </c>
      <c r="C2944" s="972" t="s">
        <v>5701</v>
      </c>
      <c r="D2944" s="976">
        <v>7</v>
      </c>
      <c r="F2944" s="237"/>
    </row>
    <row r="2945" spans="1:6" ht="18" customHeight="1">
      <c r="A2945" s="1006" t="s">
        <v>5702</v>
      </c>
      <c r="B2945" s="998" t="s">
        <v>64</v>
      </c>
      <c r="C2945" s="972" t="s">
        <v>7037</v>
      </c>
      <c r="D2945" s="976">
        <v>7</v>
      </c>
      <c r="F2945" s="237"/>
    </row>
    <row r="2946" spans="1:6" ht="18" customHeight="1">
      <c r="A2946" s="1006" t="s">
        <v>5703</v>
      </c>
      <c r="B2946" s="998" t="s">
        <v>64</v>
      </c>
      <c r="C2946" s="972" t="s">
        <v>5704</v>
      </c>
      <c r="D2946" s="976">
        <v>7</v>
      </c>
      <c r="F2946" s="237"/>
    </row>
    <row r="2947" spans="1:6" ht="18" customHeight="1">
      <c r="A2947" s="1006" t="s">
        <v>5705</v>
      </c>
      <c r="B2947" s="998" t="s">
        <v>64</v>
      </c>
      <c r="C2947" s="972" t="s">
        <v>5706</v>
      </c>
      <c r="D2947" s="976">
        <v>7</v>
      </c>
      <c r="F2947" s="237"/>
    </row>
    <row r="2948" spans="1:6" ht="18" customHeight="1">
      <c r="A2948" s="1006" t="s">
        <v>5707</v>
      </c>
      <c r="B2948" s="998" t="s">
        <v>64</v>
      </c>
      <c r="C2948" s="972" t="s">
        <v>5708</v>
      </c>
      <c r="D2948" s="976">
        <v>7</v>
      </c>
      <c r="F2948" s="237"/>
    </row>
    <row r="2949" spans="1:6" ht="18" customHeight="1">
      <c r="A2949" s="1006" t="s">
        <v>5709</v>
      </c>
      <c r="B2949" s="998" t="s">
        <v>64</v>
      </c>
      <c r="C2949" s="972" t="s">
        <v>5710</v>
      </c>
      <c r="D2949" s="976">
        <v>7</v>
      </c>
      <c r="F2949" s="237"/>
    </row>
    <row r="2950" spans="1:6" ht="18" customHeight="1">
      <c r="A2950" s="1006" t="s">
        <v>5711</v>
      </c>
      <c r="B2950" s="998" t="s">
        <v>64</v>
      </c>
      <c r="C2950" s="972" t="s">
        <v>5712</v>
      </c>
      <c r="D2950" s="976">
        <v>7</v>
      </c>
      <c r="F2950" s="237"/>
    </row>
    <row r="2951" spans="1:6" ht="18" customHeight="1">
      <c r="A2951" s="1006" t="s">
        <v>5713</v>
      </c>
      <c r="B2951" s="998" t="s">
        <v>64</v>
      </c>
      <c r="C2951" s="972" t="s">
        <v>5714</v>
      </c>
      <c r="D2951" s="976">
        <v>7</v>
      </c>
      <c r="F2951" s="237"/>
    </row>
    <row r="2952" spans="1:6" ht="18" customHeight="1">
      <c r="A2952" s="1006" t="s">
        <v>5715</v>
      </c>
      <c r="B2952" s="998" t="s">
        <v>64</v>
      </c>
      <c r="C2952" s="972" t="s">
        <v>5716</v>
      </c>
      <c r="D2952" s="976">
        <v>7</v>
      </c>
      <c r="F2952" s="237"/>
    </row>
    <row r="2953" spans="1:6" ht="18" customHeight="1">
      <c r="A2953" s="1006" t="s">
        <v>5717</v>
      </c>
      <c r="B2953" s="998" t="s">
        <v>64</v>
      </c>
      <c r="C2953" s="972" t="s">
        <v>7038</v>
      </c>
      <c r="D2953" s="976">
        <v>7</v>
      </c>
      <c r="F2953" s="237"/>
    </row>
    <row r="2954" spans="1:6" ht="18" customHeight="1">
      <c r="A2954" s="1006" t="s">
        <v>5718</v>
      </c>
      <c r="B2954" s="998" t="s">
        <v>64</v>
      </c>
      <c r="C2954" s="972" t="s">
        <v>5719</v>
      </c>
      <c r="D2954" s="976">
        <v>7</v>
      </c>
      <c r="F2954" s="237"/>
    </row>
    <row r="2955" spans="1:6" ht="18" customHeight="1">
      <c r="A2955" s="1006" t="s">
        <v>5720</v>
      </c>
      <c r="B2955" s="998" t="s">
        <v>64</v>
      </c>
      <c r="C2955" s="972" t="s">
        <v>7039</v>
      </c>
      <c r="D2955" s="976">
        <v>7</v>
      </c>
      <c r="F2955" s="237"/>
    </row>
    <row r="2956" spans="1:6" ht="18" customHeight="1">
      <c r="A2956" s="1006" t="s">
        <v>5721</v>
      </c>
      <c r="B2956" s="998" t="s">
        <v>64</v>
      </c>
      <c r="C2956" s="972" t="s">
        <v>5722</v>
      </c>
      <c r="D2956" s="976">
        <v>7</v>
      </c>
      <c r="F2956" s="237"/>
    </row>
    <row r="2957" spans="1:6" ht="18" customHeight="1">
      <c r="A2957" s="1006" t="s">
        <v>5723</v>
      </c>
      <c r="B2957" s="998" t="s">
        <v>64</v>
      </c>
      <c r="C2957" s="972" t="s">
        <v>7040</v>
      </c>
      <c r="D2957" s="976">
        <v>7</v>
      </c>
      <c r="F2957" s="237"/>
    </row>
    <row r="2958" spans="1:6" ht="18" customHeight="1">
      <c r="A2958" s="1006" t="s">
        <v>5724</v>
      </c>
      <c r="B2958" s="998" t="s">
        <v>64</v>
      </c>
      <c r="C2958" s="972" t="s">
        <v>5725</v>
      </c>
      <c r="D2958" s="976">
        <v>7</v>
      </c>
      <c r="F2958" s="237"/>
    </row>
    <row r="2959" spans="1:6" ht="18" customHeight="1">
      <c r="A2959" s="1006" t="s">
        <v>5726</v>
      </c>
      <c r="B2959" s="998" t="s">
        <v>64</v>
      </c>
      <c r="C2959" s="972" t="s">
        <v>5727</v>
      </c>
      <c r="D2959" s="976">
        <v>7</v>
      </c>
      <c r="F2959" s="237"/>
    </row>
    <row r="2960" spans="1:6" ht="18" customHeight="1">
      <c r="A2960" s="1006" t="s">
        <v>6464</v>
      </c>
      <c r="B2960" s="998" t="s">
        <v>64</v>
      </c>
      <c r="C2960" s="972" t="s">
        <v>6465</v>
      </c>
      <c r="D2960" s="976">
        <v>7</v>
      </c>
      <c r="F2960" s="237"/>
    </row>
    <row r="2961" spans="1:6" ht="18" customHeight="1">
      <c r="A2961" s="1006" t="s">
        <v>6466</v>
      </c>
      <c r="B2961" s="998" t="s">
        <v>64</v>
      </c>
      <c r="C2961" s="972" t="s">
        <v>7041</v>
      </c>
      <c r="D2961" s="976">
        <v>7</v>
      </c>
      <c r="F2961" s="237"/>
    </row>
    <row r="2962" spans="1:6" ht="18" customHeight="1">
      <c r="A2962" s="1006" t="s">
        <v>6467</v>
      </c>
      <c r="B2962" s="998" t="s">
        <v>64</v>
      </c>
      <c r="C2962" s="972" t="s">
        <v>7042</v>
      </c>
      <c r="D2962" s="976">
        <v>7</v>
      </c>
      <c r="F2962" s="237"/>
    </row>
    <row r="2963" spans="1:6" ht="18" customHeight="1">
      <c r="A2963" s="1006" t="s">
        <v>6667</v>
      </c>
      <c r="B2963" s="998" t="s">
        <v>64</v>
      </c>
      <c r="C2963" s="972" t="s">
        <v>6669</v>
      </c>
      <c r="D2963" s="976">
        <v>7</v>
      </c>
      <c r="F2963" s="237"/>
    </row>
    <row r="2964" spans="1:6" ht="18" customHeight="1">
      <c r="A2964" s="1006" t="s">
        <v>6668</v>
      </c>
      <c r="B2964" s="998" t="s">
        <v>64</v>
      </c>
      <c r="C2964" s="972" t="s">
        <v>7043</v>
      </c>
      <c r="D2964" s="976">
        <v>7</v>
      </c>
      <c r="F2964" s="237"/>
    </row>
    <row r="2965" spans="1:6" ht="18" customHeight="1">
      <c r="A2965" s="1006" t="s">
        <v>7021</v>
      </c>
      <c r="B2965" s="998" t="s">
        <v>7095</v>
      </c>
      <c r="C2965" s="972" t="s">
        <v>7044</v>
      </c>
      <c r="D2965" s="976">
        <v>7</v>
      </c>
      <c r="F2965" s="237"/>
    </row>
    <row r="2966" spans="1:6" ht="18" customHeight="1">
      <c r="A2966" s="1010" t="s">
        <v>7155</v>
      </c>
      <c r="B2966" s="1007" t="s">
        <v>64</v>
      </c>
      <c r="C2966" s="1007" t="s">
        <v>7154</v>
      </c>
      <c r="D2966" s="1007">
        <v>7</v>
      </c>
      <c r="F2966" s="237"/>
    </row>
    <row r="2967" spans="1:6" ht="18" customHeight="1">
      <c r="A2967" s="1006" t="s">
        <v>5728</v>
      </c>
      <c r="B2967" s="998" t="s">
        <v>65</v>
      </c>
      <c r="C2967" s="972" t="s">
        <v>7084</v>
      </c>
      <c r="D2967" s="976">
        <v>1</v>
      </c>
      <c r="F2967" s="237"/>
    </row>
    <row r="2968" spans="1:6" ht="18" customHeight="1">
      <c r="A2968" s="1006" t="s">
        <v>3059</v>
      </c>
      <c r="B2968" s="998" t="s">
        <v>65</v>
      </c>
      <c r="C2968" s="972" t="s">
        <v>3060</v>
      </c>
      <c r="D2968" s="976">
        <v>3</v>
      </c>
      <c r="F2968" s="237"/>
    </row>
    <row r="2969" spans="1:6" ht="18" customHeight="1">
      <c r="A2969" s="1006" t="s">
        <v>3061</v>
      </c>
      <c r="B2969" s="998" t="s">
        <v>65</v>
      </c>
      <c r="C2969" s="972" t="s">
        <v>3062</v>
      </c>
      <c r="D2969" s="976">
        <v>3</v>
      </c>
      <c r="F2969" s="237"/>
    </row>
    <row r="2970" spans="1:6" ht="18" customHeight="1">
      <c r="A2970" s="1006" t="s">
        <v>3063</v>
      </c>
      <c r="B2970" s="998" t="s">
        <v>65</v>
      </c>
      <c r="C2970" s="972" t="s">
        <v>3064</v>
      </c>
      <c r="D2970" s="976">
        <v>3</v>
      </c>
      <c r="F2970" s="237"/>
    </row>
    <row r="2971" spans="1:6" ht="18" customHeight="1">
      <c r="A2971" s="1006" t="s">
        <v>3065</v>
      </c>
      <c r="B2971" s="998" t="s">
        <v>65</v>
      </c>
      <c r="C2971" s="972" t="s">
        <v>3066</v>
      </c>
      <c r="D2971" s="976">
        <v>3</v>
      </c>
      <c r="F2971" s="237"/>
    </row>
    <row r="2972" spans="1:6" ht="18" customHeight="1">
      <c r="A2972" s="1006" t="s">
        <v>3067</v>
      </c>
      <c r="B2972" s="998" t="s">
        <v>65</v>
      </c>
      <c r="C2972" s="972" t="s">
        <v>3068</v>
      </c>
      <c r="D2972" s="976">
        <v>3</v>
      </c>
      <c r="F2972" s="237"/>
    </row>
    <row r="2973" spans="1:6" ht="18" customHeight="1">
      <c r="A2973" s="1006" t="s">
        <v>3069</v>
      </c>
      <c r="B2973" s="998" t="s">
        <v>65</v>
      </c>
      <c r="C2973" s="972" t="s">
        <v>3070</v>
      </c>
      <c r="D2973" s="976">
        <v>3</v>
      </c>
      <c r="F2973" s="237"/>
    </row>
    <row r="2974" spans="1:6" ht="18" customHeight="1">
      <c r="A2974" s="1000" t="s">
        <v>3071</v>
      </c>
      <c r="B2974" s="978" t="s">
        <v>65</v>
      </c>
      <c r="C2974" s="978" t="s">
        <v>3072</v>
      </c>
      <c r="D2974" s="241">
        <v>3</v>
      </c>
      <c r="F2974" s="237"/>
    </row>
    <row r="2975" spans="1:6" ht="18" customHeight="1">
      <c r="A2975" s="1002" t="s">
        <v>3073</v>
      </c>
      <c r="B2975" s="998" t="s">
        <v>65</v>
      </c>
      <c r="C2975" s="998" t="s">
        <v>3074</v>
      </c>
      <c r="D2975" s="241">
        <v>3</v>
      </c>
      <c r="F2975" s="237"/>
    </row>
    <row r="2976" spans="1:6" ht="18" customHeight="1">
      <c r="A2976" s="1002" t="s">
        <v>3075</v>
      </c>
      <c r="B2976" s="998" t="s">
        <v>65</v>
      </c>
      <c r="C2976" s="998" t="s">
        <v>3076</v>
      </c>
      <c r="D2976" s="241">
        <v>3</v>
      </c>
      <c r="F2976" s="237"/>
    </row>
    <row r="2977" spans="1:6" ht="18" customHeight="1">
      <c r="A2977" s="1002" t="s">
        <v>3077</v>
      </c>
      <c r="B2977" s="998" t="s">
        <v>65</v>
      </c>
      <c r="C2977" s="998" t="s">
        <v>3078</v>
      </c>
      <c r="D2977" s="241">
        <v>3</v>
      </c>
      <c r="F2977" s="237"/>
    </row>
    <row r="2978" spans="1:6" ht="18" customHeight="1">
      <c r="A2978" s="1002" t="s">
        <v>3079</v>
      </c>
      <c r="B2978" s="998" t="s">
        <v>65</v>
      </c>
      <c r="C2978" s="998" t="s">
        <v>3080</v>
      </c>
      <c r="D2978" s="241">
        <v>5</v>
      </c>
      <c r="F2978" s="237"/>
    </row>
    <row r="2979" spans="1:6" ht="18" customHeight="1">
      <c r="A2979" s="1002" t="s">
        <v>3081</v>
      </c>
      <c r="B2979" s="998" t="s">
        <v>65</v>
      </c>
      <c r="C2979" s="998" t="s">
        <v>3082</v>
      </c>
      <c r="D2979" s="241">
        <v>5</v>
      </c>
      <c r="F2979" s="237"/>
    </row>
    <row r="2980" spans="1:6" ht="18" customHeight="1">
      <c r="A2980" s="1002" t="s">
        <v>3083</v>
      </c>
      <c r="B2980" s="998" t="s">
        <v>65</v>
      </c>
      <c r="C2980" s="998" t="s">
        <v>3084</v>
      </c>
      <c r="D2980" s="241">
        <v>5</v>
      </c>
      <c r="F2980" s="237"/>
    </row>
    <row r="2981" spans="1:6" ht="18" customHeight="1">
      <c r="A2981" s="1002" t="s">
        <v>3085</v>
      </c>
      <c r="B2981" s="998" t="s">
        <v>65</v>
      </c>
      <c r="C2981" s="998" t="s">
        <v>3086</v>
      </c>
      <c r="D2981" s="241">
        <v>5</v>
      </c>
      <c r="F2981" s="237"/>
    </row>
    <row r="2982" spans="1:6" ht="18" customHeight="1">
      <c r="A2982" s="1002" t="s">
        <v>3087</v>
      </c>
      <c r="B2982" s="998" t="s">
        <v>65</v>
      </c>
      <c r="C2982" s="998" t="s">
        <v>3088</v>
      </c>
      <c r="D2982" s="241">
        <v>5</v>
      </c>
      <c r="F2982" s="237"/>
    </row>
    <row r="2983" spans="1:6" ht="18" customHeight="1">
      <c r="A2983" s="1002" t="s">
        <v>3089</v>
      </c>
      <c r="B2983" s="998" t="s">
        <v>65</v>
      </c>
      <c r="C2983" s="998" t="s">
        <v>3090</v>
      </c>
      <c r="D2983" s="241">
        <v>5</v>
      </c>
      <c r="F2983" s="237"/>
    </row>
    <row r="2984" spans="1:6" ht="18" customHeight="1">
      <c r="A2984" s="1002" t="s">
        <v>3091</v>
      </c>
      <c r="B2984" s="998" t="s">
        <v>65</v>
      </c>
      <c r="C2984" s="998" t="s">
        <v>3092</v>
      </c>
      <c r="D2984" s="241">
        <v>5</v>
      </c>
      <c r="F2984" s="237"/>
    </row>
    <row r="2985" spans="1:6" ht="18" customHeight="1">
      <c r="A2985" s="1002" t="s">
        <v>3093</v>
      </c>
      <c r="B2985" s="998" t="s">
        <v>65</v>
      </c>
      <c r="C2985" s="998" t="s">
        <v>3094</v>
      </c>
      <c r="D2985" s="241">
        <v>5</v>
      </c>
      <c r="F2985" s="237"/>
    </row>
    <row r="2986" spans="1:6" ht="18" customHeight="1">
      <c r="A2986" s="1002" t="s">
        <v>3095</v>
      </c>
      <c r="B2986" s="998" t="s">
        <v>65</v>
      </c>
      <c r="C2986" s="998" t="s">
        <v>3096</v>
      </c>
      <c r="D2986" s="241">
        <v>5</v>
      </c>
      <c r="F2986" s="237"/>
    </row>
    <row r="2987" spans="1:6" ht="18" customHeight="1">
      <c r="A2987" s="1002" t="s">
        <v>3097</v>
      </c>
      <c r="B2987" s="998" t="s">
        <v>65</v>
      </c>
      <c r="C2987" s="998" t="s">
        <v>3098</v>
      </c>
      <c r="D2987" s="241">
        <v>5</v>
      </c>
      <c r="F2987" s="237"/>
    </row>
    <row r="2988" spans="1:6" ht="18" customHeight="1">
      <c r="A2988" s="1002" t="s">
        <v>5729</v>
      </c>
      <c r="B2988" s="998" t="s">
        <v>65</v>
      </c>
      <c r="C2988" s="998" t="s">
        <v>5730</v>
      </c>
      <c r="D2988" s="241">
        <v>7</v>
      </c>
      <c r="F2988" s="237"/>
    </row>
    <row r="2989" spans="1:6" ht="18" customHeight="1">
      <c r="A2989" s="1002" t="s">
        <v>5731</v>
      </c>
      <c r="B2989" s="998" t="s">
        <v>65</v>
      </c>
      <c r="C2989" s="998" t="s">
        <v>7156</v>
      </c>
      <c r="D2989" s="241">
        <v>7</v>
      </c>
      <c r="F2989" s="237"/>
    </row>
    <row r="2990" spans="1:6" ht="18" customHeight="1">
      <c r="A2990" s="1002" t="s">
        <v>5732</v>
      </c>
      <c r="B2990" s="998" t="s">
        <v>65</v>
      </c>
      <c r="C2990" s="998" t="s">
        <v>5733</v>
      </c>
      <c r="D2990" s="241">
        <v>7</v>
      </c>
      <c r="F2990" s="237"/>
    </row>
    <row r="2991" spans="1:6" ht="18" customHeight="1">
      <c r="A2991" s="1002" t="s">
        <v>5734</v>
      </c>
      <c r="B2991" s="998" t="s">
        <v>65</v>
      </c>
      <c r="C2991" s="998" t="s">
        <v>6468</v>
      </c>
      <c r="D2991" s="241">
        <v>6</v>
      </c>
      <c r="F2991" s="237"/>
    </row>
    <row r="2992" spans="1:6" ht="18" customHeight="1">
      <c r="A2992" s="1002" t="s">
        <v>5735</v>
      </c>
      <c r="B2992" s="998" t="s">
        <v>65</v>
      </c>
      <c r="C2992" s="998" t="s">
        <v>5736</v>
      </c>
      <c r="D2992" s="241">
        <v>7</v>
      </c>
      <c r="F2992" s="237"/>
    </row>
    <row r="2993" spans="1:6" ht="18" customHeight="1">
      <c r="A2993" s="1002" t="s">
        <v>5737</v>
      </c>
      <c r="B2993" s="998" t="s">
        <v>65</v>
      </c>
      <c r="C2993" s="998" t="s">
        <v>5738</v>
      </c>
      <c r="D2993" s="241">
        <v>7</v>
      </c>
      <c r="F2993" s="237"/>
    </row>
    <row r="2994" spans="1:6" ht="18" customHeight="1">
      <c r="A2994" s="1002" t="s">
        <v>5739</v>
      </c>
      <c r="B2994" s="998" t="s">
        <v>65</v>
      </c>
      <c r="C2994" s="998" t="s">
        <v>5740</v>
      </c>
      <c r="D2994" s="241">
        <v>7</v>
      </c>
      <c r="F2994" s="237"/>
    </row>
    <row r="2995" spans="1:6" ht="18" customHeight="1">
      <c r="A2995" s="1006" t="s">
        <v>5741</v>
      </c>
      <c r="B2995" s="998" t="s">
        <v>65</v>
      </c>
      <c r="C2995" s="972" t="s">
        <v>5742</v>
      </c>
      <c r="D2995" s="976">
        <v>7</v>
      </c>
      <c r="F2995" s="237"/>
    </row>
    <row r="2996" spans="1:6" ht="18" customHeight="1">
      <c r="A2996" s="1006" t="s">
        <v>5743</v>
      </c>
      <c r="B2996" s="998" t="s">
        <v>65</v>
      </c>
      <c r="C2996" s="972" t="s">
        <v>5744</v>
      </c>
      <c r="D2996" s="976">
        <v>7</v>
      </c>
      <c r="F2996" s="237"/>
    </row>
    <row r="2997" spans="1:6" ht="18" customHeight="1">
      <c r="A2997" s="1006" t="s">
        <v>5745</v>
      </c>
      <c r="B2997" s="998" t="s">
        <v>65</v>
      </c>
      <c r="C2997" s="972" t="s">
        <v>6673</v>
      </c>
      <c r="D2997" s="976">
        <v>7</v>
      </c>
      <c r="F2997" s="237"/>
    </row>
    <row r="2998" spans="1:6" ht="18" customHeight="1">
      <c r="A2998" s="1006" t="s">
        <v>5746</v>
      </c>
      <c r="B2998" s="998" t="s">
        <v>65</v>
      </c>
      <c r="C2998" s="972" t="s">
        <v>5747</v>
      </c>
      <c r="D2998" s="976">
        <v>7</v>
      </c>
      <c r="F2998" s="237"/>
    </row>
    <row r="2999" spans="1:6" ht="18" customHeight="1">
      <c r="A2999" s="1006" t="s">
        <v>5748</v>
      </c>
      <c r="B2999" s="998" t="s">
        <v>65</v>
      </c>
      <c r="C2999" s="972" t="s">
        <v>5749</v>
      </c>
      <c r="D2999" s="976">
        <v>7</v>
      </c>
      <c r="F2999" s="237"/>
    </row>
    <row r="3000" spans="1:6" ht="18" customHeight="1">
      <c r="A3000" s="1006" t="s">
        <v>5750</v>
      </c>
      <c r="B3000" s="998" t="s">
        <v>65</v>
      </c>
      <c r="C3000" s="972" t="s">
        <v>5751</v>
      </c>
      <c r="D3000" s="976">
        <v>7</v>
      </c>
      <c r="F3000" s="237"/>
    </row>
    <row r="3001" spans="1:6" ht="18" customHeight="1">
      <c r="A3001" s="1006" t="s">
        <v>5752</v>
      </c>
      <c r="B3001" s="998" t="s">
        <v>65</v>
      </c>
      <c r="C3001" s="972" t="s">
        <v>5753</v>
      </c>
      <c r="D3001" s="976">
        <v>7</v>
      </c>
      <c r="F3001" s="237"/>
    </row>
    <row r="3002" spans="1:6" ht="18" customHeight="1">
      <c r="A3002" s="1006" t="s">
        <v>5754</v>
      </c>
      <c r="B3002" s="998" t="s">
        <v>65</v>
      </c>
      <c r="C3002" s="972" t="s">
        <v>5755</v>
      </c>
      <c r="D3002" s="976">
        <v>7</v>
      </c>
      <c r="F3002" s="237"/>
    </row>
    <row r="3003" spans="1:6" ht="18" customHeight="1">
      <c r="A3003" s="1006" t="s">
        <v>5756</v>
      </c>
      <c r="B3003" s="998" t="s">
        <v>65</v>
      </c>
      <c r="C3003" s="972" t="s">
        <v>5757</v>
      </c>
      <c r="D3003" s="976">
        <v>7</v>
      </c>
      <c r="F3003" s="237"/>
    </row>
    <row r="3004" spans="1:6" ht="18" customHeight="1">
      <c r="A3004" s="1006" t="s">
        <v>5758</v>
      </c>
      <c r="B3004" s="998" t="s">
        <v>65</v>
      </c>
      <c r="C3004" s="972" t="s">
        <v>5759</v>
      </c>
      <c r="D3004" s="976">
        <v>7</v>
      </c>
      <c r="F3004" s="237"/>
    </row>
    <row r="3005" spans="1:6" ht="18" customHeight="1">
      <c r="A3005" s="1006" t="s">
        <v>5760</v>
      </c>
      <c r="B3005" s="998" t="s">
        <v>65</v>
      </c>
      <c r="C3005" s="972" t="s">
        <v>5761</v>
      </c>
      <c r="D3005" s="976">
        <v>7</v>
      </c>
      <c r="F3005" s="237"/>
    </row>
    <row r="3006" spans="1:6" ht="18" customHeight="1">
      <c r="A3006" s="1006" t="s">
        <v>5762</v>
      </c>
      <c r="B3006" s="998" t="s">
        <v>65</v>
      </c>
      <c r="C3006" s="972" t="s">
        <v>5763</v>
      </c>
      <c r="D3006" s="976">
        <v>7</v>
      </c>
      <c r="F3006" s="237"/>
    </row>
    <row r="3007" spans="1:6" ht="18" customHeight="1">
      <c r="A3007" s="1006" t="s">
        <v>6469</v>
      </c>
      <c r="B3007" s="998" t="s">
        <v>65</v>
      </c>
      <c r="C3007" s="972" t="s">
        <v>6674</v>
      </c>
      <c r="D3007" s="976">
        <v>7</v>
      </c>
      <c r="F3007" s="237"/>
    </row>
    <row r="3008" spans="1:6" ht="18" customHeight="1">
      <c r="A3008" s="1006" t="s">
        <v>6470</v>
      </c>
      <c r="B3008" s="998" t="s">
        <v>65</v>
      </c>
      <c r="C3008" s="972" t="s">
        <v>6675</v>
      </c>
      <c r="D3008" s="976">
        <v>7</v>
      </c>
      <c r="F3008" s="237"/>
    </row>
    <row r="3009" spans="1:6" ht="18" customHeight="1">
      <c r="A3009" s="1006" t="s">
        <v>6471</v>
      </c>
      <c r="B3009" s="998" t="s">
        <v>65</v>
      </c>
      <c r="C3009" s="972" t="s">
        <v>6676</v>
      </c>
      <c r="D3009" s="976">
        <v>7</v>
      </c>
      <c r="F3009" s="237"/>
    </row>
    <row r="3010" spans="1:6" ht="18" customHeight="1">
      <c r="A3010" s="1006" t="s">
        <v>6670</v>
      </c>
      <c r="B3010" s="998" t="s">
        <v>65</v>
      </c>
      <c r="C3010" s="972" t="s">
        <v>6677</v>
      </c>
      <c r="D3010" s="976">
        <v>7</v>
      </c>
      <c r="F3010" s="237"/>
    </row>
    <row r="3011" spans="1:6" ht="18" customHeight="1">
      <c r="A3011" s="1006" t="s">
        <v>6549</v>
      </c>
      <c r="B3011" s="998" t="s">
        <v>65</v>
      </c>
      <c r="C3011" s="972" t="s">
        <v>6548</v>
      </c>
      <c r="D3011" s="976">
        <v>7</v>
      </c>
      <c r="F3011" s="237"/>
    </row>
    <row r="3012" spans="1:6" ht="18" customHeight="1">
      <c r="A3012" s="1006" t="s">
        <v>6671</v>
      </c>
      <c r="B3012" s="998" t="s">
        <v>65</v>
      </c>
      <c r="C3012" s="972" t="s">
        <v>6678</v>
      </c>
      <c r="D3012" s="976">
        <v>7</v>
      </c>
      <c r="F3012" s="237"/>
    </row>
    <row r="3013" spans="1:6" ht="18" customHeight="1">
      <c r="A3013" s="1006" t="s">
        <v>6672</v>
      </c>
      <c r="B3013" s="998" t="s">
        <v>7158</v>
      </c>
      <c r="C3013" s="972" t="s">
        <v>6679</v>
      </c>
      <c r="D3013" s="976">
        <v>7</v>
      </c>
      <c r="F3013" s="237"/>
    </row>
    <row r="3014" spans="1:6" ht="18" customHeight="1">
      <c r="A3014" s="1010" t="s">
        <v>7157</v>
      </c>
      <c r="B3014" s="1007" t="s">
        <v>65</v>
      </c>
      <c r="C3014" s="1007" t="s">
        <v>7159</v>
      </c>
      <c r="D3014" s="1007">
        <v>7</v>
      </c>
      <c r="F3014" s="237"/>
    </row>
    <row r="3015" spans="1:6" ht="18" customHeight="1">
      <c r="A3015" s="1006" t="s">
        <v>5764</v>
      </c>
      <c r="B3015" s="998" t="s">
        <v>66</v>
      </c>
      <c r="C3015" s="972" t="s">
        <v>7084</v>
      </c>
      <c r="D3015" s="976">
        <v>1</v>
      </c>
      <c r="F3015" s="237"/>
    </row>
    <row r="3016" spans="1:6" ht="18" customHeight="1">
      <c r="A3016" s="1006" t="s">
        <v>3099</v>
      </c>
      <c r="B3016" s="998" t="s">
        <v>66</v>
      </c>
      <c r="C3016" s="972" t="s">
        <v>3100</v>
      </c>
      <c r="D3016" s="976">
        <v>3</v>
      </c>
      <c r="F3016" s="237"/>
    </row>
    <row r="3017" spans="1:6" ht="18" customHeight="1">
      <c r="A3017" s="1006" t="s">
        <v>3101</v>
      </c>
      <c r="B3017" s="998" t="s">
        <v>66</v>
      </c>
      <c r="C3017" s="972" t="s">
        <v>3102</v>
      </c>
      <c r="D3017" s="976">
        <v>3</v>
      </c>
      <c r="F3017" s="237"/>
    </row>
    <row r="3018" spans="1:6" ht="18" customHeight="1">
      <c r="A3018" s="1006" t="s">
        <v>3103</v>
      </c>
      <c r="B3018" s="998" t="s">
        <v>66</v>
      </c>
      <c r="C3018" s="972" t="s">
        <v>3104</v>
      </c>
      <c r="D3018" s="976">
        <v>3</v>
      </c>
      <c r="F3018" s="237"/>
    </row>
    <row r="3019" spans="1:6" ht="18" customHeight="1">
      <c r="A3019" s="1006" t="s">
        <v>3105</v>
      </c>
      <c r="B3019" s="998" t="s">
        <v>66</v>
      </c>
      <c r="C3019" s="972" t="s">
        <v>3106</v>
      </c>
      <c r="D3019" s="976">
        <v>3</v>
      </c>
      <c r="F3019" s="237"/>
    </row>
    <row r="3020" spans="1:6" ht="18" customHeight="1">
      <c r="A3020" s="1006" t="s">
        <v>3107</v>
      </c>
      <c r="B3020" s="998" t="s">
        <v>66</v>
      </c>
      <c r="C3020" s="972" t="s">
        <v>3108</v>
      </c>
      <c r="D3020" s="976">
        <v>3</v>
      </c>
      <c r="F3020" s="237"/>
    </row>
    <row r="3021" spans="1:6" ht="18" customHeight="1">
      <c r="A3021" s="1006" t="s">
        <v>3109</v>
      </c>
      <c r="B3021" s="998" t="s">
        <v>66</v>
      </c>
      <c r="C3021" s="972" t="s">
        <v>3110</v>
      </c>
      <c r="D3021" s="976">
        <v>3</v>
      </c>
      <c r="F3021" s="237"/>
    </row>
    <row r="3022" spans="1:6" ht="18" customHeight="1">
      <c r="A3022" s="1000" t="s">
        <v>3111</v>
      </c>
      <c r="B3022" s="978" t="s">
        <v>66</v>
      </c>
      <c r="C3022" s="978" t="s">
        <v>3112</v>
      </c>
      <c r="D3022" s="241">
        <v>3</v>
      </c>
      <c r="F3022" s="237"/>
    </row>
    <row r="3023" spans="1:6" ht="18" customHeight="1">
      <c r="A3023" s="1002" t="s">
        <v>3113</v>
      </c>
      <c r="B3023" s="998" t="s">
        <v>66</v>
      </c>
      <c r="C3023" s="998" t="s">
        <v>3114</v>
      </c>
      <c r="D3023" s="241">
        <v>3</v>
      </c>
      <c r="F3023" s="237"/>
    </row>
    <row r="3024" spans="1:6" ht="18" customHeight="1">
      <c r="A3024" s="1002" t="s">
        <v>3115</v>
      </c>
      <c r="B3024" s="998" t="s">
        <v>66</v>
      </c>
      <c r="C3024" s="998" t="s">
        <v>3116</v>
      </c>
      <c r="D3024" s="241">
        <v>3</v>
      </c>
      <c r="F3024" s="237"/>
    </row>
    <row r="3025" spans="1:6" ht="18" customHeight="1">
      <c r="A3025" s="1002" t="s">
        <v>3117</v>
      </c>
      <c r="B3025" s="998" t="s">
        <v>66</v>
      </c>
      <c r="C3025" s="998" t="s">
        <v>3118</v>
      </c>
      <c r="D3025" s="241">
        <v>3</v>
      </c>
      <c r="F3025" s="237"/>
    </row>
    <row r="3026" spans="1:6" ht="18" customHeight="1">
      <c r="A3026" s="1002" t="s">
        <v>3119</v>
      </c>
      <c r="B3026" s="998" t="s">
        <v>66</v>
      </c>
      <c r="C3026" s="998" t="s">
        <v>3120</v>
      </c>
      <c r="D3026" s="241">
        <v>3</v>
      </c>
      <c r="F3026" s="237"/>
    </row>
    <row r="3027" spans="1:6" ht="18" customHeight="1">
      <c r="A3027" s="1002" t="s">
        <v>3121</v>
      </c>
      <c r="B3027" s="998" t="s">
        <v>66</v>
      </c>
      <c r="C3027" s="998" t="s">
        <v>3122</v>
      </c>
      <c r="D3027" s="241">
        <v>3</v>
      </c>
      <c r="F3027" s="237"/>
    </row>
    <row r="3028" spans="1:6" ht="18" customHeight="1">
      <c r="A3028" s="1002" t="s">
        <v>3123</v>
      </c>
      <c r="B3028" s="998" t="s">
        <v>66</v>
      </c>
      <c r="C3028" s="998" t="s">
        <v>3124</v>
      </c>
      <c r="D3028" s="241">
        <v>3</v>
      </c>
      <c r="F3028" s="237"/>
    </row>
    <row r="3029" spans="1:6" ht="18" customHeight="1">
      <c r="A3029" s="1002" t="s">
        <v>3125</v>
      </c>
      <c r="B3029" s="998" t="s">
        <v>66</v>
      </c>
      <c r="C3029" s="998" t="s">
        <v>3126</v>
      </c>
      <c r="D3029" s="241">
        <v>5</v>
      </c>
      <c r="F3029" s="237"/>
    </row>
    <row r="3030" spans="1:6" ht="18" customHeight="1">
      <c r="A3030" s="1002" t="s">
        <v>3127</v>
      </c>
      <c r="B3030" s="998" t="s">
        <v>66</v>
      </c>
      <c r="C3030" s="998" t="s">
        <v>3128</v>
      </c>
      <c r="D3030" s="241">
        <v>5</v>
      </c>
      <c r="F3030" s="237"/>
    </row>
    <row r="3031" spans="1:6" ht="18" customHeight="1">
      <c r="A3031" s="1002" t="s">
        <v>3129</v>
      </c>
      <c r="B3031" s="998" t="s">
        <v>66</v>
      </c>
      <c r="C3031" s="998" t="s">
        <v>3130</v>
      </c>
      <c r="D3031" s="241">
        <v>5</v>
      </c>
      <c r="F3031" s="237"/>
    </row>
    <row r="3032" spans="1:6" ht="18" customHeight="1">
      <c r="A3032" s="1002" t="s">
        <v>3131</v>
      </c>
      <c r="B3032" s="998" t="s">
        <v>66</v>
      </c>
      <c r="C3032" s="998" t="s">
        <v>3132</v>
      </c>
      <c r="D3032" s="241">
        <v>5</v>
      </c>
      <c r="F3032" s="237"/>
    </row>
    <row r="3033" spans="1:6" ht="18" customHeight="1">
      <c r="A3033" s="1002" t="s">
        <v>3133</v>
      </c>
      <c r="B3033" s="998" t="s">
        <v>66</v>
      </c>
      <c r="C3033" s="998" t="s">
        <v>3134</v>
      </c>
      <c r="D3033" s="241">
        <v>5</v>
      </c>
      <c r="F3033" s="237"/>
    </row>
    <row r="3034" spans="1:6" ht="18" customHeight="1">
      <c r="A3034" s="1002" t="s">
        <v>3135</v>
      </c>
      <c r="B3034" s="998" t="s">
        <v>66</v>
      </c>
      <c r="C3034" s="998" t="s">
        <v>3136</v>
      </c>
      <c r="D3034" s="241">
        <v>5</v>
      </c>
      <c r="F3034" s="237"/>
    </row>
    <row r="3035" spans="1:6" ht="18" customHeight="1">
      <c r="A3035" s="1002" t="s">
        <v>3137</v>
      </c>
      <c r="B3035" s="998" t="s">
        <v>66</v>
      </c>
      <c r="C3035" s="998" t="s">
        <v>3138</v>
      </c>
      <c r="D3035" s="241">
        <v>5</v>
      </c>
      <c r="F3035" s="237"/>
    </row>
    <row r="3036" spans="1:6" ht="18" customHeight="1">
      <c r="A3036" s="1002" t="s">
        <v>3139</v>
      </c>
      <c r="B3036" s="998" t="s">
        <v>66</v>
      </c>
      <c r="C3036" s="998" t="s">
        <v>3140</v>
      </c>
      <c r="D3036" s="241">
        <v>5</v>
      </c>
      <c r="F3036" s="237"/>
    </row>
    <row r="3037" spans="1:6" ht="18" customHeight="1">
      <c r="A3037" s="1002" t="s">
        <v>5765</v>
      </c>
      <c r="B3037" s="998" t="s">
        <v>66</v>
      </c>
      <c r="C3037" s="998" t="s">
        <v>5766</v>
      </c>
      <c r="D3037" s="241">
        <v>7</v>
      </c>
      <c r="F3037" s="237"/>
    </row>
    <row r="3038" spans="1:6" ht="18" customHeight="1">
      <c r="A3038" s="1002" t="s">
        <v>5767</v>
      </c>
      <c r="B3038" s="998" t="s">
        <v>66</v>
      </c>
      <c r="C3038" s="998" t="s">
        <v>5768</v>
      </c>
      <c r="D3038" s="241">
        <v>7</v>
      </c>
      <c r="F3038" s="237"/>
    </row>
    <row r="3039" spans="1:6" ht="18" customHeight="1">
      <c r="A3039" s="1002" t="s">
        <v>5769</v>
      </c>
      <c r="B3039" s="998" t="s">
        <v>66</v>
      </c>
      <c r="C3039" s="998" t="s">
        <v>5770</v>
      </c>
      <c r="D3039" s="241">
        <v>7</v>
      </c>
      <c r="F3039" s="237"/>
    </row>
    <row r="3040" spans="1:6" ht="18" customHeight="1">
      <c r="A3040" s="1002" t="s">
        <v>5771</v>
      </c>
      <c r="B3040" s="998" t="s">
        <v>66</v>
      </c>
      <c r="C3040" s="998" t="s">
        <v>6084</v>
      </c>
      <c r="D3040" s="241">
        <v>6</v>
      </c>
      <c r="F3040" s="237"/>
    </row>
    <row r="3041" spans="1:6" ht="18" customHeight="1">
      <c r="A3041" s="1002" t="s">
        <v>6085</v>
      </c>
      <c r="B3041" s="998" t="s">
        <v>66</v>
      </c>
      <c r="C3041" s="998" t="s">
        <v>6472</v>
      </c>
      <c r="D3041" s="241">
        <v>7</v>
      </c>
      <c r="F3041" s="237"/>
    </row>
    <row r="3042" spans="1:6" ht="18" customHeight="1">
      <c r="A3042" s="1002" t="s">
        <v>5772</v>
      </c>
      <c r="B3042" s="998" t="s">
        <v>66</v>
      </c>
      <c r="C3042" s="998" t="s">
        <v>5773</v>
      </c>
      <c r="D3042" s="241">
        <v>7</v>
      </c>
      <c r="F3042" s="237"/>
    </row>
    <row r="3043" spans="1:6" ht="18" customHeight="1">
      <c r="A3043" s="1002" t="s">
        <v>5774</v>
      </c>
      <c r="B3043" s="998" t="s">
        <v>66</v>
      </c>
      <c r="C3043" s="998" t="s">
        <v>5775</v>
      </c>
      <c r="D3043" s="241">
        <v>7</v>
      </c>
      <c r="F3043" s="237"/>
    </row>
    <row r="3044" spans="1:6" ht="18" customHeight="1">
      <c r="A3044" s="1006" t="s">
        <v>5776</v>
      </c>
      <c r="B3044" s="998" t="s">
        <v>66</v>
      </c>
      <c r="C3044" s="972" t="s">
        <v>5777</v>
      </c>
      <c r="D3044" s="976">
        <v>7</v>
      </c>
      <c r="F3044" s="237"/>
    </row>
    <row r="3045" spans="1:6" ht="18" customHeight="1">
      <c r="A3045" s="1006" t="s">
        <v>5778</v>
      </c>
      <c r="B3045" s="998" t="s">
        <v>66</v>
      </c>
      <c r="C3045" s="972" t="s">
        <v>6473</v>
      </c>
      <c r="D3045" s="976">
        <v>7</v>
      </c>
      <c r="F3045" s="237"/>
    </row>
    <row r="3046" spans="1:6" ht="18" customHeight="1">
      <c r="A3046" s="1006" t="s">
        <v>5779</v>
      </c>
      <c r="B3046" s="998" t="s">
        <v>66</v>
      </c>
      <c r="C3046" s="972" t="s">
        <v>6474</v>
      </c>
      <c r="D3046" s="976">
        <v>7</v>
      </c>
      <c r="F3046" s="237"/>
    </row>
    <row r="3047" spans="1:6" ht="18" customHeight="1">
      <c r="A3047" s="1006" t="s">
        <v>5780</v>
      </c>
      <c r="B3047" s="998" t="s">
        <v>66</v>
      </c>
      <c r="C3047" s="972" t="s">
        <v>6475</v>
      </c>
      <c r="D3047" s="976">
        <v>7</v>
      </c>
      <c r="F3047" s="237"/>
    </row>
    <row r="3048" spans="1:6" ht="18" customHeight="1">
      <c r="A3048" s="1006" t="s">
        <v>5781</v>
      </c>
      <c r="B3048" s="998" t="s">
        <v>66</v>
      </c>
      <c r="C3048" s="972" t="s">
        <v>6476</v>
      </c>
      <c r="D3048" s="976">
        <v>6</v>
      </c>
      <c r="F3048" s="237"/>
    </row>
    <row r="3049" spans="1:6" ht="18" customHeight="1">
      <c r="A3049" s="1006" t="s">
        <v>5782</v>
      </c>
      <c r="B3049" s="998" t="s">
        <v>67</v>
      </c>
      <c r="C3049" s="972" t="s">
        <v>7084</v>
      </c>
      <c r="D3049" s="976">
        <v>1</v>
      </c>
      <c r="F3049" s="237"/>
    </row>
    <row r="3050" spans="1:6" ht="18" customHeight="1">
      <c r="A3050" s="1006" t="s">
        <v>6477</v>
      </c>
      <c r="B3050" s="998" t="s">
        <v>67</v>
      </c>
      <c r="C3050" s="972" t="s">
        <v>3141</v>
      </c>
      <c r="D3050" s="976">
        <v>2</v>
      </c>
      <c r="F3050" s="237"/>
    </row>
    <row r="3051" spans="1:6" ht="18" customHeight="1">
      <c r="A3051" s="1006" t="s">
        <v>3142</v>
      </c>
      <c r="B3051" s="998" t="s">
        <v>67</v>
      </c>
      <c r="C3051" s="972" t="s">
        <v>3143</v>
      </c>
      <c r="D3051" s="976">
        <v>3</v>
      </c>
      <c r="F3051" s="237"/>
    </row>
    <row r="3052" spans="1:6" ht="18" customHeight="1">
      <c r="A3052" s="1006" t="s">
        <v>3144</v>
      </c>
      <c r="B3052" s="998" t="s">
        <v>67</v>
      </c>
      <c r="C3052" s="972" t="s">
        <v>3145</v>
      </c>
      <c r="D3052" s="976">
        <v>3</v>
      </c>
      <c r="F3052" s="237"/>
    </row>
    <row r="3053" spans="1:6" ht="18" customHeight="1">
      <c r="A3053" s="1006" t="s">
        <v>3146</v>
      </c>
      <c r="B3053" s="998" t="s">
        <v>67</v>
      </c>
      <c r="C3053" s="972" t="s">
        <v>3147</v>
      </c>
      <c r="D3053" s="976">
        <v>3</v>
      </c>
      <c r="F3053" s="237"/>
    </row>
    <row r="3054" spans="1:6" ht="18" customHeight="1">
      <c r="A3054" s="1006" t="s">
        <v>3148</v>
      </c>
      <c r="B3054" s="998" t="s">
        <v>67</v>
      </c>
      <c r="C3054" s="972" t="s">
        <v>3149</v>
      </c>
      <c r="D3054" s="976">
        <v>3</v>
      </c>
      <c r="F3054" s="237"/>
    </row>
    <row r="3055" spans="1:6" ht="18" customHeight="1">
      <c r="A3055" s="1006" t="s">
        <v>3150</v>
      </c>
      <c r="B3055" s="998" t="s">
        <v>67</v>
      </c>
      <c r="C3055" s="972" t="s">
        <v>3151</v>
      </c>
      <c r="D3055" s="976">
        <v>3</v>
      </c>
      <c r="F3055" s="237"/>
    </row>
    <row r="3056" spans="1:6" ht="18" customHeight="1">
      <c r="A3056" s="1000" t="s">
        <v>3152</v>
      </c>
      <c r="B3056" s="978" t="s">
        <v>67</v>
      </c>
      <c r="C3056" s="978" t="s">
        <v>3153</v>
      </c>
      <c r="D3056" s="241">
        <v>3</v>
      </c>
      <c r="F3056" s="237"/>
    </row>
    <row r="3057" spans="1:6" ht="18" customHeight="1">
      <c r="A3057" s="1002" t="s">
        <v>3154</v>
      </c>
      <c r="B3057" s="998" t="s">
        <v>67</v>
      </c>
      <c r="C3057" s="998" t="s">
        <v>3155</v>
      </c>
      <c r="D3057" s="241">
        <v>3</v>
      </c>
      <c r="F3057" s="237"/>
    </row>
    <row r="3058" spans="1:6" ht="18" customHeight="1">
      <c r="A3058" s="1002" t="s">
        <v>3156</v>
      </c>
      <c r="B3058" s="998" t="s">
        <v>67</v>
      </c>
      <c r="C3058" s="998" t="s">
        <v>3157</v>
      </c>
      <c r="D3058" s="241">
        <v>3</v>
      </c>
      <c r="F3058" s="237"/>
    </row>
    <row r="3059" spans="1:6" ht="18" customHeight="1">
      <c r="A3059" s="1002" t="s">
        <v>3158</v>
      </c>
      <c r="B3059" s="998" t="s">
        <v>67</v>
      </c>
      <c r="C3059" s="998" t="s">
        <v>3159</v>
      </c>
      <c r="D3059" s="241">
        <v>3</v>
      </c>
      <c r="F3059" s="237"/>
    </row>
    <row r="3060" spans="1:6" ht="18" customHeight="1">
      <c r="A3060" s="1002" t="s">
        <v>3160</v>
      </c>
      <c r="B3060" s="998" t="s">
        <v>67</v>
      </c>
      <c r="C3060" s="998" t="s">
        <v>3161</v>
      </c>
      <c r="D3060" s="241">
        <v>3</v>
      </c>
      <c r="F3060" s="237"/>
    </row>
    <row r="3061" spans="1:6" ht="18" customHeight="1">
      <c r="A3061" s="1002" t="s">
        <v>3162</v>
      </c>
      <c r="B3061" s="998" t="s">
        <v>67</v>
      </c>
      <c r="C3061" s="998" t="s">
        <v>3163</v>
      </c>
      <c r="D3061" s="241">
        <v>3</v>
      </c>
      <c r="F3061" s="237"/>
    </row>
    <row r="3062" spans="1:6" ht="18" customHeight="1">
      <c r="A3062" s="1002" t="s">
        <v>3164</v>
      </c>
      <c r="B3062" s="998" t="s">
        <v>67</v>
      </c>
      <c r="C3062" s="998" t="s">
        <v>3165</v>
      </c>
      <c r="D3062" s="241">
        <v>3</v>
      </c>
      <c r="F3062" s="237"/>
    </row>
    <row r="3063" spans="1:6" ht="18" customHeight="1">
      <c r="A3063" s="1002" t="s">
        <v>3166</v>
      </c>
      <c r="B3063" s="998" t="s">
        <v>67</v>
      </c>
      <c r="C3063" s="998" t="s">
        <v>3167</v>
      </c>
      <c r="D3063" s="241">
        <v>3</v>
      </c>
      <c r="F3063" s="237"/>
    </row>
    <row r="3064" spans="1:6" ht="18" customHeight="1">
      <c r="A3064" s="1002" t="s">
        <v>3168</v>
      </c>
      <c r="B3064" s="998" t="s">
        <v>67</v>
      </c>
      <c r="C3064" s="998" t="s">
        <v>632</v>
      </c>
      <c r="D3064" s="241">
        <v>5</v>
      </c>
      <c r="F3064" s="237"/>
    </row>
    <row r="3065" spans="1:6" ht="18" customHeight="1">
      <c r="A3065" s="1002" t="s">
        <v>3169</v>
      </c>
      <c r="B3065" s="998" t="s">
        <v>67</v>
      </c>
      <c r="C3065" s="998" t="s">
        <v>3170</v>
      </c>
      <c r="D3065" s="241">
        <v>5</v>
      </c>
      <c r="F3065" s="237"/>
    </row>
    <row r="3066" spans="1:6" ht="18" customHeight="1">
      <c r="A3066" s="1002" t="s">
        <v>3171</v>
      </c>
      <c r="B3066" s="998" t="s">
        <v>67</v>
      </c>
      <c r="C3066" s="998" t="s">
        <v>3172</v>
      </c>
      <c r="D3066" s="241">
        <v>5</v>
      </c>
      <c r="F3066" s="237"/>
    </row>
    <row r="3067" spans="1:6" ht="18" customHeight="1">
      <c r="A3067" s="1002" t="s">
        <v>3173</v>
      </c>
      <c r="B3067" s="998" t="s">
        <v>67</v>
      </c>
      <c r="C3067" s="998" t="s">
        <v>3174</v>
      </c>
      <c r="D3067" s="241">
        <v>5</v>
      </c>
      <c r="F3067" s="237"/>
    </row>
    <row r="3068" spans="1:6" ht="18" customHeight="1">
      <c r="A3068" s="1002" t="s">
        <v>3175</v>
      </c>
      <c r="B3068" s="998" t="s">
        <v>67</v>
      </c>
      <c r="C3068" s="998" t="s">
        <v>3176</v>
      </c>
      <c r="D3068" s="241">
        <v>5</v>
      </c>
      <c r="F3068" s="237"/>
    </row>
    <row r="3069" spans="1:6" ht="18" customHeight="1">
      <c r="A3069" s="1002" t="s">
        <v>3177</v>
      </c>
      <c r="B3069" s="998" t="s">
        <v>67</v>
      </c>
      <c r="C3069" s="998" t="s">
        <v>3178</v>
      </c>
      <c r="D3069" s="241">
        <v>5</v>
      </c>
      <c r="F3069" s="237"/>
    </row>
    <row r="3070" spans="1:6" ht="18" customHeight="1">
      <c r="A3070" s="1002" t="s">
        <v>3179</v>
      </c>
      <c r="B3070" s="998" t="s">
        <v>67</v>
      </c>
      <c r="C3070" s="998" t="s">
        <v>3180</v>
      </c>
      <c r="D3070" s="241">
        <v>5</v>
      </c>
      <c r="F3070" s="237"/>
    </row>
    <row r="3071" spans="1:6" ht="18" customHeight="1">
      <c r="A3071" s="1002" t="s">
        <v>3181</v>
      </c>
      <c r="B3071" s="998" t="s">
        <v>67</v>
      </c>
      <c r="C3071" s="998" t="s">
        <v>3182</v>
      </c>
      <c r="D3071" s="241">
        <v>5</v>
      </c>
      <c r="F3071" s="237"/>
    </row>
    <row r="3072" spans="1:6" ht="18" customHeight="1">
      <c r="A3072" s="1002" t="s">
        <v>3183</v>
      </c>
      <c r="B3072" s="998" t="s">
        <v>67</v>
      </c>
      <c r="C3072" s="998" t="s">
        <v>746</v>
      </c>
      <c r="D3072" s="241">
        <v>5</v>
      </c>
      <c r="F3072" s="237"/>
    </row>
    <row r="3073" spans="1:6" ht="18" customHeight="1">
      <c r="A3073" s="1002" t="s">
        <v>3184</v>
      </c>
      <c r="B3073" s="998" t="s">
        <v>67</v>
      </c>
      <c r="C3073" s="998" t="s">
        <v>3185</v>
      </c>
      <c r="D3073" s="241">
        <v>5</v>
      </c>
      <c r="F3073" s="237"/>
    </row>
    <row r="3074" spans="1:6" ht="18" customHeight="1">
      <c r="A3074" s="1002" t="s">
        <v>3186</v>
      </c>
      <c r="B3074" s="998" t="s">
        <v>67</v>
      </c>
      <c r="C3074" s="998" t="s">
        <v>1781</v>
      </c>
      <c r="D3074" s="241">
        <v>5</v>
      </c>
      <c r="F3074" s="237"/>
    </row>
    <row r="3075" spans="1:6" ht="18" customHeight="1">
      <c r="A3075" s="1002" t="s">
        <v>3187</v>
      </c>
      <c r="B3075" s="998" t="s">
        <v>67</v>
      </c>
      <c r="C3075" s="998" t="s">
        <v>3188</v>
      </c>
      <c r="D3075" s="241">
        <v>5</v>
      </c>
      <c r="F3075" s="237"/>
    </row>
    <row r="3076" spans="1:6" ht="18" customHeight="1">
      <c r="A3076" s="1002" t="s">
        <v>3189</v>
      </c>
      <c r="B3076" s="998" t="s">
        <v>67</v>
      </c>
      <c r="C3076" s="998" t="s">
        <v>3190</v>
      </c>
      <c r="D3076" s="241">
        <v>5</v>
      </c>
      <c r="F3076" s="237"/>
    </row>
    <row r="3077" spans="1:6" ht="18" customHeight="1">
      <c r="A3077" s="1002" t="s">
        <v>3191</v>
      </c>
      <c r="B3077" s="998" t="s">
        <v>67</v>
      </c>
      <c r="C3077" s="998" t="s">
        <v>3192</v>
      </c>
      <c r="D3077" s="241">
        <v>5</v>
      </c>
      <c r="F3077" s="237"/>
    </row>
    <row r="3078" spans="1:6" ht="18" customHeight="1">
      <c r="A3078" s="1002" t="s">
        <v>3193</v>
      </c>
      <c r="B3078" s="998" t="s">
        <v>67</v>
      </c>
      <c r="C3078" s="998" t="s">
        <v>3194</v>
      </c>
      <c r="D3078" s="241">
        <v>5</v>
      </c>
      <c r="F3078" s="237"/>
    </row>
    <row r="3079" spans="1:6" ht="18" customHeight="1">
      <c r="A3079" s="1002" t="s">
        <v>3195</v>
      </c>
      <c r="B3079" s="998" t="s">
        <v>67</v>
      </c>
      <c r="C3079" s="998" t="s">
        <v>3196</v>
      </c>
      <c r="D3079" s="241">
        <v>5</v>
      </c>
      <c r="F3079" s="237"/>
    </row>
    <row r="3080" spans="1:6" ht="18" customHeight="1">
      <c r="A3080" s="1002" t="s">
        <v>3197</v>
      </c>
      <c r="B3080" s="998" t="s">
        <v>67</v>
      </c>
      <c r="C3080" s="998" t="s">
        <v>3198</v>
      </c>
      <c r="D3080" s="241">
        <v>5</v>
      </c>
      <c r="F3080" s="237"/>
    </row>
    <row r="3081" spans="1:6" ht="18" customHeight="1">
      <c r="A3081" s="1002" t="s">
        <v>3199</v>
      </c>
      <c r="B3081" s="998" t="s">
        <v>67</v>
      </c>
      <c r="C3081" s="998" t="s">
        <v>3200</v>
      </c>
      <c r="D3081" s="241">
        <v>5</v>
      </c>
      <c r="F3081" s="237"/>
    </row>
    <row r="3082" spans="1:6" ht="18" customHeight="1">
      <c r="A3082" s="1002" t="s">
        <v>3201</v>
      </c>
      <c r="B3082" s="998" t="s">
        <v>67</v>
      </c>
      <c r="C3082" s="998" t="s">
        <v>3202</v>
      </c>
      <c r="D3082" s="241">
        <v>5</v>
      </c>
      <c r="F3082" s="237"/>
    </row>
    <row r="3083" spans="1:6" ht="18" customHeight="1">
      <c r="A3083" s="1002" t="s">
        <v>3203</v>
      </c>
      <c r="B3083" s="998" t="s">
        <v>67</v>
      </c>
      <c r="C3083" s="998" t="s">
        <v>3204</v>
      </c>
      <c r="D3083" s="241">
        <v>5</v>
      </c>
      <c r="F3083" s="237"/>
    </row>
    <row r="3084" spans="1:6" ht="18" customHeight="1">
      <c r="A3084" s="1002" t="s">
        <v>3205</v>
      </c>
      <c r="B3084" s="998" t="s">
        <v>67</v>
      </c>
      <c r="C3084" s="998" t="s">
        <v>3206</v>
      </c>
      <c r="D3084" s="241">
        <v>5</v>
      </c>
      <c r="F3084" s="237"/>
    </row>
    <row r="3085" spans="1:6" ht="18" customHeight="1">
      <c r="A3085" s="1002" t="s">
        <v>3207</v>
      </c>
      <c r="B3085" s="998" t="s">
        <v>67</v>
      </c>
      <c r="C3085" s="998" t="s">
        <v>3208</v>
      </c>
      <c r="D3085" s="241">
        <v>5</v>
      </c>
      <c r="F3085" s="237"/>
    </row>
    <row r="3086" spans="1:6" ht="18" customHeight="1">
      <c r="A3086" s="1002" t="s">
        <v>3209</v>
      </c>
      <c r="B3086" s="998" t="s">
        <v>67</v>
      </c>
      <c r="C3086" s="998" t="s">
        <v>3210</v>
      </c>
      <c r="D3086" s="241">
        <v>5</v>
      </c>
      <c r="F3086" s="237"/>
    </row>
    <row r="3087" spans="1:6" ht="18" customHeight="1">
      <c r="A3087" s="1002" t="s">
        <v>3211</v>
      </c>
      <c r="B3087" s="998" t="s">
        <v>67</v>
      </c>
      <c r="C3087" s="998" t="s">
        <v>3212</v>
      </c>
      <c r="D3087" s="241">
        <v>5</v>
      </c>
      <c r="F3087" s="237"/>
    </row>
    <row r="3088" spans="1:6" ht="18" customHeight="1">
      <c r="A3088" s="1002" t="s">
        <v>3213</v>
      </c>
      <c r="B3088" s="998" t="s">
        <v>67</v>
      </c>
      <c r="C3088" s="998" t="s">
        <v>3214</v>
      </c>
      <c r="D3088" s="241">
        <v>5</v>
      </c>
      <c r="F3088" s="237"/>
    </row>
    <row r="3089" spans="1:6" ht="18" customHeight="1">
      <c r="A3089" s="1002" t="s">
        <v>3215</v>
      </c>
      <c r="B3089" s="998" t="s">
        <v>67</v>
      </c>
      <c r="C3089" s="998" t="s">
        <v>3216</v>
      </c>
      <c r="D3089" s="241">
        <v>5</v>
      </c>
      <c r="F3089" s="237"/>
    </row>
    <row r="3090" spans="1:6" ht="18" customHeight="1">
      <c r="A3090" s="1002" t="s">
        <v>3217</v>
      </c>
      <c r="B3090" s="998" t="s">
        <v>67</v>
      </c>
      <c r="C3090" s="998" t="s">
        <v>3218</v>
      </c>
      <c r="D3090" s="241">
        <v>5</v>
      </c>
      <c r="F3090" s="237"/>
    </row>
    <row r="3091" spans="1:6" ht="18" customHeight="1">
      <c r="A3091" s="1002" t="s">
        <v>3219</v>
      </c>
      <c r="B3091" s="998" t="s">
        <v>67</v>
      </c>
      <c r="C3091" s="998" t="s">
        <v>3220</v>
      </c>
      <c r="D3091" s="241">
        <v>5</v>
      </c>
      <c r="F3091" s="237"/>
    </row>
    <row r="3092" spans="1:6" ht="18" customHeight="1">
      <c r="A3092" s="1002" t="s">
        <v>3221</v>
      </c>
      <c r="B3092" s="998" t="s">
        <v>67</v>
      </c>
      <c r="C3092" s="998" t="s">
        <v>3222</v>
      </c>
      <c r="D3092" s="241">
        <v>5</v>
      </c>
      <c r="F3092" s="237"/>
    </row>
    <row r="3093" spans="1:6" ht="18" customHeight="1">
      <c r="A3093" s="1002" t="s">
        <v>3223</v>
      </c>
      <c r="B3093" s="998" t="s">
        <v>67</v>
      </c>
      <c r="C3093" s="998" t="s">
        <v>3224</v>
      </c>
      <c r="D3093" s="241">
        <v>5</v>
      </c>
      <c r="F3093" s="237"/>
    </row>
    <row r="3094" spans="1:6" ht="18" customHeight="1">
      <c r="A3094" s="1002" t="s">
        <v>3225</v>
      </c>
      <c r="B3094" s="998" t="s">
        <v>67</v>
      </c>
      <c r="C3094" s="998" t="s">
        <v>3226</v>
      </c>
      <c r="D3094" s="241">
        <v>5</v>
      </c>
      <c r="F3094" s="237"/>
    </row>
    <row r="3095" spans="1:6" ht="18" customHeight="1">
      <c r="A3095" s="1002" t="s">
        <v>5783</v>
      </c>
      <c r="B3095" s="998" t="s">
        <v>67</v>
      </c>
      <c r="C3095" s="998" t="s">
        <v>7045</v>
      </c>
      <c r="D3095" s="241">
        <v>7</v>
      </c>
      <c r="F3095" s="237"/>
    </row>
    <row r="3096" spans="1:6" ht="18" customHeight="1">
      <c r="A3096" s="1002" t="s">
        <v>5784</v>
      </c>
      <c r="B3096" s="998" t="s">
        <v>67</v>
      </c>
      <c r="C3096" s="998" t="s">
        <v>7160</v>
      </c>
      <c r="D3096" s="241">
        <v>7</v>
      </c>
      <c r="F3096" s="237"/>
    </row>
    <row r="3097" spans="1:6" ht="18" customHeight="1">
      <c r="A3097" s="1002" t="s">
        <v>5785</v>
      </c>
      <c r="B3097" s="998" t="s">
        <v>67</v>
      </c>
      <c r="C3097" s="998" t="s">
        <v>5786</v>
      </c>
      <c r="D3097" s="241">
        <v>7</v>
      </c>
      <c r="F3097" s="237"/>
    </row>
    <row r="3098" spans="1:6" ht="18" customHeight="1">
      <c r="A3098" s="1002" t="s">
        <v>5787</v>
      </c>
      <c r="B3098" s="998" t="s">
        <v>67</v>
      </c>
      <c r="C3098" s="998" t="s">
        <v>7161</v>
      </c>
      <c r="D3098" s="241">
        <v>7</v>
      </c>
      <c r="F3098" s="237"/>
    </row>
    <row r="3099" spans="1:6" ht="18" customHeight="1">
      <c r="A3099" s="1002" t="s">
        <v>5788</v>
      </c>
      <c r="B3099" s="998" t="s">
        <v>67</v>
      </c>
      <c r="C3099" s="998" t="s">
        <v>7046</v>
      </c>
      <c r="D3099" s="241">
        <v>7</v>
      </c>
      <c r="F3099" s="237"/>
    </row>
    <row r="3100" spans="1:6" ht="18" customHeight="1">
      <c r="A3100" s="1002" t="s">
        <v>5789</v>
      </c>
      <c r="B3100" s="998" t="s">
        <v>67</v>
      </c>
      <c r="C3100" s="998" t="s">
        <v>5790</v>
      </c>
      <c r="D3100" s="241">
        <v>7</v>
      </c>
      <c r="F3100" s="237"/>
    </row>
    <row r="3101" spans="1:6" ht="18" customHeight="1">
      <c r="A3101" s="1006" t="s">
        <v>5791</v>
      </c>
      <c r="B3101" s="998" t="s">
        <v>67</v>
      </c>
      <c r="C3101" s="972" t="s">
        <v>5792</v>
      </c>
      <c r="D3101" s="976">
        <v>7</v>
      </c>
      <c r="F3101" s="237"/>
    </row>
    <row r="3102" spans="1:6" ht="18" customHeight="1">
      <c r="A3102" s="1006" t="s">
        <v>5793</v>
      </c>
      <c r="B3102" s="998" t="s">
        <v>67</v>
      </c>
      <c r="C3102" s="972" t="s">
        <v>5794</v>
      </c>
      <c r="D3102" s="976">
        <v>7</v>
      </c>
      <c r="F3102" s="237"/>
    </row>
    <row r="3103" spans="1:6" ht="18" customHeight="1">
      <c r="A3103" s="1006" t="s">
        <v>5795</v>
      </c>
      <c r="B3103" s="998" t="s">
        <v>67</v>
      </c>
      <c r="C3103" s="972" t="s">
        <v>7047</v>
      </c>
      <c r="D3103" s="976">
        <v>7</v>
      </c>
      <c r="F3103" s="237"/>
    </row>
    <row r="3104" spans="1:6" ht="18" customHeight="1">
      <c r="A3104" s="1006" t="s">
        <v>5796</v>
      </c>
      <c r="B3104" s="998" t="s">
        <v>67</v>
      </c>
      <c r="C3104" s="972" t="s">
        <v>5797</v>
      </c>
      <c r="D3104" s="976">
        <v>7</v>
      </c>
      <c r="F3104" s="237"/>
    </row>
    <row r="3105" spans="1:6" ht="18" customHeight="1">
      <c r="A3105" s="1006" t="s">
        <v>5798</v>
      </c>
      <c r="B3105" s="998" t="s">
        <v>67</v>
      </c>
      <c r="C3105" s="972" t="s">
        <v>5799</v>
      </c>
      <c r="D3105" s="976">
        <v>7</v>
      </c>
      <c r="F3105" s="237"/>
    </row>
    <row r="3106" spans="1:6" ht="18" customHeight="1">
      <c r="A3106" s="1006" t="s">
        <v>5800</v>
      </c>
      <c r="B3106" s="998" t="s">
        <v>67</v>
      </c>
      <c r="C3106" s="972" t="s">
        <v>5801</v>
      </c>
      <c r="D3106" s="976">
        <v>7</v>
      </c>
      <c r="F3106" s="237"/>
    </row>
    <row r="3107" spans="1:6" ht="18" customHeight="1">
      <c r="A3107" s="1006" t="s">
        <v>5802</v>
      </c>
      <c r="B3107" s="998" t="s">
        <v>67</v>
      </c>
      <c r="C3107" s="972" t="s">
        <v>7048</v>
      </c>
      <c r="D3107" s="976">
        <v>7</v>
      </c>
      <c r="F3107" s="237"/>
    </row>
    <row r="3108" spans="1:6" ht="18" customHeight="1">
      <c r="A3108" s="1006" t="s">
        <v>5803</v>
      </c>
      <c r="B3108" s="998" t="s">
        <v>67</v>
      </c>
      <c r="C3108" s="972" t="s">
        <v>5804</v>
      </c>
      <c r="D3108" s="976">
        <v>7</v>
      </c>
      <c r="F3108" s="237"/>
    </row>
    <row r="3109" spans="1:6" ht="18" customHeight="1">
      <c r="A3109" s="1006" t="s">
        <v>5805</v>
      </c>
      <c r="B3109" s="998" t="s">
        <v>67</v>
      </c>
      <c r="C3109" s="972" t="s">
        <v>5806</v>
      </c>
      <c r="D3109" s="976">
        <v>7</v>
      </c>
      <c r="F3109" s="237"/>
    </row>
    <row r="3110" spans="1:6" ht="18" customHeight="1">
      <c r="A3110" s="1006" t="s">
        <v>5807</v>
      </c>
      <c r="B3110" s="998" t="s">
        <v>67</v>
      </c>
      <c r="C3110" s="972" t="s">
        <v>5808</v>
      </c>
      <c r="D3110" s="976">
        <v>7</v>
      </c>
      <c r="F3110" s="237"/>
    </row>
    <row r="3111" spans="1:6" ht="18" customHeight="1">
      <c r="A3111" s="1006" t="s">
        <v>5809</v>
      </c>
      <c r="B3111" s="998" t="s">
        <v>67</v>
      </c>
      <c r="C3111" s="972" t="s">
        <v>5810</v>
      </c>
      <c r="D3111" s="976">
        <v>7</v>
      </c>
      <c r="F3111" s="237"/>
    </row>
    <row r="3112" spans="1:6" ht="18" customHeight="1">
      <c r="A3112" s="1006" t="s">
        <v>6086</v>
      </c>
      <c r="B3112" s="998" t="s">
        <v>67</v>
      </c>
      <c r="C3112" s="972" t="s">
        <v>6478</v>
      </c>
      <c r="D3112" s="976">
        <v>7</v>
      </c>
      <c r="F3112" s="237"/>
    </row>
    <row r="3113" spans="1:6" ht="18" customHeight="1">
      <c r="A3113" s="1006" t="s">
        <v>5811</v>
      </c>
      <c r="B3113" s="998" t="s">
        <v>67</v>
      </c>
      <c r="C3113" s="972" t="s">
        <v>6479</v>
      </c>
      <c r="D3113" s="976">
        <v>7</v>
      </c>
      <c r="F3113" s="237"/>
    </row>
    <row r="3114" spans="1:6" ht="18" customHeight="1">
      <c r="A3114" s="1006" t="s">
        <v>5812</v>
      </c>
      <c r="B3114" s="998" t="s">
        <v>67</v>
      </c>
      <c r="C3114" s="972" t="s">
        <v>5813</v>
      </c>
      <c r="D3114" s="976">
        <v>7</v>
      </c>
      <c r="F3114" s="237"/>
    </row>
    <row r="3115" spans="1:6" ht="18" customHeight="1">
      <c r="A3115" s="1006" t="s">
        <v>5814</v>
      </c>
      <c r="B3115" s="998" t="s">
        <v>67</v>
      </c>
      <c r="C3115" s="972" t="s">
        <v>5815</v>
      </c>
      <c r="D3115" s="976">
        <v>7</v>
      </c>
      <c r="F3115" s="237"/>
    </row>
    <row r="3116" spans="1:6" ht="18" customHeight="1">
      <c r="A3116" s="1006" t="s">
        <v>5816</v>
      </c>
      <c r="B3116" s="998" t="s">
        <v>67</v>
      </c>
      <c r="C3116" s="972" t="s">
        <v>5817</v>
      </c>
      <c r="D3116" s="976">
        <v>7</v>
      </c>
      <c r="F3116" s="237"/>
    </row>
    <row r="3117" spans="1:6" ht="18" customHeight="1">
      <c r="A3117" s="1006" t="s">
        <v>5818</v>
      </c>
      <c r="B3117" s="998" t="s">
        <v>67</v>
      </c>
      <c r="C3117" s="972" t="s">
        <v>5819</v>
      </c>
      <c r="D3117" s="976">
        <v>7</v>
      </c>
      <c r="F3117" s="237"/>
    </row>
    <row r="3118" spans="1:6" ht="18" customHeight="1">
      <c r="A3118" s="1006" t="s">
        <v>5820</v>
      </c>
      <c r="B3118" s="998" t="s">
        <v>67</v>
      </c>
      <c r="C3118" s="972" t="s">
        <v>5821</v>
      </c>
      <c r="D3118" s="976">
        <v>7</v>
      </c>
      <c r="F3118" s="237"/>
    </row>
    <row r="3119" spans="1:6" ht="18" customHeight="1">
      <c r="A3119" s="1006" t="s">
        <v>5822</v>
      </c>
      <c r="B3119" s="998" t="s">
        <v>67</v>
      </c>
      <c r="C3119" s="972" t="s">
        <v>5823</v>
      </c>
      <c r="D3119" s="976">
        <v>7</v>
      </c>
      <c r="F3119" s="237"/>
    </row>
    <row r="3120" spans="1:6" ht="18" customHeight="1">
      <c r="A3120" s="1006" t="s">
        <v>5824</v>
      </c>
      <c r="B3120" s="998" t="s">
        <v>67</v>
      </c>
      <c r="C3120" s="972" t="s">
        <v>5825</v>
      </c>
      <c r="D3120" s="976">
        <v>7</v>
      </c>
      <c r="F3120" s="237"/>
    </row>
    <row r="3121" spans="1:6" ht="18" customHeight="1">
      <c r="A3121" s="1006" t="s">
        <v>5826</v>
      </c>
      <c r="B3121" s="998" t="s">
        <v>67</v>
      </c>
      <c r="C3121" s="972" t="s">
        <v>5827</v>
      </c>
      <c r="D3121" s="976">
        <v>7</v>
      </c>
      <c r="F3121" s="237"/>
    </row>
    <row r="3122" spans="1:6" ht="18" customHeight="1">
      <c r="A3122" s="1006" t="s">
        <v>5828</v>
      </c>
      <c r="B3122" s="998" t="s">
        <v>67</v>
      </c>
      <c r="C3122" s="972" t="s">
        <v>5829</v>
      </c>
      <c r="D3122" s="976">
        <v>7</v>
      </c>
      <c r="F3122" s="237"/>
    </row>
    <row r="3123" spans="1:6" ht="18" customHeight="1">
      <c r="A3123" s="1006" t="s">
        <v>6480</v>
      </c>
      <c r="B3123" s="998" t="s">
        <v>67</v>
      </c>
      <c r="C3123" s="972" t="s">
        <v>7049</v>
      </c>
      <c r="D3123" s="976">
        <v>7</v>
      </c>
      <c r="F3123" s="237"/>
    </row>
    <row r="3124" spans="1:6" ht="18" customHeight="1">
      <c r="A3124" s="1006" t="s">
        <v>5830</v>
      </c>
      <c r="B3124" s="998" t="s">
        <v>68</v>
      </c>
      <c r="C3124" s="972" t="s">
        <v>7084</v>
      </c>
      <c r="D3124" s="976">
        <v>1</v>
      </c>
      <c r="F3124" s="237"/>
    </row>
    <row r="3125" spans="1:6" ht="18" customHeight="1">
      <c r="A3125" s="1006" t="s">
        <v>3227</v>
      </c>
      <c r="B3125" s="998" t="s">
        <v>68</v>
      </c>
      <c r="C3125" s="972" t="s">
        <v>3228</v>
      </c>
      <c r="D3125" s="976">
        <v>3</v>
      </c>
      <c r="F3125" s="237"/>
    </row>
    <row r="3126" spans="1:6" ht="18" customHeight="1">
      <c r="A3126" s="1006" t="s">
        <v>3229</v>
      </c>
      <c r="B3126" s="998" t="s">
        <v>68</v>
      </c>
      <c r="C3126" s="972" t="s">
        <v>3230</v>
      </c>
      <c r="D3126" s="976">
        <v>3</v>
      </c>
      <c r="F3126" s="237"/>
    </row>
    <row r="3127" spans="1:6" ht="18" customHeight="1">
      <c r="A3127" s="1006" t="s">
        <v>3231</v>
      </c>
      <c r="B3127" s="998" t="s">
        <v>68</v>
      </c>
      <c r="C3127" s="972" t="s">
        <v>3232</v>
      </c>
      <c r="D3127" s="976">
        <v>3</v>
      </c>
      <c r="F3127" s="237"/>
    </row>
    <row r="3128" spans="1:6" ht="18" customHeight="1">
      <c r="A3128" s="1006" t="s">
        <v>3233</v>
      </c>
      <c r="B3128" s="998" t="s">
        <v>68</v>
      </c>
      <c r="C3128" s="972" t="s">
        <v>3234</v>
      </c>
      <c r="D3128" s="976">
        <v>3</v>
      </c>
      <c r="F3128" s="237"/>
    </row>
    <row r="3129" spans="1:6" ht="18" customHeight="1">
      <c r="A3129" s="1006" t="s">
        <v>3235</v>
      </c>
      <c r="B3129" s="998" t="s">
        <v>68</v>
      </c>
      <c r="C3129" s="972" t="s">
        <v>3236</v>
      </c>
      <c r="D3129" s="976">
        <v>3</v>
      </c>
      <c r="F3129" s="237"/>
    </row>
    <row r="3130" spans="1:6" ht="18" customHeight="1">
      <c r="A3130" s="1006" t="s">
        <v>3237</v>
      </c>
      <c r="B3130" s="998" t="s">
        <v>68</v>
      </c>
      <c r="C3130" s="972" t="s">
        <v>3238</v>
      </c>
      <c r="D3130" s="976">
        <v>3</v>
      </c>
      <c r="F3130" s="237"/>
    </row>
    <row r="3131" spans="1:6" ht="18" customHeight="1">
      <c r="A3131" s="1000" t="s">
        <v>3239</v>
      </c>
      <c r="B3131" s="978" t="s">
        <v>68</v>
      </c>
      <c r="C3131" s="978" t="s">
        <v>3240</v>
      </c>
      <c r="D3131" s="241">
        <v>3</v>
      </c>
      <c r="F3131" s="237"/>
    </row>
    <row r="3132" spans="1:6" ht="18" customHeight="1">
      <c r="A3132" s="1002" t="s">
        <v>3241</v>
      </c>
      <c r="B3132" s="998" t="s">
        <v>68</v>
      </c>
      <c r="C3132" s="998" t="s">
        <v>3242</v>
      </c>
      <c r="D3132" s="241">
        <v>3</v>
      </c>
      <c r="F3132" s="237"/>
    </row>
    <row r="3133" spans="1:6" ht="18" customHeight="1">
      <c r="A3133" s="1002" t="s">
        <v>3243</v>
      </c>
      <c r="B3133" s="998" t="s">
        <v>68</v>
      </c>
      <c r="C3133" s="998" t="s">
        <v>3244</v>
      </c>
      <c r="D3133" s="241">
        <v>3</v>
      </c>
      <c r="F3133" s="237"/>
    </row>
    <row r="3134" spans="1:6" ht="18" customHeight="1">
      <c r="A3134" s="1002" t="s">
        <v>3245</v>
      </c>
      <c r="B3134" s="998" t="s">
        <v>68</v>
      </c>
      <c r="C3134" s="998" t="s">
        <v>3246</v>
      </c>
      <c r="D3134" s="241">
        <v>3</v>
      </c>
      <c r="F3134" s="237"/>
    </row>
    <row r="3135" spans="1:6" ht="18" customHeight="1">
      <c r="A3135" s="1002" t="s">
        <v>3247</v>
      </c>
      <c r="B3135" s="998" t="s">
        <v>68</v>
      </c>
      <c r="C3135" s="998" t="s">
        <v>3248</v>
      </c>
      <c r="D3135" s="241">
        <v>3</v>
      </c>
      <c r="F3135" s="237"/>
    </row>
    <row r="3136" spans="1:6" ht="18" customHeight="1">
      <c r="A3136" s="1002" t="s">
        <v>3249</v>
      </c>
      <c r="B3136" s="998" t="s">
        <v>68</v>
      </c>
      <c r="C3136" s="998" t="s">
        <v>3250</v>
      </c>
      <c r="D3136" s="241">
        <v>3</v>
      </c>
      <c r="F3136" s="237"/>
    </row>
    <row r="3137" spans="1:6" ht="18" customHeight="1">
      <c r="A3137" s="1002" t="s">
        <v>3251</v>
      </c>
      <c r="B3137" s="998" t="s">
        <v>68</v>
      </c>
      <c r="C3137" s="998" t="s">
        <v>3252</v>
      </c>
      <c r="D3137" s="241">
        <v>3</v>
      </c>
      <c r="F3137" s="237"/>
    </row>
    <row r="3138" spans="1:6" ht="18" customHeight="1">
      <c r="A3138" s="1002" t="s">
        <v>3253</v>
      </c>
      <c r="B3138" s="998" t="s">
        <v>68</v>
      </c>
      <c r="C3138" s="998" t="s">
        <v>3254</v>
      </c>
      <c r="D3138" s="241">
        <v>3</v>
      </c>
      <c r="F3138" s="237"/>
    </row>
    <row r="3139" spans="1:6" ht="18" customHeight="1">
      <c r="A3139" s="1002" t="s">
        <v>3255</v>
      </c>
      <c r="B3139" s="998" t="s">
        <v>68</v>
      </c>
      <c r="C3139" s="998" t="s">
        <v>3256</v>
      </c>
      <c r="D3139" s="241">
        <v>5</v>
      </c>
      <c r="F3139" s="237"/>
    </row>
    <row r="3140" spans="1:6" ht="18" customHeight="1">
      <c r="A3140" s="1002" t="s">
        <v>3257</v>
      </c>
      <c r="B3140" s="998" t="s">
        <v>68</v>
      </c>
      <c r="C3140" s="998" t="s">
        <v>3258</v>
      </c>
      <c r="D3140" s="241">
        <v>5</v>
      </c>
      <c r="F3140" s="237"/>
    </row>
    <row r="3141" spans="1:6" ht="18" customHeight="1">
      <c r="A3141" s="1002" t="s">
        <v>3259</v>
      </c>
      <c r="B3141" s="998" t="s">
        <v>68</v>
      </c>
      <c r="C3141" s="998" t="s">
        <v>3260</v>
      </c>
      <c r="D3141" s="241">
        <v>5</v>
      </c>
      <c r="F3141" s="237"/>
    </row>
    <row r="3142" spans="1:6" ht="18" customHeight="1">
      <c r="A3142" s="1002" t="s">
        <v>3261</v>
      </c>
      <c r="B3142" s="998" t="s">
        <v>68</v>
      </c>
      <c r="C3142" s="998" t="s">
        <v>3262</v>
      </c>
      <c r="D3142" s="241">
        <v>5</v>
      </c>
      <c r="F3142" s="237"/>
    </row>
    <row r="3143" spans="1:6" ht="18" customHeight="1">
      <c r="A3143" s="1002" t="s">
        <v>6481</v>
      </c>
      <c r="B3143" s="998" t="s">
        <v>68</v>
      </c>
      <c r="C3143" s="998" t="s">
        <v>6482</v>
      </c>
      <c r="D3143" s="241">
        <v>7</v>
      </c>
      <c r="F3143" s="237"/>
    </row>
    <row r="3144" spans="1:6" ht="18" customHeight="1">
      <c r="A3144" s="1002" t="s">
        <v>5831</v>
      </c>
      <c r="B3144" s="998" t="s">
        <v>68</v>
      </c>
      <c r="C3144" s="998" t="s">
        <v>5832</v>
      </c>
      <c r="D3144" s="241">
        <v>7</v>
      </c>
      <c r="F3144" s="237"/>
    </row>
    <row r="3145" spans="1:6" ht="18" customHeight="1">
      <c r="A3145" s="1002" t="s">
        <v>5833</v>
      </c>
      <c r="B3145" s="998" t="s">
        <v>68</v>
      </c>
      <c r="C3145" s="998" t="s">
        <v>6483</v>
      </c>
      <c r="D3145" s="241">
        <v>7</v>
      </c>
      <c r="F3145" s="237"/>
    </row>
    <row r="3146" spans="1:6" ht="18" customHeight="1">
      <c r="A3146" s="1002" t="s">
        <v>5834</v>
      </c>
      <c r="B3146" s="998" t="s">
        <v>68</v>
      </c>
      <c r="C3146" s="998" t="s">
        <v>5835</v>
      </c>
      <c r="D3146" s="241">
        <v>7</v>
      </c>
      <c r="F3146" s="237"/>
    </row>
    <row r="3147" spans="1:6" ht="18" customHeight="1">
      <c r="A3147" s="1002" t="s">
        <v>5836</v>
      </c>
      <c r="B3147" s="998" t="s">
        <v>68</v>
      </c>
      <c r="C3147" s="998" t="s">
        <v>5837</v>
      </c>
      <c r="D3147" s="241">
        <v>7</v>
      </c>
      <c r="F3147" s="237"/>
    </row>
    <row r="3148" spans="1:6" ht="18" customHeight="1">
      <c r="A3148" s="1002" t="s">
        <v>5838</v>
      </c>
      <c r="B3148" s="998" t="s">
        <v>68</v>
      </c>
      <c r="C3148" s="998" t="s">
        <v>5839</v>
      </c>
      <c r="D3148" s="241">
        <v>7</v>
      </c>
      <c r="F3148" s="237"/>
    </row>
    <row r="3149" spans="1:6" ht="18" customHeight="1">
      <c r="A3149" s="1002" t="s">
        <v>5840</v>
      </c>
      <c r="B3149" s="998" t="s">
        <v>68</v>
      </c>
      <c r="C3149" s="998" t="s">
        <v>5841</v>
      </c>
      <c r="D3149" s="241">
        <v>7</v>
      </c>
      <c r="F3149" s="237"/>
    </row>
    <row r="3150" spans="1:6" ht="18" customHeight="1">
      <c r="A3150" s="1006" t="s">
        <v>5842</v>
      </c>
      <c r="B3150" s="998" t="s">
        <v>68</v>
      </c>
      <c r="C3150" s="972" t="s">
        <v>5843</v>
      </c>
      <c r="D3150" s="976">
        <v>7</v>
      </c>
      <c r="F3150" s="237"/>
    </row>
    <row r="3151" spans="1:6" ht="18" customHeight="1">
      <c r="A3151" s="1006" t="s">
        <v>5844</v>
      </c>
      <c r="B3151" s="998" t="s">
        <v>68</v>
      </c>
      <c r="C3151" s="972" t="s">
        <v>7050</v>
      </c>
      <c r="D3151" s="976">
        <v>7</v>
      </c>
      <c r="F3151" s="237"/>
    </row>
    <row r="3152" spans="1:6" ht="18" customHeight="1">
      <c r="A3152" s="1006" t="s">
        <v>5845</v>
      </c>
      <c r="B3152" s="998" t="s">
        <v>68</v>
      </c>
      <c r="C3152" s="972" t="s">
        <v>7051</v>
      </c>
      <c r="D3152" s="976">
        <v>7</v>
      </c>
      <c r="F3152" s="237"/>
    </row>
    <row r="3153" spans="1:6" ht="18" customHeight="1">
      <c r="A3153" s="1006" t="s">
        <v>5846</v>
      </c>
      <c r="B3153" s="998" t="s">
        <v>68</v>
      </c>
      <c r="C3153" s="972" t="s">
        <v>7052</v>
      </c>
      <c r="D3153" s="976">
        <v>7</v>
      </c>
      <c r="F3153" s="237"/>
    </row>
    <row r="3154" spans="1:6" ht="18" customHeight="1">
      <c r="A3154" s="1006" t="s">
        <v>5847</v>
      </c>
      <c r="B3154" s="998" t="s">
        <v>68</v>
      </c>
      <c r="C3154" s="972" t="s">
        <v>7053</v>
      </c>
      <c r="D3154" s="976">
        <v>7</v>
      </c>
      <c r="F3154" s="237"/>
    </row>
    <row r="3155" spans="1:6" ht="18" customHeight="1">
      <c r="A3155" s="1006" t="s">
        <v>5848</v>
      </c>
      <c r="B3155" s="998" t="s">
        <v>69</v>
      </c>
      <c r="C3155" s="972" t="s">
        <v>7084</v>
      </c>
      <c r="D3155" s="976">
        <v>1</v>
      </c>
      <c r="F3155" s="237"/>
    </row>
    <row r="3156" spans="1:6" ht="18" customHeight="1">
      <c r="A3156" s="1006" t="s">
        <v>3263</v>
      </c>
      <c r="B3156" s="998" t="s">
        <v>69</v>
      </c>
      <c r="C3156" s="972" t="s">
        <v>3264</v>
      </c>
      <c r="D3156" s="976">
        <v>3</v>
      </c>
      <c r="F3156" s="237"/>
    </row>
    <row r="3157" spans="1:6" ht="18" customHeight="1">
      <c r="A3157" s="1006" t="s">
        <v>3265</v>
      </c>
      <c r="B3157" s="998" t="s">
        <v>69</v>
      </c>
      <c r="C3157" s="972" t="s">
        <v>3266</v>
      </c>
      <c r="D3157" s="976">
        <v>3</v>
      </c>
      <c r="F3157" s="237"/>
    </row>
    <row r="3158" spans="1:6" ht="18" customHeight="1">
      <c r="A3158" s="1006" t="s">
        <v>3267</v>
      </c>
      <c r="B3158" s="998" t="s">
        <v>69</v>
      </c>
      <c r="C3158" s="972" t="s">
        <v>3268</v>
      </c>
      <c r="D3158" s="976">
        <v>3</v>
      </c>
      <c r="F3158" s="237"/>
    </row>
    <row r="3159" spans="1:6" ht="18" customHeight="1">
      <c r="A3159" s="1006" t="s">
        <v>3269</v>
      </c>
      <c r="B3159" s="998" t="s">
        <v>69</v>
      </c>
      <c r="C3159" s="972" t="s">
        <v>3270</v>
      </c>
      <c r="D3159" s="976">
        <v>3</v>
      </c>
      <c r="F3159" s="237"/>
    </row>
    <row r="3160" spans="1:6" ht="18" customHeight="1">
      <c r="A3160" s="1006" t="s">
        <v>3271</v>
      </c>
      <c r="B3160" s="998" t="s">
        <v>69</v>
      </c>
      <c r="C3160" s="972" t="s">
        <v>3272</v>
      </c>
      <c r="D3160" s="976">
        <v>3</v>
      </c>
      <c r="F3160" s="237"/>
    </row>
    <row r="3161" spans="1:6" ht="18" customHeight="1">
      <c r="A3161" s="1006" t="s">
        <v>3273</v>
      </c>
      <c r="B3161" s="998" t="s">
        <v>69</v>
      </c>
      <c r="C3161" s="972" t="s">
        <v>3274</v>
      </c>
      <c r="D3161" s="976">
        <v>3</v>
      </c>
      <c r="F3161" s="237"/>
    </row>
    <row r="3162" spans="1:6" ht="18" customHeight="1">
      <c r="A3162" s="1000" t="s">
        <v>3275</v>
      </c>
      <c r="B3162" s="978" t="s">
        <v>69</v>
      </c>
      <c r="C3162" s="978" t="s">
        <v>3276</v>
      </c>
      <c r="D3162" s="241">
        <v>3</v>
      </c>
      <c r="F3162" s="237"/>
    </row>
    <row r="3163" spans="1:6" ht="18" customHeight="1">
      <c r="A3163" s="1002" t="s">
        <v>3277</v>
      </c>
      <c r="B3163" s="998" t="s">
        <v>69</v>
      </c>
      <c r="C3163" s="998" t="s">
        <v>3278</v>
      </c>
      <c r="D3163" s="241">
        <v>3</v>
      </c>
      <c r="F3163" s="237"/>
    </row>
    <row r="3164" spans="1:6" ht="18" customHeight="1">
      <c r="A3164" s="1002" t="s">
        <v>3279</v>
      </c>
      <c r="B3164" s="998" t="s">
        <v>69</v>
      </c>
      <c r="C3164" s="998" t="s">
        <v>3280</v>
      </c>
      <c r="D3164" s="241">
        <v>3</v>
      </c>
      <c r="F3164" s="237"/>
    </row>
    <row r="3165" spans="1:6" ht="18" customHeight="1">
      <c r="A3165" s="1002" t="s">
        <v>3281</v>
      </c>
      <c r="B3165" s="998" t="s">
        <v>69</v>
      </c>
      <c r="C3165" s="998" t="s">
        <v>3282</v>
      </c>
      <c r="D3165" s="241">
        <v>5</v>
      </c>
      <c r="F3165" s="237"/>
    </row>
    <row r="3166" spans="1:6" ht="18" customHeight="1">
      <c r="A3166" s="1002" t="s">
        <v>3283</v>
      </c>
      <c r="B3166" s="998" t="s">
        <v>69</v>
      </c>
      <c r="C3166" s="998" t="s">
        <v>3284</v>
      </c>
      <c r="D3166" s="241">
        <v>5</v>
      </c>
      <c r="F3166" s="237"/>
    </row>
    <row r="3167" spans="1:6" ht="18" customHeight="1">
      <c r="A3167" s="1002" t="s">
        <v>3285</v>
      </c>
      <c r="B3167" s="998" t="s">
        <v>69</v>
      </c>
      <c r="C3167" s="998" t="s">
        <v>3286</v>
      </c>
      <c r="D3167" s="241">
        <v>5</v>
      </c>
      <c r="F3167" s="237"/>
    </row>
    <row r="3168" spans="1:6" ht="18" customHeight="1">
      <c r="A3168" s="1002" t="s">
        <v>3287</v>
      </c>
      <c r="B3168" s="998" t="s">
        <v>69</v>
      </c>
      <c r="C3168" s="998" t="s">
        <v>3288</v>
      </c>
      <c r="D3168" s="241">
        <v>5</v>
      </c>
      <c r="F3168" s="237"/>
    </row>
    <row r="3169" spans="1:6" ht="18" customHeight="1">
      <c r="A3169" s="1002" t="s">
        <v>3289</v>
      </c>
      <c r="B3169" s="998" t="s">
        <v>69</v>
      </c>
      <c r="C3169" s="998" t="s">
        <v>3290</v>
      </c>
      <c r="D3169" s="241">
        <v>5</v>
      </c>
      <c r="F3169" s="237"/>
    </row>
    <row r="3170" spans="1:6" ht="18" customHeight="1">
      <c r="A3170" s="1002" t="s">
        <v>3291</v>
      </c>
      <c r="B3170" s="998" t="s">
        <v>69</v>
      </c>
      <c r="C3170" s="998" t="s">
        <v>3292</v>
      </c>
      <c r="D3170" s="241">
        <v>5</v>
      </c>
      <c r="F3170" s="237"/>
    </row>
    <row r="3171" spans="1:6" ht="18" customHeight="1">
      <c r="A3171" s="1002" t="s">
        <v>3293</v>
      </c>
      <c r="B3171" s="998" t="s">
        <v>69</v>
      </c>
      <c r="C3171" s="998" t="s">
        <v>3294</v>
      </c>
      <c r="D3171" s="241">
        <v>5</v>
      </c>
      <c r="F3171" s="237"/>
    </row>
    <row r="3172" spans="1:6" ht="18" customHeight="1">
      <c r="A3172" s="1002" t="s">
        <v>3295</v>
      </c>
      <c r="B3172" s="998" t="s">
        <v>69</v>
      </c>
      <c r="C3172" s="998" t="s">
        <v>3296</v>
      </c>
      <c r="D3172" s="241">
        <v>5</v>
      </c>
      <c r="F3172" s="237"/>
    </row>
    <row r="3173" spans="1:6" ht="18" customHeight="1">
      <c r="A3173" s="1002" t="s">
        <v>3297</v>
      </c>
      <c r="B3173" s="998" t="s">
        <v>69</v>
      </c>
      <c r="C3173" s="998" t="s">
        <v>3298</v>
      </c>
      <c r="D3173" s="241">
        <v>5</v>
      </c>
      <c r="F3173" s="237"/>
    </row>
    <row r="3174" spans="1:6" ht="18" customHeight="1">
      <c r="A3174" s="1002" t="s">
        <v>3299</v>
      </c>
      <c r="B3174" s="998" t="s">
        <v>69</v>
      </c>
      <c r="C3174" s="998" t="s">
        <v>3300</v>
      </c>
      <c r="D3174" s="241">
        <v>5</v>
      </c>
      <c r="F3174" s="237"/>
    </row>
    <row r="3175" spans="1:6" ht="18" customHeight="1">
      <c r="A3175" s="1002" t="s">
        <v>3301</v>
      </c>
      <c r="B3175" s="998" t="s">
        <v>69</v>
      </c>
      <c r="C3175" s="998" t="s">
        <v>3302</v>
      </c>
      <c r="D3175" s="241">
        <v>5</v>
      </c>
      <c r="F3175" s="237"/>
    </row>
    <row r="3176" spans="1:6" ht="18" customHeight="1">
      <c r="A3176" s="1002" t="s">
        <v>3303</v>
      </c>
      <c r="B3176" s="998" t="s">
        <v>69</v>
      </c>
      <c r="C3176" s="998" t="s">
        <v>3304</v>
      </c>
      <c r="D3176" s="241">
        <v>5</v>
      </c>
      <c r="F3176" s="237"/>
    </row>
    <row r="3177" spans="1:6" ht="18" customHeight="1">
      <c r="A3177" s="1002" t="s">
        <v>3305</v>
      </c>
      <c r="B3177" s="998" t="s">
        <v>69</v>
      </c>
      <c r="C3177" s="998" t="s">
        <v>3306</v>
      </c>
      <c r="D3177" s="241">
        <v>5</v>
      </c>
      <c r="F3177" s="237"/>
    </row>
    <row r="3178" spans="1:6" ht="18" customHeight="1">
      <c r="A3178" s="1002" t="s">
        <v>3307</v>
      </c>
      <c r="B3178" s="998" t="s">
        <v>69</v>
      </c>
      <c r="C3178" s="998" t="s">
        <v>682</v>
      </c>
      <c r="D3178" s="241">
        <v>5</v>
      </c>
      <c r="F3178" s="237"/>
    </row>
    <row r="3179" spans="1:6" ht="18" customHeight="1">
      <c r="A3179" s="1002" t="s">
        <v>3308</v>
      </c>
      <c r="B3179" s="998" t="s">
        <v>69</v>
      </c>
      <c r="C3179" s="998" t="s">
        <v>3309</v>
      </c>
      <c r="D3179" s="241">
        <v>5</v>
      </c>
      <c r="F3179" s="237"/>
    </row>
    <row r="3180" spans="1:6" ht="18" customHeight="1">
      <c r="A3180" s="1002" t="s">
        <v>3310</v>
      </c>
      <c r="B3180" s="998" t="s">
        <v>69</v>
      </c>
      <c r="C3180" s="998" t="s">
        <v>3311</v>
      </c>
      <c r="D3180" s="241">
        <v>5</v>
      </c>
      <c r="F3180" s="237"/>
    </row>
    <row r="3181" spans="1:6" ht="18" customHeight="1">
      <c r="A3181" s="1002" t="s">
        <v>3312</v>
      </c>
      <c r="B3181" s="998" t="s">
        <v>69</v>
      </c>
      <c r="C3181" s="998" t="s">
        <v>3313</v>
      </c>
      <c r="D3181" s="241">
        <v>5</v>
      </c>
      <c r="F3181" s="237"/>
    </row>
    <row r="3182" spans="1:6" ht="18" customHeight="1">
      <c r="A3182" s="1002" t="s">
        <v>5849</v>
      </c>
      <c r="B3182" s="998" t="s">
        <v>69</v>
      </c>
      <c r="C3182" s="998" t="s">
        <v>5850</v>
      </c>
      <c r="D3182" s="241">
        <v>7</v>
      </c>
      <c r="F3182" s="237"/>
    </row>
    <row r="3183" spans="1:6" ht="18" customHeight="1">
      <c r="A3183" s="1002" t="s">
        <v>5851</v>
      </c>
      <c r="B3183" s="998" t="s">
        <v>69</v>
      </c>
      <c r="C3183" s="998" t="s">
        <v>6484</v>
      </c>
      <c r="D3183" s="241">
        <v>7</v>
      </c>
      <c r="F3183" s="237"/>
    </row>
    <row r="3184" spans="1:6" ht="18" customHeight="1">
      <c r="A3184" s="1002" t="s">
        <v>5852</v>
      </c>
      <c r="B3184" s="998" t="s">
        <v>69</v>
      </c>
      <c r="C3184" s="998" t="s">
        <v>5853</v>
      </c>
      <c r="D3184" s="241">
        <v>7</v>
      </c>
      <c r="F3184" s="237"/>
    </row>
    <row r="3185" spans="1:6" ht="18" customHeight="1">
      <c r="A3185" s="1002" t="s">
        <v>5854</v>
      </c>
      <c r="B3185" s="998" t="s">
        <v>69</v>
      </c>
      <c r="C3185" s="998" t="s">
        <v>6680</v>
      </c>
      <c r="D3185" s="241">
        <v>7</v>
      </c>
      <c r="F3185" s="237"/>
    </row>
    <row r="3186" spans="1:6" ht="18" customHeight="1">
      <c r="A3186" s="1002" t="s">
        <v>5855</v>
      </c>
      <c r="B3186" s="998" t="s">
        <v>69</v>
      </c>
      <c r="C3186" s="998" t="s">
        <v>5856</v>
      </c>
      <c r="D3186" s="241">
        <v>7</v>
      </c>
      <c r="F3186" s="237"/>
    </row>
    <row r="3187" spans="1:6" ht="18" customHeight="1">
      <c r="A3187" s="1002" t="s">
        <v>5857</v>
      </c>
      <c r="B3187" s="998" t="s">
        <v>69</v>
      </c>
      <c r="C3187" s="998" t="s">
        <v>5858</v>
      </c>
      <c r="D3187" s="241">
        <v>7</v>
      </c>
      <c r="F3187" s="237"/>
    </row>
    <row r="3188" spans="1:6" ht="18" customHeight="1">
      <c r="A3188" s="1002" t="s">
        <v>5859</v>
      </c>
      <c r="B3188" s="998" t="s">
        <v>69</v>
      </c>
      <c r="C3188" s="998" t="s">
        <v>5860</v>
      </c>
      <c r="D3188" s="241">
        <v>7</v>
      </c>
      <c r="F3188" s="237"/>
    </row>
    <row r="3189" spans="1:6" ht="18" customHeight="1">
      <c r="A3189" s="1006" t="s">
        <v>5861</v>
      </c>
      <c r="B3189" s="998" t="s">
        <v>69</v>
      </c>
      <c r="C3189" s="972" t="s">
        <v>5862</v>
      </c>
      <c r="D3189" s="976">
        <v>7</v>
      </c>
      <c r="F3189" s="237"/>
    </row>
    <row r="3190" spans="1:6" ht="18" customHeight="1">
      <c r="A3190" s="1006" t="s">
        <v>5863</v>
      </c>
      <c r="B3190" s="998" t="s">
        <v>69</v>
      </c>
      <c r="C3190" s="972" t="s">
        <v>5864</v>
      </c>
      <c r="D3190" s="976">
        <v>7</v>
      </c>
      <c r="F3190" s="237"/>
    </row>
    <row r="3191" spans="1:6" ht="18" customHeight="1">
      <c r="A3191" s="1006" t="s">
        <v>5865</v>
      </c>
      <c r="B3191" s="998" t="s">
        <v>69</v>
      </c>
      <c r="C3191" s="972" t="s">
        <v>5866</v>
      </c>
      <c r="D3191" s="976">
        <v>7</v>
      </c>
      <c r="F3191" s="237"/>
    </row>
    <row r="3192" spans="1:6" ht="18" customHeight="1">
      <c r="A3192" s="1006" t="s">
        <v>6087</v>
      </c>
      <c r="B3192" s="998" t="s">
        <v>69</v>
      </c>
      <c r="C3192" s="972" t="s">
        <v>7054</v>
      </c>
      <c r="D3192" s="976">
        <v>7</v>
      </c>
      <c r="F3192" s="237"/>
    </row>
    <row r="3193" spans="1:6" ht="18" customHeight="1">
      <c r="A3193" s="1006" t="s">
        <v>5867</v>
      </c>
      <c r="B3193" s="998" t="s">
        <v>69</v>
      </c>
      <c r="C3193" s="972" t="s">
        <v>7055</v>
      </c>
      <c r="D3193" s="976">
        <v>7</v>
      </c>
      <c r="F3193" s="237"/>
    </row>
    <row r="3194" spans="1:6" ht="18" customHeight="1">
      <c r="A3194" s="1006" t="s">
        <v>5868</v>
      </c>
      <c r="B3194" s="998" t="s">
        <v>69</v>
      </c>
      <c r="C3194" s="972" t="s">
        <v>6681</v>
      </c>
      <c r="D3194" s="976">
        <v>7</v>
      </c>
      <c r="F3194" s="237"/>
    </row>
    <row r="3195" spans="1:6" ht="18" customHeight="1">
      <c r="A3195" s="1006" t="s">
        <v>6485</v>
      </c>
      <c r="B3195" s="998" t="s">
        <v>69</v>
      </c>
      <c r="C3195" s="972" t="s">
        <v>7056</v>
      </c>
      <c r="D3195" s="976">
        <v>7</v>
      </c>
      <c r="F3195" s="237"/>
    </row>
    <row r="3196" spans="1:6" ht="18" customHeight="1">
      <c r="A3196" s="1006" t="s">
        <v>5869</v>
      </c>
      <c r="B3196" s="998" t="s">
        <v>70</v>
      </c>
      <c r="C3196" s="972" t="s">
        <v>7084</v>
      </c>
      <c r="D3196" s="976">
        <v>1</v>
      </c>
      <c r="F3196" s="237"/>
    </row>
    <row r="3197" spans="1:6" ht="18" customHeight="1">
      <c r="A3197" s="1006" t="s">
        <v>3314</v>
      </c>
      <c r="B3197" s="998" t="s">
        <v>70</v>
      </c>
      <c r="C3197" s="972" t="s">
        <v>3315</v>
      </c>
      <c r="D3197" s="976">
        <v>3</v>
      </c>
      <c r="F3197" s="237"/>
    </row>
    <row r="3198" spans="1:6" ht="18" customHeight="1">
      <c r="A3198" s="1006" t="s">
        <v>3316</v>
      </c>
      <c r="B3198" s="998" t="s">
        <v>70</v>
      </c>
      <c r="C3198" s="974" t="s">
        <v>3317</v>
      </c>
      <c r="D3198" s="976">
        <v>3</v>
      </c>
      <c r="F3198" s="237"/>
    </row>
    <row r="3199" spans="1:6" ht="18" customHeight="1">
      <c r="A3199" s="1006" t="s">
        <v>3318</v>
      </c>
      <c r="B3199" s="998" t="s">
        <v>70</v>
      </c>
      <c r="C3199" s="974" t="s">
        <v>3319</v>
      </c>
      <c r="D3199" s="976">
        <v>3</v>
      </c>
      <c r="F3199" s="237"/>
    </row>
    <row r="3200" spans="1:6" ht="18" customHeight="1">
      <c r="A3200" s="1006" t="s">
        <v>3320</v>
      </c>
      <c r="B3200" s="998" t="s">
        <v>70</v>
      </c>
      <c r="C3200" s="972" t="s">
        <v>3321</v>
      </c>
      <c r="D3200" s="976">
        <v>3</v>
      </c>
      <c r="F3200" s="237"/>
    </row>
    <row r="3201" spans="1:6" ht="18" customHeight="1">
      <c r="A3201" s="1006" t="s">
        <v>3322</v>
      </c>
      <c r="B3201" s="998" t="s">
        <v>70</v>
      </c>
      <c r="C3201" s="972" t="s">
        <v>3323</v>
      </c>
      <c r="D3201" s="976">
        <v>3</v>
      </c>
      <c r="F3201" s="237"/>
    </row>
    <row r="3202" spans="1:6" ht="18" customHeight="1">
      <c r="A3202" s="1006" t="s">
        <v>3324</v>
      </c>
      <c r="B3202" s="998" t="s">
        <v>70</v>
      </c>
      <c r="C3202" s="972" t="s">
        <v>3325</v>
      </c>
      <c r="D3202" s="976">
        <v>3</v>
      </c>
      <c r="F3202" s="237"/>
    </row>
    <row r="3203" spans="1:6" ht="18" customHeight="1">
      <c r="A3203" s="1000" t="s">
        <v>3326</v>
      </c>
      <c r="B3203" s="978" t="s">
        <v>70</v>
      </c>
      <c r="C3203" s="978" t="s">
        <v>3327</v>
      </c>
      <c r="D3203" s="241">
        <v>3</v>
      </c>
      <c r="F3203" s="237"/>
    </row>
    <row r="3204" spans="1:6" ht="18" customHeight="1">
      <c r="A3204" s="1002" t="s">
        <v>3328</v>
      </c>
      <c r="B3204" s="998" t="s">
        <v>70</v>
      </c>
      <c r="C3204" s="998" t="s">
        <v>3329</v>
      </c>
      <c r="D3204" s="241">
        <v>3</v>
      </c>
      <c r="F3204" s="237"/>
    </row>
    <row r="3205" spans="1:6" ht="18" customHeight="1">
      <c r="A3205" s="1002" t="s">
        <v>3330</v>
      </c>
      <c r="B3205" s="998" t="s">
        <v>70</v>
      </c>
      <c r="C3205" s="998" t="s">
        <v>3331</v>
      </c>
      <c r="D3205" s="241">
        <v>3</v>
      </c>
      <c r="F3205" s="237"/>
    </row>
    <row r="3206" spans="1:6" ht="18" customHeight="1">
      <c r="A3206" s="1002" t="s">
        <v>3332</v>
      </c>
      <c r="B3206" s="998" t="s">
        <v>70</v>
      </c>
      <c r="C3206" s="998" t="s">
        <v>3333</v>
      </c>
      <c r="D3206" s="241">
        <v>3</v>
      </c>
      <c r="F3206" s="237"/>
    </row>
    <row r="3207" spans="1:6" ht="18" customHeight="1">
      <c r="A3207" s="1002" t="s">
        <v>3334</v>
      </c>
      <c r="B3207" s="998" t="s">
        <v>70</v>
      </c>
      <c r="C3207" s="998" t="s">
        <v>3335</v>
      </c>
      <c r="D3207" s="241">
        <v>3</v>
      </c>
      <c r="F3207" s="237"/>
    </row>
    <row r="3208" spans="1:6" ht="18" customHeight="1">
      <c r="A3208" s="1002" t="s">
        <v>3336</v>
      </c>
      <c r="B3208" s="998" t="s">
        <v>70</v>
      </c>
      <c r="C3208" s="998" t="s">
        <v>3337</v>
      </c>
      <c r="D3208" s="241">
        <v>3</v>
      </c>
      <c r="F3208" s="237"/>
    </row>
    <row r="3209" spans="1:6" ht="18" customHeight="1">
      <c r="A3209" s="1002" t="s">
        <v>3338</v>
      </c>
      <c r="B3209" s="998" t="s">
        <v>70</v>
      </c>
      <c r="C3209" s="998" t="s">
        <v>3339</v>
      </c>
      <c r="D3209" s="241">
        <v>3</v>
      </c>
      <c r="F3209" s="237"/>
    </row>
    <row r="3210" spans="1:6" ht="18" customHeight="1">
      <c r="A3210" s="1002" t="s">
        <v>3340</v>
      </c>
      <c r="B3210" s="998" t="s">
        <v>70</v>
      </c>
      <c r="C3210" s="998" t="s">
        <v>3341</v>
      </c>
      <c r="D3210" s="241">
        <v>3</v>
      </c>
      <c r="F3210" s="237"/>
    </row>
    <row r="3211" spans="1:6" ht="18" customHeight="1">
      <c r="A3211" s="1002" t="s">
        <v>3342</v>
      </c>
      <c r="B3211" s="998" t="s">
        <v>70</v>
      </c>
      <c r="C3211" s="998" t="s">
        <v>3343</v>
      </c>
      <c r="D3211" s="241">
        <v>3</v>
      </c>
      <c r="F3211" s="237"/>
    </row>
    <row r="3212" spans="1:6" ht="18" customHeight="1">
      <c r="A3212" s="1002" t="s">
        <v>3344</v>
      </c>
      <c r="B3212" s="998" t="s">
        <v>70</v>
      </c>
      <c r="C3212" s="998" t="s">
        <v>3345</v>
      </c>
      <c r="D3212" s="241">
        <v>3</v>
      </c>
      <c r="F3212" s="237"/>
    </row>
    <row r="3213" spans="1:6" ht="18" customHeight="1">
      <c r="A3213" s="1002" t="s">
        <v>5870</v>
      </c>
      <c r="B3213" s="998" t="s">
        <v>70</v>
      </c>
      <c r="C3213" s="998" t="s">
        <v>6522</v>
      </c>
      <c r="D3213" s="241">
        <v>3</v>
      </c>
      <c r="F3213" s="237"/>
    </row>
    <row r="3214" spans="1:6" ht="18" customHeight="1">
      <c r="A3214" s="1002" t="s">
        <v>5871</v>
      </c>
      <c r="B3214" s="998" t="s">
        <v>70</v>
      </c>
      <c r="C3214" s="998" t="s">
        <v>6523</v>
      </c>
      <c r="D3214" s="241">
        <v>3</v>
      </c>
      <c r="F3214" s="237"/>
    </row>
    <row r="3215" spans="1:6" ht="18" customHeight="1">
      <c r="A3215" s="1002" t="s">
        <v>6088</v>
      </c>
      <c r="B3215" s="998" t="s">
        <v>70</v>
      </c>
      <c r="C3215" s="998" t="s">
        <v>6524</v>
      </c>
      <c r="D3215" s="241">
        <v>3</v>
      </c>
      <c r="F3215" s="237"/>
    </row>
    <row r="3216" spans="1:6" ht="18" customHeight="1">
      <c r="A3216" s="1002" t="s">
        <v>3346</v>
      </c>
      <c r="B3216" s="998" t="s">
        <v>70</v>
      </c>
      <c r="C3216" s="998" t="s">
        <v>3347</v>
      </c>
      <c r="D3216" s="241">
        <v>5</v>
      </c>
      <c r="F3216" s="237"/>
    </row>
    <row r="3217" spans="1:6" ht="18" customHeight="1">
      <c r="A3217" s="1002" t="s">
        <v>3348</v>
      </c>
      <c r="B3217" s="998" t="s">
        <v>70</v>
      </c>
      <c r="C3217" s="998" t="s">
        <v>3349</v>
      </c>
      <c r="D3217" s="241">
        <v>5</v>
      </c>
      <c r="F3217" s="237"/>
    </row>
    <row r="3218" spans="1:6" ht="18" customHeight="1">
      <c r="A3218" s="1002" t="s">
        <v>3350</v>
      </c>
      <c r="B3218" s="998" t="s">
        <v>70</v>
      </c>
      <c r="C3218" s="998" t="s">
        <v>3351</v>
      </c>
      <c r="D3218" s="241">
        <v>5</v>
      </c>
      <c r="F3218" s="237"/>
    </row>
    <row r="3219" spans="1:6" ht="18" customHeight="1">
      <c r="A3219" s="1002" t="s">
        <v>3352</v>
      </c>
      <c r="B3219" s="998" t="s">
        <v>70</v>
      </c>
      <c r="C3219" s="998" t="s">
        <v>3353</v>
      </c>
      <c r="D3219" s="241">
        <v>5</v>
      </c>
      <c r="F3219" s="237"/>
    </row>
    <row r="3220" spans="1:6" ht="18" customHeight="1">
      <c r="A3220" s="1002" t="s">
        <v>3354</v>
      </c>
      <c r="B3220" s="998" t="s">
        <v>70</v>
      </c>
      <c r="C3220" s="998" t="s">
        <v>3355</v>
      </c>
      <c r="D3220" s="241">
        <v>5</v>
      </c>
      <c r="F3220" s="237"/>
    </row>
    <row r="3221" spans="1:6" ht="18" customHeight="1">
      <c r="A3221" s="1002" t="s">
        <v>3356</v>
      </c>
      <c r="B3221" s="998" t="s">
        <v>70</v>
      </c>
      <c r="C3221" s="998" t="s">
        <v>3357</v>
      </c>
      <c r="D3221" s="241">
        <v>5</v>
      </c>
      <c r="F3221" s="237"/>
    </row>
    <row r="3222" spans="1:6" ht="18" customHeight="1">
      <c r="A3222" s="1002" t="s">
        <v>3358</v>
      </c>
      <c r="B3222" s="998" t="s">
        <v>70</v>
      </c>
      <c r="C3222" s="998" t="s">
        <v>3359</v>
      </c>
      <c r="D3222" s="241">
        <v>5</v>
      </c>
      <c r="F3222" s="237"/>
    </row>
    <row r="3223" spans="1:6" ht="18" customHeight="1">
      <c r="A3223" s="1002" t="s">
        <v>3360</v>
      </c>
      <c r="B3223" s="998" t="s">
        <v>70</v>
      </c>
      <c r="C3223" s="998" t="s">
        <v>3361</v>
      </c>
      <c r="D3223" s="241">
        <v>5</v>
      </c>
      <c r="F3223" s="237"/>
    </row>
    <row r="3224" spans="1:6" ht="18" customHeight="1">
      <c r="A3224" s="1002" t="s">
        <v>3362</v>
      </c>
      <c r="B3224" s="998" t="s">
        <v>70</v>
      </c>
      <c r="C3224" s="998" t="s">
        <v>3363</v>
      </c>
      <c r="D3224" s="241">
        <v>5</v>
      </c>
      <c r="F3224" s="237"/>
    </row>
    <row r="3225" spans="1:6" ht="18" customHeight="1">
      <c r="A3225" s="1002" t="s">
        <v>3364</v>
      </c>
      <c r="B3225" s="998" t="s">
        <v>70</v>
      </c>
      <c r="C3225" s="998" t="s">
        <v>3365</v>
      </c>
      <c r="D3225" s="241">
        <v>5</v>
      </c>
      <c r="F3225" s="237"/>
    </row>
    <row r="3226" spans="1:6" ht="18" customHeight="1">
      <c r="A3226" s="1002" t="s">
        <v>3366</v>
      </c>
      <c r="B3226" s="998" t="s">
        <v>70</v>
      </c>
      <c r="C3226" s="998" t="s">
        <v>3367</v>
      </c>
      <c r="D3226" s="241">
        <v>5</v>
      </c>
      <c r="F3226" s="237"/>
    </row>
    <row r="3227" spans="1:6" ht="18" customHeight="1">
      <c r="A3227" s="1002" t="s">
        <v>3368</v>
      </c>
      <c r="B3227" s="998" t="s">
        <v>70</v>
      </c>
      <c r="C3227" s="998" t="s">
        <v>3369</v>
      </c>
      <c r="D3227" s="241">
        <v>5</v>
      </c>
      <c r="F3227" s="237"/>
    </row>
    <row r="3228" spans="1:6" ht="18" customHeight="1">
      <c r="A3228" s="1002" t="s">
        <v>5872</v>
      </c>
      <c r="B3228" s="998" t="s">
        <v>70</v>
      </c>
      <c r="C3228" s="998" t="s">
        <v>6525</v>
      </c>
      <c r="D3228" s="241">
        <v>5</v>
      </c>
      <c r="F3228" s="237"/>
    </row>
    <row r="3229" spans="1:6" ht="18" customHeight="1">
      <c r="A3229" s="1002" t="s">
        <v>3370</v>
      </c>
      <c r="B3229" s="998" t="s">
        <v>70</v>
      </c>
      <c r="C3229" s="998" t="s">
        <v>3371</v>
      </c>
      <c r="D3229" s="241">
        <v>5</v>
      </c>
      <c r="F3229" s="237"/>
    </row>
    <row r="3230" spans="1:6" ht="18" customHeight="1">
      <c r="A3230" s="1002" t="s">
        <v>3372</v>
      </c>
      <c r="B3230" s="998" t="s">
        <v>70</v>
      </c>
      <c r="C3230" s="998" t="s">
        <v>3373</v>
      </c>
      <c r="D3230" s="241">
        <v>5</v>
      </c>
      <c r="F3230" s="237"/>
    </row>
    <row r="3231" spans="1:6" ht="18" customHeight="1">
      <c r="A3231" s="1002" t="s">
        <v>3374</v>
      </c>
      <c r="B3231" s="998" t="s">
        <v>70</v>
      </c>
      <c r="C3231" s="998" t="s">
        <v>3375</v>
      </c>
      <c r="D3231" s="241">
        <v>5</v>
      </c>
      <c r="F3231" s="237"/>
    </row>
    <row r="3232" spans="1:6" ht="18" customHeight="1">
      <c r="A3232" s="1002" t="s">
        <v>3376</v>
      </c>
      <c r="B3232" s="998" t="s">
        <v>70</v>
      </c>
      <c r="C3232" s="998" t="s">
        <v>3377</v>
      </c>
      <c r="D3232" s="241">
        <v>5</v>
      </c>
      <c r="F3232" s="237"/>
    </row>
    <row r="3233" spans="1:6" ht="18" customHeight="1">
      <c r="A3233" s="1002" t="s">
        <v>3378</v>
      </c>
      <c r="B3233" s="998" t="s">
        <v>70</v>
      </c>
      <c r="C3233" s="998" t="s">
        <v>3379</v>
      </c>
      <c r="D3233" s="241">
        <v>5</v>
      </c>
      <c r="F3233" s="237"/>
    </row>
    <row r="3234" spans="1:6" ht="18" customHeight="1">
      <c r="A3234" s="1002" t="s">
        <v>3380</v>
      </c>
      <c r="B3234" s="998" t="s">
        <v>70</v>
      </c>
      <c r="C3234" s="998" t="s">
        <v>3381</v>
      </c>
      <c r="D3234" s="241">
        <v>5</v>
      </c>
      <c r="F3234" s="237"/>
    </row>
    <row r="3235" spans="1:6" ht="18" customHeight="1">
      <c r="A3235" s="1002" t="s">
        <v>3382</v>
      </c>
      <c r="B3235" s="998" t="s">
        <v>70</v>
      </c>
      <c r="C3235" s="998" t="s">
        <v>3383</v>
      </c>
      <c r="D3235" s="241">
        <v>5</v>
      </c>
      <c r="F3235" s="237"/>
    </row>
    <row r="3236" spans="1:6" ht="18" customHeight="1">
      <c r="A3236" s="1002" t="s">
        <v>3384</v>
      </c>
      <c r="B3236" s="998" t="s">
        <v>70</v>
      </c>
      <c r="C3236" s="998" t="s">
        <v>3385</v>
      </c>
      <c r="D3236" s="241">
        <v>5</v>
      </c>
      <c r="F3236" s="237"/>
    </row>
    <row r="3237" spans="1:6" ht="18" customHeight="1">
      <c r="A3237" s="1002" t="s">
        <v>3386</v>
      </c>
      <c r="B3237" s="998" t="s">
        <v>70</v>
      </c>
      <c r="C3237" s="998" t="s">
        <v>3387</v>
      </c>
      <c r="D3237" s="241">
        <v>5</v>
      </c>
      <c r="F3237" s="237"/>
    </row>
    <row r="3238" spans="1:6" ht="18" customHeight="1">
      <c r="A3238" s="1002" t="s">
        <v>3388</v>
      </c>
      <c r="B3238" s="998" t="s">
        <v>70</v>
      </c>
      <c r="C3238" s="998" t="s">
        <v>3389</v>
      </c>
      <c r="D3238" s="241">
        <v>5</v>
      </c>
      <c r="F3238" s="237"/>
    </row>
    <row r="3239" spans="1:6" ht="18" customHeight="1">
      <c r="A3239" s="1002" t="s">
        <v>3390</v>
      </c>
      <c r="B3239" s="998" t="s">
        <v>70</v>
      </c>
      <c r="C3239" s="998" t="s">
        <v>3391</v>
      </c>
      <c r="D3239" s="241">
        <v>5</v>
      </c>
      <c r="F3239" s="237"/>
    </row>
    <row r="3240" spans="1:6" ht="18" customHeight="1">
      <c r="A3240" s="1002" t="s">
        <v>5873</v>
      </c>
      <c r="B3240" s="998" t="s">
        <v>70</v>
      </c>
      <c r="C3240" s="998" t="s">
        <v>7057</v>
      </c>
      <c r="D3240" s="241">
        <v>7</v>
      </c>
      <c r="F3240" s="237"/>
    </row>
    <row r="3241" spans="1:6" ht="18" customHeight="1">
      <c r="A3241" s="1002" t="s">
        <v>5874</v>
      </c>
      <c r="B3241" s="998" t="s">
        <v>70</v>
      </c>
      <c r="C3241" s="998" t="s">
        <v>7058</v>
      </c>
      <c r="D3241" s="241">
        <v>7</v>
      </c>
      <c r="F3241" s="237"/>
    </row>
    <row r="3242" spans="1:6" ht="18" customHeight="1">
      <c r="A3242" s="1002" t="s">
        <v>5875</v>
      </c>
      <c r="B3242" s="998" t="s">
        <v>70</v>
      </c>
      <c r="C3242" s="998" t="s">
        <v>7059</v>
      </c>
      <c r="D3242" s="241">
        <v>7</v>
      </c>
      <c r="F3242" s="237"/>
    </row>
    <row r="3243" spans="1:6" ht="18" customHeight="1">
      <c r="A3243" s="1002" t="s">
        <v>5876</v>
      </c>
      <c r="B3243" s="998" t="s">
        <v>70</v>
      </c>
      <c r="C3243" s="998" t="s">
        <v>5877</v>
      </c>
      <c r="D3243" s="241">
        <v>7</v>
      </c>
      <c r="F3243" s="237"/>
    </row>
    <row r="3244" spans="1:6" ht="18" customHeight="1">
      <c r="A3244" s="1002" t="s">
        <v>5878</v>
      </c>
      <c r="B3244" s="998" t="s">
        <v>70</v>
      </c>
      <c r="C3244" s="998" t="s">
        <v>7060</v>
      </c>
      <c r="D3244" s="241">
        <v>7</v>
      </c>
      <c r="F3244" s="237"/>
    </row>
    <row r="3245" spans="1:6" ht="18" customHeight="1">
      <c r="A3245" s="1002" t="s">
        <v>5879</v>
      </c>
      <c r="B3245" s="998" t="s">
        <v>70</v>
      </c>
      <c r="C3245" s="998" t="s">
        <v>5880</v>
      </c>
      <c r="D3245" s="241">
        <v>7</v>
      </c>
      <c r="F3245" s="237"/>
    </row>
    <row r="3246" spans="1:6" ht="18" customHeight="1">
      <c r="A3246" s="1002" t="s">
        <v>5881</v>
      </c>
      <c r="B3246" s="998" t="s">
        <v>70</v>
      </c>
      <c r="C3246" s="998" t="s">
        <v>5882</v>
      </c>
      <c r="D3246" s="241">
        <v>7</v>
      </c>
      <c r="F3246" s="237"/>
    </row>
    <row r="3247" spans="1:6" ht="18" customHeight="1">
      <c r="A3247" s="1006" t="s">
        <v>5883</v>
      </c>
      <c r="B3247" s="998" t="s">
        <v>70</v>
      </c>
      <c r="C3247" s="972" t="s">
        <v>5884</v>
      </c>
      <c r="D3247" s="976">
        <v>7</v>
      </c>
      <c r="F3247" s="237"/>
    </row>
    <row r="3248" spans="1:6" ht="18" customHeight="1">
      <c r="A3248" s="1006" t="s">
        <v>5885</v>
      </c>
      <c r="B3248" s="998" t="s">
        <v>70</v>
      </c>
      <c r="C3248" s="972" t="s">
        <v>5886</v>
      </c>
      <c r="D3248" s="976">
        <v>7</v>
      </c>
      <c r="F3248" s="237"/>
    </row>
    <row r="3249" spans="1:6" ht="18" customHeight="1">
      <c r="A3249" s="1006" t="s">
        <v>5887</v>
      </c>
      <c r="B3249" s="998" t="s">
        <v>70</v>
      </c>
      <c r="C3249" s="972" t="s">
        <v>5888</v>
      </c>
      <c r="D3249" s="976">
        <v>7</v>
      </c>
      <c r="F3249" s="237"/>
    </row>
    <row r="3250" spans="1:6" ht="18" customHeight="1">
      <c r="A3250" s="1006" t="s">
        <v>5889</v>
      </c>
      <c r="B3250" s="998" t="s">
        <v>70</v>
      </c>
      <c r="C3250" s="972" t="s">
        <v>5890</v>
      </c>
      <c r="D3250" s="976">
        <v>7</v>
      </c>
      <c r="F3250" s="237"/>
    </row>
    <row r="3251" spans="1:6" ht="18" customHeight="1">
      <c r="A3251" s="1006" t="s">
        <v>5891</v>
      </c>
      <c r="B3251" s="998" t="s">
        <v>70</v>
      </c>
      <c r="C3251" s="972" t="s">
        <v>7061</v>
      </c>
      <c r="D3251" s="976">
        <v>7</v>
      </c>
      <c r="F3251" s="237"/>
    </row>
    <row r="3252" spans="1:6" ht="18" customHeight="1">
      <c r="A3252" s="1006" t="s">
        <v>5892</v>
      </c>
      <c r="B3252" s="998" t="s">
        <v>70</v>
      </c>
      <c r="C3252" s="972" t="s">
        <v>5893</v>
      </c>
      <c r="D3252" s="976">
        <v>7</v>
      </c>
      <c r="F3252" s="237"/>
    </row>
    <row r="3253" spans="1:6" ht="18" customHeight="1">
      <c r="A3253" s="1006" t="s">
        <v>5894</v>
      </c>
      <c r="B3253" s="998" t="s">
        <v>70</v>
      </c>
      <c r="C3253" s="972" t="s">
        <v>5895</v>
      </c>
      <c r="D3253" s="976">
        <v>7</v>
      </c>
      <c r="F3253" s="237"/>
    </row>
    <row r="3254" spans="1:6" ht="18" customHeight="1">
      <c r="A3254" s="1006" t="s">
        <v>5896</v>
      </c>
      <c r="B3254" s="998" t="s">
        <v>70</v>
      </c>
      <c r="C3254" s="972" t="s">
        <v>7247</v>
      </c>
      <c r="D3254" s="976">
        <v>7</v>
      </c>
      <c r="F3254" s="237"/>
    </row>
    <row r="3255" spans="1:6" ht="18" customHeight="1">
      <c r="A3255" s="1006" t="s">
        <v>5897</v>
      </c>
      <c r="B3255" s="998" t="s">
        <v>70</v>
      </c>
      <c r="C3255" s="972" t="s">
        <v>5898</v>
      </c>
      <c r="D3255" s="976">
        <v>7</v>
      </c>
      <c r="F3255" s="237"/>
    </row>
    <row r="3256" spans="1:6" ht="18" customHeight="1">
      <c r="A3256" s="1006" t="s">
        <v>5899</v>
      </c>
      <c r="B3256" s="998" t="s">
        <v>70</v>
      </c>
      <c r="C3256" s="972" t="s">
        <v>5900</v>
      </c>
      <c r="D3256" s="976">
        <v>7</v>
      </c>
      <c r="F3256" s="237"/>
    </row>
    <row r="3257" spans="1:6" ht="18" customHeight="1">
      <c r="A3257" s="1006" t="s">
        <v>5901</v>
      </c>
      <c r="B3257" s="998" t="s">
        <v>70</v>
      </c>
      <c r="C3257" s="972" t="s">
        <v>5902</v>
      </c>
      <c r="D3257" s="976">
        <v>7</v>
      </c>
      <c r="F3257" s="237"/>
    </row>
    <row r="3258" spans="1:6" ht="18" customHeight="1">
      <c r="A3258" s="1006" t="s">
        <v>5903</v>
      </c>
      <c r="B3258" s="998" t="s">
        <v>70</v>
      </c>
      <c r="C3258" s="972" t="s">
        <v>5904</v>
      </c>
      <c r="D3258" s="976">
        <v>7</v>
      </c>
      <c r="F3258" s="237"/>
    </row>
    <row r="3259" spans="1:6" ht="18" customHeight="1">
      <c r="A3259" s="1006" t="s">
        <v>5905</v>
      </c>
      <c r="B3259" s="998" t="s">
        <v>70</v>
      </c>
      <c r="C3259" s="972" t="s">
        <v>5906</v>
      </c>
      <c r="D3259" s="976">
        <v>7</v>
      </c>
      <c r="F3259" s="237"/>
    </row>
    <row r="3260" spans="1:6" ht="18" customHeight="1">
      <c r="A3260" s="1006" t="s">
        <v>5907</v>
      </c>
      <c r="B3260" s="998" t="s">
        <v>70</v>
      </c>
      <c r="C3260" s="972" t="s">
        <v>5908</v>
      </c>
      <c r="D3260" s="976">
        <v>7</v>
      </c>
      <c r="F3260" s="237"/>
    </row>
    <row r="3261" spans="1:6" ht="18" customHeight="1">
      <c r="A3261" s="1006" t="s">
        <v>5909</v>
      </c>
      <c r="B3261" s="998" t="s">
        <v>70</v>
      </c>
      <c r="C3261" s="972" t="s">
        <v>5910</v>
      </c>
      <c r="D3261" s="976">
        <v>7</v>
      </c>
      <c r="F3261" s="237"/>
    </row>
    <row r="3262" spans="1:6" ht="18" customHeight="1">
      <c r="A3262" s="1006" t="s">
        <v>5911</v>
      </c>
      <c r="B3262" s="998" t="s">
        <v>70</v>
      </c>
      <c r="C3262" s="972" t="s">
        <v>5912</v>
      </c>
      <c r="D3262" s="976">
        <v>7</v>
      </c>
      <c r="F3262" s="237"/>
    </row>
    <row r="3263" spans="1:6" ht="18" customHeight="1">
      <c r="A3263" s="1006" t="s">
        <v>5913</v>
      </c>
      <c r="B3263" s="998" t="s">
        <v>70</v>
      </c>
      <c r="C3263" s="972" t="s">
        <v>5914</v>
      </c>
      <c r="D3263" s="976">
        <v>7</v>
      </c>
      <c r="F3263" s="237"/>
    </row>
    <row r="3264" spans="1:6" ht="18" customHeight="1">
      <c r="A3264" s="1006" t="s">
        <v>5915</v>
      </c>
      <c r="B3264" s="998" t="s">
        <v>70</v>
      </c>
      <c r="C3264" s="972" t="s">
        <v>5916</v>
      </c>
      <c r="D3264" s="976">
        <v>7</v>
      </c>
      <c r="F3264" s="237"/>
    </row>
    <row r="3265" spans="1:6" ht="18" customHeight="1">
      <c r="A3265" s="1006" t="s">
        <v>5917</v>
      </c>
      <c r="B3265" s="998" t="s">
        <v>70</v>
      </c>
      <c r="C3265" s="972" t="s">
        <v>5918</v>
      </c>
      <c r="D3265" s="976">
        <v>7</v>
      </c>
      <c r="F3265" s="237"/>
    </row>
    <row r="3266" spans="1:6" ht="18" customHeight="1">
      <c r="A3266" s="1006" t="s">
        <v>5919</v>
      </c>
      <c r="B3266" s="998" t="s">
        <v>70</v>
      </c>
      <c r="C3266" s="972" t="s">
        <v>5920</v>
      </c>
      <c r="D3266" s="976">
        <v>7</v>
      </c>
      <c r="F3266" s="237"/>
    </row>
    <row r="3267" spans="1:6" ht="18" customHeight="1">
      <c r="A3267" s="1006" t="s">
        <v>5921</v>
      </c>
      <c r="B3267" s="998" t="s">
        <v>70</v>
      </c>
      <c r="C3267" s="972" t="s">
        <v>5922</v>
      </c>
      <c r="D3267" s="976">
        <v>7</v>
      </c>
      <c r="F3267" s="237"/>
    </row>
    <row r="3268" spans="1:6" ht="18" customHeight="1">
      <c r="A3268" s="1006" t="s">
        <v>5923</v>
      </c>
      <c r="B3268" s="998" t="s">
        <v>70</v>
      </c>
      <c r="C3268" s="972" t="s">
        <v>5924</v>
      </c>
      <c r="D3268" s="976">
        <v>7</v>
      </c>
      <c r="F3268" s="237"/>
    </row>
    <row r="3269" spans="1:6" ht="18" customHeight="1">
      <c r="A3269" s="1006" t="s">
        <v>5925</v>
      </c>
      <c r="B3269" s="998" t="s">
        <v>70</v>
      </c>
      <c r="C3269" s="972" t="s">
        <v>5926</v>
      </c>
      <c r="D3269" s="976">
        <v>7</v>
      </c>
      <c r="F3269" s="237"/>
    </row>
    <row r="3270" spans="1:6" ht="18" customHeight="1">
      <c r="A3270" s="1006" t="s">
        <v>5927</v>
      </c>
      <c r="B3270" s="998" t="s">
        <v>70</v>
      </c>
      <c r="C3270" s="972" t="s">
        <v>5928</v>
      </c>
      <c r="D3270" s="976">
        <v>7</v>
      </c>
      <c r="F3270" s="237"/>
    </row>
    <row r="3271" spans="1:6" ht="18" customHeight="1">
      <c r="A3271" s="1006" t="s">
        <v>5929</v>
      </c>
      <c r="B3271" s="998" t="s">
        <v>70</v>
      </c>
      <c r="C3271" s="972" t="s">
        <v>5930</v>
      </c>
      <c r="D3271" s="976">
        <v>7</v>
      </c>
      <c r="F3271" s="237"/>
    </row>
    <row r="3272" spans="1:6" ht="18" customHeight="1">
      <c r="A3272" s="1006" t="s">
        <v>5931</v>
      </c>
      <c r="B3272" s="998" t="s">
        <v>70</v>
      </c>
      <c r="C3272" s="972" t="s">
        <v>7062</v>
      </c>
      <c r="D3272" s="976">
        <v>7</v>
      </c>
      <c r="F3272" s="237"/>
    </row>
    <row r="3273" spans="1:6" ht="18" customHeight="1">
      <c r="A3273" s="1006" t="s">
        <v>5932</v>
      </c>
      <c r="B3273" s="998" t="s">
        <v>70</v>
      </c>
      <c r="C3273" s="972" t="s">
        <v>5933</v>
      </c>
      <c r="D3273" s="976">
        <v>7</v>
      </c>
      <c r="F3273" s="237"/>
    </row>
    <row r="3274" spans="1:6" ht="18" customHeight="1">
      <c r="A3274" s="1006" t="s">
        <v>5934</v>
      </c>
      <c r="B3274" s="998" t="s">
        <v>70</v>
      </c>
      <c r="C3274" s="972" t="s">
        <v>5935</v>
      </c>
      <c r="D3274" s="976">
        <v>7</v>
      </c>
      <c r="F3274" s="237"/>
    </row>
    <row r="3275" spans="1:6" ht="18" customHeight="1">
      <c r="A3275" s="1006" t="s">
        <v>6486</v>
      </c>
      <c r="B3275" s="998" t="s">
        <v>70</v>
      </c>
      <c r="C3275" s="972" t="s">
        <v>7063</v>
      </c>
      <c r="D3275" s="976">
        <v>7</v>
      </c>
      <c r="F3275" s="237"/>
    </row>
    <row r="3276" spans="1:6" ht="18" customHeight="1">
      <c r="A3276" s="1006" t="s">
        <v>6487</v>
      </c>
      <c r="B3276" s="998" t="s">
        <v>70</v>
      </c>
      <c r="C3276" s="972" t="s">
        <v>7064</v>
      </c>
      <c r="D3276" s="976">
        <v>7</v>
      </c>
      <c r="F3276" s="237"/>
    </row>
    <row r="3277" spans="1:6" ht="18" customHeight="1">
      <c r="A3277" s="1006" t="s">
        <v>5936</v>
      </c>
      <c r="B3277" s="998" t="s">
        <v>71</v>
      </c>
      <c r="C3277" s="972" t="s">
        <v>7084</v>
      </c>
      <c r="D3277" s="976">
        <v>1</v>
      </c>
      <c r="F3277" s="237"/>
    </row>
    <row r="3278" spans="1:6" ht="18" customHeight="1">
      <c r="A3278" s="1006" t="s">
        <v>3392</v>
      </c>
      <c r="B3278" s="998" t="s">
        <v>71</v>
      </c>
      <c r="C3278" s="972" t="s">
        <v>3393</v>
      </c>
      <c r="D3278" s="976">
        <v>3</v>
      </c>
      <c r="F3278" s="237"/>
    </row>
    <row r="3279" spans="1:6" ht="18" customHeight="1">
      <c r="A3279" s="1006" t="s">
        <v>3394</v>
      </c>
      <c r="B3279" s="998" t="s">
        <v>71</v>
      </c>
      <c r="C3279" s="972" t="s">
        <v>3395</v>
      </c>
      <c r="D3279" s="976">
        <v>3</v>
      </c>
      <c r="F3279" s="237"/>
    </row>
    <row r="3280" spans="1:6" ht="18" customHeight="1">
      <c r="A3280" s="1006" t="s">
        <v>3396</v>
      </c>
      <c r="B3280" s="998" t="s">
        <v>71</v>
      </c>
      <c r="C3280" s="972" t="s">
        <v>3397</v>
      </c>
      <c r="D3280" s="976">
        <v>3</v>
      </c>
      <c r="F3280" s="237"/>
    </row>
    <row r="3281" spans="1:6" ht="18" customHeight="1">
      <c r="A3281" s="1006" t="s">
        <v>3398</v>
      </c>
      <c r="B3281" s="998" t="s">
        <v>71</v>
      </c>
      <c r="C3281" s="972" t="s">
        <v>3399</v>
      </c>
      <c r="D3281" s="976">
        <v>3</v>
      </c>
      <c r="F3281" s="237"/>
    </row>
    <row r="3282" spans="1:6" ht="18" customHeight="1">
      <c r="A3282" s="1006" t="s">
        <v>3400</v>
      </c>
      <c r="B3282" s="998" t="s">
        <v>71</v>
      </c>
      <c r="C3282" s="972" t="s">
        <v>3401</v>
      </c>
      <c r="D3282" s="976">
        <v>3</v>
      </c>
      <c r="F3282" s="237"/>
    </row>
    <row r="3283" spans="1:6" ht="18" customHeight="1">
      <c r="A3283" s="1006" t="s">
        <v>3402</v>
      </c>
      <c r="B3283" s="998" t="s">
        <v>71</v>
      </c>
      <c r="C3283" s="972" t="s">
        <v>3403</v>
      </c>
      <c r="D3283" s="976">
        <v>3</v>
      </c>
      <c r="F3283" s="237"/>
    </row>
    <row r="3284" spans="1:6" ht="18" customHeight="1">
      <c r="A3284" s="1000" t="s">
        <v>3404</v>
      </c>
      <c r="B3284" s="978" t="s">
        <v>71</v>
      </c>
      <c r="C3284" s="978" t="s">
        <v>3405</v>
      </c>
      <c r="D3284" s="241">
        <v>3</v>
      </c>
      <c r="F3284" s="237"/>
    </row>
    <row r="3285" spans="1:6" ht="18" customHeight="1">
      <c r="A3285" s="1002" t="s">
        <v>3406</v>
      </c>
      <c r="B3285" s="998" t="s">
        <v>71</v>
      </c>
      <c r="C3285" s="998" t="s">
        <v>3407</v>
      </c>
      <c r="D3285" s="241">
        <v>3</v>
      </c>
      <c r="F3285" s="237"/>
    </row>
    <row r="3286" spans="1:6" ht="18" customHeight="1">
      <c r="A3286" s="1002" t="s">
        <v>3408</v>
      </c>
      <c r="B3286" s="998" t="s">
        <v>71</v>
      </c>
      <c r="C3286" s="998" t="s">
        <v>3409</v>
      </c>
      <c r="D3286" s="241">
        <v>3</v>
      </c>
      <c r="F3286" s="237"/>
    </row>
    <row r="3287" spans="1:6" ht="18" customHeight="1">
      <c r="A3287" s="1002" t="s">
        <v>3410</v>
      </c>
      <c r="B3287" s="998" t="s">
        <v>71</v>
      </c>
      <c r="C3287" s="998" t="s">
        <v>3411</v>
      </c>
      <c r="D3287" s="241">
        <v>3</v>
      </c>
      <c r="F3287" s="237"/>
    </row>
    <row r="3288" spans="1:6" ht="18" customHeight="1">
      <c r="A3288" s="1002" t="s">
        <v>3412</v>
      </c>
      <c r="B3288" s="998" t="s">
        <v>71</v>
      </c>
      <c r="C3288" s="998" t="s">
        <v>3413</v>
      </c>
      <c r="D3288" s="241">
        <v>3</v>
      </c>
      <c r="F3288" s="237"/>
    </row>
    <row r="3289" spans="1:6" ht="18" customHeight="1">
      <c r="A3289" s="1002" t="s">
        <v>3414</v>
      </c>
      <c r="B3289" s="998" t="s">
        <v>71</v>
      </c>
      <c r="C3289" s="998" t="s">
        <v>3415</v>
      </c>
      <c r="D3289" s="241">
        <v>5</v>
      </c>
      <c r="F3289" s="237"/>
    </row>
    <row r="3290" spans="1:6" ht="18" customHeight="1">
      <c r="A3290" s="1002" t="s">
        <v>3416</v>
      </c>
      <c r="B3290" s="998" t="s">
        <v>71</v>
      </c>
      <c r="C3290" s="998" t="s">
        <v>3417</v>
      </c>
      <c r="D3290" s="241">
        <v>5</v>
      </c>
      <c r="F3290" s="237"/>
    </row>
    <row r="3291" spans="1:6" ht="18" customHeight="1">
      <c r="A3291" s="1002" t="s">
        <v>3418</v>
      </c>
      <c r="B3291" s="998" t="s">
        <v>71</v>
      </c>
      <c r="C3291" s="998" t="s">
        <v>3419</v>
      </c>
      <c r="D3291" s="241">
        <v>5</v>
      </c>
      <c r="F3291" s="237"/>
    </row>
    <row r="3292" spans="1:6" ht="18" customHeight="1">
      <c r="A3292" s="1002" t="s">
        <v>3420</v>
      </c>
      <c r="B3292" s="998" t="s">
        <v>71</v>
      </c>
      <c r="C3292" s="998" t="s">
        <v>3421</v>
      </c>
      <c r="D3292" s="241">
        <v>5</v>
      </c>
      <c r="F3292" s="237"/>
    </row>
    <row r="3293" spans="1:6" ht="18" customHeight="1">
      <c r="A3293" s="1002" t="s">
        <v>3422</v>
      </c>
      <c r="B3293" s="998" t="s">
        <v>71</v>
      </c>
      <c r="C3293" s="998" t="s">
        <v>3423</v>
      </c>
      <c r="D3293" s="241">
        <v>5</v>
      </c>
      <c r="F3293" s="237"/>
    </row>
    <row r="3294" spans="1:6" ht="18" customHeight="1">
      <c r="A3294" s="1002" t="s">
        <v>3424</v>
      </c>
      <c r="B3294" s="998" t="s">
        <v>71</v>
      </c>
      <c r="C3294" s="998" t="s">
        <v>3425</v>
      </c>
      <c r="D3294" s="241">
        <v>5</v>
      </c>
      <c r="F3294" s="237"/>
    </row>
    <row r="3295" spans="1:6" ht="18" customHeight="1">
      <c r="A3295" s="1002" t="s">
        <v>3426</v>
      </c>
      <c r="B3295" s="998" t="s">
        <v>71</v>
      </c>
      <c r="C3295" s="998" t="s">
        <v>3427</v>
      </c>
      <c r="D3295" s="241">
        <v>5</v>
      </c>
      <c r="F3295" s="237"/>
    </row>
    <row r="3296" spans="1:6" ht="18" customHeight="1">
      <c r="A3296" s="1002" t="s">
        <v>3428</v>
      </c>
      <c r="B3296" s="998" t="s">
        <v>71</v>
      </c>
      <c r="C3296" s="998" t="s">
        <v>3429</v>
      </c>
      <c r="D3296" s="241">
        <v>5</v>
      </c>
      <c r="F3296" s="237"/>
    </row>
    <row r="3297" spans="1:6" ht="18" customHeight="1">
      <c r="A3297" s="1002" t="s">
        <v>3430</v>
      </c>
      <c r="B3297" s="998" t="s">
        <v>71</v>
      </c>
      <c r="C3297" s="998" t="s">
        <v>3431</v>
      </c>
      <c r="D3297" s="241">
        <v>5</v>
      </c>
      <c r="F3297" s="237"/>
    </row>
    <row r="3298" spans="1:6" ht="18" customHeight="1">
      <c r="A3298" s="1002" t="s">
        <v>3432</v>
      </c>
      <c r="B3298" s="998" t="s">
        <v>71</v>
      </c>
      <c r="C3298" s="998" t="s">
        <v>3433</v>
      </c>
      <c r="D3298" s="241">
        <v>5</v>
      </c>
      <c r="F3298" s="237"/>
    </row>
    <row r="3299" spans="1:6" ht="18" customHeight="1">
      <c r="A3299" s="1002" t="s">
        <v>3434</v>
      </c>
      <c r="B3299" s="998" t="s">
        <v>71</v>
      </c>
      <c r="C3299" s="998" t="s">
        <v>3435</v>
      </c>
      <c r="D3299" s="241">
        <v>5</v>
      </c>
      <c r="F3299" s="237"/>
    </row>
    <row r="3300" spans="1:6" ht="18" customHeight="1">
      <c r="A3300" s="1002" t="s">
        <v>3436</v>
      </c>
      <c r="B3300" s="998" t="s">
        <v>71</v>
      </c>
      <c r="C3300" s="998" t="s">
        <v>3437</v>
      </c>
      <c r="D3300" s="241">
        <v>5</v>
      </c>
      <c r="F3300" s="237"/>
    </row>
    <row r="3301" spans="1:6" ht="18" customHeight="1">
      <c r="A3301" s="1002" t="s">
        <v>3438</v>
      </c>
      <c r="B3301" s="998" t="s">
        <v>71</v>
      </c>
      <c r="C3301" s="998" t="s">
        <v>3439</v>
      </c>
      <c r="D3301" s="241">
        <v>5</v>
      </c>
      <c r="F3301" s="237"/>
    </row>
    <row r="3302" spans="1:6" ht="18" customHeight="1">
      <c r="A3302" s="1002" t="s">
        <v>3440</v>
      </c>
      <c r="B3302" s="998" t="s">
        <v>71</v>
      </c>
      <c r="C3302" s="998" t="s">
        <v>3441</v>
      </c>
      <c r="D3302" s="241">
        <v>5</v>
      </c>
      <c r="F3302" s="237"/>
    </row>
    <row r="3303" spans="1:6" ht="18" customHeight="1">
      <c r="A3303" s="1002" t="s">
        <v>3442</v>
      </c>
      <c r="B3303" s="998" t="s">
        <v>71</v>
      </c>
      <c r="C3303" s="998" t="s">
        <v>3443</v>
      </c>
      <c r="D3303" s="241">
        <v>5</v>
      </c>
      <c r="F3303" s="237"/>
    </row>
    <row r="3304" spans="1:6" ht="18" customHeight="1">
      <c r="A3304" s="1002" t="s">
        <v>3444</v>
      </c>
      <c r="B3304" s="998" t="s">
        <v>71</v>
      </c>
      <c r="C3304" s="998" t="s">
        <v>3445</v>
      </c>
      <c r="D3304" s="241">
        <v>5</v>
      </c>
      <c r="F3304" s="237"/>
    </row>
    <row r="3305" spans="1:6" ht="18" customHeight="1">
      <c r="A3305" s="1002" t="s">
        <v>3446</v>
      </c>
      <c r="B3305" s="998" t="s">
        <v>71</v>
      </c>
      <c r="C3305" s="998" t="s">
        <v>3447</v>
      </c>
      <c r="D3305" s="241">
        <v>5</v>
      </c>
      <c r="F3305" s="237"/>
    </row>
    <row r="3306" spans="1:6" ht="18" customHeight="1">
      <c r="A3306" s="1002" t="s">
        <v>3448</v>
      </c>
      <c r="B3306" s="998" t="s">
        <v>71</v>
      </c>
      <c r="C3306" s="998" t="s">
        <v>3449</v>
      </c>
      <c r="D3306" s="241">
        <v>5</v>
      </c>
      <c r="F3306" s="237"/>
    </row>
    <row r="3307" spans="1:6" ht="18" customHeight="1">
      <c r="A3307" s="1002" t="s">
        <v>3450</v>
      </c>
      <c r="B3307" s="998" t="s">
        <v>71</v>
      </c>
      <c r="C3307" s="998" t="s">
        <v>3451</v>
      </c>
      <c r="D3307" s="241">
        <v>5</v>
      </c>
      <c r="F3307" s="237"/>
    </row>
    <row r="3308" spans="1:6" ht="18" customHeight="1">
      <c r="A3308" s="1002" t="s">
        <v>3452</v>
      </c>
      <c r="B3308" s="998" t="s">
        <v>71</v>
      </c>
      <c r="C3308" s="998" t="s">
        <v>3453</v>
      </c>
      <c r="D3308" s="241">
        <v>5</v>
      </c>
      <c r="F3308" s="237"/>
    </row>
    <row r="3309" spans="1:6" ht="18" customHeight="1">
      <c r="A3309" s="1002" t="s">
        <v>3454</v>
      </c>
      <c r="B3309" s="998" t="s">
        <v>71</v>
      </c>
      <c r="C3309" s="998" t="s">
        <v>3455</v>
      </c>
      <c r="D3309" s="241">
        <v>5</v>
      </c>
      <c r="F3309" s="237"/>
    </row>
    <row r="3310" spans="1:6" ht="18" customHeight="1">
      <c r="A3310" s="1002" t="s">
        <v>3456</v>
      </c>
      <c r="B3310" s="998" t="s">
        <v>71</v>
      </c>
      <c r="C3310" s="998" t="s">
        <v>3457</v>
      </c>
      <c r="D3310" s="241">
        <v>5</v>
      </c>
      <c r="F3310" s="237"/>
    </row>
    <row r="3311" spans="1:6" ht="18" customHeight="1">
      <c r="A3311" s="1002" t="s">
        <v>3458</v>
      </c>
      <c r="B3311" s="998" t="s">
        <v>71</v>
      </c>
      <c r="C3311" s="998" t="s">
        <v>3459</v>
      </c>
      <c r="D3311" s="241">
        <v>5</v>
      </c>
      <c r="F3311" s="237"/>
    </row>
    <row r="3312" spans="1:6" ht="18" customHeight="1">
      <c r="A3312" s="1002" t="s">
        <v>3460</v>
      </c>
      <c r="B3312" s="998" t="s">
        <v>71</v>
      </c>
      <c r="C3312" s="998" t="s">
        <v>3461</v>
      </c>
      <c r="D3312" s="241">
        <v>5</v>
      </c>
      <c r="F3312" s="237"/>
    </row>
    <row r="3313" spans="1:6" ht="18" customHeight="1">
      <c r="A3313" s="1002" t="s">
        <v>3462</v>
      </c>
      <c r="B3313" s="998" t="s">
        <v>71</v>
      </c>
      <c r="C3313" s="998" t="s">
        <v>3463</v>
      </c>
      <c r="D3313" s="241">
        <v>5</v>
      </c>
      <c r="F3313" s="237"/>
    </row>
    <row r="3314" spans="1:6" ht="18" customHeight="1">
      <c r="A3314" s="1002" t="s">
        <v>3464</v>
      </c>
      <c r="B3314" s="998" t="s">
        <v>71</v>
      </c>
      <c r="C3314" s="998" t="s">
        <v>3465</v>
      </c>
      <c r="D3314" s="241">
        <v>5</v>
      </c>
      <c r="F3314" s="237"/>
    </row>
    <row r="3315" spans="1:6" ht="18" customHeight="1">
      <c r="A3315" s="1002" t="s">
        <v>3466</v>
      </c>
      <c r="B3315" s="998" t="s">
        <v>71</v>
      </c>
      <c r="C3315" s="998" t="s">
        <v>3467</v>
      </c>
      <c r="D3315" s="241">
        <v>5</v>
      </c>
      <c r="F3315" s="237"/>
    </row>
    <row r="3316" spans="1:6" ht="18" customHeight="1">
      <c r="A3316" s="1002" t="s">
        <v>3468</v>
      </c>
      <c r="B3316" s="998" t="s">
        <v>71</v>
      </c>
      <c r="C3316" s="998" t="s">
        <v>3469</v>
      </c>
      <c r="D3316" s="241">
        <v>5</v>
      </c>
      <c r="F3316" s="237"/>
    </row>
    <row r="3317" spans="1:6" ht="18" customHeight="1">
      <c r="A3317" s="1002" t="s">
        <v>3470</v>
      </c>
      <c r="B3317" s="998" t="s">
        <v>71</v>
      </c>
      <c r="C3317" s="998" t="s">
        <v>3471</v>
      </c>
      <c r="D3317" s="241">
        <v>5</v>
      </c>
      <c r="F3317" s="237"/>
    </row>
    <row r="3318" spans="1:6" ht="18" customHeight="1">
      <c r="A3318" s="1002" t="s">
        <v>3472</v>
      </c>
      <c r="B3318" s="998" t="s">
        <v>71</v>
      </c>
      <c r="C3318" s="998" t="s">
        <v>3473</v>
      </c>
      <c r="D3318" s="241">
        <v>5</v>
      </c>
      <c r="F3318" s="237"/>
    </row>
    <row r="3319" spans="1:6" ht="18" customHeight="1">
      <c r="A3319" s="1002" t="s">
        <v>5937</v>
      </c>
      <c r="B3319" s="998" t="s">
        <v>71</v>
      </c>
      <c r="C3319" s="998" t="s">
        <v>7065</v>
      </c>
      <c r="D3319" s="241">
        <v>7</v>
      </c>
      <c r="F3319" s="237"/>
    </row>
    <row r="3320" spans="1:6" ht="18" customHeight="1">
      <c r="A3320" s="1002" t="s">
        <v>5938</v>
      </c>
      <c r="B3320" s="998" t="s">
        <v>71</v>
      </c>
      <c r="C3320" s="998" t="s">
        <v>5939</v>
      </c>
      <c r="D3320" s="241">
        <v>7</v>
      </c>
      <c r="F3320" s="237"/>
    </row>
    <row r="3321" spans="1:6" ht="18" customHeight="1">
      <c r="A3321" s="1002" t="s">
        <v>5940</v>
      </c>
      <c r="B3321" s="998" t="s">
        <v>71</v>
      </c>
      <c r="C3321" s="998" t="s">
        <v>5941</v>
      </c>
      <c r="D3321" s="241">
        <v>7</v>
      </c>
      <c r="F3321" s="237"/>
    </row>
    <row r="3322" spans="1:6" ht="18" customHeight="1">
      <c r="A3322" s="1002" t="s">
        <v>5942</v>
      </c>
      <c r="B3322" s="998" t="s">
        <v>71</v>
      </c>
      <c r="C3322" s="998" t="s">
        <v>6688</v>
      </c>
      <c r="D3322" s="241">
        <v>7</v>
      </c>
      <c r="F3322" s="237"/>
    </row>
    <row r="3323" spans="1:6" ht="18" customHeight="1">
      <c r="A3323" s="1002" t="s">
        <v>5943</v>
      </c>
      <c r="B3323" s="998" t="s">
        <v>71</v>
      </c>
      <c r="C3323" s="998" t="s">
        <v>6488</v>
      </c>
      <c r="D3323" s="241">
        <v>7</v>
      </c>
      <c r="F3323" s="237"/>
    </row>
    <row r="3324" spans="1:6" ht="18" customHeight="1">
      <c r="A3324" s="1002" t="s">
        <v>5944</v>
      </c>
      <c r="B3324" s="998" t="s">
        <v>71</v>
      </c>
      <c r="C3324" s="998" t="s">
        <v>7248</v>
      </c>
      <c r="D3324" s="241">
        <v>7</v>
      </c>
      <c r="F3324" s="237"/>
    </row>
    <row r="3325" spans="1:6" ht="18" customHeight="1">
      <c r="A3325" s="1002" t="s">
        <v>5945</v>
      </c>
      <c r="B3325" s="998" t="s">
        <v>71</v>
      </c>
      <c r="C3325" s="998" t="s">
        <v>6689</v>
      </c>
      <c r="D3325" s="241">
        <v>7</v>
      </c>
      <c r="F3325" s="237"/>
    </row>
    <row r="3326" spans="1:6" ht="18" customHeight="1">
      <c r="A3326" s="1006" t="s">
        <v>5946</v>
      </c>
      <c r="B3326" s="998" t="s">
        <v>71</v>
      </c>
      <c r="C3326" s="972" t="s">
        <v>5947</v>
      </c>
      <c r="D3326" s="976">
        <v>7</v>
      </c>
      <c r="F3326" s="237"/>
    </row>
    <row r="3327" spans="1:6" ht="18" customHeight="1">
      <c r="A3327" s="1006" t="s">
        <v>5948</v>
      </c>
      <c r="B3327" s="998" t="s">
        <v>71</v>
      </c>
      <c r="C3327" s="972" t="s">
        <v>5949</v>
      </c>
      <c r="D3327" s="976">
        <v>7</v>
      </c>
      <c r="F3327" s="237"/>
    </row>
    <row r="3328" spans="1:6" ht="18" customHeight="1">
      <c r="A3328" s="1006" t="s">
        <v>5950</v>
      </c>
      <c r="B3328" s="998" t="s">
        <v>71</v>
      </c>
      <c r="C3328" s="972" t="s">
        <v>5951</v>
      </c>
      <c r="D3328" s="976">
        <v>7</v>
      </c>
      <c r="F3328" s="237"/>
    </row>
    <row r="3329" spans="1:6" ht="18" customHeight="1">
      <c r="A3329" s="1006" t="s">
        <v>5952</v>
      </c>
      <c r="B3329" s="998" t="s">
        <v>71</v>
      </c>
      <c r="C3329" s="972" t="s">
        <v>5953</v>
      </c>
      <c r="D3329" s="976">
        <v>7</v>
      </c>
      <c r="F3329" s="237"/>
    </row>
    <row r="3330" spans="1:6" ht="18" customHeight="1">
      <c r="A3330" s="1006" t="s">
        <v>5954</v>
      </c>
      <c r="B3330" s="998" t="s">
        <v>71</v>
      </c>
      <c r="C3330" s="972" t="s">
        <v>5955</v>
      </c>
      <c r="D3330" s="976">
        <v>7</v>
      </c>
      <c r="F3330" s="237"/>
    </row>
    <row r="3331" spans="1:6" ht="18" customHeight="1">
      <c r="A3331" s="1006" t="s">
        <v>5956</v>
      </c>
      <c r="B3331" s="998" t="s">
        <v>71</v>
      </c>
      <c r="C3331" s="972" t="s">
        <v>5957</v>
      </c>
      <c r="D3331" s="976">
        <v>7</v>
      </c>
      <c r="F3331" s="237"/>
    </row>
    <row r="3332" spans="1:6" ht="18" customHeight="1">
      <c r="A3332" s="1006" t="s">
        <v>5958</v>
      </c>
      <c r="B3332" s="998" t="s">
        <v>71</v>
      </c>
      <c r="C3332" s="972" t="s">
        <v>5959</v>
      </c>
      <c r="D3332" s="976">
        <v>7</v>
      </c>
      <c r="F3332" s="237"/>
    </row>
    <row r="3333" spans="1:6" ht="18" customHeight="1">
      <c r="A3333" s="1006" t="s">
        <v>5960</v>
      </c>
      <c r="B3333" s="998" t="s">
        <v>71</v>
      </c>
      <c r="C3333" s="972" t="s">
        <v>5961</v>
      </c>
      <c r="D3333" s="976">
        <v>7</v>
      </c>
      <c r="F3333" s="237"/>
    </row>
    <row r="3334" spans="1:6" ht="18" customHeight="1">
      <c r="A3334" s="1006" t="s">
        <v>5962</v>
      </c>
      <c r="B3334" s="998" t="s">
        <v>71</v>
      </c>
      <c r="C3334" s="972" t="s">
        <v>7066</v>
      </c>
      <c r="D3334" s="976">
        <v>7</v>
      </c>
      <c r="F3334" s="237"/>
    </row>
    <row r="3335" spans="1:6" ht="18" customHeight="1">
      <c r="A3335" s="1006" t="s">
        <v>5963</v>
      </c>
      <c r="B3335" s="998" t="s">
        <v>71</v>
      </c>
      <c r="C3335" s="972" t="s">
        <v>5964</v>
      </c>
      <c r="D3335" s="976">
        <v>7</v>
      </c>
      <c r="F3335" s="237"/>
    </row>
    <row r="3336" spans="1:6" ht="18" customHeight="1">
      <c r="A3336" s="1006" t="s">
        <v>5965</v>
      </c>
      <c r="B3336" s="998" t="s">
        <v>71</v>
      </c>
      <c r="C3336" s="972" t="s">
        <v>5966</v>
      </c>
      <c r="D3336" s="976">
        <v>7</v>
      </c>
      <c r="F3336" s="237"/>
    </row>
    <row r="3337" spans="1:6" ht="18" customHeight="1">
      <c r="A3337" s="1006" t="s">
        <v>5967</v>
      </c>
      <c r="B3337" s="998" t="s">
        <v>71</v>
      </c>
      <c r="C3337" s="972" t="s">
        <v>5968</v>
      </c>
      <c r="D3337" s="976">
        <v>7</v>
      </c>
      <c r="F3337" s="237"/>
    </row>
    <row r="3338" spans="1:6" ht="18" customHeight="1">
      <c r="A3338" s="1006" t="s">
        <v>5969</v>
      </c>
      <c r="B3338" s="998" t="s">
        <v>71</v>
      </c>
      <c r="C3338" s="972" t="s">
        <v>5970</v>
      </c>
      <c r="D3338" s="976">
        <v>7</v>
      </c>
      <c r="F3338" s="237"/>
    </row>
    <row r="3339" spans="1:6" ht="18" customHeight="1">
      <c r="A3339" s="1006" t="s">
        <v>5971</v>
      </c>
      <c r="B3339" s="998" t="s">
        <v>71</v>
      </c>
      <c r="C3339" s="972" t="s">
        <v>7067</v>
      </c>
      <c r="D3339" s="976">
        <v>6</v>
      </c>
      <c r="F3339" s="237"/>
    </row>
    <row r="3340" spans="1:6" ht="18" customHeight="1">
      <c r="A3340" s="1006" t="s">
        <v>5972</v>
      </c>
      <c r="B3340" s="998" t="s">
        <v>71</v>
      </c>
      <c r="C3340" s="972" t="s">
        <v>5973</v>
      </c>
      <c r="D3340" s="976">
        <v>7</v>
      </c>
      <c r="F3340" s="237"/>
    </row>
    <row r="3341" spans="1:6" ht="18" customHeight="1">
      <c r="A3341" s="1006" t="s">
        <v>5974</v>
      </c>
      <c r="B3341" s="998" t="s">
        <v>71</v>
      </c>
      <c r="C3341" s="972" t="s">
        <v>7068</v>
      </c>
      <c r="D3341" s="976">
        <v>6</v>
      </c>
      <c r="F3341" s="237"/>
    </row>
    <row r="3342" spans="1:6" ht="18" customHeight="1">
      <c r="A3342" s="1006" t="s">
        <v>5975</v>
      </c>
      <c r="B3342" s="998" t="s">
        <v>71</v>
      </c>
      <c r="C3342" s="972" t="s">
        <v>7069</v>
      </c>
      <c r="D3342" s="976">
        <v>7</v>
      </c>
      <c r="F3342" s="237"/>
    </row>
    <row r="3343" spans="1:6" ht="18" customHeight="1">
      <c r="A3343" s="1006" t="s">
        <v>6682</v>
      </c>
      <c r="B3343" s="998" t="s">
        <v>71</v>
      </c>
      <c r="C3343" s="972" t="s">
        <v>7070</v>
      </c>
      <c r="D3343" s="976">
        <v>7</v>
      </c>
      <c r="F3343" s="237"/>
    </row>
    <row r="3344" spans="1:6" ht="18" customHeight="1">
      <c r="A3344" s="1006" t="s">
        <v>6683</v>
      </c>
      <c r="B3344" s="998" t="s">
        <v>71</v>
      </c>
      <c r="C3344" s="972" t="s">
        <v>7071</v>
      </c>
      <c r="D3344" s="976">
        <v>7</v>
      </c>
      <c r="F3344" s="237"/>
    </row>
    <row r="3345" spans="1:6" ht="18" customHeight="1">
      <c r="A3345" s="1006" t="s">
        <v>6684</v>
      </c>
      <c r="B3345" s="998" t="s">
        <v>71</v>
      </c>
      <c r="C3345" s="972" t="s">
        <v>7072</v>
      </c>
      <c r="D3345" s="976">
        <v>7</v>
      </c>
      <c r="F3345" s="237"/>
    </row>
    <row r="3346" spans="1:6" ht="18" customHeight="1">
      <c r="A3346" s="1006" t="s">
        <v>6685</v>
      </c>
      <c r="B3346" s="998" t="s">
        <v>71</v>
      </c>
      <c r="C3346" s="972" t="s">
        <v>7073</v>
      </c>
      <c r="D3346" s="976">
        <v>6</v>
      </c>
      <c r="F3346" s="237"/>
    </row>
    <row r="3347" spans="1:6" ht="18" customHeight="1">
      <c r="A3347" s="1006" t="s">
        <v>6686</v>
      </c>
      <c r="B3347" s="998" t="s">
        <v>71</v>
      </c>
      <c r="C3347" s="972" t="s">
        <v>7074</v>
      </c>
      <c r="D3347" s="976">
        <v>7</v>
      </c>
      <c r="F3347" s="237"/>
    </row>
    <row r="3348" spans="1:6" ht="18" customHeight="1">
      <c r="A3348" s="1006" t="s">
        <v>6687</v>
      </c>
      <c r="B3348" s="998" t="s">
        <v>71</v>
      </c>
      <c r="C3348" s="972" t="s">
        <v>7075</v>
      </c>
      <c r="D3348" s="976">
        <v>7</v>
      </c>
      <c r="F3348" s="237"/>
    </row>
    <row r="3349" spans="1:6" ht="18" customHeight="1">
      <c r="A3349" s="1006" t="s">
        <v>7252</v>
      </c>
      <c r="B3349" s="998" t="s">
        <v>71</v>
      </c>
      <c r="C3349" s="972" t="s">
        <v>7253</v>
      </c>
      <c r="D3349" s="241">
        <v>7</v>
      </c>
      <c r="F3349" s="237"/>
    </row>
    <row r="3350" spans="1:6" ht="18" customHeight="1">
      <c r="A3350" s="1007" t="s">
        <v>7172</v>
      </c>
      <c r="B3350" s="1007" t="s">
        <v>7184</v>
      </c>
      <c r="C3350" s="1007" t="s">
        <v>7178</v>
      </c>
      <c r="D3350" s="1007">
        <v>6</v>
      </c>
      <c r="F3350" s="237"/>
    </row>
    <row r="3351" spans="1:6" ht="18" customHeight="1">
      <c r="F3351" s="237"/>
    </row>
    <row r="3352" spans="1:6" ht="18" customHeight="1">
      <c r="F3352" s="237"/>
    </row>
    <row r="3353" spans="1:6" ht="18" customHeight="1">
      <c r="F3353" s="237"/>
    </row>
    <row r="3354" spans="1:6" ht="18" customHeight="1">
      <c r="F3354" s="237"/>
    </row>
    <row r="3355" spans="1:6" ht="18" customHeight="1">
      <c r="F3355" s="237"/>
    </row>
    <row r="3356" spans="1:6" ht="18" customHeight="1">
      <c r="F3356" s="237"/>
    </row>
    <row r="3357" spans="1:6" ht="18" customHeight="1">
      <c r="F3357" s="237"/>
    </row>
    <row r="3358" spans="1:6" ht="18" customHeight="1">
      <c r="F3358" s="237"/>
    </row>
    <row r="3359" spans="1:6" ht="18" customHeight="1">
      <c r="F3359" s="237"/>
    </row>
    <row r="3360" spans="1:6" ht="18" customHeight="1">
      <c r="F3360" s="237"/>
    </row>
    <row r="3361" spans="6:6" ht="18" customHeight="1">
      <c r="F3361" s="237"/>
    </row>
  </sheetData>
  <sheetProtection autoFilter="0"/>
  <autoFilter ref="A1:F3350" xr:uid="{639BC45C-840D-433D-91DB-D33760999788}">
    <sortState xmlns:xlrd2="http://schemas.microsoft.com/office/spreadsheetml/2017/richdata2" ref="A2:F3350">
      <sortCondition ref="A1:A3344"/>
    </sortState>
  </autoFilter>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85B09-35F9-4055-B41C-63A87D001544}">
  <sheetPr>
    <tabColor rgb="FFFFC000"/>
    <pageSetUpPr fitToPage="1"/>
  </sheetPr>
  <dimension ref="A1:O22"/>
  <sheetViews>
    <sheetView zoomScale="80" zoomScaleNormal="80" workbookViewId="0">
      <selection activeCell="B2" sqref="B2:E3"/>
    </sheetView>
  </sheetViews>
  <sheetFormatPr defaultColWidth="9" defaultRowHeight="12"/>
  <cols>
    <col min="1" max="1" width="3.90625" style="259" customWidth="1"/>
    <col min="2" max="2" width="1.36328125" style="259" customWidth="1"/>
    <col min="3" max="3" width="30.453125" style="259" customWidth="1"/>
    <col min="4" max="4" width="5.08984375" style="259" customWidth="1"/>
    <col min="5" max="13" width="16.81640625" style="259" customWidth="1"/>
    <col min="14" max="14" width="19" style="259" customWidth="1"/>
    <col min="15" max="15" width="11" style="259" customWidth="1"/>
    <col min="16" max="16384" width="9" style="259"/>
  </cols>
  <sheetData>
    <row r="1" spans="1:15" ht="13.5" customHeight="1">
      <c r="A1" s="1022" t="str">
        <f>'２①②③、３②（再掲）、４②③'!A1</f>
        <v>Ver 06.00</v>
      </c>
      <c r="B1" s="258"/>
    </row>
    <row r="2" spans="1:15" ht="13.5" customHeight="1" thickBot="1">
      <c r="B2" s="1213" t="s">
        <v>3816</v>
      </c>
      <c r="C2" s="1214"/>
      <c r="D2" s="1214"/>
      <c r="E2" s="1215"/>
      <c r="F2" s="260" t="str">
        <f>'２①②③、３②（再掲）、４②③'!A1</f>
        <v>Ver 06.00</v>
      </c>
    </row>
    <row r="3" spans="1:15" ht="27" customHeight="1" thickBot="1">
      <c r="B3" s="1216"/>
      <c r="C3" s="1217"/>
      <c r="D3" s="1217"/>
      <c r="E3" s="1218"/>
      <c r="G3" s="759" t="s">
        <v>21</v>
      </c>
      <c r="H3" s="1219" t="e">
        <f>'２①②③、３②（再掲）、４②③'!B9</f>
        <v>#N/A</v>
      </c>
      <c r="I3" s="1220"/>
      <c r="K3" s="1221" t="s">
        <v>3588</v>
      </c>
      <c r="L3" s="1222"/>
      <c r="M3" s="1223" t="e">
        <f>'２①②③、３②（再掲）、４②③'!C9</f>
        <v>#N/A</v>
      </c>
      <c r="N3" s="1224"/>
    </row>
    <row r="4" spans="1:15" ht="14.25" customHeight="1">
      <c r="B4" s="261" t="s">
        <v>3587</v>
      </c>
      <c r="O4" s="258" t="s">
        <v>3552</v>
      </c>
    </row>
    <row r="5" spans="1:15" ht="13.5" customHeight="1" thickBot="1"/>
    <row r="6" spans="1:15" s="262" customFormat="1" ht="17.25" customHeight="1">
      <c r="C6" s="1225" t="s">
        <v>3586</v>
      </c>
      <c r="D6" s="1226"/>
      <c r="E6" s="1229" t="s">
        <v>3585</v>
      </c>
      <c r="F6" s="263"/>
      <c r="G6" s="264"/>
      <c r="H6" s="1231" t="s">
        <v>3584</v>
      </c>
      <c r="I6" s="1231" t="s">
        <v>3583</v>
      </c>
      <c r="J6" s="1231" t="s">
        <v>3582</v>
      </c>
      <c r="K6" s="1233" t="s">
        <v>3581</v>
      </c>
      <c r="L6" s="1233" t="s">
        <v>3580</v>
      </c>
      <c r="M6" s="264"/>
      <c r="N6" s="1205" t="s">
        <v>3579</v>
      </c>
      <c r="O6" s="1205" t="s">
        <v>3578</v>
      </c>
    </row>
    <row r="7" spans="1:15" s="262" customFormat="1" ht="32.25" customHeight="1" thickBot="1">
      <c r="C7" s="1227"/>
      <c r="D7" s="1228"/>
      <c r="E7" s="1230"/>
      <c r="F7" s="265" t="s">
        <v>3577</v>
      </c>
      <c r="G7" s="265" t="s">
        <v>3576</v>
      </c>
      <c r="H7" s="1232"/>
      <c r="I7" s="1232"/>
      <c r="J7" s="1232"/>
      <c r="K7" s="1234"/>
      <c r="L7" s="1234"/>
      <c r="M7" s="266" t="s">
        <v>3575</v>
      </c>
      <c r="N7" s="1206"/>
      <c r="O7" s="1206"/>
    </row>
    <row r="8" spans="1:15" ht="37.5" customHeight="1" thickTop="1">
      <c r="A8" s="259">
        <v>1</v>
      </c>
      <c r="C8" s="1207"/>
      <c r="D8" s="1208"/>
      <c r="E8" s="248">
        <f>SUM(F8:G8)</f>
        <v>0</v>
      </c>
      <c r="F8" s="54"/>
      <c r="G8" s="54"/>
      <c r="H8" s="53"/>
      <c r="I8" s="53"/>
      <c r="J8" s="46">
        <f>IF(E8-H8-I8&lt;0,0,E8-H8-I8)</f>
        <v>0</v>
      </c>
      <c r="K8" s="51"/>
      <c r="L8" s="52">
        <f>E8+K8</f>
        <v>0</v>
      </c>
      <c r="M8" s="51"/>
      <c r="N8" s="50">
        <f t="shared" ref="N8:N22" si="0">IF(J8=0,0,J8*(1-M8/L8))</f>
        <v>0</v>
      </c>
      <c r="O8" s="49" t="str">
        <f t="shared" ref="O8:O22" si="1">IF(L8=0,"-",ROUNDDOWN(1-(M8/L8),3))</f>
        <v>-</v>
      </c>
    </row>
    <row r="9" spans="1:15" ht="37.5" customHeight="1">
      <c r="A9" s="259">
        <v>2</v>
      </c>
      <c r="C9" s="1209"/>
      <c r="D9" s="1210"/>
      <c r="E9" s="246">
        <f>SUM(F9,G9)</f>
        <v>0</v>
      </c>
      <c r="F9" s="48"/>
      <c r="G9" s="48"/>
      <c r="H9" s="47"/>
      <c r="I9" s="47"/>
      <c r="J9" s="46">
        <f>IF(E9-H9-I9&lt;0,0,E9-H9-I9)</f>
        <v>0</v>
      </c>
      <c r="K9" s="45"/>
      <c r="L9" s="46">
        <f t="shared" ref="L9:L22" si="2">E9+K9</f>
        <v>0</v>
      </c>
      <c r="M9" s="45"/>
      <c r="N9" s="44">
        <f t="shared" si="0"/>
        <v>0</v>
      </c>
      <c r="O9" s="43" t="str">
        <f t="shared" si="1"/>
        <v>-</v>
      </c>
    </row>
    <row r="10" spans="1:15" ht="37.5" customHeight="1">
      <c r="A10" s="259">
        <v>3</v>
      </c>
      <c r="C10" s="1209"/>
      <c r="D10" s="1210"/>
      <c r="E10" s="246">
        <f t="shared" ref="E10:E22" si="3">SUM(F10,G10)</f>
        <v>0</v>
      </c>
      <c r="F10" s="48"/>
      <c r="G10" s="48"/>
      <c r="H10" s="47"/>
      <c r="I10" s="47"/>
      <c r="J10" s="46">
        <f t="shared" ref="J10:J22" si="4">IF(E10-H10-I10&lt;0,0,E10-H10-I10)</f>
        <v>0</v>
      </c>
      <c r="K10" s="45"/>
      <c r="L10" s="46">
        <f t="shared" si="2"/>
        <v>0</v>
      </c>
      <c r="M10" s="45"/>
      <c r="N10" s="44">
        <f t="shared" si="0"/>
        <v>0</v>
      </c>
      <c r="O10" s="43" t="str">
        <f t="shared" si="1"/>
        <v>-</v>
      </c>
    </row>
    <row r="11" spans="1:15" ht="37.5" customHeight="1">
      <c r="A11" s="259">
        <v>4</v>
      </c>
      <c r="C11" s="1209"/>
      <c r="D11" s="1210"/>
      <c r="E11" s="246">
        <f t="shared" si="3"/>
        <v>0</v>
      </c>
      <c r="F11" s="48"/>
      <c r="G11" s="48"/>
      <c r="H11" s="47"/>
      <c r="I11" s="47"/>
      <c r="J11" s="46">
        <f t="shared" si="4"/>
        <v>0</v>
      </c>
      <c r="K11" s="45"/>
      <c r="L11" s="46">
        <f t="shared" si="2"/>
        <v>0</v>
      </c>
      <c r="M11" s="45"/>
      <c r="N11" s="44">
        <f t="shared" si="0"/>
        <v>0</v>
      </c>
      <c r="O11" s="43" t="str">
        <f t="shared" si="1"/>
        <v>-</v>
      </c>
    </row>
    <row r="12" spans="1:15" ht="37.5" customHeight="1">
      <c r="A12" s="259">
        <v>5</v>
      </c>
      <c r="C12" s="1209"/>
      <c r="D12" s="1210"/>
      <c r="E12" s="246">
        <f t="shared" si="3"/>
        <v>0</v>
      </c>
      <c r="F12" s="48"/>
      <c r="G12" s="48"/>
      <c r="H12" s="47"/>
      <c r="I12" s="47"/>
      <c r="J12" s="46">
        <f t="shared" si="4"/>
        <v>0</v>
      </c>
      <c r="K12" s="45"/>
      <c r="L12" s="46">
        <f t="shared" si="2"/>
        <v>0</v>
      </c>
      <c r="M12" s="45"/>
      <c r="N12" s="44">
        <f t="shared" si="0"/>
        <v>0</v>
      </c>
      <c r="O12" s="43" t="str">
        <f t="shared" si="1"/>
        <v>-</v>
      </c>
    </row>
    <row r="13" spans="1:15" ht="37.5" customHeight="1">
      <c r="A13" s="259">
        <v>6</v>
      </c>
      <c r="C13" s="1209"/>
      <c r="D13" s="1210"/>
      <c r="E13" s="246">
        <f t="shared" si="3"/>
        <v>0</v>
      </c>
      <c r="F13" s="48"/>
      <c r="G13" s="48"/>
      <c r="H13" s="47"/>
      <c r="I13" s="47"/>
      <c r="J13" s="46">
        <f t="shared" si="4"/>
        <v>0</v>
      </c>
      <c r="K13" s="45"/>
      <c r="L13" s="46">
        <f t="shared" si="2"/>
        <v>0</v>
      </c>
      <c r="M13" s="45"/>
      <c r="N13" s="44">
        <f t="shared" si="0"/>
        <v>0</v>
      </c>
      <c r="O13" s="43" t="str">
        <f t="shared" si="1"/>
        <v>-</v>
      </c>
    </row>
    <row r="14" spans="1:15" ht="37.5" customHeight="1">
      <c r="A14" s="259">
        <v>7</v>
      </c>
      <c r="C14" s="1209"/>
      <c r="D14" s="1210"/>
      <c r="E14" s="246">
        <f>SUM(F14,G14)</f>
        <v>0</v>
      </c>
      <c r="F14" s="48"/>
      <c r="G14" s="48"/>
      <c r="H14" s="47"/>
      <c r="I14" s="47"/>
      <c r="J14" s="46">
        <f t="shared" si="4"/>
        <v>0</v>
      </c>
      <c r="K14" s="45"/>
      <c r="L14" s="46">
        <f t="shared" si="2"/>
        <v>0</v>
      </c>
      <c r="M14" s="45"/>
      <c r="N14" s="44">
        <f t="shared" si="0"/>
        <v>0</v>
      </c>
      <c r="O14" s="43" t="str">
        <f t="shared" si="1"/>
        <v>-</v>
      </c>
    </row>
    <row r="15" spans="1:15" ht="37.5" customHeight="1">
      <c r="A15" s="259">
        <v>8</v>
      </c>
      <c r="C15" s="1209"/>
      <c r="D15" s="1210"/>
      <c r="E15" s="246">
        <f t="shared" si="3"/>
        <v>0</v>
      </c>
      <c r="F15" s="48"/>
      <c r="G15" s="48"/>
      <c r="H15" s="47"/>
      <c r="I15" s="47"/>
      <c r="J15" s="46">
        <f t="shared" si="4"/>
        <v>0</v>
      </c>
      <c r="K15" s="45"/>
      <c r="L15" s="46">
        <f t="shared" si="2"/>
        <v>0</v>
      </c>
      <c r="M15" s="45"/>
      <c r="N15" s="44">
        <f t="shared" si="0"/>
        <v>0</v>
      </c>
      <c r="O15" s="43" t="str">
        <f t="shared" si="1"/>
        <v>-</v>
      </c>
    </row>
    <row r="16" spans="1:15" ht="37.5" customHeight="1">
      <c r="A16" s="259">
        <v>9</v>
      </c>
      <c r="C16" s="1209"/>
      <c r="D16" s="1210"/>
      <c r="E16" s="246">
        <f t="shared" si="3"/>
        <v>0</v>
      </c>
      <c r="F16" s="48"/>
      <c r="G16" s="48"/>
      <c r="H16" s="47"/>
      <c r="I16" s="47"/>
      <c r="J16" s="46">
        <f t="shared" si="4"/>
        <v>0</v>
      </c>
      <c r="K16" s="45"/>
      <c r="L16" s="46">
        <f t="shared" si="2"/>
        <v>0</v>
      </c>
      <c r="M16" s="45"/>
      <c r="N16" s="44">
        <f t="shared" si="0"/>
        <v>0</v>
      </c>
      <c r="O16" s="43" t="str">
        <f t="shared" si="1"/>
        <v>-</v>
      </c>
    </row>
    <row r="17" spans="1:15" ht="37.5" customHeight="1">
      <c r="A17" s="259">
        <v>10</v>
      </c>
      <c r="C17" s="1209"/>
      <c r="D17" s="1210"/>
      <c r="E17" s="246">
        <f t="shared" si="3"/>
        <v>0</v>
      </c>
      <c r="F17" s="48"/>
      <c r="G17" s="48"/>
      <c r="H17" s="47"/>
      <c r="I17" s="47"/>
      <c r="J17" s="46">
        <f t="shared" si="4"/>
        <v>0</v>
      </c>
      <c r="K17" s="45"/>
      <c r="L17" s="46">
        <f t="shared" si="2"/>
        <v>0</v>
      </c>
      <c r="M17" s="45"/>
      <c r="N17" s="44">
        <f t="shared" si="0"/>
        <v>0</v>
      </c>
      <c r="O17" s="43" t="str">
        <f t="shared" si="1"/>
        <v>-</v>
      </c>
    </row>
    <row r="18" spans="1:15" ht="37.5" customHeight="1">
      <c r="A18" s="259">
        <v>11</v>
      </c>
      <c r="C18" s="1209"/>
      <c r="D18" s="1210"/>
      <c r="E18" s="246">
        <f t="shared" si="3"/>
        <v>0</v>
      </c>
      <c r="F18" s="48"/>
      <c r="G18" s="48"/>
      <c r="H18" s="47"/>
      <c r="I18" s="47"/>
      <c r="J18" s="46">
        <f t="shared" si="4"/>
        <v>0</v>
      </c>
      <c r="K18" s="45"/>
      <c r="L18" s="46">
        <f t="shared" si="2"/>
        <v>0</v>
      </c>
      <c r="M18" s="45"/>
      <c r="N18" s="44">
        <f t="shared" si="0"/>
        <v>0</v>
      </c>
      <c r="O18" s="43" t="str">
        <f t="shared" si="1"/>
        <v>-</v>
      </c>
    </row>
    <row r="19" spans="1:15" ht="37.5" customHeight="1">
      <c r="A19" s="259">
        <v>12</v>
      </c>
      <c r="C19" s="1209"/>
      <c r="D19" s="1210"/>
      <c r="E19" s="246">
        <f t="shared" si="3"/>
        <v>0</v>
      </c>
      <c r="F19" s="48"/>
      <c r="G19" s="48"/>
      <c r="H19" s="47"/>
      <c r="I19" s="47"/>
      <c r="J19" s="46">
        <f t="shared" si="4"/>
        <v>0</v>
      </c>
      <c r="K19" s="45"/>
      <c r="L19" s="46">
        <f t="shared" si="2"/>
        <v>0</v>
      </c>
      <c r="M19" s="45"/>
      <c r="N19" s="44">
        <f t="shared" si="0"/>
        <v>0</v>
      </c>
      <c r="O19" s="43" t="str">
        <f t="shared" si="1"/>
        <v>-</v>
      </c>
    </row>
    <row r="20" spans="1:15" ht="37.5" customHeight="1">
      <c r="A20" s="259">
        <v>13</v>
      </c>
      <c r="C20" s="1209"/>
      <c r="D20" s="1210"/>
      <c r="E20" s="246">
        <f t="shared" si="3"/>
        <v>0</v>
      </c>
      <c r="F20" s="48"/>
      <c r="G20" s="48"/>
      <c r="H20" s="47"/>
      <c r="I20" s="47"/>
      <c r="J20" s="46">
        <f t="shared" si="4"/>
        <v>0</v>
      </c>
      <c r="K20" s="45"/>
      <c r="L20" s="46">
        <f t="shared" si="2"/>
        <v>0</v>
      </c>
      <c r="M20" s="45"/>
      <c r="N20" s="44">
        <f t="shared" si="0"/>
        <v>0</v>
      </c>
      <c r="O20" s="43" t="str">
        <f t="shared" si="1"/>
        <v>-</v>
      </c>
    </row>
    <row r="21" spans="1:15" ht="37.5" customHeight="1">
      <c r="A21" s="259">
        <v>14</v>
      </c>
      <c r="C21" s="1209"/>
      <c r="D21" s="1210"/>
      <c r="E21" s="246">
        <f t="shared" si="3"/>
        <v>0</v>
      </c>
      <c r="F21" s="48"/>
      <c r="G21" s="48"/>
      <c r="H21" s="47"/>
      <c r="I21" s="47"/>
      <c r="J21" s="46">
        <f t="shared" si="4"/>
        <v>0</v>
      </c>
      <c r="K21" s="45"/>
      <c r="L21" s="46">
        <f t="shared" si="2"/>
        <v>0</v>
      </c>
      <c r="M21" s="45"/>
      <c r="N21" s="44">
        <f t="shared" si="0"/>
        <v>0</v>
      </c>
      <c r="O21" s="43" t="str">
        <f t="shared" si="1"/>
        <v>-</v>
      </c>
    </row>
    <row r="22" spans="1:15" ht="37.5" customHeight="1" thickBot="1">
      <c r="A22" s="259">
        <v>15</v>
      </c>
      <c r="C22" s="1211"/>
      <c r="D22" s="1212"/>
      <c r="E22" s="247">
        <f t="shared" si="3"/>
        <v>0</v>
      </c>
      <c r="F22" s="42"/>
      <c r="G22" s="42"/>
      <c r="H22" s="41"/>
      <c r="I22" s="41"/>
      <c r="J22" s="40">
        <f t="shared" si="4"/>
        <v>0</v>
      </c>
      <c r="K22" s="39"/>
      <c r="L22" s="40">
        <f t="shared" si="2"/>
        <v>0</v>
      </c>
      <c r="M22" s="39"/>
      <c r="N22" s="38">
        <f t="shared" si="0"/>
        <v>0</v>
      </c>
      <c r="O22" s="37" t="str">
        <f t="shared" si="1"/>
        <v>-</v>
      </c>
    </row>
  </sheetData>
  <sheetProtection algorithmName="SHA-512" hashValue="/alPDmFdjNvA4+YWBnTQYjhx8OsbBxY///uMkOtipRFYlxASmWYFA3Deb/+xhjF91n1sduxYwU/TsnYvtrCSlA==" saltValue="9F97ogzvTYbls2xMCV2Jqw==" spinCount="100000" sheet="1" objects="1" scenarios="1"/>
  <mergeCells count="28">
    <mergeCell ref="B2:E3"/>
    <mergeCell ref="H3:I3"/>
    <mergeCell ref="K3:L3"/>
    <mergeCell ref="M3:N3"/>
    <mergeCell ref="C6:D7"/>
    <mergeCell ref="E6:E7"/>
    <mergeCell ref="H6:H7"/>
    <mergeCell ref="I6:I7"/>
    <mergeCell ref="J6:J7"/>
    <mergeCell ref="K6:K7"/>
    <mergeCell ref="L6:L7"/>
    <mergeCell ref="N6:N7"/>
    <mergeCell ref="O6:O7"/>
    <mergeCell ref="C8:D8"/>
    <mergeCell ref="C9:D9"/>
    <mergeCell ref="C22:D22"/>
    <mergeCell ref="C11:D11"/>
    <mergeCell ref="C12:D12"/>
    <mergeCell ref="C13:D13"/>
    <mergeCell ref="C14:D14"/>
    <mergeCell ref="C15:D15"/>
    <mergeCell ref="C16:D16"/>
    <mergeCell ref="C17:D17"/>
    <mergeCell ref="C18:D18"/>
    <mergeCell ref="C19:D19"/>
    <mergeCell ref="C20:D20"/>
    <mergeCell ref="C21:D21"/>
    <mergeCell ref="C10:D10"/>
  </mergeCells>
  <phoneticPr fontId="2"/>
  <pageMargins left="0.7" right="0.7" top="0.75" bottom="0.75" header="0.3" footer="0.3"/>
  <pageSetup paperSize="9"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08FB-07A6-4A79-A6A4-ACF3AC152DED}">
  <sheetPr>
    <tabColor rgb="FFFFC000"/>
    <pageSetUpPr fitToPage="1"/>
  </sheetPr>
  <dimension ref="A1:Q23"/>
  <sheetViews>
    <sheetView zoomScale="85" zoomScaleNormal="85" workbookViewId="0">
      <selection activeCell="B2" sqref="B2:E3"/>
    </sheetView>
  </sheetViews>
  <sheetFormatPr defaultColWidth="18.08984375" defaultRowHeight="12"/>
  <cols>
    <col min="1" max="1" width="4" style="259" customWidth="1"/>
    <col min="2" max="2" width="1.1796875" style="259" customWidth="1"/>
    <col min="3" max="3" width="21.90625" style="259" customWidth="1"/>
    <col min="4" max="4" width="5.08984375" style="259" customWidth="1"/>
    <col min="5" max="14" width="12.90625" style="259" customWidth="1"/>
    <col min="15" max="15" width="12.36328125" style="259" customWidth="1"/>
    <col min="16" max="17" width="16.1796875" style="259" customWidth="1"/>
    <col min="18" max="249" width="9" style="259" customWidth="1"/>
    <col min="250" max="250" width="4.90625" style="259" customWidth="1"/>
    <col min="251" max="251" width="17.08984375" style="259" customWidth="1"/>
    <col min="252" max="252" width="5.08984375" style="259" customWidth="1"/>
    <col min="253" max="16384" width="18.08984375" style="259"/>
  </cols>
  <sheetData>
    <row r="1" spans="1:17" ht="13.5" customHeight="1">
      <c r="A1" s="1022" t="str">
        <f>'２①②③、３②（再掲）、４②③'!A1</f>
        <v>Ver 06.00</v>
      </c>
      <c r="B1" s="258"/>
    </row>
    <row r="2" spans="1:17" ht="13.5" customHeight="1" thickBot="1">
      <c r="B2" s="1213" t="s">
        <v>3829</v>
      </c>
      <c r="C2" s="1214"/>
      <c r="D2" s="1214"/>
      <c r="E2" s="1215"/>
      <c r="F2" s="260" t="str">
        <f>A1</f>
        <v>Ver 06.00</v>
      </c>
    </row>
    <row r="3" spans="1:17" ht="27" customHeight="1" thickBot="1">
      <c r="B3" s="1216"/>
      <c r="C3" s="1217"/>
      <c r="D3" s="1217"/>
      <c r="E3" s="1218"/>
      <c r="H3" s="759" t="s">
        <v>21</v>
      </c>
      <c r="I3" s="1219" t="e">
        <f>'２①②③、３②（再掲）、４②③'!B9</f>
        <v>#N/A</v>
      </c>
      <c r="J3" s="1220" t="e">
        <f>#REF!</f>
        <v>#REF!</v>
      </c>
      <c r="L3" s="1221" t="s">
        <v>3588</v>
      </c>
      <c r="M3" s="1222"/>
      <c r="N3" s="1223" t="e">
        <f>'２①②③、３②（再掲）、４②③'!C9</f>
        <v>#N/A</v>
      </c>
      <c r="O3" s="1224" t="e">
        <f>#REF!</f>
        <v>#REF!</v>
      </c>
    </row>
    <row r="4" spans="1:17" ht="13.5" customHeight="1">
      <c r="B4" s="261" t="s">
        <v>3587</v>
      </c>
      <c r="Q4" s="258" t="s">
        <v>3552</v>
      </c>
    </row>
    <row r="5" spans="1:17" ht="25.5" customHeight="1" thickBot="1">
      <c r="E5" s="1243" t="s">
        <v>7190</v>
      </c>
      <c r="F5" s="1243"/>
      <c r="G5" s="1243"/>
      <c r="H5" s="1243"/>
      <c r="I5" s="1243"/>
      <c r="J5" s="1243"/>
      <c r="K5" s="1243"/>
      <c r="L5" s="1243"/>
      <c r="M5" s="1243"/>
    </row>
    <row r="6" spans="1:17" s="262" customFormat="1" ht="21" customHeight="1">
      <c r="C6" s="1225" t="s">
        <v>3586</v>
      </c>
      <c r="D6" s="1226"/>
      <c r="E6" s="1241" t="s">
        <v>7110</v>
      </c>
      <c r="F6" s="1242"/>
      <c r="G6" s="1244" t="s">
        <v>7165</v>
      </c>
      <c r="H6" s="1242"/>
      <c r="I6" s="1244" t="s">
        <v>7191</v>
      </c>
      <c r="J6" s="1242"/>
      <c r="K6" s="1091" t="s">
        <v>7187</v>
      </c>
      <c r="L6" s="1091" t="s">
        <v>7164</v>
      </c>
      <c r="M6" s="1091" t="s">
        <v>7192</v>
      </c>
      <c r="N6" s="1233" t="s">
        <v>3602</v>
      </c>
      <c r="O6" s="1245" t="s">
        <v>3601</v>
      </c>
      <c r="P6" s="267" t="s">
        <v>3600</v>
      </c>
      <c r="Q6" s="1205" t="s">
        <v>3599</v>
      </c>
    </row>
    <row r="7" spans="1:17" s="262" customFormat="1" ht="25.5" customHeight="1" thickBot="1">
      <c r="C7" s="1227"/>
      <c r="D7" s="1228"/>
      <c r="E7" s="268" t="s">
        <v>3598</v>
      </c>
      <c r="F7" s="268" t="s">
        <v>3597</v>
      </c>
      <c r="G7" s="268" t="s">
        <v>3596</v>
      </c>
      <c r="H7" s="269" t="s">
        <v>3595</v>
      </c>
      <c r="I7" s="268" t="s">
        <v>3594</v>
      </c>
      <c r="J7" s="270" t="s">
        <v>3593</v>
      </c>
      <c r="K7" s="271" t="s">
        <v>3592</v>
      </c>
      <c r="L7" s="271" t="s">
        <v>3591</v>
      </c>
      <c r="M7" s="271" t="s">
        <v>3590</v>
      </c>
      <c r="N7" s="1234"/>
      <c r="O7" s="1246"/>
      <c r="P7" s="272" t="s">
        <v>3589</v>
      </c>
      <c r="Q7" s="1206"/>
    </row>
    <row r="8" spans="1:17" ht="37.5" customHeight="1" thickTop="1">
      <c r="A8" s="259">
        <v>1</v>
      </c>
      <c r="C8" s="1239"/>
      <c r="D8" s="1240"/>
      <c r="E8" s="68"/>
      <c r="F8" s="68"/>
      <c r="G8" s="68"/>
      <c r="H8" s="68"/>
      <c r="I8" s="68"/>
      <c r="J8" s="72"/>
      <c r="K8" s="71" t="str">
        <f t="shared" ref="K8:K22" si="0">IF(E8=0,"-",ROUND(F8/E8,3))</f>
        <v>-</v>
      </c>
      <c r="L8" s="71" t="str">
        <f>IF(G8=0,"-",ROUND(H8/G8,3))</f>
        <v>-</v>
      </c>
      <c r="M8" s="71" t="str">
        <f t="shared" ref="M8:M22" si="1">IF(I8=0,"-",ROUND(J8/I8,3))</f>
        <v>-</v>
      </c>
      <c r="N8" s="70" t="str">
        <f>IF(AND(E8=0,G8=0,I8=0),"-",ROUND((SUM(K8:M8)/COUNTIF(K8:M8,"&gt;=0")),3))</f>
        <v>-</v>
      </c>
      <c r="O8" s="69" t="str">
        <f>IF(MAX(N8,M8)=0,"-",MAX(N8,M8))</f>
        <v>-</v>
      </c>
      <c r="P8" s="68"/>
      <c r="Q8" s="67" t="str">
        <f>IF(O8="-","-",P8*O8)</f>
        <v>-</v>
      </c>
    </row>
    <row r="9" spans="1:17" ht="37.5" customHeight="1">
      <c r="A9" s="259">
        <v>2</v>
      </c>
      <c r="C9" s="1237"/>
      <c r="D9" s="1238"/>
      <c r="E9" s="62"/>
      <c r="F9" s="62"/>
      <c r="G9" s="62"/>
      <c r="H9" s="62"/>
      <c r="I9" s="62"/>
      <c r="J9" s="66"/>
      <c r="K9" s="65" t="str">
        <f t="shared" si="0"/>
        <v>-</v>
      </c>
      <c r="L9" s="65" t="str">
        <f t="shared" ref="L9:L22" si="2">IF(G9=0,"-",ROUND(H9/G9,3))</f>
        <v>-</v>
      </c>
      <c r="M9" s="65" t="str">
        <f t="shared" si="1"/>
        <v>-</v>
      </c>
      <c r="N9" s="64" t="str">
        <f t="shared" ref="N9:N22" si="3">IF(AND(E9=0,G9=0,I9=0),"-",ROUND((SUM(K9:M9)/COUNTIF(K9:M9,"&gt;=0")),3))</f>
        <v>-</v>
      </c>
      <c r="O9" s="63" t="str">
        <f t="shared" ref="O9:O22" si="4">IF(MAX(N9,M9)=0,"-",MAX(N9,M9))</f>
        <v>-</v>
      </c>
      <c r="P9" s="62"/>
      <c r="Q9" s="61" t="str">
        <f t="shared" ref="Q9:Q22" si="5">IF(O9="-","-",P9*O9)</f>
        <v>-</v>
      </c>
    </row>
    <row r="10" spans="1:17" ht="37.5" customHeight="1">
      <c r="A10" s="259">
        <v>3</v>
      </c>
      <c r="C10" s="1237"/>
      <c r="D10" s="1238"/>
      <c r="E10" s="62"/>
      <c r="F10" s="62"/>
      <c r="G10" s="62"/>
      <c r="H10" s="62"/>
      <c r="I10" s="62"/>
      <c r="J10" s="66"/>
      <c r="K10" s="65" t="str">
        <f t="shared" si="0"/>
        <v>-</v>
      </c>
      <c r="L10" s="65" t="str">
        <f t="shared" si="2"/>
        <v>-</v>
      </c>
      <c r="M10" s="65" t="str">
        <f t="shared" si="1"/>
        <v>-</v>
      </c>
      <c r="N10" s="64" t="str">
        <f t="shared" si="3"/>
        <v>-</v>
      </c>
      <c r="O10" s="63" t="str">
        <f t="shared" si="4"/>
        <v>-</v>
      </c>
      <c r="P10" s="62"/>
      <c r="Q10" s="61" t="str">
        <f t="shared" si="5"/>
        <v>-</v>
      </c>
    </row>
    <row r="11" spans="1:17" ht="37.5" customHeight="1">
      <c r="A11" s="259">
        <v>4</v>
      </c>
      <c r="C11" s="1237"/>
      <c r="D11" s="1238"/>
      <c r="E11" s="62"/>
      <c r="F11" s="62"/>
      <c r="G11" s="62"/>
      <c r="H11" s="62"/>
      <c r="I11" s="62"/>
      <c r="J11" s="66"/>
      <c r="K11" s="65" t="str">
        <f t="shared" si="0"/>
        <v>-</v>
      </c>
      <c r="L11" s="65" t="str">
        <f t="shared" si="2"/>
        <v>-</v>
      </c>
      <c r="M11" s="65" t="str">
        <f t="shared" si="1"/>
        <v>-</v>
      </c>
      <c r="N11" s="64" t="str">
        <f t="shared" si="3"/>
        <v>-</v>
      </c>
      <c r="O11" s="63" t="str">
        <f t="shared" si="4"/>
        <v>-</v>
      </c>
      <c r="P11" s="62"/>
      <c r="Q11" s="61" t="str">
        <f t="shared" si="5"/>
        <v>-</v>
      </c>
    </row>
    <row r="12" spans="1:17" ht="37.5" customHeight="1">
      <c r="A12" s="259">
        <v>5</v>
      </c>
      <c r="C12" s="1237"/>
      <c r="D12" s="1238"/>
      <c r="E12" s="62"/>
      <c r="F12" s="62"/>
      <c r="G12" s="62"/>
      <c r="H12" s="62"/>
      <c r="I12" s="62"/>
      <c r="J12" s="66"/>
      <c r="K12" s="65" t="str">
        <f t="shared" si="0"/>
        <v>-</v>
      </c>
      <c r="L12" s="65" t="str">
        <f t="shared" si="2"/>
        <v>-</v>
      </c>
      <c r="M12" s="65" t="str">
        <f t="shared" si="1"/>
        <v>-</v>
      </c>
      <c r="N12" s="64" t="str">
        <f t="shared" si="3"/>
        <v>-</v>
      </c>
      <c r="O12" s="63" t="str">
        <f t="shared" si="4"/>
        <v>-</v>
      </c>
      <c r="P12" s="62"/>
      <c r="Q12" s="61" t="str">
        <f t="shared" si="5"/>
        <v>-</v>
      </c>
    </row>
    <row r="13" spans="1:17" ht="37.5" customHeight="1">
      <c r="A13" s="259">
        <v>6</v>
      </c>
      <c r="C13" s="1237"/>
      <c r="D13" s="1238"/>
      <c r="E13" s="62"/>
      <c r="F13" s="62"/>
      <c r="G13" s="62"/>
      <c r="H13" s="62"/>
      <c r="I13" s="62"/>
      <c r="J13" s="66"/>
      <c r="K13" s="65" t="str">
        <f t="shared" si="0"/>
        <v>-</v>
      </c>
      <c r="L13" s="65" t="str">
        <f t="shared" si="2"/>
        <v>-</v>
      </c>
      <c r="M13" s="65" t="str">
        <f t="shared" si="1"/>
        <v>-</v>
      </c>
      <c r="N13" s="64" t="str">
        <f t="shared" si="3"/>
        <v>-</v>
      </c>
      <c r="O13" s="63" t="str">
        <f t="shared" si="4"/>
        <v>-</v>
      </c>
      <c r="P13" s="62"/>
      <c r="Q13" s="61" t="str">
        <f t="shared" si="5"/>
        <v>-</v>
      </c>
    </row>
    <row r="14" spans="1:17" ht="37.5" customHeight="1">
      <c r="A14" s="259">
        <v>7</v>
      </c>
      <c r="C14" s="1237"/>
      <c r="D14" s="1238"/>
      <c r="E14" s="62"/>
      <c r="F14" s="62"/>
      <c r="G14" s="62"/>
      <c r="H14" s="62"/>
      <c r="I14" s="62"/>
      <c r="J14" s="66"/>
      <c r="K14" s="65" t="str">
        <f t="shared" si="0"/>
        <v>-</v>
      </c>
      <c r="L14" s="65" t="str">
        <f t="shared" si="2"/>
        <v>-</v>
      </c>
      <c r="M14" s="65" t="str">
        <f t="shared" si="1"/>
        <v>-</v>
      </c>
      <c r="N14" s="64" t="str">
        <f t="shared" si="3"/>
        <v>-</v>
      </c>
      <c r="O14" s="63" t="str">
        <f t="shared" si="4"/>
        <v>-</v>
      </c>
      <c r="P14" s="62"/>
      <c r="Q14" s="61" t="str">
        <f t="shared" si="5"/>
        <v>-</v>
      </c>
    </row>
    <row r="15" spans="1:17" ht="37.5" customHeight="1">
      <c r="A15" s="259">
        <v>8</v>
      </c>
      <c r="C15" s="1237"/>
      <c r="D15" s="1238"/>
      <c r="E15" s="62"/>
      <c r="F15" s="62"/>
      <c r="G15" s="62"/>
      <c r="H15" s="62"/>
      <c r="I15" s="62"/>
      <c r="J15" s="66"/>
      <c r="K15" s="65" t="str">
        <f t="shared" si="0"/>
        <v>-</v>
      </c>
      <c r="L15" s="65" t="str">
        <f t="shared" si="2"/>
        <v>-</v>
      </c>
      <c r="M15" s="65" t="str">
        <f t="shared" si="1"/>
        <v>-</v>
      </c>
      <c r="N15" s="64" t="str">
        <f t="shared" si="3"/>
        <v>-</v>
      </c>
      <c r="O15" s="63" t="str">
        <f t="shared" si="4"/>
        <v>-</v>
      </c>
      <c r="P15" s="62"/>
      <c r="Q15" s="61" t="str">
        <f t="shared" si="5"/>
        <v>-</v>
      </c>
    </row>
    <row r="16" spans="1:17" ht="37.5" customHeight="1">
      <c r="A16" s="259">
        <v>9</v>
      </c>
      <c r="C16" s="1237"/>
      <c r="D16" s="1238"/>
      <c r="E16" s="62"/>
      <c r="F16" s="62"/>
      <c r="G16" s="62"/>
      <c r="H16" s="62"/>
      <c r="I16" s="62"/>
      <c r="J16" s="66"/>
      <c r="K16" s="65" t="str">
        <f t="shared" si="0"/>
        <v>-</v>
      </c>
      <c r="L16" s="65" t="str">
        <f t="shared" si="2"/>
        <v>-</v>
      </c>
      <c r="M16" s="65" t="str">
        <f t="shared" si="1"/>
        <v>-</v>
      </c>
      <c r="N16" s="64" t="str">
        <f t="shared" si="3"/>
        <v>-</v>
      </c>
      <c r="O16" s="63" t="str">
        <f t="shared" si="4"/>
        <v>-</v>
      </c>
      <c r="P16" s="62"/>
      <c r="Q16" s="61" t="str">
        <f t="shared" si="5"/>
        <v>-</v>
      </c>
    </row>
    <row r="17" spans="1:17" ht="37.5" customHeight="1">
      <c r="A17" s="259">
        <v>10</v>
      </c>
      <c r="C17" s="1237"/>
      <c r="D17" s="1238"/>
      <c r="E17" s="62"/>
      <c r="F17" s="62"/>
      <c r="G17" s="62"/>
      <c r="H17" s="62"/>
      <c r="I17" s="62"/>
      <c r="J17" s="66"/>
      <c r="K17" s="65" t="str">
        <f t="shared" si="0"/>
        <v>-</v>
      </c>
      <c r="L17" s="65" t="str">
        <f t="shared" si="2"/>
        <v>-</v>
      </c>
      <c r="M17" s="65" t="str">
        <f t="shared" si="1"/>
        <v>-</v>
      </c>
      <c r="N17" s="64" t="str">
        <f t="shared" si="3"/>
        <v>-</v>
      </c>
      <c r="O17" s="63" t="str">
        <f t="shared" si="4"/>
        <v>-</v>
      </c>
      <c r="P17" s="62"/>
      <c r="Q17" s="61" t="str">
        <f t="shared" si="5"/>
        <v>-</v>
      </c>
    </row>
    <row r="18" spans="1:17" ht="37.5" customHeight="1">
      <c r="A18" s="259">
        <v>11</v>
      </c>
      <c r="C18" s="1237"/>
      <c r="D18" s="1238"/>
      <c r="E18" s="62"/>
      <c r="F18" s="62"/>
      <c r="G18" s="62"/>
      <c r="H18" s="62"/>
      <c r="I18" s="62"/>
      <c r="J18" s="66"/>
      <c r="K18" s="65" t="str">
        <f t="shared" si="0"/>
        <v>-</v>
      </c>
      <c r="L18" s="65" t="str">
        <f t="shared" si="2"/>
        <v>-</v>
      </c>
      <c r="M18" s="65" t="str">
        <f t="shared" si="1"/>
        <v>-</v>
      </c>
      <c r="N18" s="64" t="str">
        <f t="shared" si="3"/>
        <v>-</v>
      </c>
      <c r="O18" s="63" t="str">
        <f t="shared" si="4"/>
        <v>-</v>
      </c>
      <c r="P18" s="62"/>
      <c r="Q18" s="61" t="str">
        <f t="shared" si="5"/>
        <v>-</v>
      </c>
    </row>
    <row r="19" spans="1:17" ht="37.5" customHeight="1">
      <c r="A19" s="259">
        <v>12</v>
      </c>
      <c r="C19" s="1237"/>
      <c r="D19" s="1238"/>
      <c r="E19" s="62"/>
      <c r="F19" s="62"/>
      <c r="G19" s="62"/>
      <c r="H19" s="62"/>
      <c r="I19" s="62"/>
      <c r="J19" s="66"/>
      <c r="K19" s="65" t="str">
        <f t="shared" si="0"/>
        <v>-</v>
      </c>
      <c r="L19" s="65" t="str">
        <f t="shared" si="2"/>
        <v>-</v>
      </c>
      <c r="M19" s="65" t="str">
        <f t="shared" si="1"/>
        <v>-</v>
      </c>
      <c r="N19" s="64" t="str">
        <f t="shared" si="3"/>
        <v>-</v>
      </c>
      <c r="O19" s="63" t="str">
        <f t="shared" si="4"/>
        <v>-</v>
      </c>
      <c r="P19" s="62"/>
      <c r="Q19" s="61" t="str">
        <f t="shared" si="5"/>
        <v>-</v>
      </c>
    </row>
    <row r="20" spans="1:17" ht="37.5" customHeight="1">
      <c r="A20" s="259">
        <v>13</v>
      </c>
      <c r="C20" s="1237"/>
      <c r="D20" s="1238"/>
      <c r="E20" s="62"/>
      <c r="F20" s="62"/>
      <c r="G20" s="62"/>
      <c r="H20" s="62"/>
      <c r="I20" s="62"/>
      <c r="J20" s="66"/>
      <c r="K20" s="65" t="str">
        <f t="shared" si="0"/>
        <v>-</v>
      </c>
      <c r="L20" s="65" t="str">
        <f t="shared" si="2"/>
        <v>-</v>
      </c>
      <c r="M20" s="65" t="str">
        <f t="shared" si="1"/>
        <v>-</v>
      </c>
      <c r="N20" s="64" t="str">
        <f t="shared" si="3"/>
        <v>-</v>
      </c>
      <c r="O20" s="63" t="str">
        <f t="shared" si="4"/>
        <v>-</v>
      </c>
      <c r="P20" s="62"/>
      <c r="Q20" s="61" t="str">
        <f t="shared" si="5"/>
        <v>-</v>
      </c>
    </row>
    <row r="21" spans="1:17" ht="37.5" customHeight="1">
      <c r="A21" s="259">
        <v>14</v>
      </c>
      <c r="C21" s="1237"/>
      <c r="D21" s="1238"/>
      <c r="E21" s="62"/>
      <c r="F21" s="62"/>
      <c r="G21" s="62"/>
      <c r="H21" s="62"/>
      <c r="I21" s="62"/>
      <c r="J21" s="66"/>
      <c r="K21" s="65" t="str">
        <f t="shared" si="0"/>
        <v>-</v>
      </c>
      <c r="L21" s="65" t="str">
        <f t="shared" si="2"/>
        <v>-</v>
      </c>
      <c r="M21" s="65" t="str">
        <f t="shared" si="1"/>
        <v>-</v>
      </c>
      <c r="N21" s="64" t="str">
        <f t="shared" si="3"/>
        <v>-</v>
      </c>
      <c r="O21" s="63" t="str">
        <f t="shared" si="4"/>
        <v>-</v>
      </c>
      <c r="P21" s="62"/>
      <c r="Q21" s="61" t="str">
        <f t="shared" si="5"/>
        <v>-</v>
      </c>
    </row>
    <row r="22" spans="1:17" ht="37.5" customHeight="1" thickBot="1">
      <c r="A22" s="259">
        <v>15</v>
      </c>
      <c r="C22" s="1235"/>
      <c r="D22" s="1236"/>
      <c r="E22" s="56"/>
      <c r="F22" s="56"/>
      <c r="G22" s="56"/>
      <c r="H22" s="56"/>
      <c r="I22" s="56"/>
      <c r="J22" s="60"/>
      <c r="K22" s="59" t="str">
        <f t="shared" si="0"/>
        <v>-</v>
      </c>
      <c r="L22" s="59" t="str">
        <f t="shared" si="2"/>
        <v>-</v>
      </c>
      <c r="M22" s="59" t="str">
        <f t="shared" si="1"/>
        <v>-</v>
      </c>
      <c r="N22" s="58" t="str">
        <f t="shared" si="3"/>
        <v>-</v>
      </c>
      <c r="O22" s="57" t="str">
        <f t="shared" si="4"/>
        <v>-</v>
      </c>
      <c r="P22" s="56"/>
      <c r="Q22" s="55" t="str">
        <f t="shared" si="5"/>
        <v>-</v>
      </c>
    </row>
    <row r="23" spans="1:17" ht="13.5" customHeight="1">
      <c r="K23" s="36"/>
      <c r="L23" s="36"/>
      <c r="M23" s="36"/>
      <c r="N23" s="36"/>
      <c r="O23" s="36"/>
    </row>
  </sheetData>
  <sheetProtection algorithmName="SHA-512" hashValue="jjXIisH6VL0r2noQFLS+EgXms8qbVI5XhxuUI37ZojEUUBAZgknln1DKRqSlBdlEcYGX0hW0Bd2WL3/2mOVl7Q==" saltValue="WgZMPf+P4s8wRPs/rKNK0Q==" spinCount="100000" sheet="1" objects="1" scenarios="1"/>
  <mergeCells count="27">
    <mergeCell ref="I3:J3"/>
    <mergeCell ref="L3:M3"/>
    <mergeCell ref="N3:O3"/>
    <mergeCell ref="E5:M5"/>
    <mergeCell ref="C12:D12"/>
    <mergeCell ref="G6:H6"/>
    <mergeCell ref="I6:J6"/>
    <mergeCell ref="O6:O7"/>
    <mergeCell ref="C13:D13"/>
    <mergeCell ref="C14:D14"/>
    <mergeCell ref="C15:D15"/>
    <mergeCell ref="B2:E3"/>
    <mergeCell ref="C11:D11"/>
    <mergeCell ref="C6:D7"/>
    <mergeCell ref="E6:F6"/>
    <mergeCell ref="Q6:Q7"/>
    <mergeCell ref="C8:D8"/>
    <mergeCell ref="C9:D9"/>
    <mergeCell ref="C10:D10"/>
    <mergeCell ref="N6:N7"/>
    <mergeCell ref="C22:D22"/>
    <mergeCell ref="C16:D16"/>
    <mergeCell ref="C18:D18"/>
    <mergeCell ref="C19:D19"/>
    <mergeCell ref="C20:D20"/>
    <mergeCell ref="C21:D21"/>
    <mergeCell ref="C17:D17"/>
  </mergeCells>
  <phoneticPr fontId="2"/>
  <pageMargins left="0.7" right="0.7" top="0.75" bottom="0.75" header="0.3" footer="0.3"/>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2C30-444C-4AA5-9EC4-468D679C221D}">
  <sheetPr>
    <tabColor rgb="FFFFC000"/>
    <pageSetUpPr fitToPage="1"/>
  </sheetPr>
  <dimension ref="A1:BX87"/>
  <sheetViews>
    <sheetView zoomScaleNormal="100" workbookViewId="0">
      <selection activeCell="B2" sqref="B2"/>
    </sheetView>
  </sheetViews>
  <sheetFormatPr defaultColWidth="9" defaultRowHeight="13"/>
  <cols>
    <col min="1" max="1" width="4.36328125" style="292" customWidth="1"/>
    <col min="2" max="2" width="7.6328125" style="292" customWidth="1"/>
    <col min="3" max="3" width="6" style="292" customWidth="1"/>
    <col min="4" max="4" width="18" style="292" customWidth="1"/>
    <col min="5" max="16384" width="9" style="292"/>
  </cols>
  <sheetData>
    <row r="1" spans="1:76" ht="13.5" thickBot="1">
      <c r="A1" s="1022" t="str">
        <f>'２①②③、３②（再掲）、４②③'!A1</f>
        <v>Ver 06.00</v>
      </c>
      <c r="B1" s="273"/>
    </row>
    <row r="2" spans="1:76" ht="14" thickTop="1" thickBot="1">
      <c r="B2" s="292" t="s">
        <v>3680</v>
      </c>
      <c r="E2" s="260" t="str">
        <f>A1</f>
        <v>Ver 06.00</v>
      </c>
      <c r="F2" s="1257" t="s">
        <v>3667</v>
      </c>
      <c r="G2" s="1258"/>
      <c r="H2" s="1259"/>
      <c r="I2" s="1259"/>
      <c r="J2" s="1260"/>
      <c r="L2" s="1257" t="s">
        <v>3666</v>
      </c>
      <c r="M2" s="1258"/>
      <c r="N2" s="1261"/>
      <c r="O2" s="1262"/>
      <c r="Q2" s="1247" t="s">
        <v>3679</v>
      </c>
      <c r="R2" s="1248"/>
      <c r="S2" s="239">
        <f>IF(N2=0,0,IF(N2="下水道事業",45,40))</f>
        <v>0</v>
      </c>
      <c r="T2" s="293" t="s">
        <v>3678</v>
      </c>
    </row>
    <row r="3" spans="1:76" ht="13.5" thickTop="1">
      <c r="B3" s="294"/>
      <c r="D3" s="295" t="s">
        <v>3665</v>
      </c>
    </row>
    <row r="4" spans="1:76" ht="18.75" customHeight="1">
      <c r="B4" s="296"/>
      <c r="C4" s="296"/>
      <c r="D4" s="760" t="s">
        <v>5978</v>
      </c>
      <c r="E4" s="297" t="s">
        <v>3662</v>
      </c>
      <c r="F4" s="297" t="s">
        <v>3661</v>
      </c>
      <c r="G4" s="297" t="s">
        <v>3660</v>
      </c>
      <c r="H4" s="297" t="s">
        <v>3659</v>
      </c>
      <c r="I4" s="297" t="s">
        <v>3658</v>
      </c>
      <c r="J4" s="297" t="s">
        <v>3657</v>
      </c>
      <c r="K4" s="297" t="s">
        <v>3656</v>
      </c>
      <c r="L4" s="297" t="s">
        <v>3655</v>
      </c>
      <c r="M4" s="297" t="s">
        <v>3675</v>
      </c>
      <c r="N4" s="297" t="s">
        <v>3653</v>
      </c>
      <c r="O4" s="297" t="s">
        <v>3652</v>
      </c>
      <c r="P4" s="297" t="s">
        <v>3651</v>
      </c>
      <c r="Q4" s="297" t="s">
        <v>3650</v>
      </c>
      <c r="R4" s="297" t="s">
        <v>3649</v>
      </c>
      <c r="S4" s="297" t="s">
        <v>3648</v>
      </c>
      <c r="T4" s="297" t="s">
        <v>3647</v>
      </c>
      <c r="U4" s="297" t="s">
        <v>3646</v>
      </c>
      <c r="V4" s="297" t="s">
        <v>3645</v>
      </c>
      <c r="W4" s="297" t="s">
        <v>3644</v>
      </c>
      <c r="X4" s="297" t="s">
        <v>3643</v>
      </c>
      <c r="Y4" s="297" t="s">
        <v>3642</v>
      </c>
      <c r="Z4" s="297" t="s">
        <v>3641</v>
      </c>
      <c r="AA4" s="297" t="s">
        <v>3640</v>
      </c>
      <c r="AB4" s="297" t="s">
        <v>3639</v>
      </c>
      <c r="AC4" s="297" t="s">
        <v>3638</v>
      </c>
      <c r="AD4" s="297" t="s">
        <v>3637</v>
      </c>
      <c r="AE4" s="297" t="s">
        <v>3636</v>
      </c>
      <c r="AF4" s="297" t="s">
        <v>3635</v>
      </c>
      <c r="AG4" s="297" t="s">
        <v>3634</v>
      </c>
      <c r="AH4" s="297" t="s">
        <v>3633</v>
      </c>
      <c r="AI4" s="297" t="s">
        <v>3632</v>
      </c>
      <c r="AJ4" s="297" t="s">
        <v>3631</v>
      </c>
      <c r="AK4" s="297" t="s">
        <v>3630</v>
      </c>
      <c r="AL4" s="297" t="s">
        <v>3629</v>
      </c>
      <c r="AM4" s="297" t="s">
        <v>3628</v>
      </c>
      <c r="AN4" s="297" t="s">
        <v>3627</v>
      </c>
      <c r="AO4" s="297" t="s">
        <v>3626</v>
      </c>
      <c r="AP4" s="297" t="s">
        <v>3625</v>
      </c>
      <c r="AQ4" s="297" t="s">
        <v>3624</v>
      </c>
      <c r="AR4" s="297" t="s">
        <v>3623</v>
      </c>
      <c r="AS4" s="297" t="s">
        <v>3622</v>
      </c>
      <c r="AT4" s="297" t="s">
        <v>3621</v>
      </c>
      <c r="AU4" s="297" t="s">
        <v>3620</v>
      </c>
      <c r="AV4" s="297" t="s">
        <v>3619</v>
      </c>
      <c r="AW4" s="297" t="s">
        <v>3618</v>
      </c>
      <c r="AX4" s="297" t="s">
        <v>3617</v>
      </c>
      <c r="AY4" s="297" t="s">
        <v>3616</v>
      </c>
      <c r="AZ4" s="297" t="s">
        <v>3615</v>
      </c>
      <c r="BA4" s="297" t="s">
        <v>3614</v>
      </c>
      <c r="BB4" s="297" t="s">
        <v>3613</v>
      </c>
      <c r="BC4" s="297" t="s">
        <v>3612</v>
      </c>
      <c r="BD4" s="297" t="s">
        <v>3611</v>
      </c>
      <c r="BE4" s="297" t="s">
        <v>3610</v>
      </c>
      <c r="BF4" s="297" t="s">
        <v>3609</v>
      </c>
      <c r="BG4" s="297" t="s">
        <v>3608</v>
      </c>
      <c r="BH4" s="297" t="s">
        <v>3607</v>
      </c>
      <c r="BI4" s="297" t="s">
        <v>5976</v>
      </c>
      <c r="BJ4" s="297" t="s">
        <v>6090</v>
      </c>
      <c r="BK4" s="297" t="s">
        <v>6095</v>
      </c>
      <c r="BL4" s="297" t="s">
        <v>6489</v>
      </c>
      <c r="BM4" s="297" t="s">
        <v>6490</v>
      </c>
      <c r="BN4" s="297" t="s">
        <v>6494</v>
      </c>
      <c r="BO4" s="297" t="s">
        <v>6553</v>
      </c>
      <c r="BP4" s="297" t="s">
        <v>6559</v>
      </c>
      <c r="BQ4" s="297" t="s">
        <v>6569</v>
      </c>
      <c r="BR4" s="297" t="s">
        <v>6594</v>
      </c>
      <c r="BS4" s="297" t="s">
        <v>6690</v>
      </c>
      <c r="BT4" s="297" t="s">
        <v>6694</v>
      </c>
      <c r="BU4" s="297" t="s">
        <v>7079</v>
      </c>
      <c r="BV4" s="297" t="s">
        <v>7111</v>
      </c>
      <c r="BW4" s="1150" t="s">
        <v>7185</v>
      </c>
      <c r="BX4" s="1150" t="s">
        <v>7193</v>
      </c>
    </row>
    <row r="5" spans="1:76" ht="18" customHeight="1">
      <c r="B5" s="296" t="s">
        <v>3551</v>
      </c>
      <c r="C5" s="296"/>
      <c r="D5" s="298" t="s">
        <v>3677</v>
      </c>
      <c r="E5" s="299"/>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0"/>
      <c r="BC5" s="300"/>
      <c r="BD5" s="300"/>
      <c r="BE5" s="300"/>
      <c r="BF5" s="300"/>
      <c r="BG5" s="300"/>
      <c r="BH5" s="300"/>
      <c r="BI5" s="300"/>
      <c r="BJ5" s="300"/>
      <c r="BK5" s="300"/>
      <c r="BL5" s="300"/>
      <c r="BM5" s="300"/>
      <c r="BN5" s="300"/>
      <c r="BO5" s="300"/>
      <c r="BP5" s="300"/>
      <c r="BQ5" s="300"/>
      <c r="BR5" s="300"/>
      <c r="BS5" s="300"/>
      <c r="BT5" s="300"/>
      <c r="BU5" s="300"/>
      <c r="BV5" s="300"/>
      <c r="BW5" s="300"/>
      <c r="BX5" s="300"/>
    </row>
    <row r="6" spans="1:76" ht="18" customHeight="1">
      <c r="B6" s="296"/>
      <c r="C6" s="296"/>
      <c r="D6" s="296"/>
      <c r="E6" s="296">
        <v>0</v>
      </c>
      <c r="F6" s="296">
        <v>1</v>
      </c>
      <c r="G6" s="296">
        <v>2</v>
      </c>
      <c r="H6" s="296">
        <v>3</v>
      </c>
      <c r="I6" s="296">
        <v>4</v>
      </c>
      <c r="J6" s="296">
        <v>5</v>
      </c>
      <c r="K6" s="296">
        <v>6</v>
      </c>
      <c r="L6" s="296">
        <v>7</v>
      </c>
      <c r="M6" s="296">
        <v>8</v>
      </c>
      <c r="N6" s="296">
        <v>9</v>
      </c>
      <c r="O6" s="296">
        <v>10</v>
      </c>
      <c r="P6" s="296">
        <v>11</v>
      </c>
      <c r="Q6" s="296">
        <v>12</v>
      </c>
      <c r="R6" s="296">
        <v>13</v>
      </c>
      <c r="S6" s="296">
        <v>14</v>
      </c>
      <c r="T6" s="296">
        <v>15</v>
      </c>
      <c r="U6" s="296">
        <v>16</v>
      </c>
      <c r="V6" s="296">
        <v>17</v>
      </c>
      <c r="W6" s="296">
        <v>18</v>
      </c>
      <c r="X6" s="296">
        <v>19</v>
      </c>
      <c r="Y6" s="296">
        <v>20</v>
      </c>
      <c r="Z6" s="296">
        <v>21</v>
      </c>
      <c r="AA6" s="296">
        <v>22</v>
      </c>
      <c r="AB6" s="296">
        <v>23</v>
      </c>
      <c r="AC6" s="296">
        <v>24</v>
      </c>
      <c r="AD6" s="296">
        <v>25</v>
      </c>
      <c r="AE6" s="296">
        <v>26</v>
      </c>
      <c r="AF6" s="296">
        <v>27</v>
      </c>
      <c r="AG6" s="296">
        <v>28</v>
      </c>
      <c r="AH6" s="296">
        <v>29</v>
      </c>
      <c r="AI6" s="296">
        <v>30</v>
      </c>
      <c r="AJ6" s="296">
        <v>31</v>
      </c>
      <c r="AK6" s="296">
        <v>32</v>
      </c>
      <c r="AL6" s="296">
        <v>33</v>
      </c>
      <c r="AM6" s="296">
        <v>34</v>
      </c>
      <c r="AN6" s="296">
        <v>35</v>
      </c>
      <c r="AO6" s="296">
        <v>36</v>
      </c>
      <c r="AP6" s="296">
        <v>37</v>
      </c>
      <c r="AQ6" s="296">
        <v>38</v>
      </c>
      <c r="AR6" s="296">
        <v>39</v>
      </c>
      <c r="AS6" s="296">
        <v>40</v>
      </c>
      <c r="AT6" s="296">
        <v>41</v>
      </c>
      <c r="AU6" s="296">
        <v>42</v>
      </c>
      <c r="AV6" s="296">
        <v>43</v>
      </c>
      <c r="AW6" s="296">
        <v>44</v>
      </c>
      <c r="AX6" s="296">
        <v>45</v>
      </c>
      <c r="AY6" s="296">
        <v>46</v>
      </c>
      <c r="AZ6" s="296">
        <v>47</v>
      </c>
      <c r="BA6" s="296">
        <v>48</v>
      </c>
      <c r="BB6" s="296">
        <v>49</v>
      </c>
      <c r="BC6" s="296">
        <v>50</v>
      </c>
      <c r="BD6" s="296">
        <v>51</v>
      </c>
      <c r="BE6" s="296">
        <v>52</v>
      </c>
      <c r="BF6" s="296">
        <v>53</v>
      </c>
      <c r="BG6" s="296">
        <v>54</v>
      </c>
      <c r="BH6" s="296">
        <v>55</v>
      </c>
      <c r="BI6" s="296">
        <v>56</v>
      </c>
      <c r="BJ6" s="296">
        <v>57</v>
      </c>
      <c r="BK6" s="296">
        <v>58</v>
      </c>
      <c r="BL6" s="296">
        <v>59</v>
      </c>
      <c r="BM6" s="296">
        <v>60</v>
      </c>
      <c r="BN6" s="296">
        <v>61</v>
      </c>
      <c r="BO6" s="296">
        <v>62</v>
      </c>
      <c r="BP6" s="296">
        <v>63</v>
      </c>
      <c r="BQ6" s="296">
        <v>64</v>
      </c>
      <c r="BR6" s="296">
        <v>65</v>
      </c>
      <c r="BS6" s="296">
        <v>66</v>
      </c>
      <c r="BT6" s="296">
        <v>67</v>
      </c>
      <c r="BU6" s="296">
        <v>68</v>
      </c>
      <c r="BV6" s="296">
        <v>69</v>
      </c>
      <c r="BW6" s="296">
        <v>70</v>
      </c>
      <c r="BX6" s="296">
        <v>71</v>
      </c>
    </row>
    <row r="7" spans="1:76" ht="18" customHeight="1">
      <c r="B7" s="301" t="s">
        <v>3676</v>
      </c>
      <c r="C7" s="301">
        <v>1</v>
      </c>
      <c r="D7" s="76"/>
      <c r="E7" s="78" t="str">
        <f t="shared" ref="E7:BH11" si="0">IF(AND(E$6-$C7&lt;$S$2,E$6-$C7&gt;=0),ROUND($D7/$S$2*0.9,0),"-")</f>
        <v>-</v>
      </c>
      <c r="F7" s="78" t="str">
        <f t="shared" si="0"/>
        <v>-</v>
      </c>
      <c r="G7" s="78" t="str">
        <f t="shared" si="0"/>
        <v>-</v>
      </c>
      <c r="H7" s="78" t="str">
        <f t="shared" si="0"/>
        <v>-</v>
      </c>
      <c r="I7" s="78" t="str">
        <f t="shared" si="0"/>
        <v>-</v>
      </c>
      <c r="J7" s="78" t="str">
        <f t="shared" si="0"/>
        <v>-</v>
      </c>
      <c r="K7" s="78" t="str">
        <f t="shared" si="0"/>
        <v>-</v>
      </c>
      <c r="L7" s="78" t="str">
        <f t="shared" si="0"/>
        <v>-</v>
      </c>
      <c r="M7" s="78" t="str">
        <f t="shared" si="0"/>
        <v>-</v>
      </c>
      <c r="N7" s="78" t="str">
        <f t="shared" si="0"/>
        <v>-</v>
      </c>
      <c r="O7" s="78" t="str">
        <f t="shared" si="0"/>
        <v>-</v>
      </c>
      <c r="P7" s="78" t="str">
        <f t="shared" si="0"/>
        <v>-</v>
      </c>
      <c r="Q7" s="78" t="str">
        <f t="shared" si="0"/>
        <v>-</v>
      </c>
      <c r="R7" s="78" t="str">
        <f t="shared" si="0"/>
        <v>-</v>
      </c>
      <c r="S7" s="78" t="str">
        <f t="shared" si="0"/>
        <v>-</v>
      </c>
      <c r="T7" s="78" t="str">
        <f t="shared" si="0"/>
        <v>-</v>
      </c>
      <c r="U7" s="78" t="str">
        <f t="shared" si="0"/>
        <v>-</v>
      </c>
      <c r="V7" s="78" t="str">
        <f t="shared" si="0"/>
        <v>-</v>
      </c>
      <c r="W7" s="78" t="str">
        <f t="shared" si="0"/>
        <v>-</v>
      </c>
      <c r="X7" s="78" t="str">
        <f t="shared" si="0"/>
        <v>-</v>
      </c>
      <c r="Y7" s="78" t="str">
        <f t="shared" si="0"/>
        <v>-</v>
      </c>
      <c r="Z7" s="78" t="str">
        <f t="shared" si="0"/>
        <v>-</v>
      </c>
      <c r="AA7" s="78" t="str">
        <f t="shared" si="0"/>
        <v>-</v>
      </c>
      <c r="AB7" s="78" t="str">
        <f t="shared" si="0"/>
        <v>-</v>
      </c>
      <c r="AC7" s="78" t="str">
        <f t="shared" si="0"/>
        <v>-</v>
      </c>
      <c r="AD7" s="78" t="str">
        <f t="shared" si="0"/>
        <v>-</v>
      </c>
      <c r="AE7" s="78" t="str">
        <f t="shared" si="0"/>
        <v>-</v>
      </c>
      <c r="AF7" s="78" t="str">
        <f t="shared" si="0"/>
        <v>-</v>
      </c>
      <c r="AG7" s="78" t="str">
        <f t="shared" si="0"/>
        <v>-</v>
      </c>
      <c r="AH7" s="78" t="str">
        <f t="shared" si="0"/>
        <v>-</v>
      </c>
      <c r="AI7" s="78" t="str">
        <f t="shared" si="0"/>
        <v>-</v>
      </c>
      <c r="AJ7" s="78" t="str">
        <f t="shared" si="0"/>
        <v>-</v>
      </c>
      <c r="AK7" s="78" t="str">
        <f t="shared" si="0"/>
        <v>-</v>
      </c>
      <c r="AL7" s="78" t="str">
        <f t="shared" si="0"/>
        <v>-</v>
      </c>
      <c r="AM7" s="78" t="str">
        <f t="shared" si="0"/>
        <v>-</v>
      </c>
      <c r="AN7" s="78" t="str">
        <f t="shared" si="0"/>
        <v>-</v>
      </c>
      <c r="AO7" s="78" t="str">
        <f t="shared" si="0"/>
        <v>-</v>
      </c>
      <c r="AP7" s="78" t="str">
        <f t="shared" si="0"/>
        <v>-</v>
      </c>
      <c r="AQ7" s="78" t="str">
        <f t="shared" si="0"/>
        <v>-</v>
      </c>
      <c r="AR7" s="78" t="str">
        <f t="shared" si="0"/>
        <v>-</v>
      </c>
      <c r="AS7" s="78" t="str">
        <f t="shared" si="0"/>
        <v>-</v>
      </c>
      <c r="AT7" s="78" t="str">
        <f t="shared" si="0"/>
        <v>-</v>
      </c>
      <c r="AU7" s="78" t="str">
        <f t="shared" si="0"/>
        <v>-</v>
      </c>
      <c r="AV7" s="78" t="str">
        <f t="shared" si="0"/>
        <v>-</v>
      </c>
      <c r="AW7" s="78" t="str">
        <f t="shared" si="0"/>
        <v>-</v>
      </c>
      <c r="AX7" s="78" t="str">
        <f t="shared" si="0"/>
        <v>-</v>
      </c>
      <c r="AY7" s="78" t="str">
        <f t="shared" si="0"/>
        <v>-</v>
      </c>
      <c r="AZ7" s="78" t="str">
        <f t="shared" si="0"/>
        <v>-</v>
      </c>
      <c r="BA7" s="78" t="str">
        <f t="shared" si="0"/>
        <v>-</v>
      </c>
      <c r="BB7" s="78" t="str">
        <f t="shared" si="0"/>
        <v>-</v>
      </c>
      <c r="BC7" s="78" t="str">
        <f t="shared" si="0"/>
        <v>-</v>
      </c>
      <c r="BD7" s="78" t="str">
        <f t="shared" si="0"/>
        <v>-</v>
      </c>
      <c r="BE7" s="78" t="str">
        <f t="shared" si="0"/>
        <v>-</v>
      </c>
      <c r="BF7" s="78" t="str">
        <f t="shared" si="0"/>
        <v>-</v>
      </c>
      <c r="BG7" s="78" t="str">
        <f t="shared" si="0"/>
        <v>-</v>
      </c>
      <c r="BH7" s="78" t="str">
        <f t="shared" si="0"/>
        <v>-</v>
      </c>
      <c r="BI7" s="78" t="str">
        <f t="shared" ref="BI7:BN7" si="1">IF(AND(BI$6-$C7&lt;$S$2,BI$6-$C7&gt;=0),ROUND($D7/$S$2*0.9,0),"-")</f>
        <v>-</v>
      </c>
      <c r="BJ7" s="78" t="str">
        <f t="shared" si="1"/>
        <v>-</v>
      </c>
      <c r="BK7" s="78" t="str">
        <f t="shared" si="1"/>
        <v>-</v>
      </c>
      <c r="BL7" s="78" t="str">
        <f t="shared" si="1"/>
        <v>-</v>
      </c>
      <c r="BM7" s="78" t="str">
        <f t="shared" si="1"/>
        <v>-</v>
      </c>
      <c r="BN7" s="78" t="str">
        <f t="shared" si="1"/>
        <v>-</v>
      </c>
      <c r="BO7" s="78" t="str">
        <f t="shared" ref="BO7:BX7" si="2">IF(AND(BO$6-$C7&lt;$S$2,BO$6-$C7&gt;=0),ROUND($D7/$S$2*0.9,0),"-")</f>
        <v>-</v>
      </c>
      <c r="BP7" s="78" t="str">
        <f t="shared" si="2"/>
        <v>-</v>
      </c>
      <c r="BQ7" s="78" t="str">
        <f t="shared" si="2"/>
        <v>-</v>
      </c>
      <c r="BR7" s="78" t="str">
        <f t="shared" si="2"/>
        <v>-</v>
      </c>
      <c r="BS7" s="78" t="str">
        <f t="shared" si="2"/>
        <v>-</v>
      </c>
      <c r="BT7" s="78" t="str">
        <f t="shared" si="2"/>
        <v>-</v>
      </c>
      <c r="BU7" s="78" t="str">
        <f t="shared" si="2"/>
        <v>-</v>
      </c>
      <c r="BV7" s="78" t="str">
        <f t="shared" si="2"/>
        <v>-</v>
      </c>
      <c r="BW7" s="78" t="str">
        <f>IF(AND(BW$6-$C7&lt;$S$2,BW$6-$C7&gt;=0),ROUND($D7/$S$2*0.9,0),"-")</f>
        <v>-</v>
      </c>
      <c r="BX7" s="78" t="str">
        <f t="shared" si="2"/>
        <v>-</v>
      </c>
    </row>
    <row r="8" spans="1:76" ht="18" customHeight="1">
      <c r="B8" s="301" t="s">
        <v>3661</v>
      </c>
      <c r="C8" s="301">
        <v>2</v>
      </c>
      <c r="D8" s="76"/>
      <c r="E8" s="78" t="str">
        <f t="shared" si="0"/>
        <v>-</v>
      </c>
      <c r="F8" s="78" t="str">
        <f t="shared" si="0"/>
        <v>-</v>
      </c>
      <c r="G8" s="78" t="str">
        <f t="shared" si="0"/>
        <v>-</v>
      </c>
      <c r="H8" s="78" t="str">
        <f t="shared" si="0"/>
        <v>-</v>
      </c>
      <c r="I8" s="78" t="str">
        <f t="shared" si="0"/>
        <v>-</v>
      </c>
      <c r="J8" s="78" t="str">
        <f t="shared" si="0"/>
        <v>-</v>
      </c>
      <c r="K8" s="78" t="str">
        <f t="shared" si="0"/>
        <v>-</v>
      </c>
      <c r="L8" s="78" t="str">
        <f t="shared" si="0"/>
        <v>-</v>
      </c>
      <c r="M8" s="78" t="str">
        <f t="shared" si="0"/>
        <v>-</v>
      </c>
      <c r="N8" s="78" t="str">
        <f t="shared" si="0"/>
        <v>-</v>
      </c>
      <c r="O8" s="78" t="str">
        <f t="shared" si="0"/>
        <v>-</v>
      </c>
      <c r="P8" s="78" t="str">
        <f t="shared" si="0"/>
        <v>-</v>
      </c>
      <c r="Q8" s="78" t="str">
        <f t="shared" si="0"/>
        <v>-</v>
      </c>
      <c r="R8" s="78" t="str">
        <f t="shared" si="0"/>
        <v>-</v>
      </c>
      <c r="S8" s="78" t="str">
        <f t="shared" si="0"/>
        <v>-</v>
      </c>
      <c r="T8" s="78" t="str">
        <f t="shared" si="0"/>
        <v>-</v>
      </c>
      <c r="U8" s="78" t="str">
        <f t="shared" si="0"/>
        <v>-</v>
      </c>
      <c r="V8" s="78" t="str">
        <f t="shared" si="0"/>
        <v>-</v>
      </c>
      <c r="W8" s="78" t="str">
        <f t="shared" si="0"/>
        <v>-</v>
      </c>
      <c r="X8" s="78" t="str">
        <f t="shared" si="0"/>
        <v>-</v>
      </c>
      <c r="Y8" s="78" t="str">
        <f t="shared" si="0"/>
        <v>-</v>
      </c>
      <c r="Z8" s="78" t="str">
        <f t="shared" si="0"/>
        <v>-</v>
      </c>
      <c r="AA8" s="78" t="str">
        <f t="shared" si="0"/>
        <v>-</v>
      </c>
      <c r="AB8" s="78" t="str">
        <f t="shared" si="0"/>
        <v>-</v>
      </c>
      <c r="AC8" s="78" t="str">
        <f t="shared" si="0"/>
        <v>-</v>
      </c>
      <c r="AD8" s="78" t="str">
        <f t="shared" si="0"/>
        <v>-</v>
      </c>
      <c r="AE8" s="78" t="str">
        <f t="shared" si="0"/>
        <v>-</v>
      </c>
      <c r="AF8" s="78" t="str">
        <f t="shared" si="0"/>
        <v>-</v>
      </c>
      <c r="AG8" s="78" t="str">
        <f t="shared" si="0"/>
        <v>-</v>
      </c>
      <c r="AH8" s="78" t="str">
        <f t="shared" si="0"/>
        <v>-</v>
      </c>
      <c r="AI8" s="78" t="str">
        <f t="shared" si="0"/>
        <v>-</v>
      </c>
      <c r="AJ8" s="78" t="str">
        <f t="shared" si="0"/>
        <v>-</v>
      </c>
      <c r="AK8" s="78" t="str">
        <f t="shared" si="0"/>
        <v>-</v>
      </c>
      <c r="AL8" s="78" t="str">
        <f t="shared" si="0"/>
        <v>-</v>
      </c>
      <c r="AM8" s="78" t="str">
        <f t="shared" si="0"/>
        <v>-</v>
      </c>
      <c r="AN8" s="78" t="str">
        <f t="shared" si="0"/>
        <v>-</v>
      </c>
      <c r="AO8" s="78" t="str">
        <f t="shared" si="0"/>
        <v>-</v>
      </c>
      <c r="AP8" s="78" t="str">
        <f t="shared" si="0"/>
        <v>-</v>
      </c>
      <c r="AQ8" s="78" t="str">
        <f t="shared" si="0"/>
        <v>-</v>
      </c>
      <c r="AR8" s="78" t="str">
        <f t="shared" si="0"/>
        <v>-</v>
      </c>
      <c r="AS8" s="78" t="str">
        <f t="shared" si="0"/>
        <v>-</v>
      </c>
      <c r="AT8" s="78" t="str">
        <f t="shared" si="0"/>
        <v>-</v>
      </c>
      <c r="AU8" s="78" t="str">
        <f t="shared" si="0"/>
        <v>-</v>
      </c>
      <c r="AV8" s="78" t="str">
        <f t="shared" si="0"/>
        <v>-</v>
      </c>
      <c r="AW8" s="78" t="str">
        <f t="shared" si="0"/>
        <v>-</v>
      </c>
      <c r="AX8" s="78" t="str">
        <f t="shared" si="0"/>
        <v>-</v>
      </c>
      <c r="AY8" s="78" t="str">
        <f t="shared" si="0"/>
        <v>-</v>
      </c>
      <c r="AZ8" s="78" t="str">
        <f t="shared" si="0"/>
        <v>-</v>
      </c>
      <c r="BA8" s="78" t="str">
        <f t="shared" si="0"/>
        <v>-</v>
      </c>
      <c r="BB8" s="78" t="str">
        <f t="shared" si="0"/>
        <v>-</v>
      </c>
      <c r="BC8" s="78" t="str">
        <f t="shared" si="0"/>
        <v>-</v>
      </c>
      <c r="BD8" s="78" t="str">
        <f t="shared" si="0"/>
        <v>-</v>
      </c>
      <c r="BE8" s="78" t="str">
        <f t="shared" si="0"/>
        <v>-</v>
      </c>
      <c r="BF8" s="78" t="str">
        <f t="shared" si="0"/>
        <v>-</v>
      </c>
      <c r="BG8" s="78" t="str">
        <f t="shared" si="0"/>
        <v>-</v>
      </c>
      <c r="BH8" s="78" t="str">
        <f t="shared" si="0"/>
        <v>-</v>
      </c>
      <c r="BI8" s="78" t="str">
        <f>IF(AND(BI$6-$C8&lt;$S$2,BI$6-$C8&gt;=0),ROUND($D8/$S$2*0.9,0),"-")</f>
        <v>-</v>
      </c>
      <c r="BJ8" s="78" t="str">
        <f t="shared" ref="BJ8:BS38" si="3">IF(AND(BJ$6-$C8&lt;$S$2,BJ$6-$C8&gt;=0),ROUND($D8/$S$2*0.9,0),"-")</f>
        <v>-</v>
      </c>
      <c r="BK8" s="78" t="str">
        <f t="shared" si="3"/>
        <v>-</v>
      </c>
      <c r="BL8" s="78" t="str">
        <f t="shared" si="3"/>
        <v>-</v>
      </c>
      <c r="BM8" s="78" t="str">
        <f t="shared" si="3"/>
        <v>-</v>
      </c>
      <c r="BN8" s="78" t="str">
        <f t="shared" si="3"/>
        <v>-</v>
      </c>
      <c r="BO8" s="78" t="str">
        <f t="shared" si="3"/>
        <v>-</v>
      </c>
      <c r="BP8" s="78" t="str">
        <f t="shared" si="3"/>
        <v>-</v>
      </c>
      <c r="BQ8" s="78" t="str">
        <f t="shared" si="3"/>
        <v>-</v>
      </c>
      <c r="BR8" s="78" t="str">
        <f t="shared" ref="BR8:BR29" si="4">IF(AND(BR$6-$C8&lt;$S$2,BR$6-$C8&gt;=0),ROUND($D8/$S$2*0.9,0),"-")</f>
        <v>-</v>
      </c>
      <c r="BS8" s="78" t="str">
        <f t="shared" si="3"/>
        <v>-</v>
      </c>
      <c r="BT8" s="78" t="str">
        <f t="shared" ref="BT8:BX29" si="5">IF(AND(BT$6-$C8&lt;$S$2,BT$6-$C8&gt;=0),ROUND($D8/$S$2*0.9,0),"-")</f>
        <v>-</v>
      </c>
      <c r="BU8" s="78" t="str">
        <f t="shared" si="5"/>
        <v>-</v>
      </c>
      <c r="BV8" s="78" t="str">
        <f t="shared" si="5"/>
        <v>-</v>
      </c>
      <c r="BW8" s="78" t="str">
        <f t="shared" si="5"/>
        <v>-</v>
      </c>
      <c r="BX8" s="78" t="str">
        <f t="shared" si="5"/>
        <v>-</v>
      </c>
    </row>
    <row r="9" spans="1:76" ht="18" customHeight="1">
      <c r="B9" s="301" t="s">
        <v>3660</v>
      </c>
      <c r="C9" s="301">
        <v>3</v>
      </c>
      <c r="D9" s="76"/>
      <c r="E9" s="78" t="str">
        <f t="shared" si="0"/>
        <v>-</v>
      </c>
      <c r="F9" s="78" t="str">
        <f t="shared" si="0"/>
        <v>-</v>
      </c>
      <c r="G9" s="78" t="str">
        <f t="shared" si="0"/>
        <v>-</v>
      </c>
      <c r="H9" s="78" t="str">
        <f t="shared" si="0"/>
        <v>-</v>
      </c>
      <c r="I9" s="78" t="str">
        <f t="shared" si="0"/>
        <v>-</v>
      </c>
      <c r="J9" s="78" t="str">
        <f t="shared" si="0"/>
        <v>-</v>
      </c>
      <c r="K9" s="78" t="str">
        <f t="shared" si="0"/>
        <v>-</v>
      </c>
      <c r="L9" s="78" t="str">
        <f t="shared" si="0"/>
        <v>-</v>
      </c>
      <c r="M9" s="78" t="str">
        <f t="shared" si="0"/>
        <v>-</v>
      </c>
      <c r="N9" s="78" t="str">
        <f t="shared" si="0"/>
        <v>-</v>
      </c>
      <c r="O9" s="78" t="str">
        <f t="shared" si="0"/>
        <v>-</v>
      </c>
      <c r="P9" s="78" t="str">
        <f t="shared" si="0"/>
        <v>-</v>
      </c>
      <c r="Q9" s="78" t="str">
        <f t="shared" si="0"/>
        <v>-</v>
      </c>
      <c r="R9" s="78" t="str">
        <f t="shared" si="0"/>
        <v>-</v>
      </c>
      <c r="S9" s="78" t="str">
        <f t="shared" si="0"/>
        <v>-</v>
      </c>
      <c r="T9" s="78" t="str">
        <f t="shared" si="0"/>
        <v>-</v>
      </c>
      <c r="U9" s="78" t="str">
        <f t="shared" si="0"/>
        <v>-</v>
      </c>
      <c r="V9" s="78" t="str">
        <f t="shared" si="0"/>
        <v>-</v>
      </c>
      <c r="W9" s="78" t="str">
        <f t="shared" si="0"/>
        <v>-</v>
      </c>
      <c r="X9" s="78" t="str">
        <f t="shared" si="0"/>
        <v>-</v>
      </c>
      <c r="Y9" s="78" t="str">
        <f t="shared" si="0"/>
        <v>-</v>
      </c>
      <c r="Z9" s="78" t="str">
        <f t="shared" si="0"/>
        <v>-</v>
      </c>
      <c r="AA9" s="78" t="str">
        <f t="shared" si="0"/>
        <v>-</v>
      </c>
      <c r="AB9" s="78" t="str">
        <f t="shared" si="0"/>
        <v>-</v>
      </c>
      <c r="AC9" s="78" t="str">
        <f t="shared" si="0"/>
        <v>-</v>
      </c>
      <c r="AD9" s="78" t="str">
        <f t="shared" si="0"/>
        <v>-</v>
      </c>
      <c r="AE9" s="78" t="str">
        <f t="shared" si="0"/>
        <v>-</v>
      </c>
      <c r="AF9" s="78" t="str">
        <f t="shared" si="0"/>
        <v>-</v>
      </c>
      <c r="AG9" s="78" t="str">
        <f t="shared" si="0"/>
        <v>-</v>
      </c>
      <c r="AH9" s="78" t="str">
        <f t="shared" si="0"/>
        <v>-</v>
      </c>
      <c r="AI9" s="78" t="str">
        <f t="shared" si="0"/>
        <v>-</v>
      </c>
      <c r="AJ9" s="78" t="str">
        <f t="shared" si="0"/>
        <v>-</v>
      </c>
      <c r="AK9" s="78" t="str">
        <f t="shared" si="0"/>
        <v>-</v>
      </c>
      <c r="AL9" s="78" t="str">
        <f t="shared" si="0"/>
        <v>-</v>
      </c>
      <c r="AM9" s="78" t="str">
        <f t="shared" si="0"/>
        <v>-</v>
      </c>
      <c r="AN9" s="78" t="str">
        <f t="shared" si="0"/>
        <v>-</v>
      </c>
      <c r="AO9" s="78" t="str">
        <f t="shared" si="0"/>
        <v>-</v>
      </c>
      <c r="AP9" s="78" t="str">
        <f t="shared" si="0"/>
        <v>-</v>
      </c>
      <c r="AQ9" s="78" t="str">
        <f t="shared" si="0"/>
        <v>-</v>
      </c>
      <c r="AR9" s="78" t="str">
        <f t="shared" si="0"/>
        <v>-</v>
      </c>
      <c r="AS9" s="78" t="str">
        <f t="shared" si="0"/>
        <v>-</v>
      </c>
      <c r="AT9" s="78" t="str">
        <f t="shared" si="0"/>
        <v>-</v>
      </c>
      <c r="AU9" s="78" t="str">
        <f t="shared" si="0"/>
        <v>-</v>
      </c>
      <c r="AV9" s="78" t="str">
        <f t="shared" si="0"/>
        <v>-</v>
      </c>
      <c r="AW9" s="78" t="str">
        <f t="shared" si="0"/>
        <v>-</v>
      </c>
      <c r="AX9" s="78" t="str">
        <f t="shared" si="0"/>
        <v>-</v>
      </c>
      <c r="AY9" s="78" t="str">
        <f t="shared" si="0"/>
        <v>-</v>
      </c>
      <c r="AZ9" s="78" t="str">
        <f t="shared" si="0"/>
        <v>-</v>
      </c>
      <c r="BA9" s="78" t="str">
        <f t="shared" si="0"/>
        <v>-</v>
      </c>
      <c r="BB9" s="78" t="str">
        <f t="shared" si="0"/>
        <v>-</v>
      </c>
      <c r="BC9" s="78" t="str">
        <f t="shared" si="0"/>
        <v>-</v>
      </c>
      <c r="BD9" s="78" t="str">
        <f t="shared" si="0"/>
        <v>-</v>
      </c>
      <c r="BE9" s="78" t="str">
        <f t="shared" si="0"/>
        <v>-</v>
      </c>
      <c r="BF9" s="78" t="str">
        <f t="shared" si="0"/>
        <v>-</v>
      </c>
      <c r="BG9" s="78" t="str">
        <f t="shared" si="0"/>
        <v>-</v>
      </c>
      <c r="BH9" s="78" t="str">
        <f t="shared" si="0"/>
        <v>-</v>
      </c>
      <c r="BI9" s="78" t="str">
        <f>IF(AND(BI$6-$C9&lt;$S$2,BI$6-$C9&gt;=0),ROUND($D9/$S$2*0.9,0),"-")</f>
        <v>-</v>
      </c>
      <c r="BJ9" s="78" t="str">
        <f>IF(AND(BJ$6-$C9&lt;$S$2,BJ$6-$C9&gt;=0),ROUND($D9/$S$2*0.9,0),"-")</f>
        <v>-</v>
      </c>
      <c r="BK9" s="78" t="str">
        <f t="shared" si="3"/>
        <v>-</v>
      </c>
      <c r="BL9" s="78" t="str">
        <f t="shared" si="3"/>
        <v>-</v>
      </c>
      <c r="BM9" s="78" t="str">
        <f t="shared" si="3"/>
        <v>-</v>
      </c>
      <c r="BN9" s="78" t="str">
        <f t="shared" si="3"/>
        <v>-</v>
      </c>
      <c r="BO9" s="78" t="str">
        <f t="shared" si="3"/>
        <v>-</v>
      </c>
      <c r="BP9" s="78" t="str">
        <f t="shared" si="3"/>
        <v>-</v>
      </c>
      <c r="BQ9" s="78" t="str">
        <f t="shared" si="3"/>
        <v>-</v>
      </c>
      <c r="BR9" s="78" t="str">
        <f t="shared" si="4"/>
        <v>-</v>
      </c>
      <c r="BS9" s="78" t="str">
        <f t="shared" si="3"/>
        <v>-</v>
      </c>
      <c r="BT9" s="78" t="str">
        <f t="shared" si="5"/>
        <v>-</v>
      </c>
      <c r="BU9" s="78" t="str">
        <f t="shared" si="5"/>
        <v>-</v>
      </c>
      <c r="BV9" s="78" t="str">
        <f t="shared" si="5"/>
        <v>-</v>
      </c>
      <c r="BW9" s="78" t="str">
        <f t="shared" si="5"/>
        <v>-</v>
      </c>
      <c r="BX9" s="78" t="str">
        <f t="shared" si="5"/>
        <v>-</v>
      </c>
    </row>
    <row r="10" spans="1:76" ht="18" customHeight="1">
      <c r="B10" s="301" t="s">
        <v>3659</v>
      </c>
      <c r="C10" s="301">
        <v>4</v>
      </c>
      <c r="D10" s="76"/>
      <c r="E10" s="78" t="str">
        <f t="shared" si="0"/>
        <v>-</v>
      </c>
      <c r="F10" s="78" t="str">
        <f t="shared" si="0"/>
        <v>-</v>
      </c>
      <c r="G10" s="78" t="str">
        <f t="shared" si="0"/>
        <v>-</v>
      </c>
      <c r="H10" s="78" t="str">
        <f t="shared" si="0"/>
        <v>-</v>
      </c>
      <c r="I10" s="78" t="str">
        <f t="shared" si="0"/>
        <v>-</v>
      </c>
      <c r="J10" s="78" t="str">
        <f t="shared" si="0"/>
        <v>-</v>
      </c>
      <c r="K10" s="78" t="str">
        <f t="shared" si="0"/>
        <v>-</v>
      </c>
      <c r="L10" s="78" t="str">
        <f t="shared" si="0"/>
        <v>-</v>
      </c>
      <c r="M10" s="78" t="str">
        <f t="shared" si="0"/>
        <v>-</v>
      </c>
      <c r="N10" s="78" t="str">
        <f t="shared" si="0"/>
        <v>-</v>
      </c>
      <c r="O10" s="78" t="str">
        <f t="shared" si="0"/>
        <v>-</v>
      </c>
      <c r="P10" s="78" t="str">
        <f t="shared" si="0"/>
        <v>-</v>
      </c>
      <c r="Q10" s="78" t="str">
        <f t="shared" si="0"/>
        <v>-</v>
      </c>
      <c r="R10" s="78" t="str">
        <f t="shared" si="0"/>
        <v>-</v>
      </c>
      <c r="S10" s="78" t="str">
        <f t="shared" si="0"/>
        <v>-</v>
      </c>
      <c r="T10" s="78" t="str">
        <f t="shared" si="0"/>
        <v>-</v>
      </c>
      <c r="U10" s="78" t="str">
        <f t="shared" si="0"/>
        <v>-</v>
      </c>
      <c r="V10" s="78" t="str">
        <f t="shared" si="0"/>
        <v>-</v>
      </c>
      <c r="W10" s="78" t="str">
        <f t="shared" si="0"/>
        <v>-</v>
      </c>
      <c r="X10" s="78" t="str">
        <f t="shared" si="0"/>
        <v>-</v>
      </c>
      <c r="Y10" s="78" t="str">
        <f t="shared" si="0"/>
        <v>-</v>
      </c>
      <c r="Z10" s="78" t="str">
        <f t="shared" si="0"/>
        <v>-</v>
      </c>
      <c r="AA10" s="78" t="str">
        <f t="shared" si="0"/>
        <v>-</v>
      </c>
      <c r="AB10" s="78" t="str">
        <f t="shared" si="0"/>
        <v>-</v>
      </c>
      <c r="AC10" s="78" t="str">
        <f t="shared" si="0"/>
        <v>-</v>
      </c>
      <c r="AD10" s="78" t="str">
        <f t="shared" si="0"/>
        <v>-</v>
      </c>
      <c r="AE10" s="78" t="str">
        <f t="shared" si="0"/>
        <v>-</v>
      </c>
      <c r="AF10" s="78" t="str">
        <f t="shared" si="0"/>
        <v>-</v>
      </c>
      <c r="AG10" s="78" t="str">
        <f t="shared" si="0"/>
        <v>-</v>
      </c>
      <c r="AH10" s="78" t="str">
        <f t="shared" si="0"/>
        <v>-</v>
      </c>
      <c r="AI10" s="78" t="str">
        <f t="shared" si="0"/>
        <v>-</v>
      </c>
      <c r="AJ10" s="78" t="str">
        <f t="shared" si="0"/>
        <v>-</v>
      </c>
      <c r="AK10" s="78" t="str">
        <f t="shared" si="0"/>
        <v>-</v>
      </c>
      <c r="AL10" s="78" t="str">
        <f t="shared" si="0"/>
        <v>-</v>
      </c>
      <c r="AM10" s="78" t="str">
        <f t="shared" si="0"/>
        <v>-</v>
      </c>
      <c r="AN10" s="78" t="str">
        <f t="shared" si="0"/>
        <v>-</v>
      </c>
      <c r="AO10" s="78" t="str">
        <f t="shared" si="0"/>
        <v>-</v>
      </c>
      <c r="AP10" s="78" t="str">
        <f t="shared" si="0"/>
        <v>-</v>
      </c>
      <c r="AQ10" s="78" t="str">
        <f t="shared" si="0"/>
        <v>-</v>
      </c>
      <c r="AR10" s="78" t="str">
        <f t="shared" si="0"/>
        <v>-</v>
      </c>
      <c r="AS10" s="78" t="str">
        <f t="shared" si="0"/>
        <v>-</v>
      </c>
      <c r="AT10" s="78" t="str">
        <f t="shared" si="0"/>
        <v>-</v>
      </c>
      <c r="AU10" s="78" t="str">
        <f t="shared" si="0"/>
        <v>-</v>
      </c>
      <c r="AV10" s="78" t="str">
        <f t="shared" si="0"/>
        <v>-</v>
      </c>
      <c r="AW10" s="78" t="str">
        <f t="shared" si="0"/>
        <v>-</v>
      </c>
      <c r="AX10" s="78" t="str">
        <f t="shared" si="0"/>
        <v>-</v>
      </c>
      <c r="AY10" s="78" t="str">
        <f t="shared" si="0"/>
        <v>-</v>
      </c>
      <c r="AZ10" s="78" t="str">
        <f t="shared" si="0"/>
        <v>-</v>
      </c>
      <c r="BA10" s="78" t="str">
        <f t="shared" si="0"/>
        <v>-</v>
      </c>
      <c r="BB10" s="78" t="str">
        <f t="shared" si="0"/>
        <v>-</v>
      </c>
      <c r="BC10" s="78" t="str">
        <f t="shared" si="0"/>
        <v>-</v>
      </c>
      <c r="BD10" s="78" t="str">
        <f t="shared" si="0"/>
        <v>-</v>
      </c>
      <c r="BE10" s="78" t="str">
        <f t="shared" si="0"/>
        <v>-</v>
      </c>
      <c r="BF10" s="78" t="str">
        <f t="shared" si="0"/>
        <v>-</v>
      </c>
      <c r="BG10" s="78" t="str">
        <f t="shared" si="0"/>
        <v>-</v>
      </c>
      <c r="BH10" s="78" t="str">
        <f t="shared" si="0"/>
        <v>-</v>
      </c>
      <c r="BI10" s="78" t="str">
        <f>IF(AND(BI$6-$C10&lt;$S$2,BI$6-$C10&gt;=0),ROUND($D10/$S$2*0.9,0),"-")</f>
        <v>-</v>
      </c>
      <c r="BJ10" s="78" t="str">
        <f t="shared" si="3"/>
        <v>-</v>
      </c>
      <c r="BK10" s="78" t="str">
        <f t="shared" ref="BK10:BX10" si="6">IF(AND(BK$6-$C10&lt;$S$2,BK$6-$C10&gt;=0),ROUND($D10/$S$2*0.9,0),"-")</f>
        <v>-</v>
      </c>
      <c r="BL10" s="78" t="str">
        <f t="shared" si="6"/>
        <v>-</v>
      </c>
      <c r="BM10" s="78" t="str">
        <f t="shared" si="6"/>
        <v>-</v>
      </c>
      <c r="BN10" s="78" t="str">
        <f t="shared" si="6"/>
        <v>-</v>
      </c>
      <c r="BO10" s="78" t="str">
        <f t="shared" si="6"/>
        <v>-</v>
      </c>
      <c r="BP10" s="78" t="str">
        <f t="shared" si="3"/>
        <v>-</v>
      </c>
      <c r="BQ10" s="78" t="str">
        <f t="shared" si="6"/>
        <v>-</v>
      </c>
      <c r="BR10" s="78" t="str">
        <f t="shared" si="6"/>
        <v>-</v>
      </c>
      <c r="BS10" s="78" t="str">
        <f t="shared" si="6"/>
        <v>-</v>
      </c>
      <c r="BT10" s="78" t="str">
        <f t="shared" si="6"/>
        <v>-</v>
      </c>
      <c r="BU10" s="78" t="str">
        <f t="shared" si="6"/>
        <v>-</v>
      </c>
      <c r="BV10" s="78" t="str">
        <f t="shared" si="6"/>
        <v>-</v>
      </c>
      <c r="BW10" s="78" t="str">
        <f t="shared" si="5"/>
        <v>-</v>
      </c>
      <c r="BX10" s="78" t="str">
        <f t="shared" si="6"/>
        <v>-</v>
      </c>
    </row>
    <row r="11" spans="1:76" ht="18" customHeight="1">
      <c r="B11" s="301" t="s">
        <v>3658</v>
      </c>
      <c r="C11" s="301">
        <v>5</v>
      </c>
      <c r="D11" s="76"/>
      <c r="E11" s="78" t="str">
        <f t="shared" si="0"/>
        <v>-</v>
      </c>
      <c r="F11" s="78" t="str">
        <f t="shared" si="0"/>
        <v>-</v>
      </c>
      <c r="G11" s="78" t="str">
        <f t="shared" si="0"/>
        <v>-</v>
      </c>
      <c r="H11" s="78" t="str">
        <f t="shared" si="0"/>
        <v>-</v>
      </c>
      <c r="I11" s="78" t="str">
        <f t="shared" si="0"/>
        <v>-</v>
      </c>
      <c r="J11" s="78" t="str">
        <f t="shared" si="0"/>
        <v>-</v>
      </c>
      <c r="K11" s="78" t="str">
        <f t="shared" si="0"/>
        <v>-</v>
      </c>
      <c r="L11" s="78" t="str">
        <f t="shared" si="0"/>
        <v>-</v>
      </c>
      <c r="M11" s="78" t="str">
        <f t="shared" si="0"/>
        <v>-</v>
      </c>
      <c r="N11" s="78" t="str">
        <f t="shared" si="0"/>
        <v>-</v>
      </c>
      <c r="O11" s="78" t="str">
        <f t="shared" si="0"/>
        <v>-</v>
      </c>
      <c r="P11" s="78" t="str">
        <f t="shared" si="0"/>
        <v>-</v>
      </c>
      <c r="Q11" s="78" t="str">
        <f t="shared" si="0"/>
        <v>-</v>
      </c>
      <c r="R11" s="78" t="str">
        <f t="shared" si="0"/>
        <v>-</v>
      </c>
      <c r="S11" s="78" t="str">
        <f t="shared" si="0"/>
        <v>-</v>
      </c>
      <c r="T11" s="78" t="str">
        <f t="shared" si="0"/>
        <v>-</v>
      </c>
      <c r="U11" s="78" t="str">
        <f t="shared" si="0"/>
        <v>-</v>
      </c>
      <c r="V11" s="78" t="str">
        <f t="shared" si="0"/>
        <v>-</v>
      </c>
      <c r="W11" s="78" t="str">
        <f t="shared" si="0"/>
        <v>-</v>
      </c>
      <c r="X11" s="78" t="str">
        <f t="shared" si="0"/>
        <v>-</v>
      </c>
      <c r="Y11" s="78" t="str">
        <f t="shared" si="0"/>
        <v>-</v>
      </c>
      <c r="Z11" s="78" t="str">
        <f t="shared" si="0"/>
        <v>-</v>
      </c>
      <c r="AA11" s="78" t="str">
        <f t="shared" si="0"/>
        <v>-</v>
      </c>
      <c r="AB11" s="78" t="str">
        <f t="shared" si="0"/>
        <v>-</v>
      </c>
      <c r="AC11" s="78" t="str">
        <f t="shared" si="0"/>
        <v>-</v>
      </c>
      <c r="AD11" s="78" t="str">
        <f t="shared" si="0"/>
        <v>-</v>
      </c>
      <c r="AE11" s="78" t="str">
        <f t="shared" si="0"/>
        <v>-</v>
      </c>
      <c r="AF11" s="78" t="str">
        <f t="shared" si="0"/>
        <v>-</v>
      </c>
      <c r="AG11" s="78" t="str">
        <f t="shared" si="0"/>
        <v>-</v>
      </c>
      <c r="AH11" s="78" t="str">
        <f t="shared" si="0"/>
        <v>-</v>
      </c>
      <c r="AI11" s="78" t="str">
        <f t="shared" si="0"/>
        <v>-</v>
      </c>
      <c r="AJ11" s="78" t="str">
        <f t="shared" ref="AJ11:BI11" si="7">IF(AND(AJ$6-$C11&lt;$S$2,AJ$6-$C11&gt;=0),ROUND($D11/$S$2*0.9,0),"-")</f>
        <v>-</v>
      </c>
      <c r="AK11" s="78" t="str">
        <f t="shared" si="7"/>
        <v>-</v>
      </c>
      <c r="AL11" s="78" t="str">
        <f t="shared" si="7"/>
        <v>-</v>
      </c>
      <c r="AM11" s="78" t="str">
        <f t="shared" si="7"/>
        <v>-</v>
      </c>
      <c r="AN11" s="78" t="str">
        <f t="shared" si="7"/>
        <v>-</v>
      </c>
      <c r="AO11" s="78" t="str">
        <f t="shared" si="7"/>
        <v>-</v>
      </c>
      <c r="AP11" s="78" t="str">
        <f t="shared" si="7"/>
        <v>-</v>
      </c>
      <c r="AQ11" s="78" t="str">
        <f t="shared" si="7"/>
        <v>-</v>
      </c>
      <c r="AR11" s="78" t="str">
        <f t="shared" si="7"/>
        <v>-</v>
      </c>
      <c r="AS11" s="78" t="str">
        <f t="shared" si="7"/>
        <v>-</v>
      </c>
      <c r="AT11" s="78" t="str">
        <f t="shared" si="7"/>
        <v>-</v>
      </c>
      <c r="AU11" s="78" t="str">
        <f t="shared" si="7"/>
        <v>-</v>
      </c>
      <c r="AV11" s="78" t="str">
        <f t="shared" si="7"/>
        <v>-</v>
      </c>
      <c r="AW11" s="78" t="str">
        <f t="shared" si="7"/>
        <v>-</v>
      </c>
      <c r="AX11" s="78" t="str">
        <f t="shared" si="7"/>
        <v>-</v>
      </c>
      <c r="AY11" s="78" t="str">
        <f t="shared" si="7"/>
        <v>-</v>
      </c>
      <c r="AZ11" s="78" t="str">
        <f t="shared" si="7"/>
        <v>-</v>
      </c>
      <c r="BA11" s="78" t="str">
        <f t="shared" si="7"/>
        <v>-</v>
      </c>
      <c r="BB11" s="78" t="str">
        <f t="shared" si="7"/>
        <v>-</v>
      </c>
      <c r="BC11" s="78" t="str">
        <f t="shared" si="7"/>
        <v>-</v>
      </c>
      <c r="BD11" s="78" t="str">
        <f t="shared" si="7"/>
        <v>-</v>
      </c>
      <c r="BE11" s="78" t="str">
        <f t="shared" si="7"/>
        <v>-</v>
      </c>
      <c r="BF11" s="78" t="str">
        <f t="shared" si="7"/>
        <v>-</v>
      </c>
      <c r="BG11" s="78" t="str">
        <f t="shared" si="7"/>
        <v>-</v>
      </c>
      <c r="BH11" s="78" t="str">
        <f t="shared" si="7"/>
        <v>-</v>
      </c>
      <c r="BI11" s="78" t="str">
        <f t="shared" si="7"/>
        <v>-</v>
      </c>
      <c r="BJ11" s="78" t="str">
        <f t="shared" si="3"/>
        <v>-</v>
      </c>
      <c r="BK11" s="78" t="str">
        <f t="shared" si="3"/>
        <v>-</v>
      </c>
      <c r="BL11" s="78" t="str">
        <f t="shared" si="3"/>
        <v>-</v>
      </c>
      <c r="BM11" s="78" t="str">
        <f t="shared" si="3"/>
        <v>-</v>
      </c>
      <c r="BN11" s="78" t="str">
        <f t="shared" si="3"/>
        <v>-</v>
      </c>
      <c r="BO11" s="78" t="str">
        <f t="shared" si="3"/>
        <v>-</v>
      </c>
      <c r="BP11" s="78" t="str">
        <f t="shared" si="3"/>
        <v>-</v>
      </c>
      <c r="BQ11" s="78" t="str">
        <f t="shared" si="3"/>
        <v>-</v>
      </c>
      <c r="BR11" s="78" t="str">
        <f t="shared" si="4"/>
        <v>-</v>
      </c>
      <c r="BS11" s="78" t="str">
        <f t="shared" si="3"/>
        <v>-</v>
      </c>
      <c r="BT11" s="78" t="str">
        <f t="shared" si="5"/>
        <v>-</v>
      </c>
      <c r="BU11" s="78" t="str">
        <f t="shared" si="5"/>
        <v>-</v>
      </c>
      <c r="BV11" s="78" t="str">
        <f t="shared" si="5"/>
        <v>-</v>
      </c>
      <c r="BW11" s="78" t="str">
        <f t="shared" si="5"/>
        <v>-</v>
      </c>
      <c r="BX11" s="78" t="str">
        <f t="shared" si="5"/>
        <v>-</v>
      </c>
    </row>
    <row r="12" spans="1:76" ht="18" customHeight="1">
      <c r="B12" s="301" t="s">
        <v>3657</v>
      </c>
      <c r="C12" s="301">
        <v>6</v>
      </c>
      <c r="D12" s="76"/>
      <c r="E12" s="78" t="str">
        <f t="shared" ref="E12:T27" si="8">IF(AND(E$6-$C12&lt;$S$2,E$6-$C12&gt;=0),ROUND($D12/$S$2*0.9,0),"-")</f>
        <v>-</v>
      </c>
      <c r="F12" s="78" t="str">
        <f t="shared" si="8"/>
        <v>-</v>
      </c>
      <c r="G12" s="78" t="str">
        <f t="shared" si="8"/>
        <v>-</v>
      </c>
      <c r="H12" s="78" t="str">
        <f t="shared" si="8"/>
        <v>-</v>
      </c>
      <c r="I12" s="78" t="str">
        <f t="shared" si="8"/>
        <v>-</v>
      </c>
      <c r="J12" s="78" t="str">
        <f t="shared" si="8"/>
        <v>-</v>
      </c>
      <c r="K12" s="78" t="str">
        <f t="shared" si="8"/>
        <v>-</v>
      </c>
      <c r="L12" s="78" t="str">
        <f t="shared" si="8"/>
        <v>-</v>
      </c>
      <c r="M12" s="78" t="str">
        <f t="shared" si="8"/>
        <v>-</v>
      </c>
      <c r="N12" s="78" t="str">
        <f t="shared" si="8"/>
        <v>-</v>
      </c>
      <c r="O12" s="78" t="str">
        <f t="shared" si="8"/>
        <v>-</v>
      </c>
      <c r="P12" s="78" t="str">
        <f t="shared" si="8"/>
        <v>-</v>
      </c>
      <c r="Q12" s="78" t="str">
        <f t="shared" si="8"/>
        <v>-</v>
      </c>
      <c r="R12" s="78" t="str">
        <f t="shared" si="8"/>
        <v>-</v>
      </c>
      <c r="S12" s="78" t="str">
        <f t="shared" si="8"/>
        <v>-</v>
      </c>
      <c r="T12" s="78" t="str">
        <f t="shared" si="8"/>
        <v>-</v>
      </c>
      <c r="U12" s="78" t="str">
        <f t="shared" ref="U12:BI18" si="9">IF(AND(U$6-$C12&lt;$S$2,U$6-$C12&gt;=0),ROUND($D12/$S$2*0.9,0),"-")</f>
        <v>-</v>
      </c>
      <c r="V12" s="78" t="str">
        <f t="shared" si="9"/>
        <v>-</v>
      </c>
      <c r="W12" s="78" t="str">
        <f t="shared" si="9"/>
        <v>-</v>
      </c>
      <c r="X12" s="78" t="str">
        <f t="shared" si="9"/>
        <v>-</v>
      </c>
      <c r="Y12" s="78" t="str">
        <f t="shared" si="9"/>
        <v>-</v>
      </c>
      <c r="Z12" s="78" t="str">
        <f t="shared" si="9"/>
        <v>-</v>
      </c>
      <c r="AA12" s="78" t="str">
        <f t="shared" si="9"/>
        <v>-</v>
      </c>
      <c r="AB12" s="78" t="str">
        <f t="shared" si="9"/>
        <v>-</v>
      </c>
      <c r="AC12" s="78" t="str">
        <f t="shared" si="9"/>
        <v>-</v>
      </c>
      <c r="AD12" s="78" t="str">
        <f t="shared" si="9"/>
        <v>-</v>
      </c>
      <c r="AE12" s="78" t="str">
        <f t="shared" si="9"/>
        <v>-</v>
      </c>
      <c r="AF12" s="78" t="str">
        <f t="shared" si="9"/>
        <v>-</v>
      </c>
      <c r="AG12" s="78" t="str">
        <f t="shared" si="9"/>
        <v>-</v>
      </c>
      <c r="AH12" s="78" t="str">
        <f t="shared" si="9"/>
        <v>-</v>
      </c>
      <c r="AI12" s="78" t="str">
        <f t="shared" si="9"/>
        <v>-</v>
      </c>
      <c r="AJ12" s="78" t="str">
        <f t="shared" si="9"/>
        <v>-</v>
      </c>
      <c r="AK12" s="78" t="str">
        <f t="shared" si="9"/>
        <v>-</v>
      </c>
      <c r="AL12" s="78" t="str">
        <f t="shared" si="9"/>
        <v>-</v>
      </c>
      <c r="AM12" s="78" t="str">
        <f t="shared" si="9"/>
        <v>-</v>
      </c>
      <c r="AN12" s="78" t="str">
        <f t="shared" si="9"/>
        <v>-</v>
      </c>
      <c r="AO12" s="78" t="str">
        <f t="shared" si="9"/>
        <v>-</v>
      </c>
      <c r="AP12" s="78" t="str">
        <f t="shared" si="9"/>
        <v>-</v>
      </c>
      <c r="AQ12" s="78" t="str">
        <f t="shared" si="9"/>
        <v>-</v>
      </c>
      <c r="AR12" s="78" t="str">
        <f t="shared" si="9"/>
        <v>-</v>
      </c>
      <c r="AS12" s="78" t="str">
        <f t="shared" si="9"/>
        <v>-</v>
      </c>
      <c r="AT12" s="78" t="str">
        <f t="shared" si="9"/>
        <v>-</v>
      </c>
      <c r="AU12" s="78" t="str">
        <f t="shared" si="9"/>
        <v>-</v>
      </c>
      <c r="AV12" s="78" t="str">
        <f t="shared" si="9"/>
        <v>-</v>
      </c>
      <c r="AW12" s="78" t="str">
        <f t="shared" si="9"/>
        <v>-</v>
      </c>
      <c r="AX12" s="78" t="str">
        <f t="shared" si="9"/>
        <v>-</v>
      </c>
      <c r="AY12" s="78" t="str">
        <f t="shared" si="9"/>
        <v>-</v>
      </c>
      <c r="AZ12" s="78" t="str">
        <f t="shared" si="9"/>
        <v>-</v>
      </c>
      <c r="BA12" s="78" t="str">
        <f t="shared" si="9"/>
        <v>-</v>
      </c>
      <c r="BB12" s="78" t="str">
        <f t="shared" si="9"/>
        <v>-</v>
      </c>
      <c r="BC12" s="78" t="str">
        <f t="shared" si="9"/>
        <v>-</v>
      </c>
      <c r="BD12" s="78" t="str">
        <f t="shared" si="9"/>
        <v>-</v>
      </c>
      <c r="BE12" s="78" t="str">
        <f t="shared" si="9"/>
        <v>-</v>
      </c>
      <c r="BF12" s="78" t="str">
        <f t="shared" si="9"/>
        <v>-</v>
      </c>
      <c r="BG12" s="78" t="str">
        <f t="shared" si="9"/>
        <v>-</v>
      </c>
      <c r="BH12" s="78" t="str">
        <f t="shared" si="9"/>
        <v>-</v>
      </c>
      <c r="BI12" s="78" t="str">
        <f>IF(AND(BI$6-$C12&lt;$S$2,BI$6-$C12&gt;=0),ROUND($D12/$S$2*0.9,0),"-")</f>
        <v>-</v>
      </c>
      <c r="BJ12" s="78" t="str">
        <f t="shared" si="3"/>
        <v>-</v>
      </c>
      <c r="BK12" s="78" t="str">
        <f t="shared" si="3"/>
        <v>-</v>
      </c>
      <c r="BL12" s="78" t="str">
        <f t="shared" si="3"/>
        <v>-</v>
      </c>
      <c r="BM12" s="78" t="str">
        <f t="shared" si="3"/>
        <v>-</v>
      </c>
      <c r="BN12" s="78" t="str">
        <f t="shared" si="3"/>
        <v>-</v>
      </c>
      <c r="BO12" s="78" t="str">
        <f t="shared" si="3"/>
        <v>-</v>
      </c>
      <c r="BP12" s="78" t="str">
        <f t="shared" si="3"/>
        <v>-</v>
      </c>
      <c r="BQ12" s="78" t="str">
        <f t="shared" si="3"/>
        <v>-</v>
      </c>
      <c r="BR12" s="78" t="str">
        <f t="shared" si="4"/>
        <v>-</v>
      </c>
      <c r="BS12" s="78" t="str">
        <f t="shared" si="3"/>
        <v>-</v>
      </c>
      <c r="BT12" s="78" t="str">
        <f t="shared" si="5"/>
        <v>-</v>
      </c>
      <c r="BU12" s="78" t="str">
        <f t="shared" si="5"/>
        <v>-</v>
      </c>
      <c r="BV12" s="78" t="str">
        <f t="shared" si="5"/>
        <v>-</v>
      </c>
      <c r="BW12" s="78" t="str">
        <f t="shared" si="5"/>
        <v>-</v>
      </c>
      <c r="BX12" s="78" t="str">
        <f t="shared" si="5"/>
        <v>-</v>
      </c>
    </row>
    <row r="13" spans="1:76" ht="18" customHeight="1">
      <c r="B13" s="301" t="s">
        <v>3656</v>
      </c>
      <c r="C13" s="301">
        <v>7</v>
      </c>
      <c r="D13" s="76"/>
      <c r="E13" s="78" t="str">
        <f t="shared" si="8"/>
        <v>-</v>
      </c>
      <c r="F13" s="78" t="str">
        <f t="shared" si="8"/>
        <v>-</v>
      </c>
      <c r="G13" s="78" t="str">
        <f t="shared" si="8"/>
        <v>-</v>
      </c>
      <c r="H13" s="78" t="str">
        <f t="shared" si="8"/>
        <v>-</v>
      </c>
      <c r="I13" s="78" t="str">
        <f t="shared" si="8"/>
        <v>-</v>
      </c>
      <c r="J13" s="78" t="str">
        <f t="shared" si="8"/>
        <v>-</v>
      </c>
      <c r="K13" s="78" t="str">
        <f t="shared" si="8"/>
        <v>-</v>
      </c>
      <c r="L13" s="78" t="str">
        <f t="shared" si="8"/>
        <v>-</v>
      </c>
      <c r="M13" s="78" t="str">
        <f t="shared" si="8"/>
        <v>-</v>
      </c>
      <c r="N13" s="78" t="str">
        <f t="shared" si="8"/>
        <v>-</v>
      </c>
      <c r="O13" s="78" t="str">
        <f t="shared" si="8"/>
        <v>-</v>
      </c>
      <c r="P13" s="78" t="str">
        <f t="shared" si="8"/>
        <v>-</v>
      </c>
      <c r="Q13" s="78" t="str">
        <f t="shared" si="8"/>
        <v>-</v>
      </c>
      <c r="R13" s="78" t="str">
        <f t="shared" si="8"/>
        <v>-</v>
      </c>
      <c r="S13" s="78" t="str">
        <f t="shared" si="8"/>
        <v>-</v>
      </c>
      <c r="T13" s="78" t="str">
        <f t="shared" si="8"/>
        <v>-</v>
      </c>
      <c r="U13" s="78" t="str">
        <f t="shared" si="9"/>
        <v>-</v>
      </c>
      <c r="V13" s="78" t="str">
        <f t="shared" si="9"/>
        <v>-</v>
      </c>
      <c r="W13" s="78" t="str">
        <f t="shared" si="9"/>
        <v>-</v>
      </c>
      <c r="X13" s="78" t="str">
        <f t="shared" si="9"/>
        <v>-</v>
      </c>
      <c r="Y13" s="78" t="str">
        <f t="shared" si="9"/>
        <v>-</v>
      </c>
      <c r="Z13" s="78" t="str">
        <f t="shared" si="9"/>
        <v>-</v>
      </c>
      <c r="AA13" s="78" t="str">
        <f t="shared" si="9"/>
        <v>-</v>
      </c>
      <c r="AB13" s="78" t="str">
        <f t="shared" si="9"/>
        <v>-</v>
      </c>
      <c r="AC13" s="78" t="str">
        <f t="shared" si="9"/>
        <v>-</v>
      </c>
      <c r="AD13" s="78" t="str">
        <f t="shared" si="9"/>
        <v>-</v>
      </c>
      <c r="AE13" s="78" t="str">
        <f t="shared" si="9"/>
        <v>-</v>
      </c>
      <c r="AF13" s="78" t="str">
        <f t="shared" si="9"/>
        <v>-</v>
      </c>
      <c r="AG13" s="78" t="str">
        <f t="shared" si="9"/>
        <v>-</v>
      </c>
      <c r="AH13" s="78" t="str">
        <f t="shared" si="9"/>
        <v>-</v>
      </c>
      <c r="AI13" s="78" t="str">
        <f t="shared" si="9"/>
        <v>-</v>
      </c>
      <c r="AJ13" s="78" t="str">
        <f t="shared" si="9"/>
        <v>-</v>
      </c>
      <c r="AK13" s="78" t="str">
        <f t="shared" si="9"/>
        <v>-</v>
      </c>
      <c r="AL13" s="78" t="str">
        <f t="shared" si="9"/>
        <v>-</v>
      </c>
      <c r="AM13" s="78" t="str">
        <f t="shared" si="9"/>
        <v>-</v>
      </c>
      <c r="AN13" s="78" t="str">
        <f t="shared" si="9"/>
        <v>-</v>
      </c>
      <c r="AO13" s="78" t="str">
        <f t="shared" si="9"/>
        <v>-</v>
      </c>
      <c r="AP13" s="78" t="str">
        <f t="shared" si="9"/>
        <v>-</v>
      </c>
      <c r="AQ13" s="78" t="str">
        <f t="shared" si="9"/>
        <v>-</v>
      </c>
      <c r="AR13" s="78" t="str">
        <f t="shared" si="9"/>
        <v>-</v>
      </c>
      <c r="AS13" s="78" t="str">
        <f t="shared" si="9"/>
        <v>-</v>
      </c>
      <c r="AT13" s="78" t="str">
        <f t="shared" si="9"/>
        <v>-</v>
      </c>
      <c r="AU13" s="78" t="str">
        <f t="shared" si="9"/>
        <v>-</v>
      </c>
      <c r="AV13" s="78" t="str">
        <f t="shared" si="9"/>
        <v>-</v>
      </c>
      <c r="AW13" s="78" t="str">
        <f t="shared" si="9"/>
        <v>-</v>
      </c>
      <c r="AX13" s="78" t="str">
        <f t="shared" si="9"/>
        <v>-</v>
      </c>
      <c r="AY13" s="78" t="str">
        <f t="shared" si="9"/>
        <v>-</v>
      </c>
      <c r="AZ13" s="78" t="str">
        <f t="shared" si="9"/>
        <v>-</v>
      </c>
      <c r="BA13" s="78" t="str">
        <f t="shared" si="9"/>
        <v>-</v>
      </c>
      <c r="BB13" s="78" t="str">
        <f t="shared" si="9"/>
        <v>-</v>
      </c>
      <c r="BC13" s="78" t="str">
        <f t="shared" si="9"/>
        <v>-</v>
      </c>
      <c r="BD13" s="78" t="str">
        <f t="shared" si="9"/>
        <v>-</v>
      </c>
      <c r="BE13" s="78" t="str">
        <f t="shared" si="9"/>
        <v>-</v>
      </c>
      <c r="BF13" s="78" t="str">
        <f t="shared" si="9"/>
        <v>-</v>
      </c>
      <c r="BG13" s="78" t="str">
        <f t="shared" si="9"/>
        <v>-</v>
      </c>
      <c r="BH13" s="78" t="str">
        <f>IF(AND(BH$6-$C13&lt;$S$2,BH$6-$C13&gt;=0),ROUND($D13/$S$2*0.9,0),"-")</f>
        <v>-</v>
      </c>
      <c r="BI13" s="78" t="str">
        <f t="shared" si="9"/>
        <v>-</v>
      </c>
      <c r="BJ13" s="78" t="str">
        <f t="shared" si="3"/>
        <v>-</v>
      </c>
      <c r="BK13" s="78" t="str">
        <f t="shared" si="3"/>
        <v>-</v>
      </c>
      <c r="BL13" s="78" t="str">
        <f t="shared" si="3"/>
        <v>-</v>
      </c>
      <c r="BM13" s="78" t="str">
        <f t="shared" si="3"/>
        <v>-</v>
      </c>
      <c r="BN13" s="78" t="str">
        <f t="shared" si="3"/>
        <v>-</v>
      </c>
      <c r="BO13" s="78" t="str">
        <f t="shared" si="3"/>
        <v>-</v>
      </c>
      <c r="BP13" s="78" t="str">
        <f t="shared" si="3"/>
        <v>-</v>
      </c>
      <c r="BQ13" s="78" t="str">
        <f t="shared" si="3"/>
        <v>-</v>
      </c>
      <c r="BR13" s="78" t="str">
        <f t="shared" si="4"/>
        <v>-</v>
      </c>
      <c r="BS13" s="78" t="str">
        <f t="shared" si="3"/>
        <v>-</v>
      </c>
      <c r="BT13" s="78" t="str">
        <f t="shared" si="5"/>
        <v>-</v>
      </c>
      <c r="BU13" s="78" t="str">
        <f t="shared" si="5"/>
        <v>-</v>
      </c>
      <c r="BV13" s="78" t="str">
        <f t="shared" si="5"/>
        <v>-</v>
      </c>
      <c r="BW13" s="78" t="str">
        <f t="shared" si="5"/>
        <v>-</v>
      </c>
      <c r="BX13" s="78" t="str">
        <f t="shared" si="5"/>
        <v>-</v>
      </c>
    </row>
    <row r="14" spans="1:76" ht="18" customHeight="1">
      <c r="B14" s="301" t="s">
        <v>3655</v>
      </c>
      <c r="C14" s="301">
        <v>8</v>
      </c>
      <c r="D14" s="76"/>
      <c r="E14" s="78" t="str">
        <f t="shared" si="8"/>
        <v>-</v>
      </c>
      <c r="F14" s="78" t="str">
        <f t="shared" si="8"/>
        <v>-</v>
      </c>
      <c r="G14" s="78" t="str">
        <f t="shared" si="8"/>
        <v>-</v>
      </c>
      <c r="H14" s="78" t="str">
        <f t="shared" si="8"/>
        <v>-</v>
      </c>
      <c r="I14" s="78" t="str">
        <f t="shared" si="8"/>
        <v>-</v>
      </c>
      <c r="J14" s="78" t="str">
        <f t="shared" si="8"/>
        <v>-</v>
      </c>
      <c r="K14" s="78" t="str">
        <f t="shared" si="8"/>
        <v>-</v>
      </c>
      <c r="L14" s="78" t="str">
        <f t="shared" si="8"/>
        <v>-</v>
      </c>
      <c r="M14" s="78" t="str">
        <f t="shared" si="8"/>
        <v>-</v>
      </c>
      <c r="N14" s="78" t="str">
        <f t="shared" si="8"/>
        <v>-</v>
      </c>
      <c r="O14" s="78" t="str">
        <f t="shared" si="8"/>
        <v>-</v>
      </c>
      <c r="P14" s="78" t="str">
        <f t="shared" si="8"/>
        <v>-</v>
      </c>
      <c r="Q14" s="78" t="str">
        <f t="shared" si="8"/>
        <v>-</v>
      </c>
      <c r="R14" s="78" t="str">
        <f t="shared" si="8"/>
        <v>-</v>
      </c>
      <c r="S14" s="78" t="str">
        <f t="shared" si="8"/>
        <v>-</v>
      </c>
      <c r="T14" s="78" t="str">
        <f t="shared" si="8"/>
        <v>-</v>
      </c>
      <c r="U14" s="78" t="str">
        <f t="shared" si="9"/>
        <v>-</v>
      </c>
      <c r="V14" s="78" t="str">
        <f t="shared" si="9"/>
        <v>-</v>
      </c>
      <c r="W14" s="78" t="str">
        <f t="shared" si="9"/>
        <v>-</v>
      </c>
      <c r="X14" s="78" t="str">
        <f t="shared" si="9"/>
        <v>-</v>
      </c>
      <c r="Y14" s="78" t="str">
        <f t="shared" si="9"/>
        <v>-</v>
      </c>
      <c r="Z14" s="78" t="str">
        <f t="shared" si="9"/>
        <v>-</v>
      </c>
      <c r="AA14" s="78" t="str">
        <f t="shared" si="9"/>
        <v>-</v>
      </c>
      <c r="AB14" s="78" t="str">
        <f t="shared" si="9"/>
        <v>-</v>
      </c>
      <c r="AC14" s="78" t="str">
        <f t="shared" si="9"/>
        <v>-</v>
      </c>
      <c r="AD14" s="78" t="str">
        <f t="shared" si="9"/>
        <v>-</v>
      </c>
      <c r="AE14" s="78" t="str">
        <f t="shared" si="9"/>
        <v>-</v>
      </c>
      <c r="AF14" s="78" t="str">
        <f t="shared" si="9"/>
        <v>-</v>
      </c>
      <c r="AG14" s="78" t="str">
        <f t="shared" si="9"/>
        <v>-</v>
      </c>
      <c r="AH14" s="78" t="str">
        <f t="shared" si="9"/>
        <v>-</v>
      </c>
      <c r="AI14" s="78" t="str">
        <f t="shared" si="9"/>
        <v>-</v>
      </c>
      <c r="AJ14" s="78" t="str">
        <f t="shared" si="9"/>
        <v>-</v>
      </c>
      <c r="AK14" s="78" t="str">
        <f t="shared" si="9"/>
        <v>-</v>
      </c>
      <c r="AL14" s="78" t="str">
        <f t="shared" si="9"/>
        <v>-</v>
      </c>
      <c r="AM14" s="78" t="str">
        <f t="shared" si="9"/>
        <v>-</v>
      </c>
      <c r="AN14" s="78" t="str">
        <f t="shared" si="9"/>
        <v>-</v>
      </c>
      <c r="AO14" s="78" t="str">
        <f t="shared" si="9"/>
        <v>-</v>
      </c>
      <c r="AP14" s="78" t="str">
        <f t="shared" si="9"/>
        <v>-</v>
      </c>
      <c r="AQ14" s="78" t="str">
        <f t="shared" si="9"/>
        <v>-</v>
      </c>
      <c r="AR14" s="78" t="str">
        <f t="shared" si="9"/>
        <v>-</v>
      </c>
      <c r="AS14" s="78" t="str">
        <f t="shared" si="9"/>
        <v>-</v>
      </c>
      <c r="AT14" s="78" t="str">
        <f t="shared" si="9"/>
        <v>-</v>
      </c>
      <c r="AU14" s="78" t="str">
        <f t="shared" si="9"/>
        <v>-</v>
      </c>
      <c r="AV14" s="78" t="str">
        <f t="shared" si="9"/>
        <v>-</v>
      </c>
      <c r="AW14" s="78" t="str">
        <f t="shared" si="9"/>
        <v>-</v>
      </c>
      <c r="AX14" s="78" t="str">
        <f t="shared" si="9"/>
        <v>-</v>
      </c>
      <c r="AY14" s="78" t="str">
        <f t="shared" si="9"/>
        <v>-</v>
      </c>
      <c r="AZ14" s="78" t="str">
        <f t="shared" si="9"/>
        <v>-</v>
      </c>
      <c r="BA14" s="78" t="str">
        <f t="shared" si="9"/>
        <v>-</v>
      </c>
      <c r="BB14" s="78" t="str">
        <f t="shared" si="9"/>
        <v>-</v>
      </c>
      <c r="BC14" s="78" t="str">
        <f t="shared" si="9"/>
        <v>-</v>
      </c>
      <c r="BD14" s="78" t="str">
        <f t="shared" si="9"/>
        <v>-</v>
      </c>
      <c r="BE14" s="78" t="str">
        <f t="shared" si="9"/>
        <v>-</v>
      </c>
      <c r="BF14" s="78" t="str">
        <f t="shared" si="9"/>
        <v>-</v>
      </c>
      <c r="BG14" s="78" t="str">
        <f t="shared" si="9"/>
        <v>-</v>
      </c>
      <c r="BH14" s="78" t="str">
        <f t="shared" si="9"/>
        <v>-</v>
      </c>
      <c r="BI14" s="78" t="str">
        <f t="shared" si="9"/>
        <v>-</v>
      </c>
      <c r="BJ14" s="78" t="str">
        <f t="shared" si="3"/>
        <v>-</v>
      </c>
      <c r="BK14" s="78" t="str">
        <f t="shared" ref="BK14:BX14" si="10">IF(AND(BK$6-$C14&lt;$S$2,BK$6-$C14&gt;=0),ROUND($D14/$S$2*0.9,0),"-")</f>
        <v>-</v>
      </c>
      <c r="BL14" s="78" t="str">
        <f t="shared" si="10"/>
        <v>-</v>
      </c>
      <c r="BM14" s="78" t="str">
        <f t="shared" si="10"/>
        <v>-</v>
      </c>
      <c r="BN14" s="78" t="str">
        <f t="shared" si="10"/>
        <v>-</v>
      </c>
      <c r="BO14" s="78" t="str">
        <f t="shared" si="10"/>
        <v>-</v>
      </c>
      <c r="BP14" s="78" t="str">
        <f t="shared" si="3"/>
        <v>-</v>
      </c>
      <c r="BQ14" s="78" t="str">
        <f t="shared" si="10"/>
        <v>-</v>
      </c>
      <c r="BR14" s="78" t="str">
        <f t="shared" si="10"/>
        <v>-</v>
      </c>
      <c r="BS14" s="78" t="str">
        <f t="shared" si="10"/>
        <v>-</v>
      </c>
      <c r="BT14" s="78" t="str">
        <f t="shared" si="10"/>
        <v>-</v>
      </c>
      <c r="BU14" s="78" t="str">
        <f t="shared" si="10"/>
        <v>-</v>
      </c>
      <c r="BV14" s="78" t="str">
        <f t="shared" si="10"/>
        <v>-</v>
      </c>
      <c r="BW14" s="78" t="str">
        <f t="shared" si="5"/>
        <v>-</v>
      </c>
      <c r="BX14" s="78" t="str">
        <f t="shared" si="10"/>
        <v>-</v>
      </c>
    </row>
    <row r="15" spans="1:76" ht="18" customHeight="1">
      <c r="B15" s="301" t="s">
        <v>3675</v>
      </c>
      <c r="C15" s="301">
        <v>9</v>
      </c>
      <c r="D15" s="76"/>
      <c r="E15" s="78" t="str">
        <f>IF(AND(E$6-$C15&lt;$S$2,E$6-$C15&gt;=0),ROUND($D15/$S$2*0.9,0),"-")</f>
        <v>-</v>
      </c>
      <c r="F15" s="78" t="str">
        <f t="shared" si="8"/>
        <v>-</v>
      </c>
      <c r="G15" s="78" t="str">
        <f t="shared" si="8"/>
        <v>-</v>
      </c>
      <c r="H15" s="78" t="str">
        <f t="shared" si="8"/>
        <v>-</v>
      </c>
      <c r="I15" s="78" t="str">
        <f t="shared" si="8"/>
        <v>-</v>
      </c>
      <c r="J15" s="78" t="str">
        <f t="shared" si="8"/>
        <v>-</v>
      </c>
      <c r="K15" s="78" t="str">
        <f t="shared" si="8"/>
        <v>-</v>
      </c>
      <c r="L15" s="78" t="str">
        <f t="shared" si="8"/>
        <v>-</v>
      </c>
      <c r="M15" s="78" t="str">
        <f t="shared" si="8"/>
        <v>-</v>
      </c>
      <c r="N15" s="78" t="str">
        <f t="shared" si="8"/>
        <v>-</v>
      </c>
      <c r="O15" s="78" t="str">
        <f t="shared" si="8"/>
        <v>-</v>
      </c>
      <c r="P15" s="78" t="str">
        <f t="shared" si="8"/>
        <v>-</v>
      </c>
      <c r="Q15" s="78" t="str">
        <f t="shared" si="8"/>
        <v>-</v>
      </c>
      <c r="R15" s="78" t="str">
        <f t="shared" si="8"/>
        <v>-</v>
      </c>
      <c r="S15" s="78" t="str">
        <f t="shared" si="8"/>
        <v>-</v>
      </c>
      <c r="T15" s="78" t="str">
        <f t="shared" si="8"/>
        <v>-</v>
      </c>
      <c r="U15" s="78" t="str">
        <f t="shared" si="9"/>
        <v>-</v>
      </c>
      <c r="V15" s="78" t="str">
        <f t="shared" si="9"/>
        <v>-</v>
      </c>
      <c r="W15" s="78" t="str">
        <f t="shared" si="9"/>
        <v>-</v>
      </c>
      <c r="X15" s="78" t="str">
        <f t="shared" si="9"/>
        <v>-</v>
      </c>
      <c r="Y15" s="78" t="str">
        <f t="shared" si="9"/>
        <v>-</v>
      </c>
      <c r="Z15" s="78" t="str">
        <f t="shared" si="9"/>
        <v>-</v>
      </c>
      <c r="AA15" s="78" t="str">
        <f t="shared" si="9"/>
        <v>-</v>
      </c>
      <c r="AB15" s="78" t="str">
        <f t="shared" si="9"/>
        <v>-</v>
      </c>
      <c r="AC15" s="78" t="str">
        <f t="shared" si="9"/>
        <v>-</v>
      </c>
      <c r="AD15" s="78" t="str">
        <f t="shared" si="9"/>
        <v>-</v>
      </c>
      <c r="AE15" s="78" t="str">
        <f t="shared" si="9"/>
        <v>-</v>
      </c>
      <c r="AF15" s="78" t="str">
        <f t="shared" si="9"/>
        <v>-</v>
      </c>
      <c r="AG15" s="78" t="str">
        <f t="shared" si="9"/>
        <v>-</v>
      </c>
      <c r="AH15" s="78" t="str">
        <f t="shared" si="9"/>
        <v>-</v>
      </c>
      <c r="AI15" s="78" t="str">
        <f t="shared" si="9"/>
        <v>-</v>
      </c>
      <c r="AJ15" s="78" t="str">
        <f t="shared" si="9"/>
        <v>-</v>
      </c>
      <c r="AK15" s="78" t="str">
        <f t="shared" si="9"/>
        <v>-</v>
      </c>
      <c r="AL15" s="78" t="str">
        <f t="shared" si="9"/>
        <v>-</v>
      </c>
      <c r="AM15" s="78" t="str">
        <f t="shared" si="9"/>
        <v>-</v>
      </c>
      <c r="AN15" s="78" t="str">
        <f t="shared" si="9"/>
        <v>-</v>
      </c>
      <c r="AO15" s="78" t="str">
        <f t="shared" si="9"/>
        <v>-</v>
      </c>
      <c r="AP15" s="78" t="str">
        <f t="shared" si="9"/>
        <v>-</v>
      </c>
      <c r="AQ15" s="78" t="str">
        <f t="shared" si="9"/>
        <v>-</v>
      </c>
      <c r="AR15" s="78" t="str">
        <f t="shared" si="9"/>
        <v>-</v>
      </c>
      <c r="AS15" s="78" t="str">
        <f t="shared" si="9"/>
        <v>-</v>
      </c>
      <c r="AT15" s="78" t="str">
        <f t="shared" si="9"/>
        <v>-</v>
      </c>
      <c r="AU15" s="78" t="str">
        <f t="shared" si="9"/>
        <v>-</v>
      </c>
      <c r="AV15" s="78" t="str">
        <f t="shared" si="9"/>
        <v>-</v>
      </c>
      <c r="AW15" s="78" t="str">
        <f t="shared" si="9"/>
        <v>-</v>
      </c>
      <c r="AX15" s="78" t="str">
        <f t="shared" si="9"/>
        <v>-</v>
      </c>
      <c r="AY15" s="78" t="str">
        <f t="shared" si="9"/>
        <v>-</v>
      </c>
      <c r="AZ15" s="78" t="str">
        <f t="shared" si="9"/>
        <v>-</v>
      </c>
      <c r="BA15" s="78" t="str">
        <f t="shared" si="9"/>
        <v>-</v>
      </c>
      <c r="BB15" s="78" t="str">
        <f t="shared" si="9"/>
        <v>-</v>
      </c>
      <c r="BC15" s="78" t="str">
        <f t="shared" si="9"/>
        <v>-</v>
      </c>
      <c r="BD15" s="78" t="str">
        <f t="shared" si="9"/>
        <v>-</v>
      </c>
      <c r="BE15" s="78" t="str">
        <f t="shared" si="9"/>
        <v>-</v>
      </c>
      <c r="BF15" s="78" t="str">
        <f t="shared" si="9"/>
        <v>-</v>
      </c>
      <c r="BG15" s="78" t="str">
        <f t="shared" si="9"/>
        <v>-</v>
      </c>
      <c r="BH15" s="78" t="str">
        <f t="shared" si="9"/>
        <v>-</v>
      </c>
      <c r="BI15" s="78" t="str">
        <f t="shared" si="9"/>
        <v>-</v>
      </c>
      <c r="BJ15" s="78" t="str">
        <f t="shared" si="3"/>
        <v>-</v>
      </c>
      <c r="BK15" s="78" t="str">
        <f t="shared" si="3"/>
        <v>-</v>
      </c>
      <c r="BL15" s="78" t="str">
        <f t="shared" si="3"/>
        <v>-</v>
      </c>
      <c r="BM15" s="78" t="str">
        <f t="shared" si="3"/>
        <v>-</v>
      </c>
      <c r="BN15" s="78" t="str">
        <f t="shared" si="3"/>
        <v>-</v>
      </c>
      <c r="BO15" s="78" t="str">
        <f t="shared" si="3"/>
        <v>-</v>
      </c>
      <c r="BP15" s="78" t="str">
        <f t="shared" si="3"/>
        <v>-</v>
      </c>
      <c r="BQ15" s="78" t="str">
        <f t="shared" si="3"/>
        <v>-</v>
      </c>
      <c r="BR15" s="78" t="str">
        <f t="shared" si="4"/>
        <v>-</v>
      </c>
      <c r="BS15" s="78" t="str">
        <f t="shared" si="3"/>
        <v>-</v>
      </c>
      <c r="BT15" s="78" t="str">
        <f t="shared" si="5"/>
        <v>-</v>
      </c>
      <c r="BU15" s="78" t="str">
        <f t="shared" si="5"/>
        <v>-</v>
      </c>
      <c r="BV15" s="78" t="str">
        <f t="shared" si="5"/>
        <v>-</v>
      </c>
      <c r="BW15" s="78" t="str">
        <f t="shared" si="5"/>
        <v>-</v>
      </c>
      <c r="BX15" s="78" t="str">
        <f t="shared" si="5"/>
        <v>-</v>
      </c>
    </row>
    <row r="16" spans="1:76" ht="18" customHeight="1">
      <c r="B16" s="301" t="s">
        <v>3653</v>
      </c>
      <c r="C16" s="301">
        <v>10</v>
      </c>
      <c r="D16" s="76"/>
      <c r="E16" s="78" t="str">
        <f t="shared" si="8"/>
        <v>-</v>
      </c>
      <c r="F16" s="78" t="str">
        <f t="shared" si="8"/>
        <v>-</v>
      </c>
      <c r="G16" s="78" t="str">
        <f t="shared" si="8"/>
        <v>-</v>
      </c>
      <c r="H16" s="78" t="str">
        <f t="shared" si="8"/>
        <v>-</v>
      </c>
      <c r="I16" s="78" t="str">
        <f t="shared" si="8"/>
        <v>-</v>
      </c>
      <c r="J16" s="78" t="str">
        <f t="shared" si="8"/>
        <v>-</v>
      </c>
      <c r="K16" s="78" t="str">
        <f t="shared" si="8"/>
        <v>-</v>
      </c>
      <c r="L16" s="78" t="str">
        <f t="shared" si="8"/>
        <v>-</v>
      </c>
      <c r="M16" s="78" t="str">
        <f t="shared" si="8"/>
        <v>-</v>
      </c>
      <c r="N16" s="78" t="str">
        <f t="shared" si="8"/>
        <v>-</v>
      </c>
      <c r="O16" s="78" t="str">
        <f t="shared" si="8"/>
        <v>-</v>
      </c>
      <c r="P16" s="78" t="str">
        <f t="shared" si="8"/>
        <v>-</v>
      </c>
      <c r="Q16" s="78" t="str">
        <f t="shared" si="8"/>
        <v>-</v>
      </c>
      <c r="R16" s="78" t="str">
        <f t="shared" si="8"/>
        <v>-</v>
      </c>
      <c r="S16" s="78" t="str">
        <f t="shared" si="8"/>
        <v>-</v>
      </c>
      <c r="T16" s="78" t="str">
        <f t="shared" si="8"/>
        <v>-</v>
      </c>
      <c r="U16" s="78" t="str">
        <f t="shared" si="9"/>
        <v>-</v>
      </c>
      <c r="V16" s="78" t="str">
        <f t="shared" si="9"/>
        <v>-</v>
      </c>
      <c r="W16" s="78" t="str">
        <f t="shared" si="9"/>
        <v>-</v>
      </c>
      <c r="X16" s="78" t="str">
        <f t="shared" si="9"/>
        <v>-</v>
      </c>
      <c r="Y16" s="78" t="str">
        <f t="shared" si="9"/>
        <v>-</v>
      </c>
      <c r="Z16" s="78" t="str">
        <f t="shared" si="9"/>
        <v>-</v>
      </c>
      <c r="AA16" s="78" t="str">
        <f t="shared" si="9"/>
        <v>-</v>
      </c>
      <c r="AB16" s="78" t="str">
        <f t="shared" si="9"/>
        <v>-</v>
      </c>
      <c r="AC16" s="78" t="str">
        <f t="shared" si="9"/>
        <v>-</v>
      </c>
      <c r="AD16" s="78" t="str">
        <f t="shared" si="9"/>
        <v>-</v>
      </c>
      <c r="AE16" s="78" t="str">
        <f t="shared" si="9"/>
        <v>-</v>
      </c>
      <c r="AF16" s="78" t="str">
        <f t="shared" si="9"/>
        <v>-</v>
      </c>
      <c r="AG16" s="78" t="str">
        <f t="shared" si="9"/>
        <v>-</v>
      </c>
      <c r="AH16" s="78" t="str">
        <f t="shared" si="9"/>
        <v>-</v>
      </c>
      <c r="AI16" s="78" t="str">
        <f t="shared" si="9"/>
        <v>-</v>
      </c>
      <c r="AJ16" s="78" t="str">
        <f t="shared" si="9"/>
        <v>-</v>
      </c>
      <c r="AK16" s="78" t="str">
        <f t="shared" si="9"/>
        <v>-</v>
      </c>
      <c r="AL16" s="78" t="str">
        <f t="shared" si="9"/>
        <v>-</v>
      </c>
      <c r="AM16" s="78" t="str">
        <f t="shared" si="9"/>
        <v>-</v>
      </c>
      <c r="AN16" s="78" t="str">
        <f t="shared" si="9"/>
        <v>-</v>
      </c>
      <c r="AO16" s="78" t="str">
        <f t="shared" si="9"/>
        <v>-</v>
      </c>
      <c r="AP16" s="78" t="str">
        <f t="shared" si="9"/>
        <v>-</v>
      </c>
      <c r="AQ16" s="78" t="str">
        <f t="shared" si="9"/>
        <v>-</v>
      </c>
      <c r="AR16" s="78" t="str">
        <f t="shared" si="9"/>
        <v>-</v>
      </c>
      <c r="AS16" s="78" t="str">
        <f t="shared" si="9"/>
        <v>-</v>
      </c>
      <c r="AT16" s="78" t="str">
        <f t="shared" si="9"/>
        <v>-</v>
      </c>
      <c r="AU16" s="78" t="str">
        <f t="shared" si="9"/>
        <v>-</v>
      </c>
      <c r="AV16" s="78" t="str">
        <f t="shared" si="9"/>
        <v>-</v>
      </c>
      <c r="AW16" s="78" t="str">
        <f t="shared" si="9"/>
        <v>-</v>
      </c>
      <c r="AX16" s="78" t="str">
        <f t="shared" si="9"/>
        <v>-</v>
      </c>
      <c r="AY16" s="78" t="str">
        <f t="shared" si="9"/>
        <v>-</v>
      </c>
      <c r="AZ16" s="78" t="str">
        <f t="shared" si="9"/>
        <v>-</v>
      </c>
      <c r="BA16" s="78" t="str">
        <f t="shared" si="9"/>
        <v>-</v>
      </c>
      <c r="BB16" s="78" t="str">
        <f t="shared" si="9"/>
        <v>-</v>
      </c>
      <c r="BC16" s="78" t="str">
        <f t="shared" si="9"/>
        <v>-</v>
      </c>
      <c r="BD16" s="78" t="str">
        <f t="shared" si="9"/>
        <v>-</v>
      </c>
      <c r="BE16" s="78" t="str">
        <f t="shared" si="9"/>
        <v>-</v>
      </c>
      <c r="BF16" s="78" t="str">
        <f t="shared" si="9"/>
        <v>-</v>
      </c>
      <c r="BG16" s="78" t="str">
        <f t="shared" si="9"/>
        <v>-</v>
      </c>
      <c r="BH16" s="78" t="str">
        <f t="shared" si="9"/>
        <v>-</v>
      </c>
      <c r="BI16" s="78" t="str">
        <f t="shared" si="9"/>
        <v>-</v>
      </c>
      <c r="BJ16" s="78" t="str">
        <f t="shared" si="3"/>
        <v>-</v>
      </c>
      <c r="BK16" s="78" t="str">
        <f t="shared" si="3"/>
        <v>-</v>
      </c>
      <c r="BL16" s="78" t="str">
        <f t="shared" si="3"/>
        <v>-</v>
      </c>
      <c r="BM16" s="78" t="str">
        <f t="shared" si="3"/>
        <v>-</v>
      </c>
      <c r="BN16" s="78" t="str">
        <f t="shared" si="3"/>
        <v>-</v>
      </c>
      <c r="BO16" s="78" t="str">
        <f t="shared" si="3"/>
        <v>-</v>
      </c>
      <c r="BP16" s="78" t="str">
        <f t="shared" si="3"/>
        <v>-</v>
      </c>
      <c r="BQ16" s="78" t="str">
        <f t="shared" si="3"/>
        <v>-</v>
      </c>
      <c r="BR16" s="78" t="str">
        <f t="shared" si="4"/>
        <v>-</v>
      </c>
      <c r="BS16" s="78" t="str">
        <f t="shared" si="3"/>
        <v>-</v>
      </c>
      <c r="BT16" s="78" t="str">
        <f t="shared" si="5"/>
        <v>-</v>
      </c>
      <c r="BU16" s="78" t="str">
        <f t="shared" si="5"/>
        <v>-</v>
      </c>
      <c r="BV16" s="78" t="str">
        <f t="shared" si="5"/>
        <v>-</v>
      </c>
      <c r="BW16" s="78" t="str">
        <f t="shared" si="5"/>
        <v>-</v>
      </c>
      <c r="BX16" s="78" t="str">
        <f t="shared" si="5"/>
        <v>-</v>
      </c>
    </row>
    <row r="17" spans="2:76" ht="18" customHeight="1">
      <c r="B17" s="301" t="s">
        <v>3652</v>
      </c>
      <c r="C17" s="301">
        <v>11</v>
      </c>
      <c r="D17" s="76"/>
      <c r="E17" s="78" t="str">
        <f t="shared" si="8"/>
        <v>-</v>
      </c>
      <c r="F17" s="78" t="str">
        <f t="shared" si="8"/>
        <v>-</v>
      </c>
      <c r="G17" s="78" t="str">
        <f t="shared" si="8"/>
        <v>-</v>
      </c>
      <c r="H17" s="78" t="str">
        <f t="shared" si="8"/>
        <v>-</v>
      </c>
      <c r="I17" s="78" t="str">
        <f t="shared" si="8"/>
        <v>-</v>
      </c>
      <c r="J17" s="78" t="str">
        <f t="shared" si="8"/>
        <v>-</v>
      </c>
      <c r="K17" s="78" t="str">
        <f t="shared" si="8"/>
        <v>-</v>
      </c>
      <c r="L17" s="78" t="str">
        <f t="shared" si="8"/>
        <v>-</v>
      </c>
      <c r="M17" s="78" t="str">
        <f t="shared" si="8"/>
        <v>-</v>
      </c>
      <c r="N17" s="78" t="str">
        <f t="shared" si="8"/>
        <v>-</v>
      </c>
      <c r="O17" s="78" t="str">
        <f t="shared" si="8"/>
        <v>-</v>
      </c>
      <c r="P17" s="78" t="str">
        <f t="shared" si="8"/>
        <v>-</v>
      </c>
      <c r="Q17" s="78" t="str">
        <f t="shared" si="8"/>
        <v>-</v>
      </c>
      <c r="R17" s="78" t="str">
        <f t="shared" si="8"/>
        <v>-</v>
      </c>
      <c r="S17" s="78" t="str">
        <f t="shared" si="8"/>
        <v>-</v>
      </c>
      <c r="T17" s="78" t="str">
        <f t="shared" si="8"/>
        <v>-</v>
      </c>
      <c r="U17" s="78" t="str">
        <f t="shared" si="9"/>
        <v>-</v>
      </c>
      <c r="V17" s="78" t="str">
        <f t="shared" si="9"/>
        <v>-</v>
      </c>
      <c r="W17" s="78" t="str">
        <f t="shared" si="9"/>
        <v>-</v>
      </c>
      <c r="X17" s="78" t="str">
        <f t="shared" si="9"/>
        <v>-</v>
      </c>
      <c r="Y17" s="78" t="str">
        <f t="shared" si="9"/>
        <v>-</v>
      </c>
      <c r="Z17" s="78" t="str">
        <f t="shared" si="9"/>
        <v>-</v>
      </c>
      <c r="AA17" s="78" t="str">
        <f t="shared" si="9"/>
        <v>-</v>
      </c>
      <c r="AB17" s="78" t="str">
        <f t="shared" si="9"/>
        <v>-</v>
      </c>
      <c r="AC17" s="78" t="str">
        <f t="shared" si="9"/>
        <v>-</v>
      </c>
      <c r="AD17" s="78" t="str">
        <f t="shared" si="9"/>
        <v>-</v>
      </c>
      <c r="AE17" s="78" t="str">
        <f t="shared" si="9"/>
        <v>-</v>
      </c>
      <c r="AF17" s="78" t="str">
        <f t="shared" si="9"/>
        <v>-</v>
      </c>
      <c r="AG17" s="78" t="str">
        <f t="shared" si="9"/>
        <v>-</v>
      </c>
      <c r="AH17" s="78" t="str">
        <f t="shared" si="9"/>
        <v>-</v>
      </c>
      <c r="AI17" s="78" t="str">
        <f t="shared" si="9"/>
        <v>-</v>
      </c>
      <c r="AJ17" s="78" t="str">
        <f t="shared" si="9"/>
        <v>-</v>
      </c>
      <c r="AK17" s="78" t="str">
        <f t="shared" si="9"/>
        <v>-</v>
      </c>
      <c r="AL17" s="78" t="str">
        <f t="shared" si="9"/>
        <v>-</v>
      </c>
      <c r="AM17" s="78" t="str">
        <f t="shared" si="9"/>
        <v>-</v>
      </c>
      <c r="AN17" s="78" t="str">
        <f t="shared" si="9"/>
        <v>-</v>
      </c>
      <c r="AO17" s="78" t="str">
        <f t="shared" si="9"/>
        <v>-</v>
      </c>
      <c r="AP17" s="78" t="str">
        <f t="shared" si="9"/>
        <v>-</v>
      </c>
      <c r="AQ17" s="78" t="str">
        <f t="shared" si="9"/>
        <v>-</v>
      </c>
      <c r="AR17" s="78" t="str">
        <f t="shared" si="9"/>
        <v>-</v>
      </c>
      <c r="AS17" s="78" t="str">
        <f t="shared" si="9"/>
        <v>-</v>
      </c>
      <c r="AT17" s="78" t="str">
        <f t="shared" si="9"/>
        <v>-</v>
      </c>
      <c r="AU17" s="78" t="str">
        <f t="shared" si="9"/>
        <v>-</v>
      </c>
      <c r="AV17" s="78" t="str">
        <f t="shared" si="9"/>
        <v>-</v>
      </c>
      <c r="AW17" s="78" t="str">
        <f t="shared" si="9"/>
        <v>-</v>
      </c>
      <c r="AX17" s="78" t="str">
        <f t="shared" si="9"/>
        <v>-</v>
      </c>
      <c r="AY17" s="78" t="str">
        <f t="shared" si="9"/>
        <v>-</v>
      </c>
      <c r="AZ17" s="78" t="str">
        <f t="shared" si="9"/>
        <v>-</v>
      </c>
      <c r="BA17" s="78" t="str">
        <f t="shared" si="9"/>
        <v>-</v>
      </c>
      <c r="BB17" s="78" t="str">
        <f t="shared" si="9"/>
        <v>-</v>
      </c>
      <c r="BC17" s="78" t="str">
        <f t="shared" si="9"/>
        <v>-</v>
      </c>
      <c r="BD17" s="78" t="str">
        <f t="shared" si="9"/>
        <v>-</v>
      </c>
      <c r="BE17" s="78" t="str">
        <f t="shared" si="9"/>
        <v>-</v>
      </c>
      <c r="BF17" s="78" t="str">
        <f t="shared" si="9"/>
        <v>-</v>
      </c>
      <c r="BG17" s="78" t="str">
        <f t="shared" si="9"/>
        <v>-</v>
      </c>
      <c r="BH17" s="78" t="str">
        <f t="shared" si="9"/>
        <v>-</v>
      </c>
      <c r="BI17" s="78" t="str">
        <f t="shared" si="9"/>
        <v>-</v>
      </c>
      <c r="BJ17" s="78" t="str">
        <f t="shared" si="3"/>
        <v>-</v>
      </c>
      <c r="BK17" s="78" t="str">
        <f t="shared" si="3"/>
        <v>-</v>
      </c>
      <c r="BL17" s="78" t="str">
        <f t="shared" si="3"/>
        <v>-</v>
      </c>
      <c r="BM17" s="78" t="str">
        <f t="shared" si="3"/>
        <v>-</v>
      </c>
      <c r="BN17" s="78" t="str">
        <f t="shared" si="3"/>
        <v>-</v>
      </c>
      <c r="BO17" s="78" t="str">
        <f t="shared" si="3"/>
        <v>-</v>
      </c>
      <c r="BP17" s="78" t="str">
        <f t="shared" si="3"/>
        <v>-</v>
      </c>
      <c r="BQ17" s="78" t="str">
        <f t="shared" si="3"/>
        <v>-</v>
      </c>
      <c r="BR17" s="78" t="str">
        <f t="shared" si="4"/>
        <v>-</v>
      </c>
      <c r="BS17" s="78" t="str">
        <f t="shared" si="3"/>
        <v>-</v>
      </c>
      <c r="BT17" s="78" t="str">
        <f t="shared" si="5"/>
        <v>-</v>
      </c>
      <c r="BU17" s="78" t="str">
        <f t="shared" si="5"/>
        <v>-</v>
      </c>
      <c r="BV17" s="78" t="str">
        <f t="shared" si="5"/>
        <v>-</v>
      </c>
      <c r="BW17" s="78" t="str">
        <f t="shared" si="5"/>
        <v>-</v>
      </c>
      <c r="BX17" s="78" t="str">
        <f t="shared" si="5"/>
        <v>-</v>
      </c>
    </row>
    <row r="18" spans="2:76" ht="18" customHeight="1">
      <c r="B18" s="301" t="s">
        <v>3651</v>
      </c>
      <c r="C18" s="301">
        <v>12</v>
      </c>
      <c r="D18" s="76"/>
      <c r="E18" s="78" t="str">
        <f t="shared" si="8"/>
        <v>-</v>
      </c>
      <c r="F18" s="78" t="str">
        <f t="shared" si="8"/>
        <v>-</v>
      </c>
      <c r="G18" s="78" t="str">
        <f t="shared" si="8"/>
        <v>-</v>
      </c>
      <c r="H18" s="78" t="str">
        <f t="shared" si="8"/>
        <v>-</v>
      </c>
      <c r="I18" s="78" t="str">
        <f t="shared" si="8"/>
        <v>-</v>
      </c>
      <c r="J18" s="78" t="str">
        <f t="shared" si="8"/>
        <v>-</v>
      </c>
      <c r="K18" s="78" t="str">
        <f t="shared" si="8"/>
        <v>-</v>
      </c>
      <c r="L18" s="78" t="str">
        <f t="shared" si="8"/>
        <v>-</v>
      </c>
      <c r="M18" s="78" t="str">
        <f t="shared" si="8"/>
        <v>-</v>
      </c>
      <c r="N18" s="78" t="str">
        <f t="shared" si="8"/>
        <v>-</v>
      </c>
      <c r="O18" s="78" t="str">
        <f t="shared" si="8"/>
        <v>-</v>
      </c>
      <c r="P18" s="78" t="str">
        <f t="shared" si="8"/>
        <v>-</v>
      </c>
      <c r="Q18" s="78" t="str">
        <f t="shared" si="8"/>
        <v>-</v>
      </c>
      <c r="R18" s="78" t="str">
        <f t="shared" si="8"/>
        <v>-</v>
      </c>
      <c r="S18" s="78" t="str">
        <f t="shared" si="8"/>
        <v>-</v>
      </c>
      <c r="T18" s="78" t="str">
        <f t="shared" si="8"/>
        <v>-</v>
      </c>
      <c r="U18" s="78" t="str">
        <f t="shared" si="9"/>
        <v>-</v>
      </c>
      <c r="V18" s="78" t="str">
        <f t="shared" si="9"/>
        <v>-</v>
      </c>
      <c r="W18" s="78" t="str">
        <f t="shared" si="9"/>
        <v>-</v>
      </c>
      <c r="X18" s="78" t="str">
        <f t="shared" si="9"/>
        <v>-</v>
      </c>
      <c r="Y18" s="78" t="str">
        <f t="shared" si="9"/>
        <v>-</v>
      </c>
      <c r="Z18" s="78" t="str">
        <f t="shared" si="9"/>
        <v>-</v>
      </c>
      <c r="AA18" s="78" t="str">
        <f t="shared" si="9"/>
        <v>-</v>
      </c>
      <c r="AB18" s="78" t="str">
        <f t="shared" si="9"/>
        <v>-</v>
      </c>
      <c r="AC18" s="78" t="str">
        <f t="shared" si="9"/>
        <v>-</v>
      </c>
      <c r="AD18" s="78" t="str">
        <f t="shared" si="9"/>
        <v>-</v>
      </c>
      <c r="AE18" s="78" t="str">
        <f t="shared" si="9"/>
        <v>-</v>
      </c>
      <c r="AF18" s="78" t="str">
        <f t="shared" ref="AF18:BI18" si="11">IF(AND(AF$6-$C18&lt;$S$2,AF$6-$C18&gt;=0),ROUND($D18/$S$2*0.9,0),"-")</f>
        <v>-</v>
      </c>
      <c r="AG18" s="78" t="str">
        <f t="shared" si="11"/>
        <v>-</v>
      </c>
      <c r="AH18" s="78" t="str">
        <f t="shared" si="11"/>
        <v>-</v>
      </c>
      <c r="AI18" s="78" t="str">
        <f t="shared" si="11"/>
        <v>-</v>
      </c>
      <c r="AJ18" s="78" t="str">
        <f t="shared" si="11"/>
        <v>-</v>
      </c>
      <c r="AK18" s="78" t="str">
        <f t="shared" si="11"/>
        <v>-</v>
      </c>
      <c r="AL18" s="78" t="str">
        <f t="shared" si="11"/>
        <v>-</v>
      </c>
      <c r="AM18" s="78" t="str">
        <f t="shared" si="11"/>
        <v>-</v>
      </c>
      <c r="AN18" s="78" t="str">
        <f t="shared" si="11"/>
        <v>-</v>
      </c>
      <c r="AO18" s="78" t="str">
        <f t="shared" si="11"/>
        <v>-</v>
      </c>
      <c r="AP18" s="78" t="str">
        <f t="shared" si="11"/>
        <v>-</v>
      </c>
      <c r="AQ18" s="78" t="str">
        <f t="shared" si="11"/>
        <v>-</v>
      </c>
      <c r="AR18" s="78" t="str">
        <f t="shared" si="11"/>
        <v>-</v>
      </c>
      <c r="AS18" s="78" t="str">
        <f t="shared" si="11"/>
        <v>-</v>
      </c>
      <c r="AT18" s="78" t="str">
        <f t="shared" si="11"/>
        <v>-</v>
      </c>
      <c r="AU18" s="78" t="str">
        <f t="shared" si="11"/>
        <v>-</v>
      </c>
      <c r="AV18" s="78" t="str">
        <f t="shared" si="11"/>
        <v>-</v>
      </c>
      <c r="AW18" s="78" t="str">
        <f t="shared" si="11"/>
        <v>-</v>
      </c>
      <c r="AX18" s="78" t="str">
        <f t="shared" si="11"/>
        <v>-</v>
      </c>
      <c r="AY18" s="78" t="str">
        <f t="shared" si="11"/>
        <v>-</v>
      </c>
      <c r="AZ18" s="78" t="str">
        <f t="shared" si="11"/>
        <v>-</v>
      </c>
      <c r="BA18" s="78" t="str">
        <f t="shared" si="11"/>
        <v>-</v>
      </c>
      <c r="BB18" s="78" t="str">
        <f t="shared" si="11"/>
        <v>-</v>
      </c>
      <c r="BC18" s="78" t="str">
        <f t="shared" si="11"/>
        <v>-</v>
      </c>
      <c r="BD18" s="78" t="str">
        <f t="shared" si="11"/>
        <v>-</v>
      </c>
      <c r="BE18" s="78" t="str">
        <f t="shared" si="11"/>
        <v>-</v>
      </c>
      <c r="BF18" s="78" t="str">
        <f t="shared" si="11"/>
        <v>-</v>
      </c>
      <c r="BG18" s="78" t="str">
        <f t="shared" si="11"/>
        <v>-</v>
      </c>
      <c r="BH18" s="78" t="str">
        <f t="shared" si="11"/>
        <v>-</v>
      </c>
      <c r="BI18" s="78" t="str">
        <f t="shared" si="11"/>
        <v>-</v>
      </c>
      <c r="BJ18" s="78" t="str">
        <f t="shared" si="3"/>
        <v>-</v>
      </c>
      <c r="BK18" s="78" t="str">
        <f t="shared" si="3"/>
        <v>-</v>
      </c>
      <c r="BL18" s="78" t="str">
        <f t="shared" si="3"/>
        <v>-</v>
      </c>
      <c r="BM18" s="78" t="str">
        <f t="shared" si="3"/>
        <v>-</v>
      </c>
      <c r="BN18" s="78" t="str">
        <f t="shared" si="3"/>
        <v>-</v>
      </c>
      <c r="BO18" s="78" t="str">
        <f t="shared" si="3"/>
        <v>-</v>
      </c>
      <c r="BP18" s="78" t="str">
        <f t="shared" si="3"/>
        <v>-</v>
      </c>
      <c r="BQ18" s="78" t="str">
        <f t="shared" si="3"/>
        <v>-</v>
      </c>
      <c r="BR18" s="78" t="str">
        <f t="shared" si="4"/>
        <v>-</v>
      </c>
      <c r="BS18" s="78" t="str">
        <f t="shared" si="3"/>
        <v>-</v>
      </c>
      <c r="BT18" s="78" t="str">
        <f t="shared" si="5"/>
        <v>-</v>
      </c>
      <c r="BU18" s="78" t="str">
        <f t="shared" si="5"/>
        <v>-</v>
      </c>
      <c r="BV18" s="78" t="str">
        <f t="shared" si="5"/>
        <v>-</v>
      </c>
      <c r="BW18" s="78" t="str">
        <f t="shared" si="5"/>
        <v>-</v>
      </c>
      <c r="BX18" s="78" t="str">
        <f t="shared" si="5"/>
        <v>-</v>
      </c>
    </row>
    <row r="19" spans="2:76" ht="18" customHeight="1">
      <c r="B19" s="301" t="s">
        <v>3650</v>
      </c>
      <c r="C19" s="301">
        <v>13</v>
      </c>
      <c r="D19" s="76"/>
      <c r="E19" s="78" t="str">
        <f t="shared" si="8"/>
        <v>-</v>
      </c>
      <c r="F19" s="78" t="str">
        <f t="shared" si="8"/>
        <v>-</v>
      </c>
      <c r="G19" s="78" t="str">
        <f t="shared" si="8"/>
        <v>-</v>
      </c>
      <c r="H19" s="78" t="str">
        <f t="shared" si="8"/>
        <v>-</v>
      </c>
      <c r="I19" s="78" t="str">
        <f t="shared" si="8"/>
        <v>-</v>
      </c>
      <c r="J19" s="78" t="str">
        <f t="shared" si="8"/>
        <v>-</v>
      </c>
      <c r="K19" s="78" t="str">
        <f t="shared" si="8"/>
        <v>-</v>
      </c>
      <c r="L19" s="78" t="str">
        <f t="shared" si="8"/>
        <v>-</v>
      </c>
      <c r="M19" s="78" t="str">
        <f t="shared" si="8"/>
        <v>-</v>
      </c>
      <c r="N19" s="78" t="str">
        <f t="shared" si="8"/>
        <v>-</v>
      </c>
      <c r="O19" s="78" t="str">
        <f t="shared" si="8"/>
        <v>-</v>
      </c>
      <c r="P19" s="78" t="str">
        <f t="shared" si="8"/>
        <v>-</v>
      </c>
      <c r="Q19" s="78" t="str">
        <f t="shared" si="8"/>
        <v>-</v>
      </c>
      <c r="R19" s="78" t="str">
        <f t="shared" si="8"/>
        <v>-</v>
      </c>
      <c r="S19" s="78" t="str">
        <f t="shared" si="8"/>
        <v>-</v>
      </c>
      <c r="T19" s="78" t="str">
        <f t="shared" si="8"/>
        <v>-</v>
      </c>
      <c r="U19" s="78" t="str">
        <f t="shared" ref="U19:BI25" si="12">IF(AND(U$6-$C19&lt;$S$2,U$6-$C19&gt;=0),ROUND($D19/$S$2*0.9,0),"-")</f>
        <v>-</v>
      </c>
      <c r="V19" s="78" t="str">
        <f t="shared" si="12"/>
        <v>-</v>
      </c>
      <c r="W19" s="78" t="str">
        <f t="shared" si="12"/>
        <v>-</v>
      </c>
      <c r="X19" s="78" t="str">
        <f t="shared" si="12"/>
        <v>-</v>
      </c>
      <c r="Y19" s="78" t="str">
        <f t="shared" si="12"/>
        <v>-</v>
      </c>
      <c r="Z19" s="78" t="str">
        <f t="shared" si="12"/>
        <v>-</v>
      </c>
      <c r="AA19" s="78" t="str">
        <f t="shared" si="12"/>
        <v>-</v>
      </c>
      <c r="AB19" s="78" t="str">
        <f t="shared" si="12"/>
        <v>-</v>
      </c>
      <c r="AC19" s="78" t="str">
        <f t="shared" si="12"/>
        <v>-</v>
      </c>
      <c r="AD19" s="78" t="str">
        <f t="shared" si="12"/>
        <v>-</v>
      </c>
      <c r="AE19" s="78" t="str">
        <f t="shared" si="12"/>
        <v>-</v>
      </c>
      <c r="AF19" s="78" t="str">
        <f t="shared" si="12"/>
        <v>-</v>
      </c>
      <c r="AG19" s="78" t="str">
        <f t="shared" si="12"/>
        <v>-</v>
      </c>
      <c r="AH19" s="78" t="str">
        <f t="shared" si="12"/>
        <v>-</v>
      </c>
      <c r="AI19" s="78" t="str">
        <f t="shared" si="12"/>
        <v>-</v>
      </c>
      <c r="AJ19" s="78" t="str">
        <f t="shared" si="12"/>
        <v>-</v>
      </c>
      <c r="AK19" s="78" t="str">
        <f t="shared" si="12"/>
        <v>-</v>
      </c>
      <c r="AL19" s="78" t="str">
        <f t="shared" si="12"/>
        <v>-</v>
      </c>
      <c r="AM19" s="78" t="str">
        <f t="shared" si="12"/>
        <v>-</v>
      </c>
      <c r="AN19" s="78" t="str">
        <f t="shared" si="12"/>
        <v>-</v>
      </c>
      <c r="AO19" s="78" t="str">
        <f t="shared" si="12"/>
        <v>-</v>
      </c>
      <c r="AP19" s="78" t="str">
        <f t="shared" si="12"/>
        <v>-</v>
      </c>
      <c r="AQ19" s="78" t="str">
        <f t="shared" si="12"/>
        <v>-</v>
      </c>
      <c r="AR19" s="78" t="str">
        <f t="shared" si="12"/>
        <v>-</v>
      </c>
      <c r="AS19" s="78" t="str">
        <f t="shared" si="12"/>
        <v>-</v>
      </c>
      <c r="AT19" s="78" t="str">
        <f t="shared" si="12"/>
        <v>-</v>
      </c>
      <c r="AU19" s="78" t="str">
        <f t="shared" si="12"/>
        <v>-</v>
      </c>
      <c r="AV19" s="78" t="str">
        <f t="shared" si="12"/>
        <v>-</v>
      </c>
      <c r="AW19" s="78" t="str">
        <f t="shared" si="12"/>
        <v>-</v>
      </c>
      <c r="AX19" s="78" t="str">
        <f t="shared" si="12"/>
        <v>-</v>
      </c>
      <c r="AY19" s="78" t="str">
        <f t="shared" si="12"/>
        <v>-</v>
      </c>
      <c r="AZ19" s="78" t="str">
        <f t="shared" si="12"/>
        <v>-</v>
      </c>
      <c r="BA19" s="78" t="str">
        <f t="shared" si="12"/>
        <v>-</v>
      </c>
      <c r="BB19" s="78" t="str">
        <f t="shared" si="12"/>
        <v>-</v>
      </c>
      <c r="BC19" s="78" t="str">
        <f t="shared" si="12"/>
        <v>-</v>
      </c>
      <c r="BD19" s="78" t="str">
        <f t="shared" si="12"/>
        <v>-</v>
      </c>
      <c r="BE19" s="78" t="str">
        <f t="shared" si="12"/>
        <v>-</v>
      </c>
      <c r="BF19" s="78" t="str">
        <f t="shared" si="12"/>
        <v>-</v>
      </c>
      <c r="BG19" s="78" t="str">
        <f t="shared" si="12"/>
        <v>-</v>
      </c>
      <c r="BH19" s="78" t="str">
        <f t="shared" si="12"/>
        <v>-</v>
      </c>
      <c r="BI19" s="78" t="str">
        <f t="shared" si="12"/>
        <v>-</v>
      </c>
      <c r="BJ19" s="78" t="str">
        <f t="shared" si="3"/>
        <v>-</v>
      </c>
      <c r="BK19" s="78" t="str">
        <f t="shared" si="3"/>
        <v>-</v>
      </c>
      <c r="BL19" s="78" t="str">
        <f t="shared" si="3"/>
        <v>-</v>
      </c>
      <c r="BM19" s="78" t="str">
        <f t="shared" si="3"/>
        <v>-</v>
      </c>
      <c r="BN19" s="78" t="str">
        <f t="shared" si="3"/>
        <v>-</v>
      </c>
      <c r="BO19" s="78" t="str">
        <f t="shared" si="3"/>
        <v>-</v>
      </c>
      <c r="BP19" s="78" t="str">
        <f t="shared" si="3"/>
        <v>-</v>
      </c>
      <c r="BQ19" s="78" t="str">
        <f t="shared" si="3"/>
        <v>-</v>
      </c>
      <c r="BR19" s="78" t="str">
        <f t="shared" si="4"/>
        <v>-</v>
      </c>
      <c r="BS19" s="78" t="str">
        <f t="shared" si="3"/>
        <v>-</v>
      </c>
      <c r="BT19" s="78" t="str">
        <f t="shared" si="5"/>
        <v>-</v>
      </c>
      <c r="BU19" s="78" t="str">
        <f t="shared" si="5"/>
        <v>-</v>
      </c>
      <c r="BV19" s="78" t="str">
        <f t="shared" si="5"/>
        <v>-</v>
      </c>
      <c r="BW19" s="78" t="str">
        <f t="shared" si="5"/>
        <v>-</v>
      </c>
      <c r="BX19" s="78" t="str">
        <f t="shared" si="5"/>
        <v>-</v>
      </c>
    </row>
    <row r="20" spans="2:76" ht="18" customHeight="1">
      <c r="B20" s="301" t="s">
        <v>3649</v>
      </c>
      <c r="C20" s="301">
        <v>14</v>
      </c>
      <c r="D20" s="76"/>
      <c r="E20" s="78" t="str">
        <f t="shared" si="8"/>
        <v>-</v>
      </c>
      <c r="F20" s="78" t="str">
        <f t="shared" si="8"/>
        <v>-</v>
      </c>
      <c r="G20" s="78" t="str">
        <f t="shared" si="8"/>
        <v>-</v>
      </c>
      <c r="H20" s="78" t="str">
        <f t="shared" si="8"/>
        <v>-</v>
      </c>
      <c r="I20" s="78" t="str">
        <f t="shared" si="8"/>
        <v>-</v>
      </c>
      <c r="J20" s="78" t="str">
        <f t="shared" si="8"/>
        <v>-</v>
      </c>
      <c r="K20" s="78" t="str">
        <f t="shared" si="8"/>
        <v>-</v>
      </c>
      <c r="L20" s="78" t="str">
        <f t="shared" si="8"/>
        <v>-</v>
      </c>
      <c r="M20" s="78" t="str">
        <f t="shared" si="8"/>
        <v>-</v>
      </c>
      <c r="N20" s="78" t="str">
        <f t="shared" si="8"/>
        <v>-</v>
      </c>
      <c r="O20" s="78" t="str">
        <f t="shared" si="8"/>
        <v>-</v>
      </c>
      <c r="P20" s="78" t="str">
        <f t="shared" si="8"/>
        <v>-</v>
      </c>
      <c r="Q20" s="78" t="str">
        <f t="shared" si="8"/>
        <v>-</v>
      </c>
      <c r="R20" s="78" t="str">
        <f t="shared" si="8"/>
        <v>-</v>
      </c>
      <c r="S20" s="78" t="str">
        <f t="shared" si="8"/>
        <v>-</v>
      </c>
      <c r="T20" s="78" t="str">
        <f t="shared" si="8"/>
        <v>-</v>
      </c>
      <c r="U20" s="78" t="str">
        <f t="shared" si="12"/>
        <v>-</v>
      </c>
      <c r="V20" s="78" t="str">
        <f t="shared" si="12"/>
        <v>-</v>
      </c>
      <c r="W20" s="78" t="str">
        <f t="shared" si="12"/>
        <v>-</v>
      </c>
      <c r="X20" s="78" t="str">
        <f t="shared" si="12"/>
        <v>-</v>
      </c>
      <c r="Y20" s="78" t="str">
        <f t="shared" si="12"/>
        <v>-</v>
      </c>
      <c r="Z20" s="78" t="str">
        <f t="shared" si="12"/>
        <v>-</v>
      </c>
      <c r="AA20" s="78" t="str">
        <f t="shared" si="12"/>
        <v>-</v>
      </c>
      <c r="AB20" s="78" t="str">
        <f t="shared" si="12"/>
        <v>-</v>
      </c>
      <c r="AC20" s="78" t="str">
        <f t="shared" si="12"/>
        <v>-</v>
      </c>
      <c r="AD20" s="78" t="str">
        <f t="shared" si="12"/>
        <v>-</v>
      </c>
      <c r="AE20" s="78" t="str">
        <f t="shared" si="12"/>
        <v>-</v>
      </c>
      <c r="AF20" s="78" t="str">
        <f t="shared" si="12"/>
        <v>-</v>
      </c>
      <c r="AG20" s="78" t="str">
        <f t="shared" si="12"/>
        <v>-</v>
      </c>
      <c r="AH20" s="78" t="str">
        <f t="shared" si="12"/>
        <v>-</v>
      </c>
      <c r="AI20" s="78" t="str">
        <f t="shared" si="12"/>
        <v>-</v>
      </c>
      <c r="AJ20" s="78" t="str">
        <f t="shared" si="12"/>
        <v>-</v>
      </c>
      <c r="AK20" s="78" t="str">
        <f t="shared" si="12"/>
        <v>-</v>
      </c>
      <c r="AL20" s="78" t="str">
        <f t="shared" si="12"/>
        <v>-</v>
      </c>
      <c r="AM20" s="78" t="str">
        <f t="shared" si="12"/>
        <v>-</v>
      </c>
      <c r="AN20" s="78" t="str">
        <f t="shared" si="12"/>
        <v>-</v>
      </c>
      <c r="AO20" s="78" t="str">
        <f t="shared" si="12"/>
        <v>-</v>
      </c>
      <c r="AP20" s="78" t="str">
        <f t="shared" si="12"/>
        <v>-</v>
      </c>
      <c r="AQ20" s="78" t="str">
        <f t="shared" si="12"/>
        <v>-</v>
      </c>
      <c r="AR20" s="78" t="str">
        <f t="shared" si="12"/>
        <v>-</v>
      </c>
      <c r="AS20" s="78" t="str">
        <f t="shared" si="12"/>
        <v>-</v>
      </c>
      <c r="AT20" s="78" t="str">
        <f t="shared" si="12"/>
        <v>-</v>
      </c>
      <c r="AU20" s="78" t="str">
        <f t="shared" si="12"/>
        <v>-</v>
      </c>
      <c r="AV20" s="78" t="str">
        <f t="shared" si="12"/>
        <v>-</v>
      </c>
      <c r="AW20" s="78" t="str">
        <f t="shared" si="12"/>
        <v>-</v>
      </c>
      <c r="AX20" s="78" t="str">
        <f t="shared" si="12"/>
        <v>-</v>
      </c>
      <c r="AY20" s="78" t="str">
        <f t="shared" si="12"/>
        <v>-</v>
      </c>
      <c r="AZ20" s="78" t="str">
        <f t="shared" si="12"/>
        <v>-</v>
      </c>
      <c r="BA20" s="78" t="str">
        <f t="shared" si="12"/>
        <v>-</v>
      </c>
      <c r="BB20" s="78" t="str">
        <f t="shared" si="12"/>
        <v>-</v>
      </c>
      <c r="BC20" s="78" t="str">
        <f t="shared" si="12"/>
        <v>-</v>
      </c>
      <c r="BD20" s="78" t="str">
        <f t="shared" si="12"/>
        <v>-</v>
      </c>
      <c r="BE20" s="78" t="str">
        <f t="shared" si="12"/>
        <v>-</v>
      </c>
      <c r="BF20" s="78" t="str">
        <f t="shared" si="12"/>
        <v>-</v>
      </c>
      <c r="BG20" s="78" t="str">
        <f t="shared" si="12"/>
        <v>-</v>
      </c>
      <c r="BH20" s="78" t="str">
        <f t="shared" si="12"/>
        <v>-</v>
      </c>
      <c r="BI20" s="78" t="str">
        <f t="shared" si="12"/>
        <v>-</v>
      </c>
      <c r="BJ20" s="78" t="str">
        <f t="shared" si="3"/>
        <v>-</v>
      </c>
      <c r="BK20" s="78" t="str">
        <f t="shared" si="3"/>
        <v>-</v>
      </c>
      <c r="BL20" s="78" t="str">
        <f t="shared" si="3"/>
        <v>-</v>
      </c>
      <c r="BM20" s="78" t="str">
        <f t="shared" si="3"/>
        <v>-</v>
      </c>
      <c r="BN20" s="78" t="str">
        <f t="shared" si="3"/>
        <v>-</v>
      </c>
      <c r="BO20" s="78" t="str">
        <f t="shared" si="3"/>
        <v>-</v>
      </c>
      <c r="BP20" s="78" t="str">
        <f t="shared" si="3"/>
        <v>-</v>
      </c>
      <c r="BQ20" s="78" t="str">
        <f t="shared" si="3"/>
        <v>-</v>
      </c>
      <c r="BR20" s="78" t="str">
        <f t="shared" si="4"/>
        <v>-</v>
      </c>
      <c r="BS20" s="78" t="str">
        <f t="shared" si="3"/>
        <v>-</v>
      </c>
      <c r="BT20" s="78" t="str">
        <f t="shared" si="5"/>
        <v>-</v>
      </c>
      <c r="BU20" s="78" t="str">
        <f t="shared" si="5"/>
        <v>-</v>
      </c>
      <c r="BV20" s="78" t="str">
        <f t="shared" si="5"/>
        <v>-</v>
      </c>
      <c r="BW20" s="78" t="str">
        <f t="shared" si="5"/>
        <v>-</v>
      </c>
      <c r="BX20" s="78" t="str">
        <f t="shared" si="5"/>
        <v>-</v>
      </c>
    </row>
    <row r="21" spans="2:76" ht="18" customHeight="1">
      <c r="B21" s="301" t="s">
        <v>3648</v>
      </c>
      <c r="C21" s="301">
        <v>15</v>
      </c>
      <c r="D21" s="76"/>
      <c r="E21" s="78" t="str">
        <f t="shared" si="8"/>
        <v>-</v>
      </c>
      <c r="F21" s="78" t="str">
        <f t="shared" si="8"/>
        <v>-</v>
      </c>
      <c r="G21" s="78" t="str">
        <f t="shared" si="8"/>
        <v>-</v>
      </c>
      <c r="H21" s="78" t="str">
        <f t="shared" si="8"/>
        <v>-</v>
      </c>
      <c r="I21" s="78" t="str">
        <f t="shared" si="8"/>
        <v>-</v>
      </c>
      <c r="J21" s="78" t="str">
        <f t="shared" si="8"/>
        <v>-</v>
      </c>
      <c r="K21" s="78" t="str">
        <f t="shared" si="8"/>
        <v>-</v>
      </c>
      <c r="L21" s="78" t="str">
        <f t="shared" si="8"/>
        <v>-</v>
      </c>
      <c r="M21" s="78" t="str">
        <f t="shared" si="8"/>
        <v>-</v>
      </c>
      <c r="N21" s="78" t="str">
        <f t="shared" si="8"/>
        <v>-</v>
      </c>
      <c r="O21" s="78" t="str">
        <f t="shared" si="8"/>
        <v>-</v>
      </c>
      <c r="P21" s="78" t="str">
        <f t="shared" si="8"/>
        <v>-</v>
      </c>
      <c r="Q21" s="78" t="str">
        <f t="shared" si="8"/>
        <v>-</v>
      </c>
      <c r="R21" s="78" t="str">
        <f t="shared" si="8"/>
        <v>-</v>
      </c>
      <c r="S21" s="78" t="str">
        <f t="shared" si="8"/>
        <v>-</v>
      </c>
      <c r="T21" s="78" t="str">
        <f t="shared" si="8"/>
        <v>-</v>
      </c>
      <c r="U21" s="78" t="str">
        <f t="shared" si="12"/>
        <v>-</v>
      </c>
      <c r="V21" s="78" t="str">
        <f t="shared" si="12"/>
        <v>-</v>
      </c>
      <c r="W21" s="78" t="str">
        <f t="shared" si="12"/>
        <v>-</v>
      </c>
      <c r="X21" s="78" t="str">
        <f t="shared" si="12"/>
        <v>-</v>
      </c>
      <c r="Y21" s="78" t="str">
        <f t="shared" si="12"/>
        <v>-</v>
      </c>
      <c r="Z21" s="78" t="str">
        <f t="shared" si="12"/>
        <v>-</v>
      </c>
      <c r="AA21" s="78" t="str">
        <f t="shared" si="12"/>
        <v>-</v>
      </c>
      <c r="AB21" s="78" t="str">
        <f t="shared" si="12"/>
        <v>-</v>
      </c>
      <c r="AC21" s="78" t="str">
        <f t="shared" si="12"/>
        <v>-</v>
      </c>
      <c r="AD21" s="78" t="str">
        <f t="shared" si="12"/>
        <v>-</v>
      </c>
      <c r="AE21" s="78" t="str">
        <f t="shared" si="12"/>
        <v>-</v>
      </c>
      <c r="AF21" s="78" t="str">
        <f t="shared" si="12"/>
        <v>-</v>
      </c>
      <c r="AG21" s="78" t="str">
        <f t="shared" si="12"/>
        <v>-</v>
      </c>
      <c r="AH21" s="78" t="str">
        <f t="shared" si="12"/>
        <v>-</v>
      </c>
      <c r="AI21" s="78" t="str">
        <f t="shared" si="12"/>
        <v>-</v>
      </c>
      <c r="AJ21" s="78" t="str">
        <f t="shared" si="12"/>
        <v>-</v>
      </c>
      <c r="AK21" s="78" t="str">
        <f t="shared" si="12"/>
        <v>-</v>
      </c>
      <c r="AL21" s="78" t="str">
        <f t="shared" si="12"/>
        <v>-</v>
      </c>
      <c r="AM21" s="78" t="str">
        <f t="shared" si="12"/>
        <v>-</v>
      </c>
      <c r="AN21" s="78" t="str">
        <f t="shared" si="12"/>
        <v>-</v>
      </c>
      <c r="AO21" s="78" t="str">
        <f t="shared" si="12"/>
        <v>-</v>
      </c>
      <c r="AP21" s="78" t="str">
        <f t="shared" si="12"/>
        <v>-</v>
      </c>
      <c r="AQ21" s="78" t="str">
        <f t="shared" si="12"/>
        <v>-</v>
      </c>
      <c r="AR21" s="78" t="str">
        <f t="shared" si="12"/>
        <v>-</v>
      </c>
      <c r="AS21" s="78" t="str">
        <f t="shared" si="12"/>
        <v>-</v>
      </c>
      <c r="AT21" s="78" t="str">
        <f t="shared" si="12"/>
        <v>-</v>
      </c>
      <c r="AU21" s="78" t="str">
        <f t="shared" si="12"/>
        <v>-</v>
      </c>
      <c r="AV21" s="78" t="str">
        <f t="shared" si="12"/>
        <v>-</v>
      </c>
      <c r="AW21" s="78" t="str">
        <f t="shared" si="12"/>
        <v>-</v>
      </c>
      <c r="AX21" s="78" t="str">
        <f t="shared" si="12"/>
        <v>-</v>
      </c>
      <c r="AY21" s="78" t="str">
        <f t="shared" si="12"/>
        <v>-</v>
      </c>
      <c r="AZ21" s="78" t="str">
        <f t="shared" si="12"/>
        <v>-</v>
      </c>
      <c r="BA21" s="78" t="str">
        <f t="shared" si="12"/>
        <v>-</v>
      </c>
      <c r="BB21" s="78" t="str">
        <f t="shared" si="12"/>
        <v>-</v>
      </c>
      <c r="BC21" s="78" t="str">
        <f t="shared" si="12"/>
        <v>-</v>
      </c>
      <c r="BD21" s="78" t="str">
        <f t="shared" si="12"/>
        <v>-</v>
      </c>
      <c r="BE21" s="78" t="str">
        <f t="shared" si="12"/>
        <v>-</v>
      </c>
      <c r="BF21" s="78" t="str">
        <f t="shared" si="12"/>
        <v>-</v>
      </c>
      <c r="BG21" s="78" t="str">
        <f t="shared" si="12"/>
        <v>-</v>
      </c>
      <c r="BH21" s="78" t="str">
        <f t="shared" si="12"/>
        <v>-</v>
      </c>
      <c r="BI21" s="78" t="str">
        <f t="shared" si="12"/>
        <v>-</v>
      </c>
      <c r="BJ21" s="78" t="str">
        <f t="shared" si="3"/>
        <v>-</v>
      </c>
      <c r="BK21" s="78" t="str">
        <f t="shared" si="3"/>
        <v>-</v>
      </c>
      <c r="BL21" s="78" t="str">
        <f t="shared" si="3"/>
        <v>-</v>
      </c>
      <c r="BM21" s="78" t="str">
        <f t="shared" si="3"/>
        <v>-</v>
      </c>
      <c r="BN21" s="78" t="str">
        <f t="shared" si="3"/>
        <v>-</v>
      </c>
      <c r="BO21" s="78" t="str">
        <f t="shared" si="3"/>
        <v>-</v>
      </c>
      <c r="BP21" s="78" t="str">
        <f t="shared" si="3"/>
        <v>-</v>
      </c>
      <c r="BQ21" s="78" t="str">
        <f t="shared" si="3"/>
        <v>-</v>
      </c>
      <c r="BR21" s="78" t="str">
        <f t="shared" si="4"/>
        <v>-</v>
      </c>
      <c r="BS21" s="78" t="str">
        <f t="shared" si="3"/>
        <v>-</v>
      </c>
      <c r="BT21" s="78" t="str">
        <f t="shared" si="5"/>
        <v>-</v>
      </c>
      <c r="BU21" s="78" t="str">
        <f t="shared" si="5"/>
        <v>-</v>
      </c>
      <c r="BV21" s="78" t="str">
        <f t="shared" si="5"/>
        <v>-</v>
      </c>
      <c r="BW21" s="78" t="str">
        <f t="shared" si="5"/>
        <v>-</v>
      </c>
      <c r="BX21" s="78" t="str">
        <f t="shared" si="5"/>
        <v>-</v>
      </c>
    </row>
    <row r="22" spans="2:76" ht="18" customHeight="1">
      <c r="B22" s="301" t="s">
        <v>3647</v>
      </c>
      <c r="C22" s="301">
        <v>16</v>
      </c>
      <c r="D22" s="76"/>
      <c r="E22" s="78" t="str">
        <f t="shared" si="8"/>
        <v>-</v>
      </c>
      <c r="F22" s="78" t="str">
        <f t="shared" si="8"/>
        <v>-</v>
      </c>
      <c r="G22" s="78" t="str">
        <f t="shared" si="8"/>
        <v>-</v>
      </c>
      <c r="H22" s="78" t="str">
        <f t="shared" si="8"/>
        <v>-</v>
      </c>
      <c r="I22" s="78" t="str">
        <f t="shared" si="8"/>
        <v>-</v>
      </c>
      <c r="J22" s="78" t="str">
        <f t="shared" si="8"/>
        <v>-</v>
      </c>
      <c r="K22" s="78" t="str">
        <f t="shared" si="8"/>
        <v>-</v>
      </c>
      <c r="L22" s="78" t="str">
        <f t="shared" si="8"/>
        <v>-</v>
      </c>
      <c r="M22" s="78" t="str">
        <f t="shared" si="8"/>
        <v>-</v>
      </c>
      <c r="N22" s="78" t="str">
        <f t="shared" si="8"/>
        <v>-</v>
      </c>
      <c r="O22" s="78" t="str">
        <f t="shared" si="8"/>
        <v>-</v>
      </c>
      <c r="P22" s="78" t="str">
        <f t="shared" si="8"/>
        <v>-</v>
      </c>
      <c r="Q22" s="78" t="str">
        <f t="shared" si="8"/>
        <v>-</v>
      </c>
      <c r="R22" s="78" t="str">
        <f t="shared" si="8"/>
        <v>-</v>
      </c>
      <c r="S22" s="78" t="str">
        <f t="shared" si="8"/>
        <v>-</v>
      </c>
      <c r="T22" s="78" t="str">
        <f t="shared" si="8"/>
        <v>-</v>
      </c>
      <c r="U22" s="78" t="str">
        <f t="shared" si="12"/>
        <v>-</v>
      </c>
      <c r="V22" s="78" t="str">
        <f t="shared" si="12"/>
        <v>-</v>
      </c>
      <c r="W22" s="78" t="str">
        <f t="shared" si="12"/>
        <v>-</v>
      </c>
      <c r="X22" s="78" t="str">
        <f t="shared" si="12"/>
        <v>-</v>
      </c>
      <c r="Y22" s="78" t="str">
        <f t="shared" si="12"/>
        <v>-</v>
      </c>
      <c r="Z22" s="78" t="str">
        <f t="shared" si="12"/>
        <v>-</v>
      </c>
      <c r="AA22" s="78" t="str">
        <f t="shared" si="12"/>
        <v>-</v>
      </c>
      <c r="AB22" s="78" t="str">
        <f t="shared" si="12"/>
        <v>-</v>
      </c>
      <c r="AC22" s="78" t="str">
        <f t="shared" si="12"/>
        <v>-</v>
      </c>
      <c r="AD22" s="78" t="str">
        <f t="shared" si="12"/>
        <v>-</v>
      </c>
      <c r="AE22" s="78" t="str">
        <f t="shared" si="12"/>
        <v>-</v>
      </c>
      <c r="AF22" s="78" t="str">
        <f t="shared" si="12"/>
        <v>-</v>
      </c>
      <c r="AG22" s="78" t="str">
        <f t="shared" si="12"/>
        <v>-</v>
      </c>
      <c r="AH22" s="78" t="str">
        <f t="shared" si="12"/>
        <v>-</v>
      </c>
      <c r="AI22" s="78" t="str">
        <f t="shared" si="12"/>
        <v>-</v>
      </c>
      <c r="AJ22" s="78" t="str">
        <f t="shared" si="12"/>
        <v>-</v>
      </c>
      <c r="AK22" s="78" t="str">
        <f t="shared" si="12"/>
        <v>-</v>
      </c>
      <c r="AL22" s="78" t="str">
        <f t="shared" si="12"/>
        <v>-</v>
      </c>
      <c r="AM22" s="78" t="str">
        <f t="shared" si="12"/>
        <v>-</v>
      </c>
      <c r="AN22" s="78" t="str">
        <f t="shared" si="12"/>
        <v>-</v>
      </c>
      <c r="AO22" s="78" t="str">
        <f t="shared" si="12"/>
        <v>-</v>
      </c>
      <c r="AP22" s="78" t="str">
        <f t="shared" si="12"/>
        <v>-</v>
      </c>
      <c r="AQ22" s="78" t="str">
        <f t="shared" si="12"/>
        <v>-</v>
      </c>
      <c r="AR22" s="78" t="str">
        <f t="shared" si="12"/>
        <v>-</v>
      </c>
      <c r="AS22" s="78" t="str">
        <f t="shared" si="12"/>
        <v>-</v>
      </c>
      <c r="AT22" s="78" t="str">
        <f t="shared" si="12"/>
        <v>-</v>
      </c>
      <c r="AU22" s="78" t="str">
        <f t="shared" si="12"/>
        <v>-</v>
      </c>
      <c r="AV22" s="78" t="str">
        <f t="shared" si="12"/>
        <v>-</v>
      </c>
      <c r="AW22" s="78" t="str">
        <f t="shared" si="12"/>
        <v>-</v>
      </c>
      <c r="AX22" s="78" t="str">
        <f t="shared" si="12"/>
        <v>-</v>
      </c>
      <c r="AY22" s="78" t="str">
        <f t="shared" si="12"/>
        <v>-</v>
      </c>
      <c r="AZ22" s="78" t="str">
        <f t="shared" si="12"/>
        <v>-</v>
      </c>
      <c r="BA22" s="78" t="str">
        <f t="shared" si="12"/>
        <v>-</v>
      </c>
      <c r="BB22" s="78" t="str">
        <f t="shared" si="12"/>
        <v>-</v>
      </c>
      <c r="BC22" s="78" t="str">
        <f t="shared" si="12"/>
        <v>-</v>
      </c>
      <c r="BD22" s="78" t="str">
        <f t="shared" si="12"/>
        <v>-</v>
      </c>
      <c r="BE22" s="78" t="str">
        <f t="shared" si="12"/>
        <v>-</v>
      </c>
      <c r="BF22" s="78" t="str">
        <f t="shared" si="12"/>
        <v>-</v>
      </c>
      <c r="BG22" s="78" t="str">
        <f t="shared" si="12"/>
        <v>-</v>
      </c>
      <c r="BH22" s="78" t="str">
        <f t="shared" si="12"/>
        <v>-</v>
      </c>
      <c r="BI22" s="78" t="str">
        <f t="shared" si="12"/>
        <v>-</v>
      </c>
      <c r="BJ22" s="78" t="str">
        <f t="shared" si="3"/>
        <v>-</v>
      </c>
      <c r="BK22" s="78" t="str">
        <f t="shared" si="3"/>
        <v>-</v>
      </c>
      <c r="BL22" s="78" t="str">
        <f t="shared" si="3"/>
        <v>-</v>
      </c>
      <c r="BM22" s="78" t="str">
        <f t="shared" si="3"/>
        <v>-</v>
      </c>
      <c r="BN22" s="78" t="str">
        <f t="shared" si="3"/>
        <v>-</v>
      </c>
      <c r="BO22" s="78" t="str">
        <f t="shared" si="3"/>
        <v>-</v>
      </c>
      <c r="BP22" s="78" t="str">
        <f t="shared" si="3"/>
        <v>-</v>
      </c>
      <c r="BQ22" s="78" t="str">
        <f t="shared" si="3"/>
        <v>-</v>
      </c>
      <c r="BR22" s="78" t="str">
        <f t="shared" si="4"/>
        <v>-</v>
      </c>
      <c r="BS22" s="78" t="str">
        <f t="shared" si="3"/>
        <v>-</v>
      </c>
      <c r="BT22" s="78" t="str">
        <f t="shared" si="5"/>
        <v>-</v>
      </c>
      <c r="BU22" s="78" t="str">
        <f t="shared" si="5"/>
        <v>-</v>
      </c>
      <c r="BV22" s="78" t="str">
        <f t="shared" si="5"/>
        <v>-</v>
      </c>
      <c r="BW22" s="78" t="str">
        <f t="shared" si="5"/>
        <v>-</v>
      </c>
      <c r="BX22" s="78" t="str">
        <f t="shared" si="5"/>
        <v>-</v>
      </c>
    </row>
    <row r="23" spans="2:76" ht="18" customHeight="1">
      <c r="B23" s="301" t="s">
        <v>3646</v>
      </c>
      <c r="C23" s="301">
        <v>17</v>
      </c>
      <c r="D23" s="76"/>
      <c r="E23" s="78" t="str">
        <f t="shared" si="8"/>
        <v>-</v>
      </c>
      <c r="F23" s="78" t="str">
        <f t="shared" si="8"/>
        <v>-</v>
      </c>
      <c r="G23" s="78" t="str">
        <f t="shared" si="8"/>
        <v>-</v>
      </c>
      <c r="H23" s="78" t="str">
        <f t="shared" si="8"/>
        <v>-</v>
      </c>
      <c r="I23" s="78" t="str">
        <f t="shared" si="8"/>
        <v>-</v>
      </c>
      <c r="J23" s="78" t="str">
        <f t="shared" si="8"/>
        <v>-</v>
      </c>
      <c r="K23" s="78" t="str">
        <f t="shared" si="8"/>
        <v>-</v>
      </c>
      <c r="L23" s="78" t="str">
        <f t="shared" si="8"/>
        <v>-</v>
      </c>
      <c r="M23" s="78" t="str">
        <f t="shared" si="8"/>
        <v>-</v>
      </c>
      <c r="N23" s="78" t="str">
        <f t="shared" si="8"/>
        <v>-</v>
      </c>
      <c r="O23" s="78" t="str">
        <f t="shared" si="8"/>
        <v>-</v>
      </c>
      <c r="P23" s="78" t="str">
        <f t="shared" si="8"/>
        <v>-</v>
      </c>
      <c r="Q23" s="78" t="str">
        <f t="shared" si="8"/>
        <v>-</v>
      </c>
      <c r="R23" s="78" t="str">
        <f t="shared" si="8"/>
        <v>-</v>
      </c>
      <c r="S23" s="78" t="str">
        <f t="shared" si="8"/>
        <v>-</v>
      </c>
      <c r="T23" s="78" t="str">
        <f t="shared" si="8"/>
        <v>-</v>
      </c>
      <c r="U23" s="78" t="str">
        <f t="shared" si="12"/>
        <v>-</v>
      </c>
      <c r="V23" s="78" t="str">
        <f t="shared" si="12"/>
        <v>-</v>
      </c>
      <c r="W23" s="78" t="str">
        <f t="shared" si="12"/>
        <v>-</v>
      </c>
      <c r="X23" s="78" t="str">
        <f t="shared" si="12"/>
        <v>-</v>
      </c>
      <c r="Y23" s="78" t="str">
        <f t="shared" si="12"/>
        <v>-</v>
      </c>
      <c r="Z23" s="78" t="str">
        <f t="shared" si="12"/>
        <v>-</v>
      </c>
      <c r="AA23" s="78" t="str">
        <f t="shared" si="12"/>
        <v>-</v>
      </c>
      <c r="AB23" s="78" t="str">
        <f t="shared" si="12"/>
        <v>-</v>
      </c>
      <c r="AC23" s="78" t="str">
        <f t="shared" si="12"/>
        <v>-</v>
      </c>
      <c r="AD23" s="78" t="str">
        <f t="shared" si="12"/>
        <v>-</v>
      </c>
      <c r="AE23" s="78" t="str">
        <f t="shared" si="12"/>
        <v>-</v>
      </c>
      <c r="AF23" s="78" t="str">
        <f t="shared" si="12"/>
        <v>-</v>
      </c>
      <c r="AG23" s="78" t="str">
        <f t="shared" si="12"/>
        <v>-</v>
      </c>
      <c r="AH23" s="78" t="str">
        <f t="shared" si="12"/>
        <v>-</v>
      </c>
      <c r="AI23" s="78" t="str">
        <f t="shared" si="12"/>
        <v>-</v>
      </c>
      <c r="AJ23" s="78" t="str">
        <f t="shared" si="12"/>
        <v>-</v>
      </c>
      <c r="AK23" s="78" t="str">
        <f t="shared" si="12"/>
        <v>-</v>
      </c>
      <c r="AL23" s="78" t="str">
        <f t="shared" si="12"/>
        <v>-</v>
      </c>
      <c r="AM23" s="78" t="str">
        <f t="shared" si="12"/>
        <v>-</v>
      </c>
      <c r="AN23" s="78" t="str">
        <f t="shared" si="12"/>
        <v>-</v>
      </c>
      <c r="AO23" s="78" t="str">
        <f t="shared" si="12"/>
        <v>-</v>
      </c>
      <c r="AP23" s="78" t="str">
        <f t="shared" si="12"/>
        <v>-</v>
      </c>
      <c r="AQ23" s="78" t="str">
        <f t="shared" si="12"/>
        <v>-</v>
      </c>
      <c r="AR23" s="78" t="str">
        <f t="shared" si="12"/>
        <v>-</v>
      </c>
      <c r="AS23" s="78" t="str">
        <f t="shared" si="12"/>
        <v>-</v>
      </c>
      <c r="AT23" s="78" t="str">
        <f t="shared" si="12"/>
        <v>-</v>
      </c>
      <c r="AU23" s="78" t="str">
        <f t="shared" si="12"/>
        <v>-</v>
      </c>
      <c r="AV23" s="78" t="str">
        <f t="shared" si="12"/>
        <v>-</v>
      </c>
      <c r="AW23" s="78" t="str">
        <f t="shared" si="12"/>
        <v>-</v>
      </c>
      <c r="AX23" s="78" t="str">
        <f t="shared" si="12"/>
        <v>-</v>
      </c>
      <c r="AY23" s="78" t="str">
        <f t="shared" si="12"/>
        <v>-</v>
      </c>
      <c r="AZ23" s="78" t="str">
        <f t="shared" si="12"/>
        <v>-</v>
      </c>
      <c r="BA23" s="78" t="str">
        <f t="shared" si="12"/>
        <v>-</v>
      </c>
      <c r="BB23" s="78" t="str">
        <f t="shared" si="12"/>
        <v>-</v>
      </c>
      <c r="BC23" s="78" t="str">
        <f t="shared" si="12"/>
        <v>-</v>
      </c>
      <c r="BD23" s="78" t="str">
        <f t="shared" si="12"/>
        <v>-</v>
      </c>
      <c r="BE23" s="78" t="str">
        <f t="shared" si="12"/>
        <v>-</v>
      </c>
      <c r="BF23" s="78" t="str">
        <f t="shared" si="12"/>
        <v>-</v>
      </c>
      <c r="BG23" s="78" t="str">
        <f t="shared" si="12"/>
        <v>-</v>
      </c>
      <c r="BH23" s="78" t="str">
        <f t="shared" si="12"/>
        <v>-</v>
      </c>
      <c r="BI23" s="78" t="str">
        <f t="shared" si="12"/>
        <v>-</v>
      </c>
      <c r="BJ23" s="78" t="str">
        <f t="shared" si="3"/>
        <v>-</v>
      </c>
      <c r="BK23" s="78" t="str">
        <f t="shared" si="3"/>
        <v>-</v>
      </c>
      <c r="BL23" s="78" t="str">
        <f t="shared" si="3"/>
        <v>-</v>
      </c>
      <c r="BM23" s="78" t="str">
        <f t="shared" si="3"/>
        <v>-</v>
      </c>
      <c r="BN23" s="78" t="str">
        <f t="shared" si="3"/>
        <v>-</v>
      </c>
      <c r="BO23" s="78" t="str">
        <f t="shared" si="3"/>
        <v>-</v>
      </c>
      <c r="BP23" s="78" t="str">
        <f t="shared" si="3"/>
        <v>-</v>
      </c>
      <c r="BQ23" s="78" t="str">
        <f t="shared" si="3"/>
        <v>-</v>
      </c>
      <c r="BR23" s="78" t="str">
        <f t="shared" si="4"/>
        <v>-</v>
      </c>
      <c r="BS23" s="78" t="str">
        <f t="shared" si="3"/>
        <v>-</v>
      </c>
      <c r="BT23" s="78" t="str">
        <f t="shared" si="5"/>
        <v>-</v>
      </c>
      <c r="BU23" s="78" t="str">
        <f t="shared" si="5"/>
        <v>-</v>
      </c>
      <c r="BV23" s="78" t="str">
        <f t="shared" si="5"/>
        <v>-</v>
      </c>
      <c r="BW23" s="78" t="str">
        <f t="shared" si="5"/>
        <v>-</v>
      </c>
      <c r="BX23" s="78" t="str">
        <f t="shared" si="5"/>
        <v>-</v>
      </c>
    </row>
    <row r="24" spans="2:76" ht="18" customHeight="1">
      <c r="B24" s="301" t="s">
        <v>3645</v>
      </c>
      <c r="C24" s="301">
        <v>18</v>
      </c>
      <c r="D24" s="76"/>
      <c r="E24" s="78" t="str">
        <f t="shared" si="8"/>
        <v>-</v>
      </c>
      <c r="F24" s="78" t="str">
        <f t="shared" si="8"/>
        <v>-</v>
      </c>
      <c r="G24" s="78" t="str">
        <f t="shared" si="8"/>
        <v>-</v>
      </c>
      <c r="H24" s="78" t="str">
        <f t="shared" si="8"/>
        <v>-</v>
      </c>
      <c r="I24" s="78" t="str">
        <f t="shared" si="8"/>
        <v>-</v>
      </c>
      <c r="J24" s="78" t="str">
        <f t="shared" si="8"/>
        <v>-</v>
      </c>
      <c r="K24" s="78" t="str">
        <f t="shared" si="8"/>
        <v>-</v>
      </c>
      <c r="L24" s="78" t="str">
        <f t="shared" si="8"/>
        <v>-</v>
      </c>
      <c r="M24" s="78" t="str">
        <f t="shared" si="8"/>
        <v>-</v>
      </c>
      <c r="N24" s="78" t="str">
        <f t="shared" si="8"/>
        <v>-</v>
      </c>
      <c r="O24" s="78" t="str">
        <f t="shared" si="8"/>
        <v>-</v>
      </c>
      <c r="P24" s="78" t="str">
        <f t="shared" si="8"/>
        <v>-</v>
      </c>
      <c r="Q24" s="78" t="str">
        <f t="shared" si="8"/>
        <v>-</v>
      </c>
      <c r="R24" s="78" t="str">
        <f t="shared" si="8"/>
        <v>-</v>
      </c>
      <c r="S24" s="78" t="str">
        <f t="shared" si="8"/>
        <v>-</v>
      </c>
      <c r="T24" s="78" t="str">
        <f t="shared" si="8"/>
        <v>-</v>
      </c>
      <c r="U24" s="78" t="str">
        <f t="shared" si="12"/>
        <v>-</v>
      </c>
      <c r="V24" s="78" t="str">
        <f t="shared" si="12"/>
        <v>-</v>
      </c>
      <c r="W24" s="78" t="str">
        <f t="shared" si="12"/>
        <v>-</v>
      </c>
      <c r="X24" s="78" t="str">
        <f t="shared" si="12"/>
        <v>-</v>
      </c>
      <c r="Y24" s="78" t="str">
        <f t="shared" si="12"/>
        <v>-</v>
      </c>
      <c r="Z24" s="78" t="str">
        <f t="shared" si="12"/>
        <v>-</v>
      </c>
      <c r="AA24" s="78" t="str">
        <f t="shared" si="12"/>
        <v>-</v>
      </c>
      <c r="AB24" s="78" t="str">
        <f t="shared" si="12"/>
        <v>-</v>
      </c>
      <c r="AC24" s="78" t="str">
        <f t="shared" si="12"/>
        <v>-</v>
      </c>
      <c r="AD24" s="78" t="str">
        <f t="shared" si="12"/>
        <v>-</v>
      </c>
      <c r="AE24" s="78" t="str">
        <f t="shared" si="12"/>
        <v>-</v>
      </c>
      <c r="AF24" s="78" t="str">
        <f t="shared" si="12"/>
        <v>-</v>
      </c>
      <c r="AG24" s="78" t="str">
        <f t="shared" si="12"/>
        <v>-</v>
      </c>
      <c r="AH24" s="78" t="str">
        <f t="shared" si="12"/>
        <v>-</v>
      </c>
      <c r="AI24" s="78" t="str">
        <f t="shared" si="12"/>
        <v>-</v>
      </c>
      <c r="AJ24" s="78" t="str">
        <f t="shared" si="12"/>
        <v>-</v>
      </c>
      <c r="AK24" s="78" t="str">
        <f t="shared" si="12"/>
        <v>-</v>
      </c>
      <c r="AL24" s="78" t="str">
        <f t="shared" si="12"/>
        <v>-</v>
      </c>
      <c r="AM24" s="78" t="str">
        <f t="shared" si="12"/>
        <v>-</v>
      </c>
      <c r="AN24" s="78" t="str">
        <f t="shared" si="12"/>
        <v>-</v>
      </c>
      <c r="AO24" s="78" t="str">
        <f t="shared" si="12"/>
        <v>-</v>
      </c>
      <c r="AP24" s="78" t="str">
        <f t="shared" si="12"/>
        <v>-</v>
      </c>
      <c r="AQ24" s="78" t="str">
        <f t="shared" si="12"/>
        <v>-</v>
      </c>
      <c r="AR24" s="78" t="str">
        <f t="shared" si="12"/>
        <v>-</v>
      </c>
      <c r="AS24" s="78" t="str">
        <f t="shared" si="12"/>
        <v>-</v>
      </c>
      <c r="AT24" s="78" t="str">
        <f t="shared" si="12"/>
        <v>-</v>
      </c>
      <c r="AU24" s="78" t="str">
        <f t="shared" si="12"/>
        <v>-</v>
      </c>
      <c r="AV24" s="78" t="str">
        <f t="shared" si="12"/>
        <v>-</v>
      </c>
      <c r="AW24" s="78" t="str">
        <f t="shared" si="12"/>
        <v>-</v>
      </c>
      <c r="AX24" s="78" t="str">
        <f t="shared" si="12"/>
        <v>-</v>
      </c>
      <c r="AY24" s="78" t="str">
        <f t="shared" si="12"/>
        <v>-</v>
      </c>
      <c r="AZ24" s="78" t="str">
        <f t="shared" si="12"/>
        <v>-</v>
      </c>
      <c r="BA24" s="78" t="str">
        <f t="shared" si="12"/>
        <v>-</v>
      </c>
      <c r="BB24" s="78" t="str">
        <f t="shared" si="12"/>
        <v>-</v>
      </c>
      <c r="BC24" s="78" t="str">
        <f t="shared" si="12"/>
        <v>-</v>
      </c>
      <c r="BD24" s="78" t="str">
        <f t="shared" si="12"/>
        <v>-</v>
      </c>
      <c r="BE24" s="78" t="str">
        <f t="shared" si="12"/>
        <v>-</v>
      </c>
      <c r="BF24" s="78" t="str">
        <f t="shared" si="12"/>
        <v>-</v>
      </c>
      <c r="BG24" s="78" t="str">
        <f t="shared" si="12"/>
        <v>-</v>
      </c>
      <c r="BH24" s="78" t="str">
        <f t="shared" si="12"/>
        <v>-</v>
      </c>
      <c r="BI24" s="78" t="str">
        <f t="shared" si="12"/>
        <v>-</v>
      </c>
      <c r="BJ24" s="78" t="str">
        <f t="shared" si="3"/>
        <v>-</v>
      </c>
      <c r="BK24" s="78" t="str">
        <f t="shared" si="3"/>
        <v>-</v>
      </c>
      <c r="BL24" s="78" t="str">
        <f t="shared" si="3"/>
        <v>-</v>
      </c>
      <c r="BM24" s="78" t="str">
        <f t="shared" si="3"/>
        <v>-</v>
      </c>
      <c r="BN24" s="78" t="str">
        <f t="shared" si="3"/>
        <v>-</v>
      </c>
      <c r="BO24" s="78" t="str">
        <f t="shared" si="3"/>
        <v>-</v>
      </c>
      <c r="BP24" s="78" t="str">
        <f t="shared" si="3"/>
        <v>-</v>
      </c>
      <c r="BQ24" s="78" t="str">
        <f t="shared" si="3"/>
        <v>-</v>
      </c>
      <c r="BR24" s="78" t="str">
        <f t="shared" si="4"/>
        <v>-</v>
      </c>
      <c r="BS24" s="78" t="str">
        <f t="shared" si="3"/>
        <v>-</v>
      </c>
      <c r="BT24" s="78" t="str">
        <f t="shared" si="5"/>
        <v>-</v>
      </c>
      <c r="BU24" s="78" t="str">
        <f t="shared" si="5"/>
        <v>-</v>
      </c>
      <c r="BV24" s="78" t="str">
        <f t="shared" si="5"/>
        <v>-</v>
      </c>
      <c r="BW24" s="78" t="str">
        <f t="shared" si="5"/>
        <v>-</v>
      </c>
      <c r="BX24" s="78" t="str">
        <f t="shared" si="5"/>
        <v>-</v>
      </c>
    </row>
    <row r="25" spans="2:76" ht="18" customHeight="1">
      <c r="B25" s="301" t="s">
        <v>3644</v>
      </c>
      <c r="C25" s="301">
        <v>19</v>
      </c>
      <c r="D25" s="76"/>
      <c r="E25" s="78" t="str">
        <f t="shared" si="8"/>
        <v>-</v>
      </c>
      <c r="F25" s="78" t="str">
        <f t="shared" si="8"/>
        <v>-</v>
      </c>
      <c r="G25" s="78" t="str">
        <f t="shared" si="8"/>
        <v>-</v>
      </c>
      <c r="H25" s="78" t="str">
        <f t="shared" si="8"/>
        <v>-</v>
      </c>
      <c r="I25" s="78" t="str">
        <f t="shared" si="8"/>
        <v>-</v>
      </c>
      <c r="J25" s="78" t="str">
        <f t="shared" si="8"/>
        <v>-</v>
      </c>
      <c r="K25" s="78" t="str">
        <f t="shared" si="8"/>
        <v>-</v>
      </c>
      <c r="L25" s="78" t="str">
        <f t="shared" si="8"/>
        <v>-</v>
      </c>
      <c r="M25" s="78" t="str">
        <f t="shared" si="8"/>
        <v>-</v>
      </c>
      <c r="N25" s="78" t="str">
        <f t="shared" si="8"/>
        <v>-</v>
      </c>
      <c r="O25" s="78" t="str">
        <f t="shared" si="8"/>
        <v>-</v>
      </c>
      <c r="P25" s="78" t="str">
        <f t="shared" si="8"/>
        <v>-</v>
      </c>
      <c r="Q25" s="78" t="str">
        <f t="shared" si="8"/>
        <v>-</v>
      </c>
      <c r="R25" s="78" t="str">
        <f t="shared" si="8"/>
        <v>-</v>
      </c>
      <c r="S25" s="78" t="str">
        <f t="shared" si="8"/>
        <v>-</v>
      </c>
      <c r="T25" s="78" t="str">
        <f t="shared" si="8"/>
        <v>-</v>
      </c>
      <c r="U25" s="78" t="str">
        <f t="shared" si="12"/>
        <v>-</v>
      </c>
      <c r="V25" s="78" t="str">
        <f t="shared" si="12"/>
        <v>-</v>
      </c>
      <c r="W25" s="78" t="str">
        <f t="shared" si="12"/>
        <v>-</v>
      </c>
      <c r="X25" s="78" t="str">
        <f t="shared" si="12"/>
        <v>-</v>
      </c>
      <c r="Y25" s="78" t="str">
        <f t="shared" si="12"/>
        <v>-</v>
      </c>
      <c r="Z25" s="78" t="str">
        <f t="shared" si="12"/>
        <v>-</v>
      </c>
      <c r="AA25" s="78" t="str">
        <f t="shared" si="12"/>
        <v>-</v>
      </c>
      <c r="AB25" s="78" t="str">
        <f t="shared" si="12"/>
        <v>-</v>
      </c>
      <c r="AC25" s="78" t="str">
        <f t="shared" si="12"/>
        <v>-</v>
      </c>
      <c r="AD25" s="78" t="str">
        <f t="shared" ref="AD25:BI25" si="13">IF(AND(AD$6-$C25&lt;$S$2,AD$6-$C25&gt;=0),ROUND($D25/$S$2*0.9,0),"-")</f>
        <v>-</v>
      </c>
      <c r="AE25" s="78" t="str">
        <f t="shared" si="13"/>
        <v>-</v>
      </c>
      <c r="AF25" s="78" t="str">
        <f t="shared" si="13"/>
        <v>-</v>
      </c>
      <c r="AG25" s="78" t="str">
        <f t="shared" si="13"/>
        <v>-</v>
      </c>
      <c r="AH25" s="78" t="str">
        <f t="shared" si="13"/>
        <v>-</v>
      </c>
      <c r="AI25" s="78" t="str">
        <f t="shared" si="13"/>
        <v>-</v>
      </c>
      <c r="AJ25" s="78" t="str">
        <f t="shared" si="13"/>
        <v>-</v>
      </c>
      <c r="AK25" s="78" t="str">
        <f t="shared" si="13"/>
        <v>-</v>
      </c>
      <c r="AL25" s="78" t="str">
        <f t="shared" si="13"/>
        <v>-</v>
      </c>
      <c r="AM25" s="78" t="str">
        <f t="shared" si="13"/>
        <v>-</v>
      </c>
      <c r="AN25" s="78" t="str">
        <f t="shared" si="13"/>
        <v>-</v>
      </c>
      <c r="AO25" s="78" t="str">
        <f t="shared" si="13"/>
        <v>-</v>
      </c>
      <c r="AP25" s="78" t="str">
        <f t="shared" si="13"/>
        <v>-</v>
      </c>
      <c r="AQ25" s="78" t="str">
        <f t="shared" si="13"/>
        <v>-</v>
      </c>
      <c r="AR25" s="78" t="str">
        <f t="shared" si="13"/>
        <v>-</v>
      </c>
      <c r="AS25" s="78" t="str">
        <f t="shared" si="13"/>
        <v>-</v>
      </c>
      <c r="AT25" s="78" t="str">
        <f t="shared" si="13"/>
        <v>-</v>
      </c>
      <c r="AU25" s="78" t="str">
        <f t="shared" si="13"/>
        <v>-</v>
      </c>
      <c r="AV25" s="78" t="str">
        <f t="shared" si="13"/>
        <v>-</v>
      </c>
      <c r="AW25" s="78" t="str">
        <f t="shared" si="13"/>
        <v>-</v>
      </c>
      <c r="AX25" s="78" t="str">
        <f t="shared" si="13"/>
        <v>-</v>
      </c>
      <c r="AY25" s="78" t="str">
        <f t="shared" si="13"/>
        <v>-</v>
      </c>
      <c r="AZ25" s="78" t="str">
        <f t="shared" si="13"/>
        <v>-</v>
      </c>
      <c r="BA25" s="78" t="str">
        <f t="shared" si="13"/>
        <v>-</v>
      </c>
      <c r="BB25" s="78" t="str">
        <f t="shared" si="13"/>
        <v>-</v>
      </c>
      <c r="BC25" s="78" t="str">
        <f t="shared" si="13"/>
        <v>-</v>
      </c>
      <c r="BD25" s="78" t="str">
        <f t="shared" si="13"/>
        <v>-</v>
      </c>
      <c r="BE25" s="78" t="str">
        <f t="shared" si="13"/>
        <v>-</v>
      </c>
      <c r="BF25" s="78" t="str">
        <f t="shared" si="13"/>
        <v>-</v>
      </c>
      <c r="BG25" s="78" t="str">
        <f t="shared" si="13"/>
        <v>-</v>
      </c>
      <c r="BH25" s="78" t="str">
        <f t="shared" si="13"/>
        <v>-</v>
      </c>
      <c r="BI25" s="78" t="str">
        <f t="shared" si="13"/>
        <v>-</v>
      </c>
      <c r="BJ25" s="78" t="str">
        <f t="shared" si="3"/>
        <v>-</v>
      </c>
      <c r="BK25" s="78" t="str">
        <f t="shared" si="3"/>
        <v>-</v>
      </c>
      <c r="BL25" s="78" t="str">
        <f t="shared" si="3"/>
        <v>-</v>
      </c>
      <c r="BM25" s="78" t="str">
        <f t="shared" si="3"/>
        <v>-</v>
      </c>
      <c r="BN25" s="78" t="str">
        <f t="shared" si="3"/>
        <v>-</v>
      </c>
      <c r="BO25" s="78" t="str">
        <f t="shared" si="3"/>
        <v>-</v>
      </c>
      <c r="BP25" s="78" t="str">
        <f t="shared" si="3"/>
        <v>-</v>
      </c>
      <c r="BQ25" s="78" t="str">
        <f t="shared" si="3"/>
        <v>-</v>
      </c>
      <c r="BR25" s="78" t="str">
        <f t="shared" si="4"/>
        <v>-</v>
      </c>
      <c r="BS25" s="78" t="str">
        <f t="shared" si="3"/>
        <v>-</v>
      </c>
      <c r="BT25" s="78" t="str">
        <f t="shared" si="5"/>
        <v>-</v>
      </c>
      <c r="BU25" s="78" t="str">
        <f t="shared" si="5"/>
        <v>-</v>
      </c>
      <c r="BV25" s="78" t="str">
        <f t="shared" si="5"/>
        <v>-</v>
      </c>
      <c r="BW25" s="78" t="str">
        <f t="shared" si="5"/>
        <v>-</v>
      </c>
      <c r="BX25" s="78" t="str">
        <f t="shared" si="5"/>
        <v>-</v>
      </c>
    </row>
    <row r="26" spans="2:76" ht="18" customHeight="1">
      <c r="B26" s="301" t="s">
        <v>3643</v>
      </c>
      <c r="C26" s="301">
        <v>20</v>
      </c>
      <c r="D26" s="76"/>
      <c r="E26" s="78" t="str">
        <f t="shared" si="8"/>
        <v>-</v>
      </c>
      <c r="F26" s="78" t="str">
        <f t="shared" si="8"/>
        <v>-</v>
      </c>
      <c r="G26" s="78" t="str">
        <f t="shared" si="8"/>
        <v>-</v>
      </c>
      <c r="H26" s="78" t="str">
        <f t="shared" si="8"/>
        <v>-</v>
      </c>
      <c r="I26" s="78" t="str">
        <f t="shared" si="8"/>
        <v>-</v>
      </c>
      <c r="J26" s="78" t="str">
        <f t="shared" si="8"/>
        <v>-</v>
      </c>
      <c r="K26" s="78" t="str">
        <f t="shared" si="8"/>
        <v>-</v>
      </c>
      <c r="L26" s="78" t="str">
        <f t="shared" si="8"/>
        <v>-</v>
      </c>
      <c r="M26" s="78" t="str">
        <f t="shared" si="8"/>
        <v>-</v>
      </c>
      <c r="N26" s="78" t="str">
        <f t="shared" si="8"/>
        <v>-</v>
      </c>
      <c r="O26" s="78" t="str">
        <f t="shared" si="8"/>
        <v>-</v>
      </c>
      <c r="P26" s="78" t="str">
        <f t="shared" si="8"/>
        <v>-</v>
      </c>
      <c r="Q26" s="78" t="str">
        <f t="shared" si="8"/>
        <v>-</v>
      </c>
      <c r="R26" s="78" t="str">
        <f t="shared" si="8"/>
        <v>-</v>
      </c>
      <c r="S26" s="78" t="str">
        <f t="shared" si="8"/>
        <v>-</v>
      </c>
      <c r="T26" s="78" t="str">
        <f t="shared" si="8"/>
        <v>-</v>
      </c>
      <c r="U26" s="78" t="str">
        <f t="shared" ref="U26:BI26" si="14">IF(AND(U$6-$C26&lt;$S$2,U$6-$C26&gt;=0),ROUND($D26/$S$2*0.9,0),"-")</f>
        <v>-</v>
      </c>
      <c r="V26" s="78" t="str">
        <f t="shared" si="14"/>
        <v>-</v>
      </c>
      <c r="W26" s="78" t="str">
        <f t="shared" si="14"/>
        <v>-</v>
      </c>
      <c r="X26" s="78" t="str">
        <f t="shared" si="14"/>
        <v>-</v>
      </c>
      <c r="Y26" s="78" t="str">
        <f t="shared" si="14"/>
        <v>-</v>
      </c>
      <c r="Z26" s="78" t="str">
        <f t="shared" si="14"/>
        <v>-</v>
      </c>
      <c r="AA26" s="78" t="str">
        <f t="shared" si="14"/>
        <v>-</v>
      </c>
      <c r="AB26" s="78" t="str">
        <f t="shared" si="14"/>
        <v>-</v>
      </c>
      <c r="AC26" s="78" t="str">
        <f t="shared" si="14"/>
        <v>-</v>
      </c>
      <c r="AD26" s="78" t="str">
        <f t="shared" si="14"/>
        <v>-</v>
      </c>
      <c r="AE26" s="78" t="str">
        <f t="shared" si="14"/>
        <v>-</v>
      </c>
      <c r="AF26" s="78" t="str">
        <f t="shared" si="14"/>
        <v>-</v>
      </c>
      <c r="AG26" s="78" t="str">
        <f t="shared" si="14"/>
        <v>-</v>
      </c>
      <c r="AH26" s="78" t="str">
        <f t="shared" si="14"/>
        <v>-</v>
      </c>
      <c r="AI26" s="78" t="str">
        <f t="shared" si="14"/>
        <v>-</v>
      </c>
      <c r="AJ26" s="78" t="str">
        <f t="shared" si="14"/>
        <v>-</v>
      </c>
      <c r="AK26" s="78" t="str">
        <f t="shared" si="14"/>
        <v>-</v>
      </c>
      <c r="AL26" s="78" t="str">
        <f t="shared" si="14"/>
        <v>-</v>
      </c>
      <c r="AM26" s="78" t="str">
        <f t="shared" si="14"/>
        <v>-</v>
      </c>
      <c r="AN26" s="78" t="str">
        <f t="shared" si="14"/>
        <v>-</v>
      </c>
      <c r="AO26" s="78" t="str">
        <f t="shared" si="14"/>
        <v>-</v>
      </c>
      <c r="AP26" s="78" t="str">
        <f t="shared" si="14"/>
        <v>-</v>
      </c>
      <c r="AQ26" s="78" t="str">
        <f t="shared" si="14"/>
        <v>-</v>
      </c>
      <c r="AR26" s="78" t="str">
        <f t="shared" si="14"/>
        <v>-</v>
      </c>
      <c r="AS26" s="78" t="str">
        <f t="shared" si="14"/>
        <v>-</v>
      </c>
      <c r="AT26" s="78" t="str">
        <f t="shared" si="14"/>
        <v>-</v>
      </c>
      <c r="AU26" s="78" t="str">
        <f t="shared" si="14"/>
        <v>-</v>
      </c>
      <c r="AV26" s="78" t="str">
        <f t="shared" si="14"/>
        <v>-</v>
      </c>
      <c r="AW26" s="78" t="str">
        <f t="shared" si="14"/>
        <v>-</v>
      </c>
      <c r="AX26" s="78" t="str">
        <f t="shared" si="14"/>
        <v>-</v>
      </c>
      <c r="AY26" s="78" t="str">
        <f t="shared" si="14"/>
        <v>-</v>
      </c>
      <c r="AZ26" s="78" t="str">
        <f t="shared" si="14"/>
        <v>-</v>
      </c>
      <c r="BA26" s="78" t="str">
        <f t="shared" si="14"/>
        <v>-</v>
      </c>
      <c r="BB26" s="78" t="str">
        <f t="shared" si="14"/>
        <v>-</v>
      </c>
      <c r="BC26" s="78" t="str">
        <f t="shared" si="14"/>
        <v>-</v>
      </c>
      <c r="BD26" s="78" t="str">
        <f t="shared" si="14"/>
        <v>-</v>
      </c>
      <c r="BE26" s="78" t="str">
        <f t="shared" si="14"/>
        <v>-</v>
      </c>
      <c r="BF26" s="78" t="str">
        <f t="shared" si="14"/>
        <v>-</v>
      </c>
      <c r="BG26" s="78" t="str">
        <f t="shared" si="14"/>
        <v>-</v>
      </c>
      <c r="BH26" s="78" t="str">
        <f t="shared" si="14"/>
        <v>-</v>
      </c>
      <c r="BI26" s="78" t="str">
        <f t="shared" si="14"/>
        <v>-</v>
      </c>
      <c r="BJ26" s="78" t="str">
        <f t="shared" si="3"/>
        <v>-</v>
      </c>
      <c r="BK26" s="78" t="str">
        <f t="shared" si="3"/>
        <v>-</v>
      </c>
      <c r="BL26" s="78" t="str">
        <f t="shared" si="3"/>
        <v>-</v>
      </c>
      <c r="BM26" s="78" t="str">
        <f t="shared" si="3"/>
        <v>-</v>
      </c>
      <c r="BN26" s="78" t="str">
        <f t="shared" si="3"/>
        <v>-</v>
      </c>
      <c r="BO26" s="78" t="str">
        <f t="shared" si="3"/>
        <v>-</v>
      </c>
      <c r="BP26" s="78" t="str">
        <f t="shared" si="3"/>
        <v>-</v>
      </c>
      <c r="BQ26" s="78" t="str">
        <f t="shared" si="3"/>
        <v>-</v>
      </c>
      <c r="BR26" s="78" t="str">
        <f t="shared" si="4"/>
        <v>-</v>
      </c>
      <c r="BS26" s="78" t="str">
        <f t="shared" si="3"/>
        <v>-</v>
      </c>
      <c r="BT26" s="78" t="str">
        <f t="shared" si="5"/>
        <v>-</v>
      </c>
      <c r="BU26" s="78" t="str">
        <f t="shared" si="5"/>
        <v>-</v>
      </c>
      <c r="BV26" s="78" t="str">
        <f t="shared" si="5"/>
        <v>-</v>
      </c>
      <c r="BW26" s="78" t="str">
        <f t="shared" si="5"/>
        <v>-</v>
      </c>
      <c r="BX26" s="78" t="str">
        <f t="shared" si="5"/>
        <v>-</v>
      </c>
    </row>
    <row r="27" spans="2:76" ht="18" customHeight="1">
      <c r="B27" s="301" t="s">
        <v>3642</v>
      </c>
      <c r="C27" s="301">
        <v>21</v>
      </c>
      <c r="D27" s="76"/>
      <c r="E27" s="78" t="str">
        <f t="shared" si="8"/>
        <v>-</v>
      </c>
      <c r="F27" s="78" t="str">
        <f t="shared" si="8"/>
        <v>-</v>
      </c>
      <c r="G27" s="78" t="str">
        <f t="shared" si="8"/>
        <v>-</v>
      </c>
      <c r="H27" s="78" t="str">
        <f t="shared" si="8"/>
        <v>-</v>
      </c>
      <c r="I27" s="78" t="str">
        <f t="shared" si="8"/>
        <v>-</v>
      </c>
      <c r="J27" s="78" t="str">
        <f t="shared" si="8"/>
        <v>-</v>
      </c>
      <c r="K27" s="78" t="str">
        <f t="shared" si="8"/>
        <v>-</v>
      </c>
      <c r="L27" s="78" t="str">
        <f t="shared" si="8"/>
        <v>-</v>
      </c>
      <c r="M27" s="78" t="str">
        <f t="shared" si="8"/>
        <v>-</v>
      </c>
      <c r="N27" s="78" t="str">
        <f t="shared" si="8"/>
        <v>-</v>
      </c>
      <c r="O27" s="78" t="str">
        <f t="shared" si="8"/>
        <v>-</v>
      </c>
      <c r="P27" s="78" t="str">
        <f t="shared" si="8"/>
        <v>-</v>
      </c>
      <c r="Q27" s="78" t="str">
        <f t="shared" si="8"/>
        <v>-</v>
      </c>
      <c r="R27" s="78" t="str">
        <f t="shared" si="8"/>
        <v>-</v>
      </c>
      <c r="S27" s="78" t="str">
        <f t="shared" si="8"/>
        <v>-</v>
      </c>
      <c r="T27" s="78" t="str">
        <f t="shared" ref="T27:BI33" si="15">IF(AND(T$6-$C27&lt;$S$2,T$6-$C27&gt;=0),ROUND($D27/$S$2*0.9,0),"-")</f>
        <v>-</v>
      </c>
      <c r="U27" s="78" t="str">
        <f t="shared" si="15"/>
        <v>-</v>
      </c>
      <c r="V27" s="78" t="str">
        <f t="shared" si="15"/>
        <v>-</v>
      </c>
      <c r="W27" s="78" t="str">
        <f t="shared" si="15"/>
        <v>-</v>
      </c>
      <c r="X27" s="78" t="str">
        <f t="shared" si="15"/>
        <v>-</v>
      </c>
      <c r="Y27" s="78" t="str">
        <f t="shared" si="15"/>
        <v>-</v>
      </c>
      <c r="Z27" s="78" t="str">
        <f t="shared" si="15"/>
        <v>-</v>
      </c>
      <c r="AA27" s="78" t="str">
        <f t="shared" si="15"/>
        <v>-</v>
      </c>
      <c r="AB27" s="78" t="str">
        <f t="shared" si="15"/>
        <v>-</v>
      </c>
      <c r="AC27" s="78" t="str">
        <f t="shared" si="15"/>
        <v>-</v>
      </c>
      <c r="AD27" s="78" t="str">
        <f t="shared" si="15"/>
        <v>-</v>
      </c>
      <c r="AE27" s="78" t="str">
        <f t="shared" si="15"/>
        <v>-</v>
      </c>
      <c r="AF27" s="78" t="str">
        <f t="shared" si="15"/>
        <v>-</v>
      </c>
      <c r="AG27" s="78" t="str">
        <f t="shared" si="15"/>
        <v>-</v>
      </c>
      <c r="AH27" s="78" t="str">
        <f t="shared" si="15"/>
        <v>-</v>
      </c>
      <c r="AI27" s="78" t="str">
        <f t="shared" si="15"/>
        <v>-</v>
      </c>
      <c r="AJ27" s="78" t="str">
        <f t="shared" si="15"/>
        <v>-</v>
      </c>
      <c r="AK27" s="78" t="str">
        <f t="shared" si="15"/>
        <v>-</v>
      </c>
      <c r="AL27" s="78" t="str">
        <f t="shared" si="15"/>
        <v>-</v>
      </c>
      <c r="AM27" s="78" t="str">
        <f t="shared" si="15"/>
        <v>-</v>
      </c>
      <c r="AN27" s="78" t="str">
        <f t="shared" si="15"/>
        <v>-</v>
      </c>
      <c r="AO27" s="78" t="str">
        <f t="shared" si="15"/>
        <v>-</v>
      </c>
      <c r="AP27" s="78" t="str">
        <f t="shared" si="15"/>
        <v>-</v>
      </c>
      <c r="AQ27" s="78" t="str">
        <f t="shared" si="15"/>
        <v>-</v>
      </c>
      <c r="AR27" s="78" t="str">
        <f t="shared" si="15"/>
        <v>-</v>
      </c>
      <c r="AS27" s="78" t="str">
        <f t="shared" si="15"/>
        <v>-</v>
      </c>
      <c r="AT27" s="78" t="str">
        <f t="shared" si="15"/>
        <v>-</v>
      </c>
      <c r="AU27" s="78" t="str">
        <f t="shared" si="15"/>
        <v>-</v>
      </c>
      <c r="AV27" s="78" t="str">
        <f t="shared" si="15"/>
        <v>-</v>
      </c>
      <c r="AW27" s="78" t="str">
        <f t="shared" si="15"/>
        <v>-</v>
      </c>
      <c r="AX27" s="78" t="str">
        <f t="shared" si="15"/>
        <v>-</v>
      </c>
      <c r="AY27" s="78" t="str">
        <f t="shared" si="15"/>
        <v>-</v>
      </c>
      <c r="AZ27" s="78" t="str">
        <f t="shared" si="15"/>
        <v>-</v>
      </c>
      <c r="BA27" s="78" t="str">
        <f t="shared" si="15"/>
        <v>-</v>
      </c>
      <c r="BB27" s="78" t="str">
        <f t="shared" si="15"/>
        <v>-</v>
      </c>
      <c r="BC27" s="78" t="str">
        <f t="shared" si="15"/>
        <v>-</v>
      </c>
      <c r="BD27" s="78" t="str">
        <f t="shared" si="15"/>
        <v>-</v>
      </c>
      <c r="BE27" s="78" t="str">
        <f t="shared" si="15"/>
        <v>-</v>
      </c>
      <c r="BF27" s="78" t="str">
        <f t="shared" si="15"/>
        <v>-</v>
      </c>
      <c r="BG27" s="78" t="str">
        <f t="shared" si="15"/>
        <v>-</v>
      </c>
      <c r="BH27" s="78" t="str">
        <f t="shared" si="15"/>
        <v>-</v>
      </c>
      <c r="BI27" s="78" t="str">
        <f t="shared" si="15"/>
        <v>-</v>
      </c>
      <c r="BJ27" s="78" t="str">
        <f t="shared" si="3"/>
        <v>-</v>
      </c>
      <c r="BK27" s="78" t="str">
        <f t="shared" si="3"/>
        <v>-</v>
      </c>
      <c r="BL27" s="78" t="str">
        <f t="shared" si="3"/>
        <v>-</v>
      </c>
      <c r="BM27" s="78" t="str">
        <f t="shared" si="3"/>
        <v>-</v>
      </c>
      <c r="BN27" s="78" t="str">
        <f t="shared" si="3"/>
        <v>-</v>
      </c>
      <c r="BO27" s="78" t="str">
        <f t="shared" si="3"/>
        <v>-</v>
      </c>
      <c r="BP27" s="78" t="str">
        <f t="shared" si="3"/>
        <v>-</v>
      </c>
      <c r="BQ27" s="78" t="str">
        <f t="shared" si="3"/>
        <v>-</v>
      </c>
      <c r="BR27" s="78" t="str">
        <f t="shared" si="4"/>
        <v>-</v>
      </c>
      <c r="BS27" s="78" t="str">
        <f t="shared" si="3"/>
        <v>-</v>
      </c>
      <c r="BT27" s="78" t="str">
        <f t="shared" si="5"/>
        <v>-</v>
      </c>
      <c r="BU27" s="78" t="str">
        <f t="shared" si="5"/>
        <v>-</v>
      </c>
      <c r="BV27" s="78" t="str">
        <f t="shared" si="5"/>
        <v>-</v>
      </c>
      <c r="BW27" s="78" t="str">
        <f t="shared" si="5"/>
        <v>-</v>
      </c>
      <c r="BX27" s="78" t="str">
        <f t="shared" si="5"/>
        <v>-</v>
      </c>
    </row>
    <row r="28" spans="2:76" ht="18" customHeight="1">
      <c r="B28" s="301" t="s">
        <v>3641</v>
      </c>
      <c r="C28" s="301">
        <v>22</v>
      </c>
      <c r="D28" s="76"/>
      <c r="E28" s="78" t="str">
        <f t="shared" ref="E28:T43" si="16">IF(AND(E$6-$C28&lt;$S$2,E$6-$C28&gt;=0),ROUND($D28/$S$2*0.9,0),"-")</f>
        <v>-</v>
      </c>
      <c r="F28" s="78" t="str">
        <f t="shared" si="16"/>
        <v>-</v>
      </c>
      <c r="G28" s="78" t="str">
        <f t="shared" si="16"/>
        <v>-</v>
      </c>
      <c r="H28" s="78" t="str">
        <f t="shared" si="16"/>
        <v>-</v>
      </c>
      <c r="I28" s="78" t="str">
        <f t="shared" si="16"/>
        <v>-</v>
      </c>
      <c r="J28" s="78" t="str">
        <f t="shared" si="16"/>
        <v>-</v>
      </c>
      <c r="K28" s="78" t="str">
        <f t="shared" si="16"/>
        <v>-</v>
      </c>
      <c r="L28" s="78" t="str">
        <f t="shared" si="16"/>
        <v>-</v>
      </c>
      <c r="M28" s="78" t="str">
        <f t="shared" si="16"/>
        <v>-</v>
      </c>
      <c r="N28" s="78" t="str">
        <f t="shared" si="16"/>
        <v>-</v>
      </c>
      <c r="O28" s="78" t="str">
        <f t="shared" si="16"/>
        <v>-</v>
      </c>
      <c r="P28" s="78" t="str">
        <f t="shared" si="16"/>
        <v>-</v>
      </c>
      <c r="Q28" s="78" t="str">
        <f t="shared" si="16"/>
        <v>-</v>
      </c>
      <c r="R28" s="78" t="str">
        <f t="shared" si="16"/>
        <v>-</v>
      </c>
      <c r="S28" s="78" t="str">
        <f t="shared" si="16"/>
        <v>-</v>
      </c>
      <c r="T28" s="78" t="str">
        <f t="shared" si="16"/>
        <v>-</v>
      </c>
      <c r="U28" s="78" t="str">
        <f t="shared" si="15"/>
        <v>-</v>
      </c>
      <c r="V28" s="78" t="str">
        <f t="shared" si="15"/>
        <v>-</v>
      </c>
      <c r="W28" s="78" t="str">
        <f t="shared" si="15"/>
        <v>-</v>
      </c>
      <c r="X28" s="78" t="str">
        <f t="shared" si="15"/>
        <v>-</v>
      </c>
      <c r="Y28" s="78" t="str">
        <f t="shared" si="15"/>
        <v>-</v>
      </c>
      <c r="Z28" s="78" t="str">
        <f t="shared" si="15"/>
        <v>-</v>
      </c>
      <c r="AA28" s="78" t="str">
        <f t="shared" si="15"/>
        <v>-</v>
      </c>
      <c r="AB28" s="78" t="str">
        <f t="shared" si="15"/>
        <v>-</v>
      </c>
      <c r="AC28" s="78" t="str">
        <f t="shared" si="15"/>
        <v>-</v>
      </c>
      <c r="AD28" s="78" t="str">
        <f t="shared" si="15"/>
        <v>-</v>
      </c>
      <c r="AE28" s="78" t="str">
        <f t="shared" si="15"/>
        <v>-</v>
      </c>
      <c r="AF28" s="78" t="str">
        <f t="shared" si="15"/>
        <v>-</v>
      </c>
      <c r="AG28" s="78" t="str">
        <f t="shared" si="15"/>
        <v>-</v>
      </c>
      <c r="AH28" s="78" t="str">
        <f t="shared" si="15"/>
        <v>-</v>
      </c>
      <c r="AI28" s="78" t="str">
        <f t="shared" si="15"/>
        <v>-</v>
      </c>
      <c r="AJ28" s="78" t="str">
        <f t="shared" si="15"/>
        <v>-</v>
      </c>
      <c r="AK28" s="78" t="str">
        <f t="shared" si="15"/>
        <v>-</v>
      </c>
      <c r="AL28" s="78" t="str">
        <f t="shared" si="15"/>
        <v>-</v>
      </c>
      <c r="AM28" s="78" t="str">
        <f t="shared" si="15"/>
        <v>-</v>
      </c>
      <c r="AN28" s="78" t="str">
        <f t="shared" si="15"/>
        <v>-</v>
      </c>
      <c r="AO28" s="78" t="str">
        <f t="shared" si="15"/>
        <v>-</v>
      </c>
      <c r="AP28" s="78" t="str">
        <f t="shared" si="15"/>
        <v>-</v>
      </c>
      <c r="AQ28" s="78" t="str">
        <f t="shared" si="15"/>
        <v>-</v>
      </c>
      <c r="AR28" s="78" t="str">
        <f t="shared" si="15"/>
        <v>-</v>
      </c>
      <c r="AS28" s="78" t="str">
        <f t="shared" si="15"/>
        <v>-</v>
      </c>
      <c r="AT28" s="78" t="str">
        <f t="shared" si="15"/>
        <v>-</v>
      </c>
      <c r="AU28" s="78" t="str">
        <f t="shared" si="15"/>
        <v>-</v>
      </c>
      <c r="AV28" s="78" t="str">
        <f t="shared" si="15"/>
        <v>-</v>
      </c>
      <c r="AW28" s="78" t="str">
        <f t="shared" si="15"/>
        <v>-</v>
      </c>
      <c r="AX28" s="78" t="str">
        <f t="shared" si="15"/>
        <v>-</v>
      </c>
      <c r="AY28" s="78" t="str">
        <f t="shared" si="15"/>
        <v>-</v>
      </c>
      <c r="AZ28" s="78" t="str">
        <f t="shared" si="15"/>
        <v>-</v>
      </c>
      <c r="BA28" s="78" t="str">
        <f t="shared" si="15"/>
        <v>-</v>
      </c>
      <c r="BB28" s="78" t="str">
        <f t="shared" si="15"/>
        <v>-</v>
      </c>
      <c r="BC28" s="78" t="str">
        <f t="shared" si="15"/>
        <v>-</v>
      </c>
      <c r="BD28" s="78" t="str">
        <f t="shared" si="15"/>
        <v>-</v>
      </c>
      <c r="BE28" s="78" t="str">
        <f t="shared" si="15"/>
        <v>-</v>
      </c>
      <c r="BF28" s="78" t="str">
        <f t="shared" si="15"/>
        <v>-</v>
      </c>
      <c r="BG28" s="78" t="str">
        <f t="shared" si="15"/>
        <v>-</v>
      </c>
      <c r="BH28" s="78" t="str">
        <f t="shared" si="15"/>
        <v>-</v>
      </c>
      <c r="BI28" s="78" t="str">
        <f t="shared" si="15"/>
        <v>-</v>
      </c>
      <c r="BJ28" s="78" t="str">
        <f t="shared" si="3"/>
        <v>-</v>
      </c>
      <c r="BK28" s="78" t="str">
        <f t="shared" si="3"/>
        <v>-</v>
      </c>
      <c r="BL28" s="78" t="str">
        <f t="shared" si="3"/>
        <v>-</v>
      </c>
      <c r="BM28" s="78" t="str">
        <f t="shared" si="3"/>
        <v>-</v>
      </c>
      <c r="BN28" s="78" t="str">
        <f t="shared" si="3"/>
        <v>-</v>
      </c>
      <c r="BO28" s="78" t="str">
        <f t="shared" si="3"/>
        <v>-</v>
      </c>
      <c r="BP28" s="78" t="str">
        <f t="shared" si="3"/>
        <v>-</v>
      </c>
      <c r="BQ28" s="78" t="str">
        <f t="shared" si="3"/>
        <v>-</v>
      </c>
      <c r="BR28" s="78" t="str">
        <f t="shared" si="4"/>
        <v>-</v>
      </c>
      <c r="BS28" s="78" t="str">
        <f t="shared" si="3"/>
        <v>-</v>
      </c>
      <c r="BT28" s="78" t="str">
        <f t="shared" si="5"/>
        <v>-</v>
      </c>
      <c r="BU28" s="78" t="str">
        <f t="shared" si="5"/>
        <v>-</v>
      </c>
      <c r="BV28" s="78" t="str">
        <f t="shared" si="5"/>
        <v>-</v>
      </c>
      <c r="BW28" s="78" t="str">
        <f t="shared" si="5"/>
        <v>-</v>
      </c>
      <c r="BX28" s="78" t="str">
        <f t="shared" si="5"/>
        <v>-</v>
      </c>
    </row>
    <row r="29" spans="2:76" ht="18" customHeight="1">
      <c r="B29" s="301" t="s">
        <v>3640</v>
      </c>
      <c r="C29" s="301">
        <v>23</v>
      </c>
      <c r="D29" s="76"/>
      <c r="E29" s="78" t="str">
        <f t="shared" si="16"/>
        <v>-</v>
      </c>
      <c r="F29" s="78" t="str">
        <f t="shared" si="16"/>
        <v>-</v>
      </c>
      <c r="G29" s="78" t="str">
        <f t="shared" si="16"/>
        <v>-</v>
      </c>
      <c r="H29" s="78" t="str">
        <f t="shared" si="16"/>
        <v>-</v>
      </c>
      <c r="I29" s="78" t="str">
        <f t="shared" si="16"/>
        <v>-</v>
      </c>
      <c r="J29" s="78" t="str">
        <f t="shared" si="16"/>
        <v>-</v>
      </c>
      <c r="K29" s="78" t="str">
        <f t="shared" si="16"/>
        <v>-</v>
      </c>
      <c r="L29" s="78" t="str">
        <f t="shared" si="16"/>
        <v>-</v>
      </c>
      <c r="M29" s="78" t="str">
        <f t="shared" si="16"/>
        <v>-</v>
      </c>
      <c r="N29" s="78" t="str">
        <f t="shared" si="16"/>
        <v>-</v>
      </c>
      <c r="O29" s="78" t="str">
        <f t="shared" si="16"/>
        <v>-</v>
      </c>
      <c r="P29" s="78" t="str">
        <f t="shared" si="16"/>
        <v>-</v>
      </c>
      <c r="Q29" s="78" t="str">
        <f t="shared" si="16"/>
        <v>-</v>
      </c>
      <c r="R29" s="78" t="str">
        <f t="shared" si="16"/>
        <v>-</v>
      </c>
      <c r="S29" s="78" t="str">
        <f t="shared" si="16"/>
        <v>-</v>
      </c>
      <c r="T29" s="78" t="str">
        <f t="shared" si="16"/>
        <v>-</v>
      </c>
      <c r="U29" s="78" t="str">
        <f t="shared" si="15"/>
        <v>-</v>
      </c>
      <c r="V29" s="78" t="str">
        <f t="shared" si="15"/>
        <v>-</v>
      </c>
      <c r="W29" s="78" t="str">
        <f t="shared" si="15"/>
        <v>-</v>
      </c>
      <c r="X29" s="78" t="str">
        <f t="shared" si="15"/>
        <v>-</v>
      </c>
      <c r="Y29" s="78" t="str">
        <f t="shared" si="15"/>
        <v>-</v>
      </c>
      <c r="Z29" s="78" t="str">
        <f t="shared" si="15"/>
        <v>-</v>
      </c>
      <c r="AA29" s="78" t="str">
        <f t="shared" si="15"/>
        <v>-</v>
      </c>
      <c r="AB29" s="78" t="str">
        <f t="shared" si="15"/>
        <v>-</v>
      </c>
      <c r="AC29" s="78" t="str">
        <f t="shared" si="15"/>
        <v>-</v>
      </c>
      <c r="AD29" s="78" t="str">
        <f t="shared" si="15"/>
        <v>-</v>
      </c>
      <c r="AE29" s="78" t="str">
        <f t="shared" si="15"/>
        <v>-</v>
      </c>
      <c r="AF29" s="78" t="str">
        <f t="shared" si="15"/>
        <v>-</v>
      </c>
      <c r="AG29" s="78" t="str">
        <f t="shared" si="15"/>
        <v>-</v>
      </c>
      <c r="AH29" s="78" t="str">
        <f t="shared" si="15"/>
        <v>-</v>
      </c>
      <c r="AI29" s="78" t="str">
        <f t="shared" si="15"/>
        <v>-</v>
      </c>
      <c r="AJ29" s="78" t="str">
        <f t="shared" si="15"/>
        <v>-</v>
      </c>
      <c r="AK29" s="78" t="str">
        <f t="shared" si="15"/>
        <v>-</v>
      </c>
      <c r="AL29" s="78" t="str">
        <f t="shared" si="15"/>
        <v>-</v>
      </c>
      <c r="AM29" s="78" t="str">
        <f t="shared" si="15"/>
        <v>-</v>
      </c>
      <c r="AN29" s="78" t="str">
        <f t="shared" si="15"/>
        <v>-</v>
      </c>
      <c r="AO29" s="78" t="str">
        <f t="shared" si="15"/>
        <v>-</v>
      </c>
      <c r="AP29" s="78" t="str">
        <f t="shared" si="15"/>
        <v>-</v>
      </c>
      <c r="AQ29" s="78" t="str">
        <f t="shared" si="15"/>
        <v>-</v>
      </c>
      <c r="AR29" s="78" t="str">
        <f t="shared" si="15"/>
        <v>-</v>
      </c>
      <c r="AS29" s="78" t="str">
        <f t="shared" si="15"/>
        <v>-</v>
      </c>
      <c r="AT29" s="78" t="str">
        <f t="shared" si="15"/>
        <v>-</v>
      </c>
      <c r="AU29" s="78" t="str">
        <f t="shared" si="15"/>
        <v>-</v>
      </c>
      <c r="AV29" s="78" t="str">
        <f t="shared" si="15"/>
        <v>-</v>
      </c>
      <c r="AW29" s="78" t="str">
        <f t="shared" si="15"/>
        <v>-</v>
      </c>
      <c r="AX29" s="78" t="str">
        <f t="shared" si="15"/>
        <v>-</v>
      </c>
      <c r="AY29" s="78" t="str">
        <f t="shared" si="15"/>
        <v>-</v>
      </c>
      <c r="AZ29" s="78" t="str">
        <f t="shared" si="15"/>
        <v>-</v>
      </c>
      <c r="BA29" s="78" t="str">
        <f t="shared" si="15"/>
        <v>-</v>
      </c>
      <c r="BB29" s="78" t="str">
        <f t="shared" si="15"/>
        <v>-</v>
      </c>
      <c r="BC29" s="78" t="str">
        <f t="shared" si="15"/>
        <v>-</v>
      </c>
      <c r="BD29" s="78" t="str">
        <f t="shared" si="15"/>
        <v>-</v>
      </c>
      <c r="BE29" s="78" t="str">
        <f t="shared" si="15"/>
        <v>-</v>
      </c>
      <c r="BF29" s="78" t="str">
        <f t="shared" si="15"/>
        <v>-</v>
      </c>
      <c r="BG29" s="78" t="str">
        <f t="shared" si="15"/>
        <v>-</v>
      </c>
      <c r="BH29" s="78" t="str">
        <f t="shared" si="15"/>
        <v>-</v>
      </c>
      <c r="BI29" s="78" t="str">
        <f t="shared" si="15"/>
        <v>-</v>
      </c>
      <c r="BJ29" s="78" t="str">
        <f t="shared" si="3"/>
        <v>-</v>
      </c>
      <c r="BK29" s="78" t="str">
        <f t="shared" si="3"/>
        <v>-</v>
      </c>
      <c r="BL29" s="78" t="str">
        <f t="shared" si="3"/>
        <v>-</v>
      </c>
      <c r="BM29" s="78" t="str">
        <f t="shared" si="3"/>
        <v>-</v>
      </c>
      <c r="BN29" s="78" t="str">
        <f t="shared" si="3"/>
        <v>-</v>
      </c>
      <c r="BO29" s="78" t="str">
        <f t="shared" si="3"/>
        <v>-</v>
      </c>
      <c r="BP29" s="78" t="str">
        <f t="shared" si="3"/>
        <v>-</v>
      </c>
      <c r="BQ29" s="78" t="str">
        <f t="shared" si="3"/>
        <v>-</v>
      </c>
      <c r="BR29" s="78" t="str">
        <f t="shared" si="4"/>
        <v>-</v>
      </c>
      <c r="BS29" s="78" t="str">
        <f t="shared" si="3"/>
        <v>-</v>
      </c>
      <c r="BT29" s="78" t="str">
        <f t="shared" si="5"/>
        <v>-</v>
      </c>
      <c r="BU29" s="78" t="str">
        <f t="shared" si="5"/>
        <v>-</v>
      </c>
      <c r="BV29" s="78" t="str">
        <f t="shared" si="5"/>
        <v>-</v>
      </c>
      <c r="BW29" s="78" t="str">
        <f t="shared" si="5"/>
        <v>-</v>
      </c>
      <c r="BX29" s="78" t="str">
        <f t="shared" si="5"/>
        <v>-</v>
      </c>
    </row>
    <row r="30" spans="2:76" ht="18" customHeight="1">
      <c r="B30" s="301" t="s">
        <v>3639</v>
      </c>
      <c r="C30" s="301">
        <v>24</v>
      </c>
      <c r="D30" s="76"/>
      <c r="E30" s="78" t="str">
        <f t="shared" si="16"/>
        <v>-</v>
      </c>
      <c r="F30" s="78" t="str">
        <f t="shared" si="16"/>
        <v>-</v>
      </c>
      <c r="G30" s="78" t="str">
        <f t="shared" si="16"/>
        <v>-</v>
      </c>
      <c r="H30" s="78" t="str">
        <f t="shared" si="16"/>
        <v>-</v>
      </c>
      <c r="I30" s="78" t="str">
        <f t="shared" si="16"/>
        <v>-</v>
      </c>
      <c r="J30" s="78" t="str">
        <f t="shared" si="16"/>
        <v>-</v>
      </c>
      <c r="K30" s="78" t="str">
        <f t="shared" si="16"/>
        <v>-</v>
      </c>
      <c r="L30" s="78" t="str">
        <f t="shared" si="16"/>
        <v>-</v>
      </c>
      <c r="M30" s="78" t="str">
        <f t="shared" si="16"/>
        <v>-</v>
      </c>
      <c r="N30" s="78" t="str">
        <f t="shared" si="16"/>
        <v>-</v>
      </c>
      <c r="O30" s="78" t="str">
        <f t="shared" si="16"/>
        <v>-</v>
      </c>
      <c r="P30" s="78" t="str">
        <f t="shared" si="16"/>
        <v>-</v>
      </c>
      <c r="Q30" s="78" t="str">
        <f t="shared" si="16"/>
        <v>-</v>
      </c>
      <c r="R30" s="78" t="str">
        <f t="shared" si="16"/>
        <v>-</v>
      </c>
      <c r="S30" s="78" t="str">
        <f t="shared" si="16"/>
        <v>-</v>
      </c>
      <c r="T30" s="78" t="str">
        <f t="shared" si="16"/>
        <v>-</v>
      </c>
      <c r="U30" s="78" t="str">
        <f t="shared" si="15"/>
        <v>-</v>
      </c>
      <c r="V30" s="78" t="str">
        <f t="shared" si="15"/>
        <v>-</v>
      </c>
      <c r="W30" s="78" t="str">
        <f t="shared" si="15"/>
        <v>-</v>
      </c>
      <c r="X30" s="78" t="str">
        <f t="shared" si="15"/>
        <v>-</v>
      </c>
      <c r="Y30" s="78" t="str">
        <f t="shared" si="15"/>
        <v>-</v>
      </c>
      <c r="Z30" s="78" t="str">
        <f t="shared" si="15"/>
        <v>-</v>
      </c>
      <c r="AA30" s="78" t="str">
        <f t="shared" si="15"/>
        <v>-</v>
      </c>
      <c r="AB30" s="78" t="str">
        <f t="shared" si="15"/>
        <v>-</v>
      </c>
      <c r="AC30" s="78" t="str">
        <f t="shared" si="15"/>
        <v>-</v>
      </c>
      <c r="AD30" s="78" t="str">
        <f t="shared" si="15"/>
        <v>-</v>
      </c>
      <c r="AE30" s="78" t="str">
        <f t="shared" si="15"/>
        <v>-</v>
      </c>
      <c r="AF30" s="78" t="str">
        <f t="shared" si="15"/>
        <v>-</v>
      </c>
      <c r="AG30" s="78" t="str">
        <f t="shared" si="15"/>
        <v>-</v>
      </c>
      <c r="AH30" s="78" t="str">
        <f t="shared" si="15"/>
        <v>-</v>
      </c>
      <c r="AI30" s="78" t="str">
        <f t="shared" si="15"/>
        <v>-</v>
      </c>
      <c r="AJ30" s="78" t="str">
        <f t="shared" si="15"/>
        <v>-</v>
      </c>
      <c r="AK30" s="78" t="str">
        <f t="shared" si="15"/>
        <v>-</v>
      </c>
      <c r="AL30" s="78" t="str">
        <f t="shared" si="15"/>
        <v>-</v>
      </c>
      <c r="AM30" s="78" t="str">
        <f t="shared" si="15"/>
        <v>-</v>
      </c>
      <c r="AN30" s="78" t="str">
        <f t="shared" si="15"/>
        <v>-</v>
      </c>
      <c r="AO30" s="78" t="str">
        <f t="shared" si="15"/>
        <v>-</v>
      </c>
      <c r="AP30" s="78" t="str">
        <f t="shared" si="15"/>
        <v>-</v>
      </c>
      <c r="AQ30" s="78" t="str">
        <f t="shared" si="15"/>
        <v>-</v>
      </c>
      <c r="AR30" s="78" t="str">
        <f t="shared" si="15"/>
        <v>-</v>
      </c>
      <c r="AS30" s="78" t="str">
        <f t="shared" si="15"/>
        <v>-</v>
      </c>
      <c r="AT30" s="78" t="str">
        <f t="shared" si="15"/>
        <v>-</v>
      </c>
      <c r="AU30" s="78" t="str">
        <f t="shared" si="15"/>
        <v>-</v>
      </c>
      <c r="AV30" s="78" t="str">
        <f t="shared" si="15"/>
        <v>-</v>
      </c>
      <c r="AW30" s="78" t="str">
        <f t="shared" si="15"/>
        <v>-</v>
      </c>
      <c r="AX30" s="78" t="str">
        <f t="shared" si="15"/>
        <v>-</v>
      </c>
      <c r="AY30" s="78" t="str">
        <f t="shared" si="15"/>
        <v>-</v>
      </c>
      <c r="AZ30" s="78" t="str">
        <f t="shared" si="15"/>
        <v>-</v>
      </c>
      <c r="BA30" s="78" t="str">
        <f t="shared" si="15"/>
        <v>-</v>
      </c>
      <c r="BB30" s="78" t="str">
        <f t="shared" si="15"/>
        <v>-</v>
      </c>
      <c r="BC30" s="78" t="str">
        <f t="shared" si="15"/>
        <v>-</v>
      </c>
      <c r="BD30" s="78" t="str">
        <f t="shared" si="15"/>
        <v>-</v>
      </c>
      <c r="BE30" s="78" t="str">
        <f t="shared" si="15"/>
        <v>-</v>
      </c>
      <c r="BF30" s="78" t="str">
        <f t="shared" si="15"/>
        <v>-</v>
      </c>
      <c r="BG30" s="78" t="str">
        <f t="shared" si="15"/>
        <v>-</v>
      </c>
      <c r="BH30" s="78" t="str">
        <f t="shared" si="15"/>
        <v>-</v>
      </c>
      <c r="BI30" s="78" t="str">
        <f t="shared" si="15"/>
        <v>-</v>
      </c>
      <c r="BJ30" s="78" t="str">
        <f t="shared" si="3"/>
        <v>-</v>
      </c>
      <c r="BK30" s="78" t="str">
        <f t="shared" si="3"/>
        <v>-</v>
      </c>
      <c r="BL30" s="78" t="str">
        <f t="shared" si="3"/>
        <v>-</v>
      </c>
      <c r="BM30" s="78" t="str">
        <f t="shared" si="3"/>
        <v>-</v>
      </c>
      <c r="BN30" s="78" t="str">
        <f t="shared" si="3"/>
        <v>-</v>
      </c>
      <c r="BO30" s="78" t="str">
        <f t="shared" si="3"/>
        <v>-</v>
      </c>
      <c r="BP30" s="78" t="str">
        <f t="shared" si="3"/>
        <v>-</v>
      </c>
      <c r="BQ30" s="78" t="str">
        <f t="shared" si="3"/>
        <v>-</v>
      </c>
      <c r="BR30" s="78" t="str">
        <f t="shared" ref="BR30:BX45" si="17">IF(AND(BR$6-$C30&lt;$S$2,BR$6-$C30&gt;=0),ROUND($D30/$S$2*0.9,0),"-")</f>
        <v>-</v>
      </c>
      <c r="BS30" s="78" t="str">
        <f t="shared" si="17"/>
        <v>-</v>
      </c>
      <c r="BT30" s="78" t="str">
        <f t="shared" si="17"/>
        <v>-</v>
      </c>
      <c r="BU30" s="78" t="str">
        <f t="shared" si="17"/>
        <v>-</v>
      </c>
      <c r="BV30" s="78" t="str">
        <f t="shared" si="17"/>
        <v>-</v>
      </c>
      <c r="BW30" s="78" t="str">
        <f t="shared" si="17"/>
        <v>-</v>
      </c>
      <c r="BX30" s="78" t="str">
        <f t="shared" si="17"/>
        <v>-</v>
      </c>
    </row>
    <row r="31" spans="2:76" ht="18" customHeight="1">
      <c r="B31" s="301" t="s">
        <v>3638</v>
      </c>
      <c r="C31" s="301">
        <v>25</v>
      </c>
      <c r="D31" s="76"/>
      <c r="E31" s="78" t="str">
        <f t="shared" si="16"/>
        <v>-</v>
      </c>
      <c r="F31" s="78" t="str">
        <f t="shared" si="16"/>
        <v>-</v>
      </c>
      <c r="G31" s="78" t="str">
        <f t="shared" si="16"/>
        <v>-</v>
      </c>
      <c r="H31" s="78" t="str">
        <f t="shared" si="16"/>
        <v>-</v>
      </c>
      <c r="I31" s="78" t="str">
        <f t="shared" si="16"/>
        <v>-</v>
      </c>
      <c r="J31" s="78" t="str">
        <f t="shared" si="16"/>
        <v>-</v>
      </c>
      <c r="K31" s="78" t="str">
        <f t="shared" si="16"/>
        <v>-</v>
      </c>
      <c r="L31" s="78" t="str">
        <f t="shared" si="16"/>
        <v>-</v>
      </c>
      <c r="M31" s="78" t="str">
        <f t="shared" si="16"/>
        <v>-</v>
      </c>
      <c r="N31" s="78" t="str">
        <f t="shared" si="16"/>
        <v>-</v>
      </c>
      <c r="O31" s="78" t="str">
        <f t="shared" si="16"/>
        <v>-</v>
      </c>
      <c r="P31" s="78" t="str">
        <f t="shared" si="16"/>
        <v>-</v>
      </c>
      <c r="Q31" s="78" t="str">
        <f t="shared" si="16"/>
        <v>-</v>
      </c>
      <c r="R31" s="78" t="str">
        <f t="shared" si="16"/>
        <v>-</v>
      </c>
      <c r="S31" s="78" t="str">
        <f t="shared" si="16"/>
        <v>-</v>
      </c>
      <c r="T31" s="78" t="str">
        <f t="shared" si="16"/>
        <v>-</v>
      </c>
      <c r="U31" s="78" t="str">
        <f t="shared" si="15"/>
        <v>-</v>
      </c>
      <c r="V31" s="78" t="str">
        <f t="shared" si="15"/>
        <v>-</v>
      </c>
      <c r="W31" s="78" t="str">
        <f t="shared" si="15"/>
        <v>-</v>
      </c>
      <c r="X31" s="78" t="str">
        <f t="shared" si="15"/>
        <v>-</v>
      </c>
      <c r="Y31" s="78" t="str">
        <f t="shared" si="15"/>
        <v>-</v>
      </c>
      <c r="Z31" s="78" t="str">
        <f t="shared" si="15"/>
        <v>-</v>
      </c>
      <c r="AA31" s="78" t="str">
        <f t="shared" si="15"/>
        <v>-</v>
      </c>
      <c r="AB31" s="78" t="str">
        <f t="shared" si="15"/>
        <v>-</v>
      </c>
      <c r="AC31" s="78" t="str">
        <f t="shared" si="15"/>
        <v>-</v>
      </c>
      <c r="AD31" s="78" t="str">
        <f t="shared" si="15"/>
        <v>-</v>
      </c>
      <c r="AE31" s="78" t="str">
        <f t="shared" si="15"/>
        <v>-</v>
      </c>
      <c r="AF31" s="78" t="str">
        <f t="shared" si="15"/>
        <v>-</v>
      </c>
      <c r="AG31" s="78" t="str">
        <f t="shared" si="15"/>
        <v>-</v>
      </c>
      <c r="AH31" s="78" t="str">
        <f t="shared" si="15"/>
        <v>-</v>
      </c>
      <c r="AI31" s="78" t="str">
        <f t="shared" si="15"/>
        <v>-</v>
      </c>
      <c r="AJ31" s="78" t="str">
        <f t="shared" si="15"/>
        <v>-</v>
      </c>
      <c r="AK31" s="78" t="str">
        <f t="shared" si="15"/>
        <v>-</v>
      </c>
      <c r="AL31" s="78" t="str">
        <f t="shared" si="15"/>
        <v>-</v>
      </c>
      <c r="AM31" s="78" t="str">
        <f t="shared" si="15"/>
        <v>-</v>
      </c>
      <c r="AN31" s="78" t="str">
        <f t="shared" si="15"/>
        <v>-</v>
      </c>
      <c r="AO31" s="78" t="str">
        <f t="shared" si="15"/>
        <v>-</v>
      </c>
      <c r="AP31" s="78" t="str">
        <f t="shared" si="15"/>
        <v>-</v>
      </c>
      <c r="AQ31" s="78" t="str">
        <f t="shared" si="15"/>
        <v>-</v>
      </c>
      <c r="AR31" s="78" t="str">
        <f t="shared" si="15"/>
        <v>-</v>
      </c>
      <c r="AS31" s="78" t="str">
        <f t="shared" si="15"/>
        <v>-</v>
      </c>
      <c r="AT31" s="78" t="str">
        <f t="shared" si="15"/>
        <v>-</v>
      </c>
      <c r="AU31" s="78" t="str">
        <f t="shared" si="15"/>
        <v>-</v>
      </c>
      <c r="AV31" s="78" t="str">
        <f t="shared" si="15"/>
        <v>-</v>
      </c>
      <c r="AW31" s="78" t="str">
        <f t="shared" si="15"/>
        <v>-</v>
      </c>
      <c r="AX31" s="78" t="str">
        <f t="shared" si="15"/>
        <v>-</v>
      </c>
      <c r="AY31" s="78" t="str">
        <f t="shared" si="15"/>
        <v>-</v>
      </c>
      <c r="AZ31" s="78" t="str">
        <f t="shared" si="15"/>
        <v>-</v>
      </c>
      <c r="BA31" s="78" t="str">
        <f t="shared" si="15"/>
        <v>-</v>
      </c>
      <c r="BB31" s="78" t="str">
        <f t="shared" si="15"/>
        <v>-</v>
      </c>
      <c r="BC31" s="78" t="str">
        <f t="shared" si="15"/>
        <v>-</v>
      </c>
      <c r="BD31" s="78" t="str">
        <f t="shared" si="15"/>
        <v>-</v>
      </c>
      <c r="BE31" s="78" t="str">
        <f t="shared" si="15"/>
        <v>-</v>
      </c>
      <c r="BF31" s="78" t="str">
        <f t="shared" si="15"/>
        <v>-</v>
      </c>
      <c r="BG31" s="78" t="str">
        <f t="shared" si="15"/>
        <v>-</v>
      </c>
      <c r="BH31" s="78" t="str">
        <f t="shared" si="15"/>
        <v>-</v>
      </c>
      <c r="BI31" s="78" t="str">
        <f t="shared" si="15"/>
        <v>-</v>
      </c>
      <c r="BJ31" s="78" t="str">
        <f t="shared" si="3"/>
        <v>-</v>
      </c>
      <c r="BK31" s="78" t="str">
        <f t="shared" si="3"/>
        <v>-</v>
      </c>
      <c r="BL31" s="78" t="str">
        <f t="shared" si="3"/>
        <v>-</v>
      </c>
      <c r="BM31" s="78" t="str">
        <f t="shared" si="3"/>
        <v>-</v>
      </c>
      <c r="BN31" s="78" t="str">
        <f t="shared" si="3"/>
        <v>-</v>
      </c>
      <c r="BO31" s="78" t="str">
        <f t="shared" si="3"/>
        <v>-</v>
      </c>
      <c r="BP31" s="78" t="str">
        <f t="shared" si="3"/>
        <v>-</v>
      </c>
      <c r="BQ31" s="78" t="str">
        <f t="shared" si="3"/>
        <v>-</v>
      </c>
      <c r="BR31" s="78" t="str">
        <f t="shared" si="17"/>
        <v>-</v>
      </c>
      <c r="BS31" s="78" t="str">
        <f t="shared" si="17"/>
        <v>-</v>
      </c>
      <c r="BT31" s="78" t="str">
        <f t="shared" si="17"/>
        <v>-</v>
      </c>
      <c r="BU31" s="78" t="str">
        <f t="shared" si="17"/>
        <v>-</v>
      </c>
      <c r="BV31" s="78" t="str">
        <f t="shared" si="17"/>
        <v>-</v>
      </c>
      <c r="BW31" s="78" t="str">
        <f t="shared" si="17"/>
        <v>-</v>
      </c>
      <c r="BX31" s="78" t="str">
        <f t="shared" si="17"/>
        <v>-</v>
      </c>
    </row>
    <row r="32" spans="2:76" ht="18" customHeight="1">
      <c r="B32" s="301" t="s">
        <v>3637</v>
      </c>
      <c r="C32" s="301">
        <v>26</v>
      </c>
      <c r="D32" s="76"/>
      <c r="E32" s="78" t="str">
        <f t="shared" si="16"/>
        <v>-</v>
      </c>
      <c r="F32" s="78" t="str">
        <f t="shared" si="16"/>
        <v>-</v>
      </c>
      <c r="G32" s="78" t="str">
        <f t="shared" si="16"/>
        <v>-</v>
      </c>
      <c r="H32" s="78" t="str">
        <f t="shared" si="16"/>
        <v>-</v>
      </c>
      <c r="I32" s="78" t="str">
        <f t="shared" si="16"/>
        <v>-</v>
      </c>
      <c r="J32" s="78" t="str">
        <f t="shared" si="16"/>
        <v>-</v>
      </c>
      <c r="K32" s="78" t="str">
        <f t="shared" si="16"/>
        <v>-</v>
      </c>
      <c r="L32" s="78" t="str">
        <f t="shared" si="16"/>
        <v>-</v>
      </c>
      <c r="M32" s="78" t="str">
        <f t="shared" si="16"/>
        <v>-</v>
      </c>
      <c r="N32" s="78" t="str">
        <f t="shared" si="16"/>
        <v>-</v>
      </c>
      <c r="O32" s="78" t="str">
        <f t="shared" si="16"/>
        <v>-</v>
      </c>
      <c r="P32" s="78" t="str">
        <f t="shared" si="16"/>
        <v>-</v>
      </c>
      <c r="Q32" s="78" t="str">
        <f t="shared" si="16"/>
        <v>-</v>
      </c>
      <c r="R32" s="78" t="str">
        <f t="shared" si="16"/>
        <v>-</v>
      </c>
      <c r="S32" s="78" t="str">
        <f t="shared" si="16"/>
        <v>-</v>
      </c>
      <c r="T32" s="78" t="str">
        <f t="shared" si="16"/>
        <v>-</v>
      </c>
      <c r="U32" s="78" t="str">
        <f t="shared" si="15"/>
        <v>-</v>
      </c>
      <c r="V32" s="78" t="str">
        <f t="shared" si="15"/>
        <v>-</v>
      </c>
      <c r="W32" s="78" t="str">
        <f t="shared" si="15"/>
        <v>-</v>
      </c>
      <c r="X32" s="78" t="str">
        <f t="shared" si="15"/>
        <v>-</v>
      </c>
      <c r="Y32" s="78" t="str">
        <f t="shared" si="15"/>
        <v>-</v>
      </c>
      <c r="Z32" s="78" t="str">
        <f t="shared" si="15"/>
        <v>-</v>
      </c>
      <c r="AA32" s="78" t="str">
        <f t="shared" si="15"/>
        <v>-</v>
      </c>
      <c r="AB32" s="78" t="str">
        <f t="shared" si="15"/>
        <v>-</v>
      </c>
      <c r="AC32" s="78" t="str">
        <f t="shared" si="15"/>
        <v>-</v>
      </c>
      <c r="AD32" s="78" t="str">
        <f t="shared" si="15"/>
        <v>-</v>
      </c>
      <c r="AE32" s="78" t="str">
        <f t="shared" si="15"/>
        <v>-</v>
      </c>
      <c r="AF32" s="78" t="str">
        <f t="shared" si="15"/>
        <v>-</v>
      </c>
      <c r="AG32" s="78" t="str">
        <f t="shared" si="15"/>
        <v>-</v>
      </c>
      <c r="AH32" s="78" t="str">
        <f t="shared" si="15"/>
        <v>-</v>
      </c>
      <c r="AI32" s="78" t="str">
        <f t="shared" si="15"/>
        <v>-</v>
      </c>
      <c r="AJ32" s="78" t="str">
        <f t="shared" si="15"/>
        <v>-</v>
      </c>
      <c r="AK32" s="78" t="str">
        <f t="shared" si="15"/>
        <v>-</v>
      </c>
      <c r="AL32" s="78" t="str">
        <f t="shared" si="15"/>
        <v>-</v>
      </c>
      <c r="AM32" s="78" t="str">
        <f t="shared" si="15"/>
        <v>-</v>
      </c>
      <c r="AN32" s="78" t="str">
        <f t="shared" si="15"/>
        <v>-</v>
      </c>
      <c r="AO32" s="78" t="str">
        <f t="shared" si="15"/>
        <v>-</v>
      </c>
      <c r="AP32" s="78" t="str">
        <f t="shared" si="15"/>
        <v>-</v>
      </c>
      <c r="AQ32" s="78" t="str">
        <f t="shared" si="15"/>
        <v>-</v>
      </c>
      <c r="AR32" s="78" t="str">
        <f t="shared" si="15"/>
        <v>-</v>
      </c>
      <c r="AS32" s="78" t="str">
        <f t="shared" si="15"/>
        <v>-</v>
      </c>
      <c r="AT32" s="78" t="str">
        <f t="shared" si="15"/>
        <v>-</v>
      </c>
      <c r="AU32" s="78" t="str">
        <f t="shared" si="15"/>
        <v>-</v>
      </c>
      <c r="AV32" s="78" t="str">
        <f t="shared" si="15"/>
        <v>-</v>
      </c>
      <c r="AW32" s="78" t="str">
        <f t="shared" si="15"/>
        <v>-</v>
      </c>
      <c r="AX32" s="78" t="str">
        <f t="shared" si="15"/>
        <v>-</v>
      </c>
      <c r="AY32" s="78" t="str">
        <f t="shared" si="15"/>
        <v>-</v>
      </c>
      <c r="AZ32" s="78" t="str">
        <f t="shared" si="15"/>
        <v>-</v>
      </c>
      <c r="BA32" s="78" t="str">
        <f t="shared" si="15"/>
        <v>-</v>
      </c>
      <c r="BB32" s="78" t="str">
        <f t="shared" si="15"/>
        <v>-</v>
      </c>
      <c r="BC32" s="78" t="str">
        <f t="shared" si="15"/>
        <v>-</v>
      </c>
      <c r="BD32" s="78" t="str">
        <f t="shared" si="15"/>
        <v>-</v>
      </c>
      <c r="BE32" s="78" t="str">
        <f t="shared" si="15"/>
        <v>-</v>
      </c>
      <c r="BF32" s="78" t="str">
        <f t="shared" si="15"/>
        <v>-</v>
      </c>
      <c r="BG32" s="78" t="str">
        <f t="shared" si="15"/>
        <v>-</v>
      </c>
      <c r="BH32" s="78" t="str">
        <f t="shared" si="15"/>
        <v>-</v>
      </c>
      <c r="BI32" s="78" t="str">
        <f t="shared" si="15"/>
        <v>-</v>
      </c>
      <c r="BJ32" s="78" t="str">
        <f t="shared" si="3"/>
        <v>-</v>
      </c>
      <c r="BK32" s="78" t="str">
        <f t="shared" si="3"/>
        <v>-</v>
      </c>
      <c r="BL32" s="78" t="str">
        <f t="shared" si="3"/>
        <v>-</v>
      </c>
      <c r="BM32" s="78" t="str">
        <f t="shared" si="3"/>
        <v>-</v>
      </c>
      <c r="BN32" s="78" t="str">
        <f t="shared" si="3"/>
        <v>-</v>
      </c>
      <c r="BO32" s="78" t="str">
        <f t="shared" si="3"/>
        <v>-</v>
      </c>
      <c r="BP32" s="78" t="str">
        <f t="shared" si="3"/>
        <v>-</v>
      </c>
      <c r="BQ32" s="78" t="str">
        <f t="shared" si="3"/>
        <v>-</v>
      </c>
      <c r="BR32" s="78" t="str">
        <f t="shared" si="17"/>
        <v>-</v>
      </c>
      <c r="BS32" s="78" t="str">
        <f t="shared" si="17"/>
        <v>-</v>
      </c>
      <c r="BT32" s="78" t="str">
        <f t="shared" si="17"/>
        <v>-</v>
      </c>
      <c r="BU32" s="78" t="str">
        <f t="shared" si="17"/>
        <v>-</v>
      </c>
      <c r="BV32" s="78" t="str">
        <f t="shared" si="17"/>
        <v>-</v>
      </c>
      <c r="BW32" s="78" t="str">
        <f t="shared" si="17"/>
        <v>-</v>
      </c>
      <c r="BX32" s="78" t="str">
        <f t="shared" si="17"/>
        <v>-</v>
      </c>
    </row>
    <row r="33" spans="2:76" ht="18" customHeight="1">
      <c r="B33" s="301" t="s">
        <v>3636</v>
      </c>
      <c r="C33" s="301">
        <v>27</v>
      </c>
      <c r="D33" s="76"/>
      <c r="E33" s="78" t="str">
        <f t="shared" si="16"/>
        <v>-</v>
      </c>
      <c r="F33" s="78" t="str">
        <f t="shared" si="16"/>
        <v>-</v>
      </c>
      <c r="G33" s="78" t="str">
        <f t="shared" si="16"/>
        <v>-</v>
      </c>
      <c r="H33" s="78" t="str">
        <f t="shared" si="16"/>
        <v>-</v>
      </c>
      <c r="I33" s="78" t="str">
        <f t="shared" si="16"/>
        <v>-</v>
      </c>
      <c r="J33" s="78" t="str">
        <f t="shared" si="16"/>
        <v>-</v>
      </c>
      <c r="K33" s="78" t="str">
        <f t="shared" si="16"/>
        <v>-</v>
      </c>
      <c r="L33" s="78" t="str">
        <f t="shared" si="16"/>
        <v>-</v>
      </c>
      <c r="M33" s="78" t="str">
        <f t="shared" si="16"/>
        <v>-</v>
      </c>
      <c r="N33" s="78" t="str">
        <f t="shared" si="16"/>
        <v>-</v>
      </c>
      <c r="O33" s="78" t="str">
        <f t="shared" si="16"/>
        <v>-</v>
      </c>
      <c r="P33" s="78" t="str">
        <f t="shared" si="16"/>
        <v>-</v>
      </c>
      <c r="Q33" s="78" t="str">
        <f t="shared" si="16"/>
        <v>-</v>
      </c>
      <c r="R33" s="78" t="str">
        <f t="shared" si="16"/>
        <v>-</v>
      </c>
      <c r="S33" s="78" t="str">
        <f t="shared" si="16"/>
        <v>-</v>
      </c>
      <c r="T33" s="78" t="str">
        <f t="shared" si="16"/>
        <v>-</v>
      </c>
      <c r="U33" s="78" t="str">
        <f t="shared" si="15"/>
        <v>-</v>
      </c>
      <c r="V33" s="78" t="str">
        <f t="shared" si="15"/>
        <v>-</v>
      </c>
      <c r="W33" s="78" t="str">
        <f t="shared" si="15"/>
        <v>-</v>
      </c>
      <c r="X33" s="78" t="str">
        <f t="shared" si="15"/>
        <v>-</v>
      </c>
      <c r="Y33" s="78" t="str">
        <f t="shared" si="15"/>
        <v>-</v>
      </c>
      <c r="Z33" s="78" t="str">
        <f t="shared" si="15"/>
        <v>-</v>
      </c>
      <c r="AA33" s="78" t="str">
        <f t="shared" si="15"/>
        <v>-</v>
      </c>
      <c r="AB33" s="78" t="str">
        <f t="shared" si="15"/>
        <v>-</v>
      </c>
      <c r="AC33" s="78" t="str">
        <f t="shared" ref="AC33:BI34" si="18">IF(AND(AC$6-$C33&lt;$S$2,AC$6-$C33&gt;=0),ROUND($D33/$S$2*0.9,0),"-")</f>
        <v>-</v>
      </c>
      <c r="AD33" s="78" t="str">
        <f t="shared" si="18"/>
        <v>-</v>
      </c>
      <c r="AE33" s="78" t="str">
        <f t="shared" si="18"/>
        <v>-</v>
      </c>
      <c r="AF33" s="78" t="str">
        <f t="shared" si="18"/>
        <v>-</v>
      </c>
      <c r="AG33" s="78" t="str">
        <f t="shared" si="18"/>
        <v>-</v>
      </c>
      <c r="AH33" s="78" t="str">
        <f t="shared" si="18"/>
        <v>-</v>
      </c>
      <c r="AI33" s="78" t="str">
        <f t="shared" si="18"/>
        <v>-</v>
      </c>
      <c r="AJ33" s="78" t="str">
        <f t="shared" si="18"/>
        <v>-</v>
      </c>
      <c r="AK33" s="78" t="str">
        <f t="shared" si="18"/>
        <v>-</v>
      </c>
      <c r="AL33" s="78" t="str">
        <f t="shared" si="18"/>
        <v>-</v>
      </c>
      <c r="AM33" s="78" t="str">
        <f t="shared" si="18"/>
        <v>-</v>
      </c>
      <c r="AN33" s="78" t="str">
        <f t="shared" si="18"/>
        <v>-</v>
      </c>
      <c r="AO33" s="78" t="str">
        <f t="shared" si="18"/>
        <v>-</v>
      </c>
      <c r="AP33" s="78" t="str">
        <f t="shared" si="18"/>
        <v>-</v>
      </c>
      <c r="AQ33" s="78" t="str">
        <f t="shared" si="18"/>
        <v>-</v>
      </c>
      <c r="AR33" s="78" t="str">
        <f t="shared" si="18"/>
        <v>-</v>
      </c>
      <c r="AS33" s="78" t="str">
        <f t="shared" si="18"/>
        <v>-</v>
      </c>
      <c r="AT33" s="78" t="str">
        <f t="shared" si="18"/>
        <v>-</v>
      </c>
      <c r="AU33" s="78" t="str">
        <f t="shared" si="18"/>
        <v>-</v>
      </c>
      <c r="AV33" s="78" t="str">
        <f t="shared" si="18"/>
        <v>-</v>
      </c>
      <c r="AW33" s="78" t="str">
        <f t="shared" si="18"/>
        <v>-</v>
      </c>
      <c r="AX33" s="78" t="str">
        <f t="shared" si="18"/>
        <v>-</v>
      </c>
      <c r="AY33" s="78" t="str">
        <f t="shared" si="18"/>
        <v>-</v>
      </c>
      <c r="AZ33" s="78" t="str">
        <f t="shared" si="18"/>
        <v>-</v>
      </c>
      <c r="BA33" s="78" t="str">
        <f t="shared" si="18"/>
        <v>-</v>
      </c>
      <c r="BB33" s="78" t="str">
        <f t="shared" si="18"/>
        <v>-</v>
      </c>
      <c r="BC33" s="78" t="str">
        <f t="shared" si="18"/>
        <v>-</v>
      </c>
      <c r="BD33" s="78" t="str">
        <f t="shared" si="18"/>
        <v>-</v>
      </c>
      <c r="BE33" s="78" t="str">
        <f t="shared" si="18"/>
        <v>-</v>
      </c>
      <c r="BF33" s="78" t="str">
        <f t="shared" si="18"/>
        <v>-</v>
      </c>
      <c r="BG33" s="78" t="str">
        <f t="shared" si="18"/>
        <v>-</v>
      </c>
      <c r="BH33" s="78" t="str">
        <f t="shared" si="18"/>
        <v>-</v>
      </c>
      <c r="BI33" s="78" t="str">
        <f t="shared" si="18"/>
        <v>-</v>
      </c>
      <c r="BJ33" s="78" t="str">
        <f t="shared" si="3"/>
        <v>-</v>
      </c>
      <c r="BK33" s="78" t="str">
        <f t="shared" si="3"/>
        <v>-</v>
      </c>
      <c r="BL33" s="78" t="str">
        <f t="shared" si="3"/>
        <v>-</v>
      </c>
      <c r="BM33" s="78" t="str">
        <f t="shared" si="3"/>
        <v>-</v>
      </c>
      <c r="BN33" s="78" t="str">
        <f t="shared" si="3"/>
        <v>-</v>
      </c>
      <c r="BO33" s="78" t="str">
        <f t="shared" si="3"/>
        <v>-</v>
      </c>
      <c r="BP33" s="78" t="str">
        <f t="shared" si="3"/>
        <v>-</v>
      </c>
      <c r="BQ33" s="78" t="str">
        <f t="shared" si="3"/>
        <v>-</v>
      </c>
      <c r="BR33" s="78" t="str">
        <f t="shared" si="17"/>
        <v>-</v>
      </c>
      <c r="BS33" s="78" t="str">
        <f t="shared" si="17"/>
        <v>-</v>
      </c>
      <c r="BT33" s="78" t="str">
        <f t="shared" si="17"/>
        <v>-</v>
      </c>
      <c r="BU33" s="78" t="str">
        <f t="shared" si="17"/>
        <v>-</v>
      </c>
      <c r="BV33" s="78" t="str">
        <f t="shared" si="17"/>
        <v>-</v>
      </c>
      <c r="BW33" s="78" t="str">
        <f t="shared" si="17"/>
        <v>-</v>
      </c>
      <c r="BX33" s="78" t="str">
        <f t="shared" si="17"/>
        <v>-</v>
      </c>
    </row>
    <row r="34" spans="2:76" ht="18" customHeight="1">
      <c r="B34" s="301" t="s">
        <v>3635</v>
      </c>
      <c r="C34" s="301">
        <v>28</v>
      </c>
      <c r="D34" s="76"/>
      <c r="E34" s="78" t="str">
        <f t="shared" si="16"/>
        <v>-</v>
      </c>
      <c r="F34" s="78" t="str">
        <f t="shared" si="16"/>
        <v>-</v>
      </c>
      <c r="G34" s="78" t="str">
        <f t="shared" si="16"/>
        <v>-</v>
      </c>
      <c r="H34" s="78" t="str">
        <f t="shared" si="16"/>
        <v>-</v>
      </c>
      <c r="I34" s="78" t="str">
        <f t="shared" si="16"/>
        <v>-</v>
      </c>
      <c r="J34" s="78" t="str">
        <f t="shared" si="16"/>
        <v>-</v>
      </c>
      <c r="K34" s="78" t="str">
        <f t="shared" si="16"/>
        <v>-</v>
      </c>
      <c r="L34" s="78" t="str">
        <f t="shared" si="16"/>
        <v>-</v>
      </c>
      <c r="M34" s="78" t="str">
        <f t="shared" si="16"/>
        <v>-</v>
      </c>
      <c r="N34" s="78" t="str">
        <f t="shared" si="16"/>
        <v>-</v>
      </c>
      <c r="O34" s="78" t="str">
        <f t="shared" si="16"/>
        <v>-</v>
      </c>
      <c r="P34" s="78" t="str">
        <f t="shared" si="16"/>
        <v>-</v>
      </c>
      <c r="Q34" s="78" t="str">
        <f t="shared" si="16"/>
        <v>-</v>
      </c>
      <c r="R34" s="78" t="str">
        <f t="shared" si="16"/>
        <v>-</v>
      </c>
      <c r="S34" s="78" t="str">
        <f t="shared" si="16"/>
        <v>-</v>
      </c>
      <c r="T34" s="78" t="str">
        <f t="shared" si="16"/>
        <v>-</v>
      </c>
      <c r="U34" s="78" t="str">
        <f t="shared" ref="U34:BM40" si="19">IF(AND(U$6-$C34&lt;$S$2,U$6-$C34&gt;=0),ROUND($D34/$S$2*0.9,0),"-")</f>
        <v>-</v>
      </c>
      <c r="V34" s="78" t="str">
        <f t="shared" si="19"/>
        <v>-</v>
      </c>
      <c r="W34" s="78" t="str">
        <f t="shared" si="19"/>
        <v>-</v>
      </c>
      <c r="X34" s="78" t="str">
        <f t="shared" si="19"/>
        <v>-</v>
      </c>
      <c r="Y34" s="78" t="str">
        <f t="shared" si="19"/>
        <v>-</v>
      </c>
      <c r="Z34" s="78" t="str">
        <f t="shared" si="19"/>
        <v>-</v>
      </c>
      <c r="AA34" s="78" t="str">
        <f t="shared" si="19"/>
        <v>-</v>
      </c>
      <c r="AB34" s="78" t="str">
        <f t="shared" si="19"/>
        <v>-</v>
      </c>
      <c r="AC34" s="78" t="str">
        <f t="shared" si="19"/>
        <v>-</v>
      </c>
      <c r="AD34" s="78" t="str">
        <f t="shared" si="19"/>
        <v>-</v>
      </c>
      <c r="AE34" s="78" t="str">
        <f t="shared" si="19"/>
        <v>-</v>
      </c>
      <c r="AF34" s="78" t="str">
        <f t="shared" si="19"/>
        <v>-</v>
      </c>
      <c r="AG34" s="78" t="str">
        <f t="shared" si="19"/>
        <v>-</v>
      </c>
      <c r="AH34" s="78" t="str">
        <f t="shared" si="19"/>
        <v>-</v>
      </c>
      <c r="AI34" s="78" t="str">
        <f t="shared" si="19"/>
        <v>-</v>
      </c>
      <c r="AJ34" s="78" t="str">
        <f t="shared" si="19"/>
        <v>-</v>
      </c>
      <c r="AK34" s="78" t="str">
        <f t="shared" si="19"/>
        <v>-</v>
      </c>
      <c r="AL34" s="78" t="str">
        <f t="shared" si="19"/>
        <v>-</v>
      </c>
      <c r="AM34" s="78" t="str">
        <f t="shared" si="19"/>
        <v>-</v>
      </c>
      <c r="AN34" s="78" t="str">
        <f t="shared" si="19"/>
        <v>-</v>
      </c>
      <c r="AO34" s="78" t="str">
        <f t="shared" si="19"/>
        <v>-</v>
      </c>
      <c r="AP34" s="78" t="str">
        <f t="shared" si="19"/>
        <v>-</v>
      </c>
      <c r="AQ34" s="78" t="str">
        <f t="shared" si="19"/>
        <v>-</v>
      </c>
      <c r="AR34" s="78" t="str">
        <f t="shared" si="19"/>
        <v>-</v>
      </c>
      <c r="AS34" s="78" t="str">
        <f t="shared" si="19"/>
        <v>-</v>
      </c>
      <c r="AT34" s="78" t="str">
        <f t="shared" si="19"/>
        <v>-</v>
      </c>
      <c r="AU34" s="78" t="str">
        <f t="shared" si="19"/>
        <v>-</v>
      </c>
      <c r="AV34" s="78" t="str">
        <f t="shared" si="19"/>
        <v>-</v>
      </c>
      <c r="AW34" s="78" t="str">
        <f t="shared" si="19"/>
        <v>-</v>
      </c>
      <c r="AX34" s="78" t="str">
        <f t="shared" si="19"/>
        <v>-</v>
      </c>
      <c r="AY34" s="78" t="str">
        <f t="shared" si="19"/>
        <v>-</v>
      </c>
      <c r="AZ34" s="78" t="str">
        <f t="shared" si="19"/>
        <v>-</v>
      </c>
      <c r="BA34" s="78" t="str">
        <f t="shared" si="19"/>
        <v>-</v>
      </c>
      <c r="BB34" s="78" t="str">
        <f t="shared" si="18"/>
        <v>-</v>
      </c>
      <c r="BC34" s="78" t="str">
        <f t="shared" si="18"/>
        <v>-</v>
      </c>
      <c r="BD34" s="78" t="str">
        <f t="shared" si="18"/>
        <v>-</v>
      </c>
      <c r="BE34" s="78" t="str">
        <f t="shared" si="18"/>
        <v>-</v>
      </c>
      <c r="BF34" s="78" t="str">
        <f t="shared" si="18"/>
        <v>-</v>
      </c>
      <c r="BG34" s="78" t="str">
        <f t="shared" si="18"/>
        <v>-</v>
      </c>
      <c r="BH34" s="78" t="str">
        <f t="shared" si="18"/>
        <v>-</v>
      </c>
      <c r="BI34" s="78" t="str">
        <f t="shared" si="18"/>
        <v>-</v>
      </c>
      <c r="BJ34" s="78" t="str">
        <f t="shared" si="3"/>
        <v>-</v>
      </c>
      <c r="BK34" s="78" t="str">
        <f t="shared" si="3"/>
        <v>-</v>
      </c>
      <c r="BL34" s="78" t="str">
        <f t="shared" si="3"/>
        <v>-</v>
      </c>
      <c r="BM34" s="78" t="str">
        <f t="shared" si="3"/>
        <v>-</v>
      </c>
      <c r="BN34" s="78" t="str">
        <f t="shared" si="3"/>
        <v>-</v>
      </c>
      <c r="BO34" s="78" t="str">
        <f t="shared" si="3"/>
        <v>-</v>
      </c>
      <c r="BP34" s="78" t="str">
        <f t="shared" si="3"/>
        <v>-</v>
      </c>
      <c r="BQ34" s="78" t="str">
        <f t="shared" si="3"/>
        <v>-</v>
      </c>
      <c r="BR34" s="78" t="str">
        <f t="shared" si="17"/>
        <v>-</v>
      </c>
      <c r="BS34" s="78" t="str">
        <f t="shared" si="17"/>
        <v>-</v>
      </c>
      <c r="BT34" s="78" t="str">
        <f t="shared" si="17"/>
        <v>-</v>
      </c>
      <c r="BU34" s="78" t="str">
        <f t="shared" si="17"/>
        <v>-</v>
      </c>
      <c r="BV34" s="78" t="str">
        <f t="shared" si="17"/>
        <v>-</v>
      </c>
      <c r="BW34" s="78" t="str">
        <f t="shared" si="17"/>
        <v>-</v>
      </c>
      <c r="BX34" s="78" t="str">
        <f t="shared" si="17"/>
        <v>-</v>
      </c>
    </row>
    <row r="35" spans="2:76" ht="18" customHeight="1">
      <c r="B35" s="301" t="s">
        <v>3634</v>
      </c>
      <c r="C35" s="301">
        <v>29</v>
      </c>
      <c r="D35" s="76"/>
      <c r="E35" s="78" t="str">
        <f t="shared" si="16"/>
        <v>-</v>
      </c>
      <c r="F35" s="78" t="str">
        <f t="shared" si="16"/>
        <v>-</v>
      </c>
      <c r="G35" s="78" t="str">
        <f t="shared" si="16"/>
        <v>-</v>
      </c>
      <c r="H35" s="78" t="str">
        <f t="shared" si="16"/>
        <v>-</v>
      </c>
      <c r="I35" s="78" t="str">
        <f t="shared" si="16"/>
        <v>-</v>
      </c>
      <c r="J35" s="78" t="str">
        <f t="shared" si="16"/>
        <v>-</v>
      </c>
      <c r="K35" s="78" t="str">
        <f t="shared" si="16"/>
        <v>-</v>
      </c>
      <c r="L35" s="78" t="str">
        <f t="shared" si="16"/>
        <v>-</v>
      </c>
      <c r="M35" s="78" t="str">
        <f t="shared" si="16"/>
        <v>-</v>
      </c>
      <c r="N35" s="78" t="str">
        <f t="shared" si="16"/>
        <v>-</v>
      </c>
      <c r="O35" s="78" t="str">
        <f t="shared" si="16"/>
        <v>-</v>
      </c>
      <c r="P35" s="78" t="str">
        <f t="shared" si="16"/>
        <v>-</v>
      </c>
      <c r="Q35" s="78" t="str">
        <f t="shared" si="16"/>
        <v>-</v>
      </c>
      <c r="R35" s="78" t="str">
        <f t="shared" si="16"/>
        <v>-</v>
      </c>
      <c r="S35" s="78" t="str">
        <f t="shared" si="16"/>
        <v>-</v>
      </c>
      <c r="T35" s="78" t="str">
        <f t="shared" si="16"/>
        <v>-</v>
      </c>
      <c r="U35" s="78" t="str">
        <f t="shared" si="19"/>
        <v>-</v>
      </c>
      <c r="V35" s="78" t="str">
        <f t="shared" si="19"/>
        <v>-</v>
      </c>
      <c r="W35" s="78" t="str">
        <f t="shared" si="19"/>
        <v>-</v>
      </c>
      <c r="X35" s="78" t="str">
        <f t="shared" si="19"/>
        <v>-</v>
      </c>
      <c r="Y35" s="78" t="str">
        <f t="shared" si="19"/>
        <v>-</v>
      </c>
      <c r="Z35" s="78" t="str">
        <f t="shared" si="19"/>
        <v>-</v>
      </c>
      <c r="AA35" s="78" t="str">
        <f t="shared" si="19"/>
        <v>-</v>
      </c>
      <c r="AB35" s="78" t="str">
        <f t="shared" si="19"/>
        <v>-</v>
      </c>
      <c r="AC35" s="78" t="str">
        <f t="shared" si="19"/>
        <v>-</v>
      </c>
      <c r="AD35" s="78" t="str">
        <f t="shared" si="19"/>
        <v>-</v>
      </c>
      <c r="AE35" s="78" t="str">
        <f t="shared" si="19"/>
        <v>-</v>
      </c>
      <c r="AF35" s="78" t="str">
        <f t="shared" si="19"/>
        <v>-</v>
      </c>
      <c r="AG35" s="78" t="str">
        <f t="shared" si="19"/>
        <v>-</v>
      </c>
      <c r="AH35" s="78" t="str">
        <f t="shared" si="19"/>
        <v>-</v>
      </c>
      <c r="AI35" s="78" t="str">
        <f t="shared" si="19"/>
        <v>-</v>
      </c>
      <c r="AJ35" s="78" t="str">
        <f t="shared" si="19"/>
        <v>-</v>
      </c>
      <c r="AK35" s="78" t="str">
        <f t="shared" si="19"/>
        <v>-</v>
      </c>
      <c r="AL35" s="78" t="str">
        <f t="shared" si="19"/>
        <v>-</v>
      </c>
      <c r="AM35" s="78" t="str">
        <f t="shared" si="19"/>
        <v>-</v>
      </c>
      <c r="AN35" s="78" t="str">
        <f t="shared" si="19"/>
        <v>-</v>
      </c>
      <c r="AO35" s="78" t="str">
        <f t="shared" si="19"/>
        <v>-</v>
      </c>
      <c r="AP35" s="78" t="str">
        <f t="shared" si="19"/>
        <v>-</v>
      </c>
      <c r="AQ35" s="78" t="str">
        <f t="shared" si="19"/>
        <v>-</v>
      </c>
      <c r="AR35" s="78" t="str">
        <f t="shared" si="19"/>
        <v>-</v>
      </c>
      <c r="AS35" s="78" t="str">
        <f t="shared" si="19"/>
        <v>-</v>
      </c>
      <c r="AT35" s="78" t="str">
        <f t="shared" si="19"/>
        <v>-</v>
      </c>
      <c r="AU35" s="78" t="str">
        <f t="shared" si="19"/>
        <v>-</v>
      </c>
      <c r="AV35" s="78" t="str">
        <f t="shared" si="19"/>
        <v>-</v>
      </c>
      <c r="AW35" s="78" t="str">
        <f t="shared" si="19"/>
        <v>-</v>
      </c>
      <c r="AX35" s="78" t="str">
        <f t="shared" si="19"/>
        <v>-</v>
      </c>
      <c r="AY35" s="78" t="str">
        <f t="shared" si="19"/>
        <v>-</v>
      </c>
      <c r="AZ35" s="78" t="str">
        <f t="shared" si="19"/>
        <v>-</v>
      </c>
      <c r="BA35" s="78" t="str">
        <f t="shared" si="19"/>
        <v>-</v>
      </c>
      <c r="BB35" s="78" t="str">
        <f t="shared" si="19"/>
        <v>-</v>
      </c>
      <c r="BC35" s="78" t="str">
        <f t="shared" si="19"/>
        <v>-</v>
      </c>
      <c r="BD35" s="78" t="str">
        <f t="shared" si="19"/>
        <v>-</v>
      </c>
      <c r="BE35" s="78" t="str">
        <f t="shared" si="19"/>
        <v>-</v>
      </c>
      <c r="BF35" s="78" t="str">
        <f t="shared" si="19"/>
        <v>-</v>
      </c>
      <c r="BG35" s="78" t="str">
        <f t="shared" si="19"/>
        <v>-</v>
      </c>
      <c r="BH35" s="78" t="str">
        <f t="shared" si="19"/>
        <v>-</v>
      </c>
      <c r="BI35" s="78" t="str">
        <f t="shared" si="19"/>
        <v>-</v>
      </c>
      <c r="BJ35" s="78" t="str">
        <f t="shared" si="3"/>
        <v>-</v>
      </c>
      <c r="BK35" s="78" t="str">
        <f t="shared" si="3"/>
        <v>-</v>
      </c>
      <c r="BL35" s="78" t="str">
        <f t="shared" si="3"/>
        <v>-</v>
      </c>
      <c r="BM35" s="78" t="str">
        <f t="shared" si="3"/>
        <v>-</v>
      </c>
      <c r="BN35" s="78" t="str">
        <f t="shared" si="3"/>
        <v>-</v>
      </c>
      <c r="BO35" s="78" t="str">
        <f t="shared" si="3"/>
        <v>-</v>
      </c>
      <c r="BP35" s="78" t="str">
        <f t="shared" si="3"/>
        <v>-</v>
      </c>
      <c r="BQ35" s="78" t="str">
        <f t="shared" si="3"/>
        <v>-</v>
      </c>
      <c r="BR35" s="78" t="str">
        <f t="shared" si="17"/>
        <v>-</v>
      </c>
      <c r="BS35" s="78" t="str">
        <f t="shared" si="17"/>
        <v>-</v>
      </c>
      <c r="BT35" s="78" t="str">
        <f t="shared" si="17"/>
        <v>-</v>
      </c>
      <c r="BU35" s="78" t="str">
        <f t="shared" si="17"/>
        <v>-</v>
      </c>
      <c r="BV35" s="78" t="str">
        <f t="shared" si="17"/>
        <v>-</v>
      </c>
      <c r="BW35" s="78" t="str">
        <f t="shared" si="17"/>
        <v>-</v>
      </c>
      <c r="BX35" s="78" t="str">
        <f t="shared" si="17"/>
        <v>-</v>
      </c>
    </row>
    <row r="36" spans="2:76" ht="18" customHeight="1">
      <c r="B36" s="301" t="s">
        <v>3633</v>
      </c>
      <c r="C36" s="301">
        <v>30</v>
      </c>
      <c r="D36" s="76"/>
      <c r="E36" s="78" t="str">
        <f t="shared" si="16"/>
        <v>-</v>
      </c>
      <c r="F36" s="78" t="str">
        <f t="shared" si="16"/>
        <v>-</v>
      </c>
      <c r="G36" s="78" t="str">
        <f t="shared" si="16"/>
        <v>-</v>
      </c>
      <c r="H36" s="78" t="str">
        <f t="shared" si="16"/>
        <v>-</v>
      </c>
      <c r="I36" s="78" t="str">
        <f t="shared" si="16"/>
        <v>-</v>
      </c>
      <c r="J36" s="78" t="str">
        <f t="shared" si="16"/>
        <v>-</v>
      </c>
      <c r="K36" s="78" t="str">
        <f t="shared" si="16"/>
        <v>-</v>
      </c>
      <c r="L36" s="78" t="str">
        <f t="shared" si="16"/>
        <v>-</v>
      </c>
      <c r="M36" s="78" t="str">
        <f t="shared" si="16"/>
        <v>-</v>
      </c>
      <c r="N36" s="78" t="str">
        <f t="shared" si="16"/>
        <v>-</v>
      </c>
      <c r="O36" s="78" t="str">
        <f t="shared" si="16"/>
        <v>-</v>
      </c>
      <c r="P36" s="78" t="str">
        <f t="shared" si="16"/>
        <v>-</v>
      </c>
      <c r="Q36" s="78" t="str">
        <f t="shared" si="16"/>
        <v>-</v>
      </c>
      <c r="R36" s="78" t="str">
        <f t="shared" si="16"/>
        <v>-</v>
      </c>
      <c r="S36" s="78" t="str">
        <f t="shared" si="16"/>
        <v>-</v>
      </c>
      <c r="T36" s="78" t="str">
        <f t="shared" si="16"/>
        <v>-</v>
      </c>
      <c r="U36" s="78" t="str">
        <f t="shared" si="19"/>
        <v>-</v>
      </c>
      <c r="V36" s="78" t="str">
        <f t="shared" si="19"/>
        <v>-</v>
      </c>
      <c r="W36" s="78" t="str">
        <f t="shared" si="19"/>
        <v>-</v>
      </c>
      <c r="X36" s="78" t="str">
        <f t="shared" si="19"/>
        <v>-</v>
      </c>
      <c r="Y36" s="78" t="str">
        <f t="shared" si="19"/>
        <v>-</v>
      </c>
      <c r="Z36" s="78" t="str">
        <f t="shared" si="19"/>
        <v>-</v>
      </c>
      <c r="AA36" s="78" t="str">
        <f t="shared" si="19"/>
        <v>-</v>
      </c>
      <c r="AB36" s="78" t="str">
        <f t="shared" si="19"/>
        <v>-</v>
      </c>
      <c r="AC36" s="78" t="str">
        <f t="shared" si="19"/>
        <v>-</v>
      </c>
      <c r="AD36" s="78" t="str">
        <f t="shared" si="19"/>
        <v>-</v>
      </c>
      <c r="AE36" s="78" t="str">
        <f t="shared" si="19"/>
        <v>-</v>
      </c>
      <c r="AF36" s="78" t="str">
        <f t="shared" si="19"/>
        <v>-</v>
      </c>
      <c r="AG36" s="78" t="str">
        <f t="shared" si="19"/>
        <v>-</v>
      </c>
      <c r="AH36" s="78" t="str">
        <f t="shared" si="19"/>
        <v>-</v>
      </c>
      <c r="AI36" s="78" t="str">
        <f t="shared" si="19"/>
        <v>-</v>
      </c>
      <c r="AJ36" s="78" t="str">
        <f t="shared" si="19"/>
        <v>-</v>
      </c>
      <c r="AK36" s="78" t="str">
        <f t="shared" si="19"/>
        <v>-</v>
      </c>
      <c r="AL36" s="78" t="str">
        <f t="shared" si="19"/>
        <v>-</v>
      </c>
      <c r="AM36" s="78" t="str">
        <f t="shared" si="19"/>
        <v>-</v>
      </c>
      <c r="AN36" s="78" t="str">
        <f t="shared" si="19"/>
        <v>-</v>
      </c>
      <c r="AO36" s="78" t="str">
        <f t="shared" si="19"/>
        <v>-</v>
      </c>
      <c r="AP36" s="78" t="str">
        <f t="shared" si="19"/>
        <v>-</v>
      </c>
      <c r="AQ36" s="78" t="str">
        <f t="shared" si="19"/>
        <v>-</v>
      </c>
      <c r="AR36" s="78" t="str">
        <f t="shared" si="19"/>
        <v>-</v>
      </c>
      <c r="AS36" s="78" t="str">
        <f t="shared" si="19"/>
        <v>-</v>
      </c>
      <c r="AT36" s="78" t="str">
        <f t="shared" si="19"/>
        <v>-</v>
      </c>
      <c r="AU36" s="78" t="str">
        <f t="shared" si="19"/>
        <v>-</v>
      </c>
      <c r="AV36" s="78" t="str">
        <f t="shared" si="19"/>
        <v>-</v>
      </c>
      <c r="AW36" s="78" t="str">
        <f t="shared" si="19"/>
        <v>-</v>
      </c>
      <c r="AX36" s="78" t="str">
        <f t="shared" si="19"/>
        <v>-</v>
      </c>
      <c r="AY36" s="78" t="str">
        <f t="shared" si="19"/>
        <v>-</v>
      </c>
      <c r="AZ36" s="78" t="str">
        <f t="shared" si="19"/>
        <v>-</v>
      </c>
      <c r="BA36" s="78" t="str">
        <f t="shared" si="19"/>
        <v>-</v>
      </c>
      <c r="BB36" s="78" t="str">
        <f t="shared" si="19"/>
        <v>-</v>
      </c>
      <c r="BC36" s="78" t="str">
        <f t="shared" si="19"/>
        <v>-</v>
      </c>
      <c r="BD36" s="78" t="str">
        <f t="shared" si="19"/>
        <v>-</v>
      </c>
      <c r="BE36" s="78" t="str">
        <f t="shared" si="19"/>
        <v>-</v>
      </c>
      <c r="BF36" s="78" t="str">
        <f t="shared" si="19"/>
        <v>-</v>
      </c>
      <c r="BG36" s="78" t="str">
        <f t="shared" si="19"/>
        <v>-</v>
      </c>
      <c r="BH36" s="78" t="str">
        <f t="shared" si="19"/>
        <v>-</v>
      </c>
      <c r="BI36" s="78" t="str">
        <f t="shared" si="19"/>
        <v>-</v>
      </c>
      <c r="BJ36" s="78" t="str">
        <f t="shared" si="3"/>
        <v>-</v>
      </c>
      <c r="BK36" s="78" t="str">
        <f t="shared" si="3"/>
        <v>-</v>
      </c>
      <c r="BL36" s="78" t="str">
        <f t="shared" si="3"/>
        <v>-</v>
      </c>
      <c r="BM36" s="78" t="str">
        <f t="shared" si="3"/>
        <v>-</v>
      </c>
      <c r="BN36" s="78" t="str">
        <f t="shared" si="3"/>
        <v>-</v>
      </c>
      <c r="BO36" s="78" t="str">
        <f t="shared" si="3"/>
        <v>-</v>
      </c>
      <c r="BP36" s="78" t="str">
        <f t="shared" si="3"/>
        <v>-</v>
      </c>
      <c r="BQ36" s="78" t="str">
        <f t="shared" si="3"/>
        <v>-</v>
      </c>
      <c r="BR36" s="78" t="str">
        <f t="shared" si="17"/>
        <v>-</v>
      </c>
      <c r="BS36" s="78" t="str">
        <f t="shared" si="17"/>
        <v>-</v>
      </c>
      <c r="BT36" s="78" t="str">
        <f t="shared" si="17"/>
        <v>-</v>
      </c>
      <c r="BU36" s="78" t="str">
        <f t="shared" si="17"/>
        <v>-</v>
      </c>
      <c r="BV36" s="78" t="str">
        <f t="shared" si="17"/>
        <v>-</v>
      </c>
      <c r="BW36" s="78" t="str">
        <f t="shared" si="17"/>
        <v>-</v>
      </c>
      <c r="BX36" s="78" t="str">
        <f t="shared" si="17"/>
        <v>-</v>
      </c>
    </row>
    <row r="37" spans="2:76" ht="18" customHeight="1">
      <c r="B37" s="301" t="s">
        <v>3632</v>
      </c>
      <c r="C37" s="301">
        <v>31</v>
      </c>
      <c r="D37" s="76"/>
      <c r="E37" s="78" t="str">
        <f t="shared" si="16"/>
        <v>-</v>
      </c>
      <c r="F37" s="78" t="str">
        <f t="shared" si="16"/>
        <v>-</v>
      </c>
      <c r="G37" s="78" t="str">
        <f t="shared" si="16"/>
        <v>-</v>
      </c>
      <c r="H37" s="78" t="str">
        <f t="shared" si="16"/>
        <v>-</v>
      </c>
      <c r="I37" s="78" t="str">
        <f t="shared" si="16"/>
        <v>-</v>
      </c>
      <c r="J37" s="78" t="str">
        <f t="shared" si="16"/>
        <v>-</v>
      </c>
      <c r="K37" s="78" t="str">
        <f t="shared" si="16"/>
        <v>-</v>
      </c>
      <c r="L37" s="78" t="str">
        <f t="shared" si="16"/>
        <v>-</v>
      </c>
      <c r="M37" s="78" t="str">
        <f t="shared" si="16"/>
        <v>-</v>
      </c>
      <c r="N37" s="78" t="str">
        <f t="shared" si="16"/>
        <v>-</v>
      </c>
      <c r="O37" s="78" t="str">
        <f t="shared" si="16"/>
        <v>-</v>
      </c>
      <c r="P37" s="78" t="str">
        <f t="shared" si="16"/>
        <v>-</v>
      </c>
      <c r="Q37" s="78" t="str">
        <f t="shared" si="16"/>
        <v>-</v>
      </c>
      <c r="R37" s="78" t="str">
        <f t="shared" si="16"/>
        <v>-</v>
      </c>
      <c r="S37" s="78" t="str">
        <f t="shared" si="16"/>
        <v>-</v>
      </c>
      <c r="T37" s="78" t="str">
        <f t="shared" si="16"/>
        <v>-</v>
      </c>
      <c r="U37" s="78" t="str">
        <f t="shared" si="19"/>
        <v>-</v>
      </c>
      <c r="V37" s="78" t="str">
        <f t="shared" si="19"/>
        <v>-</v>
      </c>
      <c r="W37" s="78" t="str">
        <f t="shared" si="19"/>
        <v>-</v>
      </c>
      <c r="X37" s="78" t="str">
        <f t="shared" si="19"/>
        <v>-</v>
      </c>
      <c r="Y37" s="78" t="str">
        <f t="shared" si="19"/>
        <v>-</v>
      </c>
      <c r="Z37" s="78" t="str">
        <f t="shared" si="19"/>
        <v>-</v>
      </c>
      <c r="AA37" s="78" t="str">
        <f t="shared" si="19"/>
        <v>-</v>
      </c>
      <c r="AB37" s="78" t="str">
        <f t="shared" si="19"/>
        <v>-</v>
      </c>
      <c r="AC37" s="78" t="str">
        <f t="shared" si="19"/>
        <v>-</v>
      </c>
      <c r="AD37" s="78" t="str">
        <f t="shared" si="19"/>
        <v>-</v>
      </c>
      <c r="AE37" s="78" t="str">
        <f t="shared" si="19"/>
        <v>-</v>
      </c>
      <c r="AF37" s="78" t="str">
        <f t="shared" si="19"/>
        <v>-</v>
      </c>
      <c r="AG37" s="78" t="str">
        <f t="shared" si="19"/>
        <v>-</v>
      </c>
      <c r="AH37" s="78" t="str">
        <f t="shared" si="19"/>
        <v>-</v>
      </c>
      <c r="AI37" s="78" t="str">
        <f t="shared" si="19"/>
        <v>-</v>
      </c>
      <c r="AJ37" s="78" t="str">
        <f t="shared" si="19"/>
        <v>-</v>
      </c>
      <c r="AK37" s="78" t="str">
        <f t="shared" si="19"/>
        <v>-</v>
      </c>
      <c r="AL37" s="78" t="str">
        <f t="shared" si="19"/>
        <v>-</v>
      </c>
      <c r="AM37" s="78" t="str">
        <f t="shared" si="19"/>
        <v>-</v>
      </c>
      <c r="AN37" s="78" t="str">
        <f t="shared" si="19"/>
        <v>-</v>
      </c>
      <c r="AO37" s="78" t="str">
        <f t="shared" si="19"/>
        <v>-</v>
      </c>
      <c r="AP37" s="78" t="str">
        <f t="shared" si="19"/>
        <v>-</v>
      </c>
      <c r="AQ37" s="78" t="str">
        <f t="shared" si="19"/>
        <v>-</v>
      </c>
      <c r="AR37" s="78" t="str">
        <f t="shared" si="19"/>
        <v>-</v>
      </c>
      <c r="AS37" s="78" t="str">
        <f t="shared" si="19"/>
        <v>-</v>
      </c>
      <c r="AT37" s="78" t="str">
        <f t="shared" si="19"/>
        <v>-</v>
      </c>
      <c r="AU37" s="78" t="str">
        <f t="shared" si="19"/>
        <v>-</v>
      </c>
      <c r="AV37" s="78" t="str">
        <f t="shared" si="19"/>
        <v>-</v>
      </c>
      <c r="AW37" s="78" t="str">
        <f t="shared" si="19"/>
        <v>-</v>
      </c>
      <c r="AX37" s="78" t="str">
        <f t="shared" si="19"/>
        <v>-</v>
      </c>
      <c r="AY37" s="78" t="str">
        <f t="shared" si="19"/>
        <v>-</v>
      </c>
      <c r="AZ37" s="78" t="str">
        <f t="shared" si="19"/>
        <v>-</v>
      </c>
      <c r="BA37" s="78" t="str">
        <f t="shared" si="19"/>
        <v>-</v>
      </c>
      <c r="BB37" s="78" t="str">
        <f t="shared" si="19"/>
        <v>-</v>
      </c>
      <c r="BC37" s="78" t="str">
        <f t="shared" si="19"/>
        <v>-</v>
      </c>
      <c r="BD37" s="78" t="str">
        <f t="shared" si="19"/>
        <v>-</v>
      </c>
      <c r="BE37" s="78" t="str">
        <f t="shared" si="19"/>
        <v>-</v>
      </c>
      <c r="BF37" s="78" t="str">
        <f t="shared" si="19"/>
        <v>-</v>
      </c>
      <c r="BG37" s="78" t="str">
        <f t="shared" si="19"/>
        <v>-</v>
      </c>
      <c r="BH37" s="78" t="str">
        <f t="shared" si="19"/>
        <v>-</v>
      </c>
      <c r="BI37" s="78" t="str">
        <f t="shared" si="19"/>
        <v>-</v>
      </c>
      <c r="BJ37" s="78" t="str">
        <f t="shared" si="3"/>
        <v>-</v>
      </c>
      <c r="BK37" s="78" t="str">
        <f t="shared" si="3"/>
        <v>-</v>
      </c>
      <c r="BL37" s="78" t="str">
        <f t="shared" si="3"/>
        <v>-</v>
      </c>
      <c r="BM37" s="78" t="str">
        <f t="shared" si="3"/>
        <v>-</v>
      </c>
      <c r="BN37" s="78" t="str">
        <f t="shared" si="3"/>
        <v>-</v>
      </c>
      <c r="BO37" s="78" t="str">
        <f t="shared" si="3"/>
        <v>-</v>
      </c>
      <c r="BP37" s="78" t="str">
        <f t="shared" si="3"/>
        <v>-</v>
      </c>
      <c r="BQ37" s="78" t="str">
        <f t="shared" si="3"/>
        <v>-</v>
      </c>
      <c r="BR37" s="78" t="str">
        <f t="shared" si="17"/>
        <v>-</v>
      </c>
      <c r="BS37" s="78" t="str">
        <f t="shared" si="17"/>
        <v>-</v>
      </c>
      <c r="BT37" s="78" t="str">
        <f t="shared" si="17"/>
        <v>-</v>
      </c>
      <c r="BU37" s="78" t="str">
        <f t="shared" si="17"/>
        <v>-</v>
      </c>
      <c r="BV37" s="78" t="str">
        <f t="shared" si="17"/>
        <v>-</v>
      </c>
      <c r="BW37" s="78" t="str">
        <f t="shared" si="17"/>
        <v>-</v>
      </c>
      <c r="BX37" s="78" t="str">
        <f t="shared" si="17"/>
        <v>-</v>
      </c>
    </row>
    <row r="38" spans="2:76" ht="18" customHeight="1">
      <c r="B38" s="301" t="s">
        <v>3631</v>
      </c>
      <c r="C38" s="301">
        <v>32</v>
      </c>
      <c r="D38" s="76"/>
      <c r="E38" s="78" t="str">
        <f t="shared" si="16"/>
        <v>-</v>
      </c>
      <c r="F38" s="78" t="str">
        <f t="shared" si="16"/>
        <v>-</v>
      </c>
      <c r="G38" s="78" t="str">
        <f t="shared" si="16"/>
        <v>-</v>
      </c>
      <c r="H38" s="78" t="str">
        <f t="shared" si="16"/>
        <v>-</v>
      </c>
      <c r="I38" s="78" t="str">
        <f t="shared" si="16"/>
        <v>-</v>
      </c>
      <c r="J38" s="78" t="str">
        <f t="shared" si="16"/>
        <v>-</v>
      </c>
      <c r="K38" s="78" t="str">
        <f t="shared" si="16"/>
        <v>-</v>
      </c>
      <c r="L38" s="78" t="str">
        <f t="shared" si="16"/>
        <v>-</v>
      </c>
      <c r="M38" s="78" t="str">
        <f t="shared" si="16"/>
        <v>-</v>
      </c>
      <c r="N38" s="78" t="str">
        <f t="shared" si="16"/>
        <v>-</v>
      </c>
      <c r="O38" s="78" t="str">
        <f t="shared" si="16"/>
        <v>-</v>
      </c>
      <c r="P38" s="78" t="str">
        <f t="shared" si="16"/>
        <v>-</v>
      </c>
      <c r="Q38" s="78" t="str">
        <f t="shared" si="16"/>
        <v>-</v>
      </c>
      <c r="R38" s="78" t="str">
        <f t="shared" si="16"/>
        <v>-</v>
      </c>
      <c r="S38" s="78" t="str">
        <f t="shared" si="16"/>
        <v>-</v>
      </c>
      <c r="T38" s="78" t="str">
        <f t="shared" si="16"/>
        <v>-</v>
      </c>
      <c r="U38" s="78" t="str">
        <f t="shared" si="19"/>
        <v>-</v>
      </c>
      <c r="V38" s="78" t="str">
        <f t="shared" si="19"/>
        <v>-</v>
      </c>
      <c r="W38" s="78" t="str">
        <f t="shared" si="19"/>
        <v>-</v>
      </c>
      <c r="X38" s="78" t="str">
        <f t="shared" si="19"/>
        <v>-</v>
      </c>
      <c r="Y38" s="78" t="str">
        <f t="shared" si="19"/>
        <v>-</v>
      </c>
      <c r="Z38" s="78" t="str">
        <f t="shared" si="19"/>
        <v>-</v>
      </c>
      <c r="AA38" s="78" t="str">
        <f t="shared" si="19"/>
        <v>-</v>
      </c>
      <c r="AB38" s="78" t="str">
        <f t="shared" si="19"/>
        <v>-</v>
      </c>
      <c r="AC38" s="78" t="str">
        <f t="shared" si="19"/>
        <v>-</v>
      </c>
      <c r="AD38" s="78" t="str">
        <f t="shared" si="19"/>
        <v>-</v>
      </c>
      <c r="AE38" s="78" t="str">
        <f t="shared" si="19"/>
        <v>-</v>
      </c>
      <c r="AF38" s="78" t="str">
        <f t="shared" si="19"/>
        <v>-</v>
      </c>
      <c r="AG38" s="78" t="str">
        <f t="shared" si="19"/>
        <v>-</v>
      </c>
      <c r="AH38" s="78" t="str">
        <f t="shared" si="19"/>
        <v>-</v>
      </c>
      <c r="AI38" s="78" t="str">
        <f t="shared" si="19"/>
        <v>-</v>
      </c>
      <c r="AJ38" s="78" t="str">
        <f t="shared" si="19"/>
        <v>-</v>
      </c>
      <c r="AK38" s="78" t="str">
        <f t="shared" si="19"/>
        <v>-</v>
      </c>
      <c r="AL38" s="78" t="str">
        <f t="shared" si="19"/>
        <v>-</v>
      </c>
      <c r="AM38" s="78" t="str">
        <f t="shared" si="19"/>
        <v>-</v>
      </c>
      <c r="AN38" s="78" t="str">
        <f t="shared" si="19"/>
        <v>-</v>
      </c>
      <c r="AO38" s="78" t="str">
        <f t="shared" si="19"/>
        <v>-</v>
      </c>
      <c r="AP38" s="78" t="str">
        <f t="shared" si="19"/>
        <v>-</v>
      </c>
      <c r="AQ38" s="78" t="str">
        <f t="shared" si="19"/>
        <v>-</v>
      </c>
      <c r="AR38" s="78" t="str">
        <f t="shared" si="19"/>
        <v>-</v>
      </c>
      <c r="AS38" s="78" t="str">
        <f t="shared" si="19"/>
        <v>-</v>
      </c>
      <c r="AT38" s="78" t="str">
        <f t="shared" si="19"/>
        <v>-</v>
      </c>
      <c r="AU38" s="78" t="str">
        <f t="shared" si="19"/>
        <v>-</v>
      </c>
      <c r="AV38" s="78" t="str">
        <f t="shared" si="19"/>
        <v>-</v>
      </c>
      <c r="AW38" s="78" t="str">
        <f t="shared" si="19"/>
        <v>-</v>
      </c>
      <c r="AX38" s="78" t="str">
        <f t="shared" si="19"/>
        <v>-</v>
      </c>
      <c r="AY38" s="78" t="str">
        <f t="shared" si="19"/>
        <v>-</v>
      </c>
      <c r="AZ38" s="78" t="str">
        <f t="shared" si="19"/>
        <v>-</v>
      </c>
      <c r="BA38" s="78" t="str">
        <f t="shared" si="19"/>
        <v>-</v>
      </c>
      <c r="BB38" s="78" t="str">
        <f t="shared" si="19"/>
        <v>-</v>
      </c>
      <c r="BC38" s="78" t="str">
        <f t="shared" si="19"/>
        <v>-</v>
      </c>
      <c r="BD38" s="78" t="str">
        <f t="shared" si="19"/>
        <v>-</v>
      </c>
      <c r="BE38" s="78" t="str">
        <f t="shared" si="19"/>
        <v>-</v>
      </c>
      <c r="BF38" s="78" t="str">
        <f t="shared" si="19"/>
        <v>-</v>
      </c>
      <c r="BG38" s="78" t="str">
        <f t="shared" si="19"/>
        <v>-</v>
      </c>
      <c r="BH38" s="78" t="str">
        <f t="shared" si="19"/>
        <v>-</v>
      </c>
      <c r="BI38" s="78" t="str">
        <f t="shared" si="19"/>
        <v>-</v>
      </c>
      <c r="BJ38" s="78" t="str">
        <f t="shared" si="3"/>
        <v>-</v>
      </c>
      <c r="BK38" s="78" t="str">
        <f t="shared" si="3"/>
        <v>-</v>
      </c>
      <c r="BL38" s="78" t="str">
        <f t="shared" si="3"/>
        <v>-</v>
      </c>
      <c r="BM38" s="78" t="str">
        <f t="shared" si="3"/>
        <v>-</v>
      </c>
      <c r="BN38" s="78" t="str">
        <f t="shared" si="3"/>
        <v>-</v>
      </c>
      <c r="BO38" s="78" t="str">
        <f t="shared" si="3"/>
        <v>-</v>
      </c>
      <c r="BP38" s="78" t="str">
        <f t="shared" si="3"/>
        <v>-</v>
      </c>
      <c r="BQ38" s="78" t="str">
        <f t="shared" si="3"/>
        <v>-</v>
      </c>
      <c r="BR38" s="78" t="str">
        <f t="shared" si="17"/>
        <v>-</v>
      </c>
      <c r="BS38" s="78" t="str">
        <f t="shared" si="17"/>
        <v>-</v>
      </c>
      <c r="BT38" s="78" t="str">
        <f t="shared" si="17"/>
        <v>-</v>
      </c>
      <c r="BU38" s="78" t="str">
        <f t="shared" si="17"/>
        <v>-</v>
      </c>
      <c r="BV38" s="78" t="str">
        <f t="shared" si="17"/>
        <v>-</v>
      </c>
      <c r="BW38" s="78" t="str">
        <f t="shared" si="17"/>
        <v>-</v>
      </c>
      <c r="BX38" s="78" t="str">
        <f t="shared" si="17"/>
        <v>-</v>
      </c>
    </row>
    <row r="39" spans="2:76" ht="18" customHeight="1">
      <c r="B39" s="301" t="s">
        <v>3630</v>
      </c>
      <c r="C39" s="301">
        <v>33</v>
      </c>
      <c r="D39" s="76"/>
      <c r="E39" s="78" t="str">
        <f t="shared" si="16"/>
        <v>-</v>
      </c>
      <c r="F39" s="78" t="str">
        <f t="shared" si="16"/>
        <v>-</v>
      </c>
      <c r="G39" s="78" t="str">
        <f t="shared" si="16"/>
        <v>-</v>
      </c>
      <c r="H39" s="78" t="str">
        <f t="shared" si="16"/>
        <v>-</v>
      </c>
      <c r="I39" s="78" t="str">
        <f t="shared" si="16"/>
        <v>-</v>
      </c>
      <c r="J39" s="78" t="str">
        <f t="shared" si="16"/>
        <v>-</v>
      </c>
      <c r="K39" s="78" t="str">
        <f t="shared" si="16"/>
        <v>-</v>
      </c>
      <c r="L39" s="78" t="str">
        <f t="shared" si="16"/>
        <v>-</v>
      </c>
      <c r="M39" s="78" t="str">
        <f t="shared" si="16"/>
        <v>-</v>
      </c>
      <c r="N39" s="78" t="str">
        <f t="shared" si="16"/>
        <v>-</v>
      </c>
      <c r="O39" s="78" t="str">
        <f t="shared" si="16"/>
        <v>-</v>
      </c>
      <c r="P39" s="78" t="str">
        <f t="shared" si="16"/>
        <v>-</v>
      </c>
      <c r="Q39" s="78" t="str">
        <f t="shared" si="16"/>
        <v>-</v>
      </c>
      <c r="R39" s="78" t="str">
        <f t="shared" si="16"/>
        <v>-</v>
      </c>
      <c r="S39" s="78" t="str">
        <f t="shared" si="16"/>
        <v>-</v>
      </c>
      <c r="T39" s="78" t="str">
        <f t="shared" si="16"/>
        <v>-</v>
      </c>
      <c r="U39" s="78" t="str">
        <f t="shared" si="19"/>
        <v>-</v>
      </c>
      <c r="V39" s="78" t="str">
        <f t="shared" si="19"/>
        <v>-</v>
      </c>
      <c r="W39" s="78" t="str">
        <f t="shared" si="19"/>
        <v>-</v>
      </c>
      <c r="X39" s="78" t="str">
        <f t="shared" si="19"/>
        <v>-</v>
      </c>
      <c r="Y39" s="78" t="str">
        <f t="shared" si="19"/>
        <v>-</v>
      </c>
      <c r="Z39" s="78" t="str">
        <f t="shared" si="19"/>
        <v>-</v>
      </c>
      <c r="AA39" s="78" t="str">
        <f t="shared" si="19"/>
        <v>-</v>
      </c>
      <c r="AB39" s="78" t="str">
        <f t="shared" si="19"/>
        <v>-</v>
      </c>
      <c r="AC39" s="78" t="str">
        <f t="shared" si="19"/>
        <v>-</v>
      </c>
      <c r="AD39" s="78" t="str">
        <f t="shared" si="19"/>
        <v>-</v>
      </c>
      <c r="AE39" s="78" t="str">
        <f t="shared" si="19"/>
        <v>-</v>
      </c>
      <c r="AF39" s="78" t="str">
        <f t="shared" si="19"/>
        <v>-</v>
      </c>
      <c r="AG39" s="78" t="str">
        <f t="shared" si="19"/>
        <v>-</v>
      </c>
      <c r="AH39" s="78" t="str">
        <f t="shared" si="19"/>
        <v>-</v>
      </c>
      <c r="AI39" s="78" t="str">
        <f t="shared" si="19"/>
        <v>-</v>
      </c>
      <c r="AJ39" s="78" t="str">
        <f t="shared" si="19"/>
        <v>-</v>
      </c>
      <c r="AK39" s="78" t="str">
        <f t="shared" si="19"/>
        <v>-</v>
      </c>
      <c r="AL39" s="78" t="str">
        <f t="shared" si="19"/>
        <v>-</v>
      </c>
      <c r="AM39" s="78" t="str">
        <f t="shared" si="19"/>
        <v>-</v>
      </c>
      <c r="AN39" s="78" t="str">
        <f t="shared" si="19"/>
        <v>-</v>
      </c>
      <c r="AO39" s="78" t="str">
        <f t="shared" si="19"/>
        <v>-</v>
      </c>
      <c r="AP39" s="78" t="str">
        <f t="shared" si="19"/>
        <v>-</v>
      </c>
      <c r="AQ39" s="78" t="str">
        <f t="shared" si="19"/>
        <v>-</v>
      </c>
      <c r="AR39" s="78" t="str">
        <f t="shared" si="19"/>
        <v>-</v>
      </c>
      <c r="AS39" s="78" t="str">
        <f t="shared" si="19"/>
        <v>-</v>
      </c>
      <c r="AT39" s="78" t="str">
        <f t="shared" si="19"/>
        <v>-</v>
      </c>
      <c r="AU39" s="78" t="str">
        <f t="shared" si="19"/>
        <v>-</v>
      </c>
      <c r="AV39" s="78" t="str">
        <f t="shared" si="19"/>
        <v>-</v>
      </c>
      <c r="AW39" s="78" t="str">
        <f t="shared" si="19"/>
        <v>-</v>
      </c>
      <c r="AX39" s="78" t="str">
        <f t="shared" si="19"/>
        <v>-</v>
      </c>
      <c r="AY39" s="78" t="str">
        <f t="shared" si="19"/>
        <v>-</v>
      </c>
      <c r="AZ39" s="78" t="str">
        <f t="shared" si="19"/>
        <v>-</v>
      </c>
      <c r="BA39" s="78" t="str">
        <f t="shared" si="19"/>
        <v>-</v>
      </c>
      <c r="BB39" s="78" t="str">
        <f t="shared" si="19"/>
        <v>-</v>
      </c>
      <c r="BC39" s="78" t="str">
        <f t="shared" si="19"/>
        <v>-</v>
      </c>
      <c r="BD39" s="78" t="str">
        <f t="shared" si="19"/>
        <v>-</v>
      </c>
      <c r="BE39" s="78" t="str">
        <f t="shared" si="19"/>
        <v>-</v>
      </c>
      <c r="BF39" s="78" t="str">
        <f t="shared" si="19"/>
        <v>-</v>
      </c>
      <c r="BG39" s="78" t="str">
        <f t="shared" si="19"/>
        <v>-</v>
      </c>
      <c r="BH39" s="78" t="str">
        <f t="shared" si="19"/>
        <v>-</v>
      </c>
      <c r="BI39" s="78" t="str">
        <f t="shared" si="19"/>
        <v>-</v>
      </c>
      <c r="BJ39" s="78" t="str">
        <f t="shared" si="19"/>
        <v>-</v>
      </c>
      <c r="BK39" s="78" t="str">
        <f t="shared" si="19"/>
        <v>-</v>
      </c>
      <c r="BL39" s="78" t="str">
        <f t="shared" si="19"/>
        <v>-</v>
      </c>
      <c r="BM39" s="78" t="str">
        <f t="shared" si="19"/>
        <v>-</v>
      </c>
      <c r="BN39" s="78" t="str">
        <f t="shared" ref="BN39:BU73" si="20">IF(AND(BN$6-$C39&lt;$S$2,BN$6-$C39&gt;=0),ROUND($D39/$S$2*0.9,0),"-")</f>
        <v>-</v>
      </c>
      <c r="BO39" s="78" t="str">
        <f t="shared" si="20"/>
        <v>-</v>
      </c>
      <c r="BP39" s="78" t="str">
        <f t="shared" si="20"/>
        <v>-</v>
      </c>
      <c r="BQ39" s="78" t="str">
        <f t="shared" si="20"/>
        <v>-</v>
      </c>
      <c r="BR39" s="78" t="str">
        <f t="shared" si="20"/>
        <v>-</v>
      </c>
      <c r="BS39" s="78" t="str">
        <f t="shared" si="20"/>
        <v>-</v>
      </c>
      <c r="BT39" s="78" t="str">
        <f t="shared" si="20"/>
        <v>-</v>
      </c>
      <c r="BU39" s="78" t="str">
        <f t="shared" si="20"/>
        <v>-</v>
      </c>
      <c r="BV39" s="78" t="str">
        <f t="shared" si="17"/>
        <v>-</v>
      </c>
      <c r="BW39" s="78" t="str">
        <f t="shared" si="17"/>
        <v>-</v>
      </c>
      <c r="BX39" s="78" t="str">
        <f t="shared" si="17"/>
        <v>-</v>
      </c>
    </row>
    <row r="40" spans="2:76" ht="18" customHeight="1">
      <c r="B40" s="301" t="s">
        <v>3629</v>
      </c>
      <c r="C40" s="301">
        <v>34</v>
      </c>
      <c r="D40" s="76"/>
      <c r="E40" s="78" t="str">
        <f t="shared" si="16"/>
        <v>-</v>
      </c>
      <c r="F40" s="78" t="str">
        <f t="shared" si="16"/>
        <v>-</v>
      </c>
      <c r="G40" s="78" t="str">
        <f t="shared" si="16"/>
        <v>-</v>
      </c>
      <c r="H40" s="78" t="str">
        <f t="shared" si="16"/>
        <v>-</v>
      </c>
      <c r="I40" s="78" t="str">
        <f t="shared" si="16"/>
        <v>-</v>
      </c>
      <c r="J40" s="78" t="str">
        <f t="shared" si="16"/>
        <v>-</v>
      </c>
      <c r="K40" s="78" t="str">
        <f t="shared" si="16"/>
        <v>-</v>
      </c>
      <c r="L40" s="78" t="str">
        <f t="shared" si="16"/>
        <v>-</v>
      </c>
      <c r="M40" s="78" t="str">
        <f t="shared" si="16"/>
        <v>-</v>
      </c>
      <c r="N40" s="78" t="str">
        <f t="shared" si="16"/>
        <v>-</v>
      </c>
      <c r="O40" s="78" t="str">
        <f t="shared" si="16"/>
        <v>-</v>
      </c>
      <c r="P40" s="78" t="str">
        <f t="shared" si="16"/>
        <v>-</v>
      </c>
      <c r="Q40" s="78" t="str">
        <f t="shared" si="16"/>
        <v>-</v>
      </c>
      <c r="R40" s="78" t="str">
        <f t="shared" si="16"/>
        <v>-</v>
      </c>
      <c r="S40" s="78" t="str">
        <f t="shared" si="16"/>
        <v>-</v>
      </c>
      <c r="T40" s="78" t="str">
        <f t="shared" si="16"/>
        <v>-</v>
      </c>
      <c r="U40" s="78" t="str">
        <f t="shared" si="19"/>
        <v>-</v>
      </c>
      <c r="V40" s="78" t="str">
        <f t="shared" si="19"/>
        <v>-</v>
      </c>
      <c r="W40" s="78" t="str">
        <f t="shared" si="19"/>
        <v>-</v>
      </c>
      <c r="X40" s="78" t="str">
        <f t="shared" si="19"/>
        <v>-</v>
      </c>
      <c r="Y40" s="78" t="str">
        <f t="shared" si="19"/>
        <v>-</v>
      </c>
      <c r="Z40" s="78" t="str">
        <f t="shared" si="19"/>
        <v>-</v>
      </c>
      <c r="AA40" s="78" t="str">
        <f t="shared" si="19"/>
        <v>-</v>
      </c>
      <c r="AB40" s="78" t="str">
        <f t="shared" si="19"/>
        <v>-</v>
      </c>
      <c r="AC40" s="78" t="str">
        <f t="shared" si="19"/>
        <v>-</v>
      </c>
      <c r="AD40" s="78" t="str">
        <f t="shared" si="19"/>
        <v>-</v>
      </c>
      <c r="AE40" s="78" t="str">
        <f t="shared" si="19"/>
        <v>-</v>
      </c>
      <c r="AF40" s="78" t="str">
        <f t="shared" si="19"/>
        <v>-</v>
      </c>
      <c r="AG40" s="78" t="str">
        <f t="shared" si="19"/>
        <v>-</v>
      </c>
      <c r="AH40" s="78" t="str">
        <f t="shared" ref="AH40:BM40" si="21">IF(AND(AH$6-$C40&lt;$S$2,AH$6-$C40&gt;=0),ROUND($D40/$S$2*0.9,0),"-")</f>
        <v>-</v>
      </c>
      <c r="AI40" s="78" t="str">
        <f t="shared" si="21"/>
        <v>-</v>
      </c>
      <c r="AJ40" s="78" t="str">
        <f t="shared" si="21"/>
        <v>-</v>
      </c>
      <c r="AK40" s="78" t="str">
        <f t="shared" si="21"/>
        <v>-</v>
      </c>
      <c r="AL40" s="78" t="str">
        <f t="shared" si="21"/>
        <v>-</v>
      </c>
      <c r="AM40" s="78" t="str">
        <f t="shared" si="21"/>
        <v>-</v>
      </c>
      <c r="AN40" s="78" t="str">
        <f t="shared" si="21"/>
        <v>-</v>
      </c>
      <c r="AO40" s="78" t="str">
        <f t="shared" si="21"/>
        <v>-</v>
      </c>
      <c r="AP40" s="78" t="str">
        <f t="shared" si="21"/>
        <v>-</v>
      </c>
      <c r="AQ40" s="78" t="str">
        <f t="shared" si="21"/>
        <v>-</v>
      </c>
      <c r="AR40" s="78" t="str">
        <f t="shared" si="21"/>
        <v>-</v>
      </c>
      <c r="AS40" s="78" t="str">
        <f t="shared" si="21"/>
        <v>-</v>
      </c>
      <c r="AT40" s="78" t="str">
        <f t="shared" si="21"/>
        <v>-</v>
      </c>
      <c r="AU40" s="78" t="str">
        <f t="shared" si="21"/>
        <v>-</v>
      </c>
      <c r="AV40" s="78" t="str">
        <f t="shared" si="21"/>
        <v>-</v>
      </c>
      <c r="AW40" s="78" t="str">
        <f t="shared" si="21"/>
        <v>-</v>
      </c>
      <c r="AX40" s="78" t="str">
        <f t="shared" si="21"/>
        <v>-</v>
      </c>
      <c r="AY40" s="78" t="str">
        <f t="shared" si="21"/>
        <v>-</v>
      </c>
      <c r="AZ40" s="78" t="str">
        <f t="shared" si="21"/>
        <v>-</v>
      </c>
      <c r="BA40" s="78" t="str">
        <f t="shared" si="21"/>
        <v>-</v>
      </c>
      <c r="BB40" s="78" t="str">
        <f t="shared" si="21"/>
        <v>-</v>
      </c>
      <c r="BC40" s="78" t="str">
        <f t="shared" si="21"/>
        <v>-</v>
      </c>
      <c r="BD40" s="78" t="str">
        <f t="shared" si="21"/>
        <v>-</v>
      </c>
      <c r="BE40" s="78" t="str">
        <f t="shared" si="21"/>
        <v>-</v>
      </c>
      <c r="BF40" s="78" t="str">
        <f t="shared" si="21"/>
        <v>-</v>
      </c>
      <c r="BG40" s="78" t="str">
        <f t="shared" si="21"/>
        <v>-</v>
      </c>
      <c r="BH40" s="78" t="str">
        <f t="shared" si="21"/>
        <v>-</v>
      </c>
      <c r="BI40" s="78" t="str">
        <f t="shared" si="21"/>
        <v>-</v>
      </c>
      <c r="BJ40" s="78" t="str">
        <f t="shared" si="21"/>
        <v>-</v>
      </c>
      <c r="BK40" s="78" t="str">
        <f t="shared" si="21"/>
        <v>-</v>
      </c>
      <c r="BL40" s="78" t="str">
        <f t="shared" si="21"/>
        <v>-</v>
      </c>
      <c r="BM40" s="78" t="str">
        <f t="shared" si="21"/>
        <v>-</v>
      </c>
      <c r="BN40" s="78" t="str">
        <f t="shared" si="20"/>
        <v>-</v>
      </c>
      <c r="BO40" s="78" t="str">
        <f t="shared" si="20"/>
        <v>-</v>
      </c>
      <c r="BP40" s="78" t="str">
        <f t="shared" si="20"/>
        <v>-</v>
      </c>
      <c r="BQ40" s="78" t="str">
        <f t="shared" si="20"/>
        <v>-</v>
      </c>
      <c r="BR40" s="78" t="str">
        <f t="shared" si="20"/>
        <v>-</v>
      </c>
      <c r="BS40" s="78" t="str">
        <f t="shared" si="20"/>
        <v>-</v>
      </c>
      <c r="BT40" s="78" t="str">
        <f t="shared" si="20"/>
        <v>-</v>
      </c>
      <c r="BU40" s="78" t="str">
        <f t="shared" si="20"/>
        <v>-</v>
      </c>
      <c r="BV40" s="78" t="str">
        <f t="shared" si="17"/>
        <v>-</v>
      </c>
      <c r="BW40" s="78" t="str">
        <f t="shared" si="17"/>
        <v>-</v>
      </c>
      <c r="BX40" s="78" t="str">
        <f t="shared" si="17"/>
        <v>-</v>
      </c>
    </row>
    <row r="41" spans="2:76" ht="18" customHeight="1">
      <c r="B41" s="301" t="s">
        <v>3628</v>
      </c>
      <c r="C41" s="301">
        <v>35</v>
      </c>
      <c r="D41" s="76"/>
      <c r="E41" s="78" t="str">
        <f t="shared" si="16"/>
        <v>-</v>
      </c>
      <c r="F41" s="78" t="str">
        <f t="shared" si="16"/>
        <v>-</v>
      </c>
      <c r="G41" s="78" t="str">
        <f t="shared" si="16"/>
        <v>-</v>
      </c>
      <c r="H41" s="78" t="str">
        <f t="shared" si="16"/>
        <v>-</v>
      </c>
      <c r="I41" s="78" t="str">
        <f t="shared" si="16"/>
        <v>-</v>
      </c>
      <c r="J41" s="78" t="str">
        <f t="shared" si="16"/>
        <v>-</v>
      </c>
      <c r="K41" s="78" t="str">
        <f t="shared" si="16"/>
        <v>-</v>
      </c>
      <c r="L41" s="78" t="str">
        <f t="shared" si="16"/>
        <v>-</v>
      </c>
      <c r="M41" s="78" t="str">
        <f t="shared" si="16"/>
        <v>-</v>
      </c>
      <c r="N41" s="78" t="str">
        <f t="shared" si="16"/>
        <v>-</v>
      </c>
      <c r="O41" s="78" t="str">
        <f t="shared" si="16"/>
        <v>-</v>
      </c>
      <c r="P41" s="78" t="str">
        <f t="shared" si="16"/>
        <v>-</v>
      </c>
      <c r="Q41" s="78" t="str">
        <f t="shared" si="16"/>
        <v>-</v>
      </c>
      <c r="R41" s="78" t="str">
        <f t="shared" si="16"/>
        <v>-</v>
      </c>
      <c r="S41" s="78" t="str">
        <f t="shared" si="16"/>
        <v>-</v>
      </c>
      <c r="T41" s="78" t="str">
        <f t="shared" si="16"/>
        <v>-</v>
      </c>
      <c r="U41" s="78" t="str">
        <f t="shared" ref="U41:BI42" si="22">IF(AND(U$6-$C41&lt;$S$2,U$6-$C41&gt;=0),ROUND($D41/$S$2*0.9,0),"-")</f>
        <v>-</v>
      </c>
      <c r="V41" s="78" t="str">
        <f t="shared" si="22"/>
        <v>-</v>
      </c>
      <c r="W41" s="78" t="str">
        <f t="shared" si="22"/>
        <v>-</v>
      </c>
      <c r="X41" s="78" t="str">
        <f t="shared" si="22"/>
        <v>-</v>
      </c>
      <c r="Y41" s="78" t="str">
        <f t="shared" si="22"/>
        <v>-</v>
      </c>
      <c r="Z41" s="78" t="str">
        <f t="shared" si="22"/>
        <v>-</v>
      </c>
      <c r="AA41" s="78" t="str">
        <f t="shared" si="22"/>
        <v>-</v>
      </c>
      <c r="AB41" s="78" t="str">
        <f t="shared" si="22"/>
        <v>-</v>
      </c>
      <c r="AC41" s="78" t="str">
        <f t="shared" si="22"/>
        <v>-</v>
      </c>
      <c r="AD41" s="78" t="str">
        <f t="shared" si="22"/>
        <v>-</v>
      </c>
      <c r="AE41" s="78" t="str">
        <f t="shared" si="22"/>
        <v>-</v>
      </c>
      <c r="AF41" s="78" t="str">
        <f t="shared" si="22"/>
        <v>-</v>
      </c>
      <c r="AG41" s="78" t="str">
        <f t="shared" si="22"/>
        <v>-</v>
      </c>
      <c r="AH41" s="78" t="str">
        <f t="shared" si="22"/>
        <v>-</v>
      </c>
      <c r="AI41" s="78" t="str">
        <f t="shared" si="22"/>
        <v>-</v>
      </c>
      <c r="AJ41" s="78" t="str">
        <f t="shared" si="22"/>
        <v>-</v>
      </c>
      <c r="AK41" s="78" t="str">
        <f t="shared" si="22"/>
        <v>-</v>
      </c>
      <c r="AL41" s="78" t="str">
        <f t="shared" si="22"/>
        <v>-</v>
      </c>
      <c r="AM41" s="78" t="str">
        <f t="shared" si="22"/>
        <v>-</v>
      </c>
      <c r="AN41" s="78" t="str">
        <f t="shared" si="22"/>
        <v>-</v>
      </c>
      <c r="AO41" s="78" t="str">
        <f t="shared" si="22"/>
        <v>-</v>
      </c>
      <c r="AP41" s="78" t="str">
        <f t="shared" si="22"/>
        <v>-</v>
      </c>
      <c r="AQ41" s="78" t="str">
        <f t="shared" si="22"/>
        <v>-</v>
      </c>
      <c r="AR41" s="78" t="str">
        <f t="shared" si="22"/>
        <v>-</v>
      </c>
      <c r="AS41" s="78" t="str">
        <f t="shared" si="22"/>
        <v>-</v>
      </c>
      <c r="AT41" s="78" t="str">
        <f t="shared" si="22"/>
        <v>-</v>
      </c>
      <c r="AU41" s="78" t="str">
        <f t="shared" si="22"/>
        <v>-</v>
      </c>
      <c r="AV41" s="78" t="str">
        <f t="shared" si="22"/>
        <v>-</v>
      </c>
      <c r="AW41" s="78" t="str">
        <f t="shared" si="22"/>
        <v>-</v>
      </c>
      <c r="AX41" s="78" t="str">
        <f t="shared" si="22"/>
        <v>-</v>
      </c>
      <c r="AY41" s="78" t="str">
        <f t="shared" si="22"/>
        <v>-</v>
      </c>
      <c r="AZ41" s="78" t="str">
        <f t="shared" si="22"/>
        <v>-</v>
      </c>
      <c r="BA41" s="78" t="str">
        <f t="shared" si="22"/>
        <v>-</v>
      </c>
      <c r="BB41" s="78" t="str">
        <f t="shared" si="22"/>
        <v>-</v>
      </c>
      <c r="BC41" s="78" t="str">
        <f t="shared" si="22"/>
        <v>-</v>
      </c>
      <c r="BD41" s="78" t="str">
        <f t="shared" si="22"/>
        <v>-</v>
      </c>
      <c r="BE41" s="78" t="str">
        <f t="shared" si="22"/>
        <v>-</v>
      </c>
      <c r="BF41" s="78" t="str">
        <f t="shared" si="22"/>
        <v>-</v>
      </c>
      <c r="BG41" s="78" t="str">
        <f t="shared" si="22"/>
        <v>-</v>
      </c>
      <c r="BH41" s="78" t="str">
        <f t="shared" si="22"/>
        <v>-</v>
      </c>
      <c r="BI41" s="78" t="str">
        <f t="shared" si="22"/>
        <v>-</v>
      </c>
      <c r="BJ41" s="78" t="str">
        <f t="shared" ref="BJ41:BM52" si="23">IF(AND(BJ$6-$C41&lt;$S$2,BJ$6-$C41&gt;=0),ROUND($D41/$S$2*0.9,0),"-")</f>
        <v>-</v>
      </c>
      <c r="BK41" s="78" t="str">
        <f t="shared" si="23"/>
        <v>-</v>
      </c>
      <c r="BL41" s="78" t="str">
        <f t="shared" si="23"/>
        <v>-</v>
      </c>
      <c r="BM41" s="78" t="str">
        <f t="shared" si="23"/>
        <v>-</v>
      </c>
      <c r="BN41" s="78" t="str">
        <f t="shared" si="20"/>
        <v>-</v>
      </c>
      <c r="BO41" s="78" t="str">
        <f t="shared" si="20"/>
        <v>-</v>
      </c>
      <c r="BP41" s="78" t="str">
        <f t="shared" si="20"/>
        <v>-</v>
      </c>
      <c r="BQ41" s="78" t="str">
        <f t="shared" si="20"/>
        <v>-</v>
      </c>
      <c r="BR41" s="78" t="str">
        <f t="shared" si="20"/>
        <v>-</v>
      </c>
      <c r="BS41" s="78" t="str">
        <f t="shared" si="20"/>
        <v>-</v>
      </c>
      <c r="BT41" s="78" t="str">
        <f t="shared" si="20"/>
        <v>-</v>
      </c>
      <c r="BU41" s="78" t="str">
        <f t="shared" si="20"/>
        <v>-</v>
      </c>
      <c r="BV41" s="78" t="str">
        <f t="shared" si="17"/>
        <v>-</v>
      </c>
      <c r="BW41" s="78" t="str">
        <f t="shared" si="17"/>
        <v>-</v>
      </c>
      <c r="BX41" s="78" t="str">
        <f t="shared" si="17"/>
        <v>-</v>
      </c>
    </row>
    <row r="42" spans="2:76" ht="18" customHeight="1">
      <c r="B42" s="301" t="s">
        <v>3627</v>
      </c>
      <c r="C42" s="301">
        <v>36</v>
      </c>
      <c r="D42" s="76"/>
      <c r="E42" s="78" t="str">
        <f t="shared" si="16"/>
        <v>-</v>
      </c>
      <c r="F42" s="78" t="str">
        <f t="shared" si="16"/>
        <v>-</v>
      </c>
      <c r="G42" s="78" t="str">
        <f t="shared" si="16"/>
        <v>-</v>
      </c>
      <c r="H42" s="78" t="str">
        <f t="shared" si="16"/>
        <v>-</v>
      </c>
      <c r="I42" s="78" t="str">
        <f t="shared" si="16"/>
        <v>-</v>
      </c>
      <c r="J42" s="78" t="str">
        <f t="shared" si="16"/>
        <v>-</v>
      </c>
      <c r="K42" s="78" t="str">
        <f t="shared" si="16"/>
        <v>-</v>
      </c>
      <c r="L42" s="78" t="str">
        <f t="shared" si="16"/>
        <v>-</v>
      </c>
      <c r="M42" s="78" t="str">
        <f t="shared" si="16"/>
        <v>-</v>
      </c>
      <c r="N42" s="78" t="str">
        <f t="shared" si="16"/>
        <v>-</v>
      </c>
      <c r="O42" s="78" t="str">
        <f t="shared" si="16"/>
        <v>-</v>
      </c>
      <c r="P42" s="78" t="str">
        <f t="shared" si="16"/>
        <v>-</v>
      </c>
      <c r="Q42" s="78" t="str">
        <f t="shared" si="16"/>
        <v>-</v>
      </c>
      <c r="R42" s="78" t="str">
        <f t="shared" si="16"/>
        <v>-</v>
      </c>
      <c r="S42" s="78" t="str">
        <f t="shared" si="16"/>
        <v>-</v>
      </c>
      <c r="T42" s="78" t="str">
        <f t="shared" si="16"/>
        <v>-</v>
      </c>
      <c r="U42" s="78" t="str">
        <f t="shared" si="22"/>
        <v>-</v>
      </c>
      <c r="V42" s="78" t="str">
        <f t="shared" si="22"/>
        <v>-</v>
      </c>
      <c r="W42" s="78" t="str">
        <f t="shared" si="22"/>
        <v>-</v>
      </c>
      <c r="X42" s="78" t="str">
        <f t="shared" si="22"/>
        <v>-</v>
      </c>
      <c r="Y42" s="78" t="str">
        <f t="shared" si="22"/>
        <v>-</v>
      </c>
      <c r="Z42" s="78" t="str">
        <f t="shared" si="22"/>
        <v>-</v>
      </c>
      <c r="AA42" s="78" t="str">
        <f t="shared" si="22"/>
        <v>-</v>
      </c>
      <c r="AB42" s="78" t="str">
        <f t="shared" si="22"/>
        <v>-</v>
      </c>
      <c r="AC42" s="78" t="str">
        <f t="shared" si="22"/>
        <v>-</v>
      </c>
      <c r="AD42" s="78" t="str">
        <f t="shared" si="22"/>
        <v>-</v>
      </c>
      <c r="AE42" s="78" t="str">
        <f t="shared" si="22"/>
        <v>-</v>
      </c>
      <c r="AF42" s="78" t="str">
        <f t="shared" si="22"/>
        <v>-</v>
      </c>
      <c r="AG42" s="78" t="str">
        <f t="shared" si="22"/>
        <v>-</v>
      </c>
      <c r="AH42" s="78" t="str">
        <f t="shared" si="22"/>
        <v>-</v>
      </c>
      <c r="AI42" s="78" t="str">
        <f t="shared" si="22"/>
        <v>-</v>
      </c>
      <c r="AJ42" s="78" t="str">
        <f t="shared" si="22"/>
        <v>-</v>
      </c>
      <c r="AK42" s="78" t="str">
        <f t="shared" si="22"/>
        <v>-</v>
      </c>
      <c r="AL42" s="78" t="str">
        <f t="shared" si="22"/>
        <v>-</v>
      </c>
      <c r="AM42" s="78" t="str">
        <f t="shared" si="22"/>
        <v>-</v>
      </c>
      <c r="AN42" s="78" t="str">
        <f t="shared" si="22"/>
        <v>-</v>
      </c>
      <c r="AO42" s="78" t="str">
        <f t="shared" si="22"/>
        <v>-</v>
      </c>
      <c r="AP42" s="78" t="str">
        <f t="shared" si="22"/>
        <v>-</v>
      </c>
      <c r="AQ42" s="78" t="str">
        <f t="shared" si="22"/>
        <v>-</v>
      </c>
      <c r="AR42" s="78" t="str">
        <f t="shared" si="22"/>
        <v>-</v>
      </c>
      <c r="AS42" s="78" t="str">
        <f t="shared" si="22"/>
        <v>-</v>
      </c>
      <c r="AT42" s="78" t="str">
        <f t="shared" si="22"/>
        <v>-</v>
      </c>
      <c r="AU42" s="78" t="str">
        <f t="shared" si="22"/>
        <v>-</v>
      </c>
      <c r="AV42" s="78" t="str">
        <f t="shared" si="22"/>
        <v>-</v>
      </c>
      <c r="AW42" s="78" t="str">
        <f t="shared" si="22"/>
        <v>-</v>
      </c>
      <c r="AX42" s="78" t="str">
        <f t="shared" si="22"/>
        <v>-</v>
      </c>
      <c r="AY42" s="78" t="str">
        <f t="shared" si="22"/>
        <v>-</v>
      </c>
      <c r="AZ42" s="78" t="str">
        <f t="shared" si="22"/>
        <v>-</v>
      </c>
      <c r="BA42" s="78" t="str">
        <f t="shared" si="22"/>
        <v>-</v>
      </c>
      <c r="BB42" s="78" t="str">
        <f t="shared" si="22"/>
        <v>-</v>
      </c>
      <c r="BC42" s="78" t="str">
        <f t="shared" si="22"/>
        <v>-</v>
      </c>
      <c r="BD42" s="78" t="str">
        <f t="shared" si="22"/>
        <v>-</v>
      </c>
      <c r="BE42" s="78" t="str">
        <f t="shared" si="22"/>
        <v>-</v>
      </c>
      <c r="BF42" s="78" t="str">
        <f t="shared" si="22"/>
        <v>-</v>
      </c>
      <c r="BG42" s="78" t="str">
        <f t="shared" si="22"/>
        <v>-</v>
      </c>
      <c r="BH42" s="78" t="str">
        <f t="shared" si="22"/>
        <v>-</v>
      </c>
      <c r="BI42" s="78" t="str">
        <f t="shared" si="22"/>
        <v>-</v>
      </c>
      <c r="BJ42" s="78" t="str">
        <f t="shared" si="23"/>
        <v>-</v>
      </c>
      <c r="BK42" s="78" t="str">
        <f t="shared" si="23"/>
        <v>-</v>
      </c>
      <c r="BL42" s="78" t="str">
        <f t="shared" si="23"/>
        <v>-</v>
      </c>
      <c r="BM42" s="78" t="str">
        <f t="shared" si="23"/>
        <v>-</v>
      </c>
      <c r="BN42" s="78" t="str">
        <f t="shared" si="20"/>
        <v>-</v>
      </c>
      <c r="BO42" s="78" t="str">
        <f t="shared" si="20"/>
        <v>-</v>
      </c>
      <c r="BP42" s="78" t="str">
        <f t="shared" si="20"/>
        <v>-</v>
      </c>
      <c r="BQ42" s="78" t="str">
        <f t="shared" si="20"/>
        <v>-</v>
      </c>
      <c r="BR42" s="78" t="str">
        <f t="shared" si="20"/>
        <v>-</v>
      </c>
      <c r="BS42" s="78" t="str">
        <f t="shared" si="20"/>
        <v>-</v>
      </c>
      <c r="BT42" s="78" t="str">
        <f t="shared" si="20"/>
        <v>-</v>
      </c>
      <c r="BU42" s="78" t="str">
        <f t="shared" si="20"/>
        <v>-</v>
      </c>
      <c r="BV42" s="78" t="str">
        <f t="shared" si="17"/>
        <v>-</v>
      </c>
      <c r="BW42" s="78" t="str">
        <f t="shared" si="17"/>
        <v>-</v>
      </c>
      <c r="BX42" s="78" t="str">
        <f t="shared" si="17"/>
        <v>-</v>
      </c>
    </row>
    <row r="43" spans="2:76" ht="18" customHeight="1">
      <c r="B43" s="301" t="s">
        <v>3674</v>
      </c>
      <c r="C43" s="301">
        <v>37</v>
      </c>
      <c r="D43" s="76"/>
      <c r="E43" s="78" t="str">
        <f t="shared" si="16"/>
        <v>-</v>
      </c>
      <c r="F43" s="78" t="str">
        <f t="shared" si="16"/>
        <v>-</v>
      </c>
      <c r="G43" s="78" t="str">
        <f t="shared" si="16"/>
        <v>-</v>
      </c>
      <c r="H43" s="78" t="str">
        <f t="shared" si="16"/>
        <v>-</v>
      </c>
      <c r="I43" s="78" t="str">
        <f t="shared" si="16"/>
        <v>-</v>
      </c>
      <c r="J43" s="78" t="str">
        <f t="shared" si="16"/>
        <v>-</v>
      </c>
      <c r="K43" s="78" t="str">
        <f t="shared" si="16"/>
        <v>-</v>
      </c>
      <c r="L43" s="78" t="str">
        <f t="shared" si="16"/>
        <v>-</v>
      </c>
      <c r="M43" s="78" t="str">
        <f t="shared" si="16"/>
        <v>-</v>
      </c>
      <c r="N43" s="78" t="str">
        <f t="shared" si="16"/>
        <v>-</v>
      </c>
      <c r="O43" s="78" t="str">
        <f t="shared" si="16"/>
        <v>-</v>
      </c>
      <c r="P43" s="78" t="str">
        <f t="shared" si="16"/>
        <v>-</v>
      </c>
      <c r="Q43" s="78" t="str">
        <f t="shared" si="16"/>
        <v>-</v>
      </c>
      <c r="R43" s="78" t="str">
        <f t="shared" si="16"/>
        <v>-</v>
      </c>
      <c r="S43" s="78" t="str">
        <f t="shared" si="16"/>
        <v>-</v>
      </c>
      <c r="T43" s="78" t="str">
        <f t="shared" ref="T43:BI49" si="24">IF(AND(T$6-$C43&lt;$S$2,T$6-$C43&gt;=0),ROUND($D43/$S$2*0.9,0),"-")</f>
        <v>-</v>
      </c>
      <c r="U43" s="78" t="str">
        <f t="shared" si="24"/>
        <v>-</v>
      </c>
      <c r="V43" s="78" t="str">
        <f t="shared" si="24"/>
        <v>-</v>
      </c>
      <c r="W43" s="78" t="str">
        <f t="shared" si="24"/>
        <v>-</v>
      </c>
      <c r="X43" s="78" t="str">
        <f t="shared" si="24"/>
        <v>-</v>
      </c>
      <c r="Y43" s="78" t="str">
        <f t="shared" si="24"/>
        <v>-</v>
      </c>
      <c r="Z43" s="78" t="str">
        <f t="shared" si="24"/>
        <v>-</v>
      </c>
      <c r="AA43" s="78" t="str">
        <f t="shared" si="24"/>
        <v>-</v>
      </c>
      <c r="AB43" s="78" t="str">
        <f t="shared" si="24"/>
        <v>-</v>
      </c>
      <c r="AC43" s="78" t="str">
        <f t="shared" si="24"/>
        <v>-</v>
      </c>
      <c r="AD43" s="78" t="str">
        <f t="shared" si="24"/>
        <v>-</v>
      </c>
      <c r="AE43" s="78" t="str">
        <f t="shared" si="24"/>
        <v>-</v>
      </c>
      <c r="AF43" s="78" t="str">
        <f t="shared" si="24"/>
        <v>-</v>
      </c>
      <c r="AG43" s="78" t="str">
        <f t="shared" si="24"/>
        <v>-</v>
      </c>
      <c r="AH43" s="78" t="str">
        <f t="shared" si="24"/>
        <v>-</v>
      </c>
      <c r="AI43" s="78" t="str">
        <f t="shared" si="24"/>
        <v>-</v>
      </c>
      <c r="AJ43" s="78" t="str">
        <f t="shared" si="24"/>
        <v>-</v>
      </c>
      <c r="AK43" s="78" t="str">
        <f t="shared" si="24"/>
        <v>-</v>
      </c>
      <c r="AL43" s="78" t="str">
        <f t="shared" si="24"/>
        <v>-</v>
      </c>
      <c r="AM43" s="78" t="str">
        <f t="shared" si="24"/>
        <v>-</v>
      </c>
      <c r="AN43" s="78" t="str">
        <f t="shared" si="24"/>
        <v>-</v>
      </c>
      <c r="AO43" s="78" t="str">
        <f t="shared" si="24"/>
        <v>-</v>
      </c>
      <c r="AP43" s="78" t="str">
        <f t="shared" si="24"/>
        <v>-</v>
      </c>
      <c r="AQ43" s="78" t="str">
        <f t="shared" si="24"/>
        <v>-</v>
      </c>
      <c r="AR43" s="78" t="str">
        <f t="shared" si="24"/>
        <v>-</v>
      </c>
      <c r="AS43" s="78" t="str">
        <f t="shared" si="24"/>
        <v>-</v>
      </c>
      <c r="AT43" s="78" t="str">
        <f t="shared" si="24"/>
        <v>-</v>
      </c>
      <c r="AU43" s="78" t="str">
        <f t="shared" si="24"/>
        <v>-</v>
      </c>
      <c r="AV43" s="78" t="str">
        <f t="shared" si="24"/>
        <v>-</v>
      </c>
      <c r="AW43" s="78" t="str">
        <f t="shared" si="24"/>
        <v>-</v>
      </c>
      <c r="AX43" s="78" t="str">
        <f t="shared" si="24"/>
        <v>-</v>
      </c>
      <c r="AY43" s="78" t="str">
        <f t="shared" si="24"/>
        <v>-</v>
      </c>
      <c r="AZ43" s="78" t="str">
        <f t="shared" si="24"/>
        <v>-</v>
      </c>
      <c r="BA43" s="78" t="str">
        <f t="shared" si="24"/>
        <v>-</v>
      </c>
      <c r="BB43" s="78" t="str">
        <f t="shared" si="24"/>
        <v>-</v>
      </c>
      <c r="BC43" s="78" t="str">
        <f t="shared" si="24"/>
        <v>-</v>
      </c>
      <c r="BD43" s="78" t="str">
        <f t="shared" si="24"/>
        <v>-</v>
      </c>
      <c r="BE43" s="78" t="str">
        <f t="shared" si="24"/>
        <v>-</v>
      </c>
      <c r="BF43" s="78" t="str">
        <f t="shared" si="24"/>
        <v>-</v>
      </c>
      <c r="BG43" s="78" t="str">
        <f t="shared" si="24"/>
        <v>-</v>
      </c>
      <c r="BH43" s="78" t="str">
        <f t="shared" si="24"/>
        <v>-</v>
      </c>
      <c r="BI43" s="78" t="str">
        <f t="shared" si="24"/>
        <v>-</v>
      </c>
      <c r="BJ43" s="78" t="str">
        <f t="shared" si="23"/>
        <v>-</v>
      </c>
      <c r="BK43" s="78" t="str">
        <f t="shared" si="23"/>
        <v>-</v>
      </c>
      <c r="BL43" s="78" t="str">
        <f t="shared" si="23"/>
        <v>-</v>
      </c>
      <c r="BM43" s="78" t="str">
        <f t="shared" si="23"/>
        <v>-</v>
      </c>
      <c r="BN43" s="78" t="str">
        <f t="shared" si="20"/>
        <v>-</v>
      </c>
      <c r="BO43" s="78" t="str">
        <f t="shared" si="20"/>
        <v>-</v>
      </c>
      <c r="BP43" s="78" t="str">
        <f t="shared" si="20"/>
        <v>-</v>
      </c>
      <c r="BQ43" s="78" t="str">
        <f t="shared" si="20"/>
        <v>-</v>
      </c>
      <c r="BR43" s="78" t="str">
        <f t="shared" si="20"/>
        <v>-</v>
      </c>
      <c r="BS43" s="78" t="str">
        <f t="shared" si="20"/>
        <v>-</v>
      </c>
      <c r="BT43" s="78" t="str">
        <f t="shared" si="20"/>
        <v>-</v>
      </c>
      <c r="BU43" s="78" t="str">
        <f t="shared" si="20"/>
        <v>-</v>
      </c>
      <c r="BV43" s="78" t="str">
        <f t="shared" si="17"/>
        <v>-</v>
      </c>
      <c r="BW43" s="78" t="str">
        <f t="shared" si="17"/>
        <v>-</v>
      </c>
      <c r="BX43" s="78" t="str">
        <f t="shared" si="17"/>
        <v>-</v>
      </c>
    </row>
    <row r="44" spans="2:76" ht="18" customHeight="1">
      <c r="B44" s="301" t="s">
        <v>3625</v>
      </c>
      <c r="C44" s="301">
        <v>38</v>
      </c>
      <c r="D44" s="76"/>
      <c r="E44" s="78" t="str">
        <f t="shared" ref="E44:T59" si="25">IF(AND(E$6-$C44&lt;$S$2,E$6-$C44&gt;=0),ROUND($D44/$S$2*0.9,0),"-")</f>
        <v>-</v>
      </c>
      <c r="F44" s="78" t="str">
        <f t="shared" si="25"/>
        <v>-</v>
      </c>
      <c r="G44" s="78" t="str">
        <f t="shared" si="25"/>
        <v>-</v>
      </c>
      <c r="H44" s="78" t="str">
        <f t="shared" si="25"/>
        <v>-</v>
      </c>
      <c r="I44" s="78" t="str">
        <f t="shared" si="25"/>
        <v>-</v>
      </c>
      <c r="J44" s="78" t="str">
        <f t="shared" si="25"/>
        <v>-</v>
      </c>
      <c r="K44" s="78" t="str">
        <f t="shared" si="25"/>
        <v>-</v>
      </c>
      <c r="L44" s="78" t="str">
        <f t="shared" si="25"/>
        <v>-</v>
      </c>
      <c r="M44" s="78" t="str">
        <f t="shared" si="25"/>
        <v>-</v>
      </c>
      <c r="N44" s="78" t="str">
        <f t="shared" si="25"/>
        <v>-</v>
      </c>
      <c r="O44" s="78" t="str">
        <f t="shared" si="25"/>
        <v>-</v>
      </c>
      <c r="P44" s="78" t="str">
        <f t="shared" si="25"/>
        <v>-</v>
      </c>
      <c r="Q44" s="78" t="str">
        <f t="shared" si="25"/>
        <v>-</v>
      </c>
      <c r="R44" s="78" t="str">
        <f t="shared" si="25"/>
        <v>-</v>
      </c>
      <c r="S44" s="78" t="str">
        <f t="shared" si="25"/>
        <v>-</v>
      </c>
      <c r="T44" s="78" t="str">
        <f t="shared" si="25"/>
        <v>-</v>
      </c>
      <c r="U44" s="78" t="str">
        <f t="shared" si="24"/>
        <v>-</v>
      </c>
      <c r="V44" s="78" t="str">
        <f t="shared" si="24"/>
        <v>-</v>
      </c>
      <c r="W44" s="78" t="str">
        <f t="shared" si="24"/>
        <v>-</v>
      </c>
      <c r="X44" s="78" t="str">
        <f t="shared" si="24"/>
        <v>-</v>
      </c>
      <c r="Y44" s="78" t="str">
        <f t="shared" si="24"/>
        <v>-</v>
      </c>
      <c r="Z44" s="78" t="str">
        <f t="shared" si="24"/>
        <v>-</v>
      </c>
      <c r="AA44" s="78" t="str">
        <f t="shared" si="24"/>
        <v>-</v>
      </c>
      <c r="AB44" s="78" t="str">
        <f t="shared" si="24"/>
        <v>-</v>
      </c>
      <c r="AC44" s="78" t="str">
        <f t="shared" si="24"/>
        <v>-</v>
      </c>
      <c r="AD44" s="78" t="str">
        <f t="shared" si="24"/>
        <v>-</v>
      </c>
      <c r="AE44" s="78" t="str">
        <f t="shared" si="24"/>
        <v>-</v>
      </c>
      <c r="AF44" s="78" t="str">
        <f t="shared" si="24"/>
        <v>-</v>
      </c>
      <c r="AG44" s="78" t="str">
        <f t="shared" si="24"/>
        <v>-</v>
      </c>
      <c r="AH44" s="78" t="str">
        <f t="shared" si="24"/>
        <v>-</v>
      </c>
      <c r="AI44" s="78" t="str">
        <f t="shared" si="24"/>
        <v>-</v>
      </c>
      <c r="AJ44" s="78" t="str">
        <f t="shared" si="24"/>
        <v>-</v>
      </c>
      <c r="AK44" s="78" t="str">
        <f t="shared" si="24"/>
        <v>-</v>
      </c>
      <c r="AL44" s="78" t="str">
        <f t="shared" si="24"/>
        <v>-</v>
      </c>
      <c r="AM44" s="78" t="str">
        <f t="shared" si="24"/>
        <v>-</v>
      </c>
      <c r="AN44" s="78" t="str">
        <f t="shared" si="24"/>
        <v>-</v>
      </c>
      <c r="AO44" s="78" t="str">
        <f t="shared" si="24"/>
        <v>-</v>
      </c>
      <c r="AP44" s="78" t="str">
        <f t="shared" si="24"/>
        <v>-</v>
      </c>
      <c r="AQ44" s="78" t="str">
        <f t="shared" si="24"/>
        <v>-</v>
      </c>
      <c r="AR44" s="78" t="str">
        <f t="shared" si="24"/>
        <v>-</v>
      </c>
      <c r="AS44" s="78" t="str">
        <f t="shared" si="24"/>
        <v>-</v>
      </c>
      <c r="AT44" s="78" t="str">
        <f t="shared" si="24"/>
        <v>-</v>
      </c>
      <c r="AU44" s="78" t="str">
        <f t="shared" si="24"/>
        <v>-</v>
      </c>
      <c r="AV44" s="78" t="str">
        <f t="shared" si="24"/>
        <v>-</v>
      </c>
      <c r="AW44" s="78" t="str">
        <f t="shared" si="24"/>
        <v>-</v>
      </c>
      <c r="AX44" s="78" t="str">
        <f t="shared" si="24"/>
        <v>-</v>
      </c>
      <c r="AY44" s="78" t="str">
        <f t="shared" si="24"/>
        <v>-</v>
      </c>
      <c r="AZ44" s="78" t="str">
        <f t="shared" si="24"/>
        <v>-</v>
      </c>
      <c r="BA44" s="78" t="str">
        <f t="shared" si="24"/>
        <v>-</v>
      </c>
      <c r="BB44" s="78" t="str">
        <f t="shared" si="24"/>
        <v>-</v>
      </c>
      <c r="BC44" s="78" t="str">
        <f t="shared" si="24"/>
        <v>-</v>
      </c>
      <c r="BD44" s="78" t="str">
        <f t="shared" si="24"/>
        <v>-</v>
      </c>
      <c r="BE44" s="78" t="str">
        <f t="shared" si="24"/>
        <v>-</v>
      </c>
      <c r="BF44" s="78" t="str">
        <f t="shared" si="24"/>
        <v>-</v>
      </c>
      <c r="BG44" s="78" t="str">
        <f t="shared" si="24"/>
        <v>-</v>
      </c>
      <c r="BH44" s="78" t="str">
        <f t="shared" si="24"/>
        <v>-</v>
      </c>
      <c r="BI44" s="78" t="str">
        <f t="shared" si="24"/>
        <v>-</v>
      </c>
      <c r="BJ44" s="78" t="str">
        <f t="shared" si="23"/>
        <v>-</v>
      </c>
      <c r="BK44" s="78" t="str">
        <f t="shared" si="23"/>
        <v>-</v>
      </c>
      <c r="BL44" s="78" t="str">
        <f t="shared" si="23"/>
        <v>-</v>
      </c>
      <c r="BM44" s="78" t="str">
        <f t="shared" si="23"/>
        <v>-</v>
      </c>
      <c r="BN44" s="78" t="str">
        <f t="shared" si="20"/>
        <v>-</v>
      </c>
      <c r="BO44" s="78" t="str">
        <f t="shared" si="20"/>
        <v>-</v>
      </c>
      <c r="BP44" s="78" t="str">
        <f t="shared" si="20"/>
        <v>-</v>
      </c>
      <c r="BQ44" s="78" t="str">
        <f t="shared" si="20"/>
        <v>-</v>
      </c>
      <c r="BR44" s="78" t="str">
        <f t="shared" si="20"/>
        <v>-</v>
      </c>
      <c r="BS44" s="78" t="str">
        <f t="shared" si="20"/>
        <v>-</v>
      </c>
      <c r="BT44" s="78" t="str">
        <f t="shared" si="20"/>
        <v>-</v>
      </c>
      <c r="BU44" s="78" t="str">
        <f t="shared" si="20"/>
        <v>-</v>
      </c>
      <c r="BV44" s="78" t="str">
        <f t="shared" si="17"/>
        <v>-</v>
      </c>
      <c r="BW44" s="78" t="str">
        <f t="shared" si="17"/>
        <v>-</v>
      </c>
      <c r="BX44" s="78" t="str">
        <f t="shared" si="17"/>
        <v>-</v>
      </c>
    </row>
    <row r="45" spans="2:76" ht="18" customHeight="1">
      <c r="B45" s="301" t="s">
        <v>3624</v>
      </c>
      <c r="C45" s="301">
        <v>39</v>
      </c>
      <c r="D45" s="76"/>
      <c r="E45" s="78" t="str">
        <f t="shared" si="25"/>
        <v>-</v>
      </c>
      <c r="F45" s="78" t="str">
        <f t="shared" si="25"/>
        <v>-</v>
      </c>
      <c r="G45" s="78" t="str">
        <f t="shared" si="25"/>
        <v>-</v>
      </c>
      <c r="H45" s="78" t="str">
        <f t="shared" si="25"/>
        <v>-</v>
      </c>
      <c r="I45" s="78" t="str">
        <f t="shared" si="25"/>
        <v>-</v>
      </c>
      <c r="J45" s="78" t="str">
        <f t="shared" si="25"/>
        <v>-</v>
      </c>
      <c r="K45" s="78" t="str">
        <f t="shared" si="25"/>
        <v>-</v>
      </c>
      <c r="L45" s="78" t="str">
        <f t="shared" si="25"/>
        <v>-</v>
      </c>
      <c r="M45" s="78" t="str">
        <f t="shared" si="25"/>
        <v>-</v>
      </c>
      <c r="N45" s="78" t="str">
        <f t="shared" si="25"/>
        <v>-</v>
      </c>
      <c r="O45" s="78" t="str">
        <f t="shared" si="25"/>
        <v>-</v>
      </c>
      <c r="P45" s="78" t="str">
        <f t="shared" si="25"/>
        <v>-</v>
      </c>
      <c r="Q45" s="78" t="str">
        <f t="shared" si="25"/>
        <v>-</v>
      </c>
      <c r="R45" s="78" t="str">
        <f t="shared" si="25"/>
        <v>-</v>
      </c>
      <c r="S45" s="78" t="str">
        <f t="shared" si="25"/>
        <v>-</v>
      </c>
      <c r="T45" s="78" t="str">
        <f t="shared" si="25"/>
        <v>-</v>
      </c>
      <c r="U45" s="78" t="str">
        <f t="shared" si="24"/>
        <v>-</v>
      </c>
      <c r="V45" s="78" t="str">
        <f t="shared" si="24"/>
        <v>-</v>
      </c>
      <c r="W45" s="78" t="str">
        <f t="shared" si="24"/>
        <v>-</v>
      </c>
      <c r="X45" s="78" t="str">
        <f t="shared" si="24"/>
        <v>-</v>
      </c>
      <c r="Y45" s="78" t="str">
        <f t="shared" si="24"/>
        <v>-</v>
      </c>
      <c r="Z45" s="78" t="str">
        <f t="shared" si="24"/>
        <v>-</v>
      </c>
      <c r="AA45" s="78" t="str">
        <f t="shared" si="24"/>
        <v>-</v>
      </c>
      <c r="AB45" s="78" t="str">
        <f t="shared" si="24"/>
        <v>-</v>
      </c>
      <c r="AC45" s="78" t="str">
        <f t="shared" si="24"/>
        <v>-</v>
      </c>
      <c r="AD45" s="78" t="str">
        <f t="shared" si="24"/>
        <v>-</v>
      </c>
      <c r="AE45" s="78" t="str">
        <f t="shared" si="24"/>
        <v>-</v>
      </c>
      <c r="AF45" s="78" t="str">
        <f t="shared" si="24"/>
        <v>-</v>
      </c>
      <c r="AG45" s="78" t="str">
        <f t="shared" si="24"/>
        <v>-</v>
      </c>
      <c r="AH45" s="78" t="str">
        <f t="shared" si="24"/>
        <v>-</v>
      </c>
      <c r="AI45" s="78" t="str">
        <f t="shared" si="24"/>
        <v>-</v>
      </c>
      <c r="AJ45" s="78" t="str">
        <f t="shared" si="24"/>
        <v>-</v>
      </c>
      <c r="AK45" s="78" t="str">
        <f t="shared" si="24"/>
        <v>-</v>
      </c>
      <c r="AL45" s="78" t="str">
        <f t="shared" si="24"/>
        <v>-</v>
      </c>
      <c r="AM45" s="78" t="str">
        <f t="shared" si="24"/>
        <v>-</v>
      </c>
      <c r="AN45" s="78" t="str">
        <f t="shared" si="24"/>
        <v>-</v>
      </c>
      <c r="AO45" s="78" t="str">
        <f t="shared" si="24"/>
        <v>-</v>
      </c>
      <c r="AP45" s="78" t="str">
        <f t="shared" si="24"/>
        <v>-</v>
      </c>
      <c r="AQ45" s="78" t="str">
        <f t="shared" si="24"/>
        <v>-</v>
      </c>
      <c r="AR45" s="78" t="str">
        <f t="shared" si="24"/>
        <v>-</v>
      </c>
      <c r="AS45" s="78" t="str">
        <f t="shared" si="24"/>
        <v>-</v>
      </c>
      <c r="AT45" s="78" t="str">
        <f t="shared" si="24"/>
        <v>-</v>
      </c>
      <c r="AU45" s="78" t="str">
        <f t="shared" si="24"/>
        <v>-</v>
      </c>
      <c r="AV45" s="78" t="str">
        <f t="shared" si="24"/>
        <v>-</v>
      </c>
      <c r="AW45" s="78" t="str">
        <f t="shared" si="24"/>
        <v>-</v>
      </c>
      <c r="AX45" s="78" t="str">
        <f t="shared" si="24"/>
        <v>-</v>
      </c>
      <c r="AY45" s="78" t="str">
        <f t="shared" si="24"/>
        <v>-</v>
      </c>
      <c r="AZ45" s="78" t="str">
        <f t="shared" si="24"/>
        <v>-</v>
      </c>
      <c r="BA45" s="78" t="str">
        <f t="shared" si="24"/>
        <v>-</v>
      </c>
      <c r="BB45" s="78" t="str">
        <f t="shared" si="24"/>
        <v>-</v>
      </c>
      <c r="BC45" s="78" t="str">
        <f t="shared" si="24"/>
        <v>-</v>
      </c>
      <c r="BD45" s="78" t="str">
        <f t="shared" si="24"/>
        <v>-</v>
      </c>
      <c r="BE45" s="78" t="str">
        <f t="shared" si="24"/>
        <v>-</v>
      </c>
      <c r="BF45" s="78" t="str">
        <f t="shared" si="24"/>
        <v>-</v>
      </c>
      <c r="BG45" s="78" t="str">
        <f t="shared" si="24"/>
        <v>-</v>
      </c>
      <c r="BH45" s="78" t="str">
        <f t="shared" si="24"/>
        <v>-</v>
      </c>
      <c r="BI45" s="78" t="str">
        <f t="shared" si="24"/>
        <v>-</v>
      </c>
      <c r="BJ45" s="78" t="str">
        <f t="shared" si="23"/>
        <v>-</v>
      </c>
      <c r="BK45" s="78" t="str">
        <f t="shared" si="23"/>
        <v>-</v>
      </c>
      <c r="BL45" s="78" t="str">
        <f t="shared" si="23"/>
        <v>-</v>
      </c>
      <c r="BM45" s="78" t="str">
        <f t="shared" si="23"/>
        <v>-</v>
      </c>
      <c r="BN45" s="78" t="str">
        <f t="shared" si="20"/>
        <v>-</v>
      </c>
      <c r="BO45" s="78" t="str">
        <f t="shared" si="20"/>
        <v>-</v>
      </c>
      <c r="BP45" s="78" t="str">
        <f t="shared" si="20"/>
        <v>-</v>
      </c>
      <c r="BQ45" s="78" t="str">
        <f t="shared" si="20"/>
        <v>-</v>
      </c>
      <c r="BR45" s="78" t="str">
        <f t="shared" si="20"/>
        <v>-</v>
      </c>
      <c r="BS45" s="78" t="str">
        <f t="shared" si="20"/>
        <v>-</v>
      </c>
      <c r="BT45" s="78" t="str">
        <f t="shared" si="20"/>
        <v>-</v>
      </c>
      <c r="BU45" s="78" t="str">
        <f t="shared" si="20"/>
        <v>-</v>
      </c>
      <c r="BV45" s="78" t="str">
        <f t="shared" si="17"/>
        <v>-</v>
      </c>
      <c r="BW45" s="78" t="str">
        <f t="shared" si="17"/>
        <v>-</v>
      </c>
      <c r="BX45" s="78" t="str">
        <f t="shared" si="17"/>
        <v>-</v>
      </c>
    </row>
    <row r="46" spans="2:76" ht="18" customHeight="1">
      <c r="B46" s="301" t="s">
        <v>3623</v>
      </c>
      <c r="C46" s="301">
        <v>40</v>
      </c>
      <c r="D46" s="76"/>
      <c r="E46" s="78" t="str">
        <f t="shared" si="25"/>
        <v>-</v>
      </c>
      <c r="F46" s="78" t="str">
        <f t="shared" si="25"/>
        <v>-</v>
      </c>
      <c r="G46" s="78" t="str">
        <f t="shared" si="25"/>
        <v>-</v>
      </c>
      <c r="H46" s="78" t="str">
        <f t="shared" si="25"/>
        <v>-</v>
      </c>
      <c r="I46" s="78" t="str">
        <f t="shared" si="25"/>
        <v>-</v>
      </c>
      <c r="J46" s="78" t="str">
        <f t="shared" si="25"/>
        <v>-</v>
      </c>
      <c r="K46" s="78" t="str">
        <f t="shared" si="25"/>
        <v>-</v>
      </c>
      <c r="L46" s="78" t="str">
        <f t="shared" si="25"/>
        <v>-</v>
      </c>
      <c r="M46" s="78" t="str">
        <f t="shared" si="25"/>
        <v>-</v>
      </c>
      <c r="N46" s="78" t="str">
        <f t="shared" si="25"/>
        <v>-</v>
      </c>
      <c r="O46" s="78" t="str">
        <f t="shared" si="25"/>
        <v>-</v>
      </c>
      <c r="P46" s="78" t="str">
        <f t="shared" si="25"/>
        <v>-</v>
      </c>
      <c r="Q46" s="78" t="str">
        <f t="shared" si="25"/>
        <v>-</v>
      </c>
      <c r="R46" s="78" t="str">
        <f t="shared" si="25"/>
        <v>-</v>
      </c>
      <c r="S46" s="78" t="str">
        <f t="shared" si="25"/>
        <v>-</v>
      </c>
      <c r="T46" s="78" t="str">
        <f t="shared" si="25"/>
        <v>-</v>
      </c>
      <c r="U46" s="78" t="str">
        <f t="shared" si="24"/>
        <v>-</v>
      </c>
      <c r="V46" s="78" t="str">
        <f t="shared" si="24"/>
        <v>-</v>
      </c>
      <c r="W46" s="78" t="str">
        <f t="shared" si="24"/>
        <v>-</v>
      </c>
      <c r="X46" s="78" t="str">
        <f t="shared" si="24"/>
        <v>-</v>
      </c>
      <c r="Y46" s="78" t="str">
        <f t="shared" si="24"/>
        <v>-</v>
      </c>
      <c r="Z46" s="78" t="str">
        <f t="shared" si="24"/>
        <v>-</v>
      </c>
      <c r="AA46" s="78" t="str">
        <f t="shared" si="24"/>
        <v>-</v>
      </c>
      <c r="AB46" s="78" t="str">
        <f t="shared" si="24"/>
        <v>-</v>
      </c>
      <c r="AC46" s="78" t="str">
        <f t="shared" si="24"/>
        <v>-</v>
      </c>
      <c r="AD46" s="78" t="str">
        <f t="shared" si="24"/>
        <v>-</v>
      </c>
      <c r="AE46" s="78" t="str">
        <f t="shared" si="24"/>
        <v>-</v>
      </c>
      <c r="AF46" s="78" t="str">
        <f t="shared" si="24"/>
        <v>-</v>
      </c>
      <c r="AG46" s="78" t="str">
        <f t="shared" si="24"/>
        <v>-</v>
      </c>
      <c r="AH46" s="78" t="str">
        <f t="shared" si="24"/>
        <v>-</v>
      </c>
      <c r="AI46" s="78" t="str">
        <f t="shared" si="24"/>
        <v>-</v>
      </c>
      <c r="AJ46" s="78" t="str">
        <f t="shared" si="24"/>
        <v>-</v>
      </c>
      <c r="AK46" s="78" t="str">
        <f t="shared" si="24"/>
        <v>-</v>
      </c>
      <c r="AL46" s="78" t="str">
        <f t="shared" si="24"/>
        <v>-</v>
      </c>
      <c r="AM46" s="78" t="str">
        <f t="shared" si="24"/>
        <v>-</v>
      </c>
      <c r="AN46" s="78" t="str">
        <f t="shared" si="24"/>
        <v>-</v>
      </c>
      <c r="AO46" s="78" t="str">
        <f t="shared" si="24"/>
        <v>-</v>
      </c>
      <c r="AP46" s="78" t="str">
        <f t="shared" si="24"/>
        <v>-</v>
      </c>
      <c r="AQ46" s="78" t="str">
        <f t="shared" si="24"/>
        <v>-</v>
      </c>
      <c r="AR46" s="78" t="str">
        <f t="shared" si="24"/>
        <v>-</v>
      </c>
      <c r="AS46" s="78" t="str">
        <f t="shared" si="24"/>
        <v>-</v>
      </c>
      <c r="AT46" s="78" t="str">
        <f t="shared" si="24"/>
        <v>-</v>
      </c>
      <c r="AU46" s="78" t="str">
        <f t="shared" si="24"/>
        <v>-</v>
      </c>
      <c r="AV46" s="78" t="str">
        <f t="shared" si="24"/>
        <v>-</v>
      </c>
      <c r="AW46" s="78" t="str">
        <f t="shared" si="24"/>
        <v>-</v>
      </c>
      <c r="AX46" s="78" t="str">
        <f t="shared" si="24"/>
        <v>-</v>
      </c>
      <c r="AY46" s="78" t="str">
        <f t="shared" si="24"/>
        <v>-</v>
      </c>
      <c r="AZ46" s="78" t="str">
        <f t="shared" si="24"/>
        <v>-</v>
      </c>
      <c r="BA46" s="78" t="str">
        <f t="shared" si="24"/>
        <v>-</v>
      </c>
      <c r="BB46" s="78" t="str">
        <f t="shared" si="24"/>
        <v>-</v>
      </c>
      <c r="BC46" s="78" t="str">
        <f t="shared" si="24"/>
        <v>-</v>
      </c>
      <c r="BD46" s="78" t="str">
        <f t="shared" si="24"/>
        <v>-</v>
      </c>
      <c r="BE46" s="78" t="str">
        <f t="shared" si="24"/>
        <v>-</v>
      </c>
      <c r="BF46" s="78" t="str">
        <f t="shared" si="24"/>
        <v>-</v>
      </c>
      <c r="BG46" s="78" t="str">
        <f t="shared" si="24"/>
        <v>-</v>
      </c>
      <c r="BH46" s="78" t="str">
        <f t="shared" si="24"/>
        <v>-</v>
      </c>
      <c r="BI46" s="78" t="str">
        <f t="shared" si="24"/>
        <v>-</v>
      </c>
      <c r="BJ46" s="78" t="str">
        <f t="shared" si="23"/>
        <v>-</v>
      </c>
      <c r="BK46" s="78" t="str">
        <f t="shared" si="23"/>
        <v>-</v>
      </c>
      <c r="BL46" s="78" t="str">
        <f t="shared" si="23"/>
        <v>-</v>
      </c>
      <c r="BM46" s="78" t="str">
        <f t="shared" si="23"/>
        <v>-</v>
      </c>
      <c r="BN46" s="78" t="str">
        <f t="shared" si="20"/>
        <v>-</v>
      </c>
      <c r="BO46" s="78" t="str">
        <f t="shared" si="20"/>
        <v>-</v>
      </c>
      <c r="BP46" s="78" t="str">
        <f t="shared" si="20"/>
        <v>-</v>
      </c>
      <c r="BQ46" s="78" t="str">
        <f t="shared" si="20"/>
        <v>-</v>
      </c>
      <c r="BR46" s="78" t="str">
        <f t="shared" si="20"/>
        <v>-</v>
      </c>
      <c r="BS46" s="78" t="str">
        <f t="shared" si="20"/>
        <v>-</v>
      </c>
      <c r="BT46" s="78" t="str">
        <f t="shared" si="20"/>
        <v>-</v>
      </c>
      <c r="BU46" s="78" t="str">
        <f t="shared" si="20"/>
        <v>-</v>
      </c>
      <c r="BV46" s="78" t="str">
        <f t="shared" ref="BV46:BX48" si="26">IF(AND(BV$6-$C46&lt;$S$2,BV$6-$C46&gt;=0),ROUND($D46/$S$2*0.9,0),"-")</f>
        <v>-</v>
      </c>
      <c r="BW46" s="78" t="str">
        <f t="shared" si="26"/>
        <v>-</v>
      </c>
      <c r="BX46" s="78" t="str">
        <f t="shared" si="26"/>
        <v>-</v>
      </c>
    </row>
    <row r="47" spans="2:76" ht="18" customHeight="1">
      <c r="B47" s="301" t="s">
        <v>3622</v>
      </c>
      <c r="C47" s="301">
        <v>41</v>
      </c>
      <c r="D47" s="76"/>
      <c r="E47" s="78" t="str">
        <f t="shared" si="25"/>
        <v>-</v>
      </c>
      <c r="F47" s="78" t="str">
        <f t="shared" si="25"/>
        <v>-</v>
      </c>
      <c r="G47" s="78" t="str">
        <f t="shared" si="25"/>
        <v>-</v>
      </c>
      <c r="H47" s="78" t="str">
        <f t="shared" si="25"/>
        <v>-</v>
      </c>
      <c r="I47" s="78" t="str">
        <f t="shared" si="25"/>
        <v>-</v>
      </c>
      <c r="J47" s="78" t="str">
        <f t="shared" si="25"/>
        <v>-</v>
      </c>
      <c r="K47" s="78" t="str">
        <f t="shared" si="25"/>
        <v>-</v>
      </c>
      <c r="L47" s="78" t="str">
        <f t="shared" si="25"/>
        <v>-</v>
      </c>
      <c r="M47" s="78" t="str">
        <f t="shared" si="25"/>
        <v>-</v>
      </c>
      <c r="N47" s="78" t="str">
        <f t="shared" si="25"/>
        <v>-</v>
      </c>
      <c r="O47" s="78" t="str">
        <f t="shared" si="25"/>
        <v>-</v>
      </c>
      <c r="P47" s="78" t="str">
        <f t="shared" si="25"/>
        <v>-</v>
      </c>
      <c r="Q47" s="78" t="str">
        <f t="shared" si="25"/>
        <v>-</v>
      </c>
      <c r="R47" s="78" t="str">
        <f t="shared" si="25"/>
        <v>-</v>
      </c>
      <c r="S47" s="78" t="str">
        <f t="shared" si="25"/>
        <v>-</v>
      </c>
      <c r="T47" s="78" t="str">
        <f t="shared" si="25"/>
        <v>-</v>
      </c>
      <c r="U47" s="78" t="str">
        <f t="shared" si="24"/>
        <v>-</v>
      </c>
      <c r="V47" s="78" t="str">
        <f t="shared" si="24"/>
        <v>-</v>
      </c>
      <c r="W47" s="78" t="str">
        <f t="shared" si="24"/>
        <v>-</v>
      </c>
      <c r="X47" s="78" t="str">
        <f t="shared" si="24"/>
        <v>-</v>
      </c>
      <c r="Y47" s="78" t="str">
        <f t="shared" si="24"/>
        <v>-</v>
      </c>
      <c r="Z47" s="78" t="str">
        <f t="shared" si="24"/>
        <v>-</v>
      </c>
      <c r="AA47" s="78" t="str">
        <f t="shared" si="24"/>
        <v>-</v>
      </c>
      <c r="AB47" s="78" t="str">
        <f t="shared" si="24"/>
        <v>-</v>
      </c>
      <c r="AC47" s="78" t="str">
        <f t="shared" si="24"/>
        <v>-</v>
      </c>
      <c r="AD47" s="78" t="str">
        <f t="shared" si="24"/>
        <v>-</v>
      </c>
      <c r="AE47" s="78" t="str">
        <f t="shared" si="24"/>
        <v>-</v>
      </c>
      <c r="AF47" s="78" t="str">
        <f t="shared" si="24"/>
        <v>-</v>
      </c>
      <c r="AG47" s="78" t="str">
        <f t="shared" si="24"/>
        <v>-</v>
      </c>
      <c r="AH47" s="78" t="str">
        <f t="shared" si="24"/>
        <v>-</v>
      </c>
      <c r="AI47" s="78" t="str">
        <f t="shared" si="24"/>
        <v>-</v>
      </c>
      <c r="AJ47" s="78" t="str">
        <f t="shared" si="24"/>
        <v>-</v>
      </c>
      <c r="AK47" s="78" t="str">
        <f t="shared" si="24"/>
        <v>-</v>
      </c>
      <c r="AL47" s="78" t="str">
        <f t="shared" si="24"/>
        <v>-</v>
      </c>
      <c r="AM47" s="78" t="str">
        <f t="shared" si="24"/>
        <v>-</v>
      </c>
      <c r="AN47" s="78" t="str">
        <f t="shared" si="24"/>
        <v>-</v>
      </c>
      <c r="AO47" s="78" t="str">
        <f t="shared" si="24"/>
        <v>-</v>
      </c>
      <c r="AP47" s="78" t="str">
        <f t="shared" si="24"/>
        <v>-</v>
      </c>
      <c r="AQ47" s="78" t="str">
        <f t="shared" si="24"/>
        <v>-</v>
      </c>
      <c r="AR47" s="78" t="str">
        <f t="shared" si="24"/>
        <v>-</v>
      </c>
      <c r="AS47" s="78" t="str">
        <f t="shared" si="24"/>
        <v>-</v>
      </c>
      <c r="AT47" s="78" t="str">
        <f t="shared" si="24"/>
        <v>-</v>
      </c>
      <c r="AU47" s="78" t="str">
        <f t="shared" si="24"/>
        <v>-</v>
      </c>
      <c r="AV47" s="78" t="str">
        <f t="shared" si="24"/>
        <v>-</v>
      </c>
      <c r="AW47" s="78" t="str">
        <f t="shared" si="24"/>
        <v>-</v>
      </c>
      <c r="AX47" s="78" t="str">
        <f t="shared" si="24"/>
        <v>-</v>
      </c>
      <c r="AY47" s="78" t="str">
        <f t="shared" si="24"/>
        <v>-</v>
      </c>
      <c r="AZ47" s="78" t="str">
        <f t="shared" si="24"/>
        <v>-</v>
      </c>
      <c r="BA47" s="78" t="str">
        <f t="shared" si="24"/>
        <v>-</v>
      </c>
      <c r="BB47" s="78" t="str">
        <f t="shared" si="24"/>
        <v>-</v>
      </c>
      <c r="BC47" s="78" t="str">
        <f t="shared" si="24"/>
        <v>-</v>
      </c>
      <c r="BD47" s="78" t="str">
        <f t="shared" si="24"/>
        <v>-</v>
      </c>
      <c r="BE47" s="78" t="str">
        <f t="shared" si="24"/>
        <v>-</v>
      </c>
      <c r="BF47" s="78" t="str">
        <f t="shared" si="24"/>
        <v>-</v>
      </c>
      <c r="BG47" s="78" t="str">
        <f t="shared" si="24"/>
        <v>-</v>
      </c>
      <c r="BH47" s="78" t="str">
        <f t="shared" si="24"/>
        <v>-</v>
      </c>
      <c r="BI47" s="78" t="str">
        <f t="shared" si="24"/>
        <v>-</v>
      </c>
      <c r="BJ47" s="78" t="str">
        <f t="shared" si="23"/>
        <v>-</v>
      </c>
      <c r="BK47" s="78" t="str">
        <f t="shared" si="23"/>
        <v>-</v>
      </c>
      <c r="BL47" s="78" t="str">
        <f t="shared" si="23"/>
        <v>-</v>
      </c>
      <c r="BM47" s="78" t="str">
        <f t="shared" si="23"/>
        <v>-</v>
      </c>
      <c r="BN47" s="78" t="str">
        <f t="shared" si="20"/>
        <v>-</v>
      </c>
      <c r="BO47" s="78" t="str">
        <f t="shared" si="20"/>
        <v>-</v>
      </c>
      <c r="BP47" s="78" t="str">
        <f t="shared" si="20"/>
        <v>-</v>
      </c>
      <c r="BQ47" s="78" t="str">
        <f t="shared" si="20"/>
        <v>-</v>
      </c>
      <c r="BR47" s="78" t="str">
        <f t="shared" si="20"/>
        <v>-</v>
      </c>
      <c r="BS47" s="78" t="str">
        <f t="shared" si="20"/>
        <v>-</v>
      </c>
      <c r="BT47" s="78" t="str">
        <f t="shared" si="20"/>
        <v>-</v>
      </c>
      <c r="BU47" s="78" t="str">
        <f t="shared" si="20"/>
        <v>-</v>
      </c>
      <c r="BV47" s="78" t="str">
        <f t="shared" si="26"/>
        <v>-</v>
      </c>
      <c r="BW47" s="78" t="str">
        <f t="shared" si="26"/>
        <v>-</v>
      </c>
      <c r="BX47" s="78" t="str">
        <f t="shared" si="26"/>
        <v>-</v>
      </c>
    </row>
    <row r="48" spans="2:76" ht="18" customHeight="1">
      <c r="B48" s="301" t="s">
        <v>3621</v>
      </c>
      <c r="C48" s="301">
        <v>42</v>
      </c>
      <c r="D48" s="76"/>
      <c r="E48" s="78" t="str">
        <f t="shared" si="25"/>
        <v>-</v>
      </c>
      <c r="F48" s="78" t="str">
        <f t="shared" si="25"/>
        <v>-</v>
      </c>
      <c r="G48" s="78" t="str">
        <f t="shared" si="25"/>
        <v>-</v>
      </c>
      <c r="H48" s="78" t="str">
        <f t="shared" si="25"/>
        <v>-</v>
      </c>
      <c r="I48" s="78" t="str">
        <f t="shared" si="25"/>
        <v>-</v>
      </c>
      <c r="J48" s="78" t="str">
        <f t="shared" si="25"/>
        <v>-</v>
      </c>
      <c r="K48" s="78" t="str">
        <f t="shared" si="25"/>
        <v>-</v>
      </c>
      <c r="L48" s="78" t="str">
        <f t="shared" si="25"/>
        <v>-</v>
      </c>
      <c r="M48" s="78" t="str">
        <f t="shared" si="25"/>
        <v>-</v>
      </c>
      <c r="N48" s="78" t="str">
        <f t="shared" si="25"/>
        <v>-</v>
      </c>
      <c r="O48" s="78" t="str">
        <f t="shared" si="25"/>
        <v>-</v>
      </c>
      <c r="P48" s="78" t="str">
        <f t="shared" si="25"/>
        <v>-</v>
      </c>
      <c r="Q48" s="78" t="str">
        <f t="shared" si="25"/>
        <v>-</v>
      </c>
      <c r="R48" s="78" t="str">
        <f t="shared" si="25"/>
        <v>-</v>
      </c>
      <c r="S48" s="78" t="str">
        <f t="shared" si="25"/>
        <v>-</v>
      </c>
      <c r="T48" s="78" t="str">
        <f t="shared" si="25"/>
        <v>-</v>
      </c>
      <c r="U48" s="78" t="str">
        <f t="shared" si="24"/>
        <v>-</v>
      </c>
      <c r="V48" s="78" t="str">
        <f t="shared" si="24"/>
        <v>-</v>
      </c>
      <c r="W48" s="78" t="str">
        <f t="shared" si="24"/>
        <v>-</v>
      </c>
      <c r="X48" s="78" t="str">
        <f t="shared" si="24"/>
        <v>-</v>
      </c>
      <c r="Y48" s="78" t="str">
        <f t="shared" si="24"/>
        <v>-</v>
      </c>
      <c r="Z48" s="78" t="str">
        <f t="shared" si="24"/>
        <v>-</v>
      </c>
      <c r="AA48" s="78" t="str">
        <f t="shared" si="24"/>
        <v>-</v>
      </c>
      <c r="AB48" s="78" t="str">
        <f t="shared" si="24"/>
        <v>-</v>
      </c>
      <c r="AC48" s="78" t="str">
        <f t="shared" si="24"/>
        <v>-</v>
      </c>
      <c r="AD48" s="78" t="str">
        <f t="shared" si="24"/>
        <v>-</v>
      </c>
      <c r="AE48" s="78" t="str">
        <f t="shared" si="24"/>
        <v>-</v>
      </c>
      <c r="AF48" s="78" t="str">
        <f t="shared" si="24"/>
        <v>-</v>
      </c>
      <c r="AG48" s="78" t="str">
        <f t="shared" si="24"/>
        <v>-</v>
      </c>
      <c r="AH48" s="78" t="str">
        <f t="shared" si="24"/>
        <v>-</v>
      </c>
      <c r="AI48" s="78" t="str">
        <f t="shared" si="24"/>
        <v>-</v>
      </c>
      <c r="AJ48" s="78" t="str">
        <f t="shared" si="24"/>
        <v>-</v>
      </c>
      <c r="AK48" s="78" t="str">
        <f t="shared" si="24"/>
        <v>-</v>
      </c>
      <c r="AL48" s="78" t="str">
        <f t="shared" si="24"/>
        <v>-</v>
      </c>
      <c r="AM48" s="78" t="str">
        <f t="shared" si="24"/>
        <v>-</v>
      </c>
      <c r="AN48" s="78" t="str">
        <f t="shared" si="24"/>
        <v>-</v>
      </c>
      <c r="AO48" s="78" t="str">
        <f t="shared" si="24"/>
        <v>-</v>
      </c>
      <c r="AP48" s="78" t="str">
        <f t="shared" si="24"/>
        <v>-</v>
      </c>
      <c r="AQ48" s="78" t="str">
        <f t="shared" si="24"/>
        <v>-</v>
      </c>
      <c r="AR48" s="78" t="str">
        <f t="shared" si="24"/>
        <v>-</v>
      </c>
      <c r="AS48" s="78" t="str">
        <f t="shared" si="24"/>
        <v>-</v>
      </c>
      <c r="AT48" s="78" t="str">
        <f t="shared" si="24"/>
        <v>-</v>
      </c>
      <c r="AU48" s="78" t="str">
        <f t="shared" si="24"/>
        <v>-</v>
      </c>
      <c r="AV48" s="78" t="str">
        <f t="shared" si="24"/>
        <v>-</v>
      </c>
      <c r="AW48" s="78" t="str">
        <f t="shared" si="24"/>
        <v>-</v>
      </c>
      <c r="AX48" s="78" t="str">
        <f t="shared" si="24"/>
        <v>-</v>
      </c>
      <c r="AY48" s="78" t="str">
        <f t="shared" si="24"/>
        <v>-</v>
      </c>
      <c r="AZ48" s="78" t="str">
        <f t="shared" si="24"/>
        <v>-</v>
      </c>
      <c r="BA48" s="78" t="str">
        <f t="shared" si="24"/>
        <v>-</v>
      </c>
      <c r="BB48" s="78" t="str">
        <f t="shared" si="24"/>
        <v>-</v>
      </c>
      <c r="BC48" s="78" t="str">
        <f t="shared" si="24"/>
        <v>-</v>
      </c>
      <c r="BD48" s="78" t="str">
        <f t="shared" si="24"/>
        <v>-</v>
      </c>
      <c r="BE48" s="78" t="str">
        <f t="shared" si="24"/>
        <v>-</v>
      </c>
      <c r="BF48" s="78" t="str">
        <f t="shared" si="24"/>
        <v>-</v>
      </c>
      <c r="BG48" s="78" t="str">
        <f t="shared" si="24"/>
        <v>-</v>
      </c>
      <c r="BH48" s="78" t="str">
        <f t="shared" si="24"/>
        <v>-</v>
      </c>
      <c r="BI48" s="78" t="str">
        <f t="shared" si="24"/>
        <v>-</v>
      </c>
      <c r="BJ48" s="78" t="str">
        <f t="shared" si="23"/>
        <v>-</v>
      </c>
      <c r="BK48" s="78" t="str">
        <f t="shared" si="23"/>
        <v>-</v>
      </c>
      <c r="BL48" s="78" t="str">
        <f t="shared" si="23"/>
        <v>-</v>
      </c>
      <c r="BM48" s="78" t="str">
        <f t="shared" si="23"/>
        <v>-</v>
      </c>
      <c r="BN48" s="78" t="str">
        <f t="shared" si="20"/>
        <v>-</v>
      </c>
      <c r="BO48" s="78" t="str">
        <f t="shared" si="20"/>
        <v>-</v>
      </c>
      <c r="BP48" s="78" t="str">
        <f t="shared" si="20"/>
        <v>-</v>
      </c>
      <c r="BQ48" s="78" t="str">
        <f t="shared" si="20"/>
        <v>-</v>
      </c>
      <c r="BR48" s="78" t="str">
        <f t="shared" si="20"/>
        <v>-</v>
      </c>
      <c r="BS48" s="78" t="str">
        <f t="shared" si="20"/>
        <v>-</v>
      </c>
      <c r="BT48" s="78" t="str">
        <f t="shared" si="20"/>
        <v>-</v>
      </c>
      <c r="BU48" s="78" t="str">
        <f t="shared" si="20"/>
        <v>-</v>
      </c>
      <c r="BV48" s="78" t="str">
        <f t="shared" si="26"/>
        <v>-</v>
      </c>
      <c r="BW48" s="78" t="str">
        <f t="shared" si="26"/>
        <v>-</v>
      </c>
      <c r="BX48" s="78" t="str">
        <f t="shared" si="26"/>
        <v>-</v>
      </c>
    </row>
    <row r="49" spans="2:76" ht="18" customHeight="1">
      <c r="B49" s="301" t="s">
        <v>3620</v>
      </c>
      <c r="C49" s="301">
        <v>43</v>
      </c>
      <c r="D49" s="76"/>
      <c r="E49" s="78" t="str">
        <f t="shared" si="25"/>
        <v>-</v>
      </c>
      <c r="F49" s="78" t="str">
        <f t="shared" si="25"/>
        <v>-</v>
      </c>
      <c r="G49" s="78" t="str">
        <f t="shared" si="25"/>
        <v>-</v>
      </c>
      <c r="H49" s="78" t="str">
        <f t="shared" si="25"/>
        <v>-</v>
      </c>
      <c r="I49" s="78" t="str">
        <f t="shared" si="25"/>
        <v>-</v>
      </c>
      <c r="J49" s="78" t="str">
        <f t="shared" si="25"/>
        <v>-</v>
      </c>
      <c r="K49" s="78" t="str">
        <f t="shared" si="25"/>
        <v>-</v>
      </c>
      <c r="L49" s="78" t="str">
        <f t="shared" si="25"/>
        <v>-</v>
      </c>
      <c r="M49" s="78" t="str">
        <f t="shared" si="25"/>
        <v>-</v>
      </c>
      <c r="N49" s="78" t="str">
        <f t="shared" si="25"/>
        <v>-</v>
      </c>
      <c r="O49" s="78" t="str">
        <f t="shared" si="25"/>
        <v>-</v>
      </c>
      <c r="P49" s="78" t="str">
        <f t="shared" si="25"/>
        <v>-</v>
      </c>
      <c r="Q49" s="78" t="str">
        <f t="shared" si="25"/>
        <v>-</v>
      </c>
      <c r="R49" s="78" t="str">
        <f t="shared" si="25"/>
        <v>-</v>
      </c>
      <c r="S49" s="78" t="str">
        <f t="shared" si="25"/>
        <v>-</v>
      </c>
      <c r="T49" s="78" t="str">
        <f t="shared" si="25"/>
        <v>-</v>
      </c>
      <c r="U49" s="78" t="str">
        <f t="shared" si="24"/>
        <v>-</v>
      </c>
      <c r="V49" s="78" t="str">
        <f t="shared" si="24"/>
        <v>-</v>
      </c>
      <c r="W49" s="78" t="str">
        <f t="shared" si="24"/>
        <v>-</v>
      </c>
      <c r="X49" s="78" t="str">
        <f t="shared" si="24"/>
        <v>-</v>
      </c>
      <c r="Y49" s="78" t="str">
        <f t="shared" si="24"/>
        <v>-</v>
      </c>
      <c r="Z49" s="78" t="str">
        <f t="shared" si="24"/>
        <v>-</v>
      </c>
      <c r="AA49" s="78" t="str">
        <f t="shared" si="24"/>
        <v>-</v>
      </c>
      <c r="AB49" s="78" t="str">
        <f t="shared" si="24"/>
        <v>-</v>
      </c>
      <c r="AC49" s="78" t="str">
        <f t="shared" ref="AC49:BI49" si="27">IF(AND(AC$6-$C49&lt;$S$2,AC$6-$C49&gt;=0),ROUND($D49/$S$2*0.9,0),"-")</f>
        <v>-</v>
      </c>
      <c r="AD49" s="78" t="str">
        <f t="shared" si="27"/>
        <v>-</v>
      </c>
      <c r="AE49" s="78" t="str">
        <f t="shared" si="27"/>
        <v>-</v>
      </c>
      <c r="AF49" s="78" t="str">
        <f t="shared" si="27"/>
        <v>-</v>
      </c>
      <c r="AG49" s="78" t="str">
        <f t="shared" si="27"/>
        <v>-</v>
      </c>
      <c r="AH49" s="78" t="str">
        <f t="shared" si="27"/>
        <v>-</v>
      </c>
      <c r="AI49" s="78" t="str">
        <f t="shared" si="27"/>
        <v>-</v>
      </c>
      <c r="AJ49" s="78" t="str">
        <f t="shared" si="27"/>
        <v>-</v>
      </c>
      <c r="AK49" s="78" t="str">
        <f t="shared" si="27"/>
        <v>-</v>
      </c>
      <c r="AL49" s="78" t="str">
        <f t="shared" si="27"/>
        <v>-</v>
      </c>
      <c r="AM49" s="78" t="str">
        <f t="shared" si="27"/>
        <v>-</v>
      </c>
      <c r="AN49" s="78" t="str">
        <f t="shared" si="27"/>
        <v>-</v>
      </c>
      <c r="AO49" s="78" t="str">
        <f t="shared" si="27"/>
        <v>-</v>
      </c>
      <c r="AP49" s="78" t="str">
        <f t="shared" si="27"/>
        <v>-</v>
      </c>
      <c r="AQ49" s="78" t="str">
        <f t="shared" si="27"/>
        <v>-</v>
      </c>
      <c r="AR49" s="78" t="str">
        <f t="shared" si="27"/>
        <v>-</v>
      </c>
      <c r="AS49" s="78" t="str">
        <f t="shared" si="27"/>
        <v>-</v>
      </c>
      <c r="AT49" s="78" t="str">
        <f t="shared" si="27"/>
        <v>-</v>
      </c>
      <c r="AU49" s="78" t="str">
        <f t="shared" si="27"/>
        <v>-</v>
      </c>
      <c r="AV49" s="78" t="str">
        <f t="shared" si="27"/>
        <v>-</v>
      </c>
      <c r="AW49" s="78" t="str">
        <f t="shared" si="27"/>
        <v>-</v>
      </c>
      <c r="AX49" s="78" t="str">
        <f t="shared" si="27"/>
        <v>-</v>
      </c>
      <c r="AY49" s="78" t="str">
        <f t="shared" si="27"/>
        <v>-</v>
      </c>
      <c r="AZ49" s="78" t="str">
        <f t="shared" si="27"/>
        <v>-</v>
      </c>
      <c r="BA49" s="78" t="str">
        <f t="shared" si="27"/>
        <v>-</v>
      </c>
      <c r="BB49" s="78" t="str">
        <f t="shared" si="27"/>
        <v>-</v>
      </c>
      <c r="BC49" s="78" t="str">
        <f t="shared" si="27"/>
        <v>-</v>
      </c>
      <c r="BD49" s="78" t="str">
        <f t="shared" si="27"/>
        <v>-</v>
      </c>
      <c r="BE49" s="78" t="str">
        <f t="shared" si="27"/>
        <v>-</v>
      </c>
      <c r="BF49" s="78" t="str">
        <f t="shared" si="27"/>
        <v>-</v>
      </c>
      <c r="BG49" s="78" t="str">
        <f t="shared" si="27"/>
        <v>-</v>
      </c>
      <c r="BH49" s="78" t="str">
        <f t="shared" si="27"/>
        <v>-</v>
      </c>
      <c r="BI49" s="78" t="str">
        <f t="shared" si="27"/>
        <v>-</v>
      </c>
      <c r="BJ49" s="78" t="str">
        <f t="shared" si="23"/>
        <v>-</v>
      </c>
      <c r="BK49" s="78" t="str">
        <f t="shared" si="23"/>
        <v>-</v>
      </c>
      <c r="BL49" s="78" t="str">
        <f t="shared" si="23"/>
        <v>-</v>
      </c>
      <c r="BM49" s="78" t="str">
        <f t="shared" si="23"/>
        <v>-</v>
      </c>
      <c r="BN49" s="78" t="str">
        <f t="shared" si="20"/>
        <v>-</v>
      </c>
      <c r="BO49" s="78" t="str">
        <f t="shared" si="20"/>
        <v>-</v>
      </c>
      <c r="BP49" s="78" t="str">
        <f t="shared" si="20"/>
        <v>-</v>
      </c>
      <c r="BQ49" s="78" t="str">
        <f t="shared" si="20"/>
        <v>-</v>
      </c>
      <c r="BR49" s="78" t="str">
        <f t="shared" si="20"/>
        <v>-</v>
      </c>
      <c r="BS49" s="78" t="str">
        <f t="shared" si="20"/>
        <v>-</v>
      </c>
      <c r="BT49" s="78" t="str">
        <f t="shared" si="20"/>
        <v>-</v>
      </c>
      <c r="BU49" s="78" t="str">
        <f t="shared" ref="BU49:BX73" si="28">IF(AND(BU$6-$C49&lt;$S$2,BU$6-$C49&gt;=0),ROUND($D49/$S$2*0.9,0),"-")</f>
        <v>-</v>
      </c>
      <c r="BV49" s="78" t="str">
        <f t="shared" si="28"/>
        <v>-</v>
      </c>
      <c r="BW49" s="78" t="str">
        <f t="shared" ref="BW49:BW61" si="29">IF(AND(BW$6-$C49&lt;$S$2,BW$6-$C49&gt;=0),ROUND($D49/$S$2*0.9,0),"-")</f>
        <v>-</v>
      </c>
      <c r="BX49" s="78" t="str">
        <f t="shared" si="28"/>
        <v>-</v>
      </c>
    </row>
    <row r="50" spans="2:76" ht="18" customHeight="1">
      <c r="B50" s="301" t="s">
        <v>3619</v>
      </c>
      <c r="C50" s="301">
        <v>44</v>
      </c>
      <c r="D50" s="76"/>
      <c r="E50" s="78" t="str">
        <f t="shared" si="25"/>
        <v>-</v>
      </c>
      <c r="F50" s="78" t="str">
        <f t="shared" si="25"/>
        <v>-</v>
      </c>
      <c r="G50" s="78" t="str">
        <f t="shared" si="25"/>
        <v>-</v>
      </c>
      <c r="H50" s="78" t="str">
        <f t="shared" si="25"/>
        <v>-</v>
      </c>
      <c r="I50" s="78" t="str">
        <f t="shared" si="25"/>
        <v>-</v>
      </c>
      <c r="J50" s="78" t="str">
        <f t="shared" si="25"/>
        <v>-</v>
      </c>
      <c r="K50" s="78" t="str">
        <f t="shared" si="25"/>
        <v>-</v>
      </c>
      <c r="L50" s="78" t="str">
        <f t="shared" si="25"/>
        <v>-</v>
      </c>
      <c r="M50" s="78" t="str">
        <f t="shared" si="25"/>
        <v>-</v>
      </c>
      <c r="N50" s="78" t="str">
        <f t="shared" si="25"/>
        <v>-</v>
      </c>
      <c r="O50" s="78" t="str">
        <f t="shared" si="25"/>
        <v>-</v>
      </c>
      <c r="P50" s="78" t="str">
        <f t="shared" si="25"/>
        <v>-</v>
      </c>
      <c r="Q50" s="78" t="str">
        <f t="shared" si="25"/>
        <v>-</v>
      </c>
      <c r="R50" s="78" t="str">
        <f t="shared" si="25"/>
        <v>-</v>
      </c>
      <c r="S50" s="78" t="str">
        <f t="shared" si="25"/>
        <v>-</v>
      </c>
      <c r="T50" s="78" t="str">
        <f t="shared" si="25"/>
        <v>-</v>
      </c>
      <c r="U50" s="78" t="str">
        <f t="shared" ref="U50:BM55" si="30">IF(AND(U$6-$C50&lt;$S$2,U$6-$C50&gt;=0),ROUND($D50/$S$2*0.9,0),"-")</f>
        <v>-</v>
      </c>
      <c r="V50" s="78" t="str">
        <f t="shared" si="30"/>
        <v>-</v>
      </c>
      <c r="W50" s="78" t="str">
        <f t="shared" si="30"/>
        <v>-</v>
      </c>
      <c r="X50" s="78" t="str">
        <f t="shared" si="30"/>
        <v>-</v>
      </c>
      <c r="Y50" s="78" t="str">
        <f t="shared" si="30"/>
        <v>-</v>
      </c>
      <c r="Z50" s="78" t="str">
        <f t="shared" si="30"/>
        <v>-</v>
      </c>
      <c r="AA50" s="78" t="str">
        <f t="shared" si="30"/>
        <v>-</v>
      </c>
      <c r="AB50" s="78" t="str">
        <f t="shared" si="30"/>
        <v>-</v>
      </c>
      <c r="AC50" s="78" t="str">
        <f t="shared" si="30"/>
        <v>-</v>
      </c>
      <c r="AD50" s="78" t="str">
        <f t="shared" si="30"/>
        <v>-</v>
      </c>
      <c r="AE50" s="78" t="str">
        <f t="shared" si="30"/>
        <v>-</v>
      </c>
      <c r="AF50" s="78" t="str">
        <f t="shared" si="30"/>
        <v>-</v>
      </c>
      <c r="AG50" s="78" t="str">
        <f t="shared" si="30"/>
        <v>-</v>
      </c>
      <c r="AH50" s="78" t="str">
        <f t="shared" si="30"/>
        <v>-</v>
      </c>
      <c r="AI50" s="78" t="str">
        <f t="shared" si="30"/>
        <v>-</v>
      </c>
      <c r="AJ50" s="78" t="str">
        <f t="shared" si="30"/>
        <v>-</v>
      </c>
      <c r="AK50" s="78" t="str">
        <f t="shared" si="30"/>
        <v>-</v>
      </c>
      <c r="AL50" s="78" t="str">
        <f t="shared" si="30"/>
        <v>-</v>
      </c>
      <c r="AM50" s="78" t="str">
        <f t="shared" si="30"/>
        <v>-</v>
      </c>
      <c r="AN50" s="78" t="str">
        <f t="shared" si="30"/>
        <v>-</v>
      </c>
      <c r="AO50" s="78" t="str">
        <f t="shared" si="30"/>
        <v>-</v>
      </c>
      <c r="AP50" s="78" t="str">
        <f t="shared" si="30"/>
        <v>-</v>
      </c>
      <c r="AQ50" s="78" t="str">
        <f t="shared" si="30"/>
        <v>-</v>
      </c>
      <c r="AR50" s="78" t="str">
        <f t="shared" si="30"/>
        <v>-</v>
      </c>
      <c r="AS50" s="78" t="str">
        <f t="shared" si="30"/>
        <v>-</v>
      </c>
      <c r="AT50" s="78" t="str">
        <f t="shared" si="30"/>
        <v>-</v>
      </c>
      <c r="AU50" s="78" t="str">
        <f t="shared" si="30"/>
        <v>-</v>
      </c>
      <c r="AV50" s="78" t="str">
        <f t="shared" si="30"/>
        <v>-</v>
      </c>
      <c r="AW50" s="78" t="str">
        <f t="shared" si="30"/>
        <v>-</v>
      </c>
      <c r="AX50" s="78" t="str">
        <f t="shared" si="30"/>
        <v>-</v>
      </c>
      <c r="AY50" s="78" t="str">
        <f t="shared" si="30"/>
        <v>-</v>
      </c>
      <c r="AZ50" s="78" t="str">
        <f t="shared" si="30"/>
        <v>-</v>
      </c>
      <c r="BA50" s="78" t="str">
        <f t="shared" si="30"/>
        <v>-</v>
      </c>
      <c r="BB50" s="78" t="str">
        <f t="shared" si="30"/>
        <v>-</v>
      </c>
      <c r="BC50" s="78" t="str">
        <f t="shared" si="30"/>
        <v>-</v>
      </c>
      <c r="BD50" s="78" t="str">
        <f t="shared" si="30"/>
        <v>-</v>
      </c>
      <c r="BE50" s="78" t="str">
        <f t="shared" si="30"/>
        <v>-</v>
      </c>
      <c r="BF50" s="78" t="str">
        <f t="shared" si="30"/>
        <v>-</v>
      </c>
      <c r="BG50" s="78" t="str">
        <f t="shared" si="30"/>
        <v>-</v>
      </c>
      <c r="BH50" s="78" t="str">
        <f t="shared" si="30"/>
        <v>-</v>
      </c>
      <c r="BI50" s="78" t="str">
        <f t="shared" si="30"/>
        <v>-</v>
      </c>
      <c r="BJ50" s="78" t="str">
        <f t="shared" si="23"/>
        <v>-</v>
      </c>
      <c r="BK50" s="78" t="str">
        <f t="shared" si="23"/>
        <v>-</v>
      </c>
      <c r="BL50" s="78" t="str">
        <f t="shared" si="23"/>
        <v>-</v>
      </c>
      <c r="BM50" s="78" t="str">
        <f t="shared" si="23"/>
        <v>-</v>
      </c>
      <c r="BN50" s="78" t="str">
        <f t="shared" si="20"/>
        <v>-</v>
      </c>
      <c r="BO50" s="78" t="str">
        <f t="shared" si="20"/>
        <v>-</v>
      </c>
      <c r="BP50" s="78" t="str">
        <f t="shared" si="20"/>
        <v>-</v>
      </c>
      <c r="BQ50" s="78" t="str">
        <f t="shared" si="20"/>
        <v>-</v>
      </c>
      <c r="BR50" s="78" t="str">
        <f t="shared" si="20"/>
        <v>-</v>
      </c>
      <c r="BS50" s="78" t="str">
        <f t="shared" si="20"/>
        <v>-</v>
      </c>
      <c r="BT50" s="78" t="str">
        <f t="shared" si="20"/>
        <v>-</v>
      </c>
      <c r="BU50" s="78" t="str">
        <f t="shared" si="28"/>
        <v>-</v>
      </c>
      <c r="BV50" s="78" t="str">
        <f t="shared" si="28"/>
        <v>-</v>
      </c>
      <c r="BW50" s="78" t="str">
        <f t="shared" si="29"/>
        <v>-</v>
      </c>
      <c r="BX50" s="78" t="str">
        <f t="shared" si="28"/>
        <v>-</v>
      </c>
    </row>
    <row r="51" spans="2:76" ht="18" customHeight="1">
      <c r="B51" s="301" t="s">
        <v>3618</v>
      </c>
      <c r="C51" s="301">
        <v>45</v>
      </c>
      <c r="D51" s="76"/>
      <c r="E51" s="78" t="str">
        <f t="shared" si="25"/>
        <v>-</v>
      </c>
      <c r="F51" s="78" t="str">
        <f t="shared" si="25"/>
        <v>-</v>
      </c>
      <c r="G51" s="78" t="str">
        <f t="shared" si="25"/>
        <v>-</v>
      </c>
      <c r="H51" s="78" t="str">
        <f t="shared" si="25"/>
        <v>-</v>
      </c>
      <c r="I51" s="78" t="str">
        <f t="shared" si="25"/>
        <v>-</v>
      </c>
      <c r="J51" s="78" t="str">
        <f t="shared" si="25"/>
        <v>-</v>
      </c>
      <c r="K51" s="78" t="str">
        <f t="shared" si="25"/>
        <v>-</v>
      </c>
      <c r="L51" s="78" t="str">
        <f t="shared" si="25"/>
        <v>-</v>
      </c>
      <c r="M51" s="78" t="str">
        <f t="shared" si="25"/>
        <v>-</v>
      </c>
      <c r="N51" s="78" t="str">
        <f t="shared" si="25"/>
        <v>-</v>
      </c>
      <c r="O51" s="78" t="str">
        <f t="shared" si="25"/>
        <v>-</v>
      </c>
      <c r="P51" s="78" t="str">
        <f t="shared" si="25"/>
        <v>-</v>
      </c>
      <c r="Q51" s="78" t="str">
        <f t="shared" si="25"/>
        <v>-</v>
      </c>
      <c r="R51" s="78" t="str">
        <f t="shared" si="25"/>
        <v>-</v>
      </c>
      <c r="S51" s="78" t="str">
        <f t="shared" si="25"/>
        <v>-</v>
      </c>
      <c r="T51" s="78" t="str">
        <f t="shared" si="25"/>
        <v>-</v>
      </c>
      <c r="U51" s="78" t="str">
        <f t="shared" si="30"/>
        <v>-</v>
      </c>
      <c r="V51" s="78" t="str">
        <f t="shared" si="30"/>
        <v>-</v>
      </c>
      <c r="W51" s="78" t="str">
        <f t="shared" si="30"/>
        <v>-</v>
      </c>
      <c r="X51" s="78" t="str">
        <f t="shared" si="30"/>
        <v>-</v>
      </c>
      <c r="Y51" s="78" t="str">
        <f t="shared" si="30"/>
        <v>-</v>
      </c>
      <c r="Z51" s="78" t="str">
        <f t="shared" si="30"/>
        <v>-</v>
      </c>
      <c r="AA51" s="78" t="str">
        <f t="shared" si="30"/>
        <v>-</v>
      </c>
      <c r="AB51" s="78" t="str">
        <f t="shared" si="30"/>
        <v>-</v>
      </c>
      <c r="AC51" s="78" t="str">
        <f t="shared" si="30"/>
        <v>-</v>
      </c>
      <c r="AD51" s="78" t="str">
        <f t="shared" si="30"/>
        <v>-</v>
      </c>
      <c r="AE51" s="78" t="str">
        <f t="shared" si="30"/>
        <v>-</v>
      </c>
      <c r="AF51" s="78" t="str">
        <f t="shared" si="30"/>
        <v>-</v>
      </c>
      <c r="AG51" s="78" t="str">
        <f t="shared" si="30"/>
        <v>-</v>
      </c>
      <c r="AH51" s="78" t="str">
        <f t="shared" si="30"/>
        <v>-</v>
      </c>
      <c r="AI51" s="78" t="str">
        <f t="shared" si="30"/>
        <v>-</v>
      </c>
      <c r="AJ51" s="78" t="str">
        <f t="shared" si="30"/>
        <v>-</v>
      </c>
      <c r="AK51" s="78" t="str">
        <f t="shared" si="30"/>
        <v>-</v>
      </c>
      <c r="AL51" s="78" t="str">
        <f t="shared" si="30"/>
        <v>-</v>
      </c>
      <c r="AM51" s="78" t="str">
        <f t="shared" si="30"/>
        <v>-</v>
      </c>
      <c r="AN51" s="78" t="str">
        <f t="shared" si="30"/>
        <v>-</v>
      </c>
      <c r="AO51" s="78" t="str">
        <f t="shared" si="30"/>
        <v>-</v>
      </c>
      <c r="AP51" s="78" t="str">
        <f t="shared" si="30"/>
        <v>-</v>
      </c>
      <c r="AQ51" s="78" t="str">
        <f t="shared" si="30"/>
        <v>-</v>
      </c>
      <c r="AR51" s="78" t="str">
        <f t="shared" si="30"/>
        <v>-</v>
      </c>
      <c r="AS51" s="78" t="str">
        <f t="shared" si="30"/>
        <v>-</v>
      </c>
      <c r="AT51" s="78" t="str">
        <f t="shared" si="30"/>
        <v>-</v>
      </c>
      <c r="AU51" s="78" t="str">
        <f t="shared" si="30"/>
        <v>-</v>
      </c>
      <c r="AV51" s="78" t="str">
        <f t="shared" si="30"/>
        <v>-</v>
      </c>
      <c r="AW51" s="78" t="str">
        <f t="shared" si="30"/>
        <v>-</v>
      </c>
      <c r="AX51" s="78" t="str">
        <f t="shared" si="30"/>
        <v>-</v>
      </c>
      <c r="AY51" s="78" t="str">
        <f t="shared" si="30"/>
        <v>-</v>
      </c>
      <c r="AZ51" s="78" t="str">
        <f t="shared" si="30"/>
        <v>-</v>
      </c>
      <c r="BA51" s="78" t="str">
        <f t="shared" si="30"/>
        <v>-</v>
      </c>
      <c r="BB51" s="78" t="str">
        <f t="shared" si="30"/>
        <v>-</v>
      </c>
      <c r="BC51" s="78" t="str">
        <f t="shared" si="30"/>
        <v>-</v>
      </c>
      <c r="BD51" s="78" t="str">
        <f t="shared" si="30"/>
        <v>-</v>
      </c>
      <c r="BE51" s="78" t="str">
        <f t="shared" si="30"/>
        <v>-</v>
      </c>
      <c r="BF51" s="78" t="str">
        <f t="shared" si="30"/>
        <v>-</v>
      </c>
      <c r="BG51" s="78" t="str">
        <f t="shared" si="30"/>
        <v>-</v>
      </c>
      <c r="BH51" s="78" t="str">
        <f t="shared" si="30"/>
        <v>-</v>
      </c>
      <c r="BI51" s="78" t="str">
        <f t="shared" si="30"/>
        <v>-</v>
      </c>
      <c r="BJ51" s="78" t="str">
        <f t="shared" si="23"/>
        <v>-</v>
      </c>
      <c r="BK51" s="78" t="str">
        <f t="shared" si="23"/>
        <v>-</v>
      </c>
      <c r="BL51" s="78" t="str">
        <f t="shared" si="23"/>
        <v>-</v>
      </c>
      <c r="BM51" s="78" t="str">
        <f t="shared" si="23"/>
        <v>-</v>
      </c>
      <c r="BN51" s="78" t="str">
        <f t="shared" si="20"/>
        <v>-</v>
      </c>
      <c r="BO51" s="78" t="str">
        <f t="shared" si="20"/>
        <v>-</v>
      </c>
      <c r="BP51" s="78" t="str">
        <f t="shared" si="20"/>
        <v>-</v>
      </c>
      <c r="BQ51" s="78" t="str">
        <f t="shared" si="20"/>
        <v>-</v>
      </c>
      <c r="BR51" s="78" t="str">
        <f t="shared" si="20"/>
        <v>-</v>
      </c>
      <c r="BS51" s="78" t="str">
        <f t="shared" si="20"/>
        <v>-</v>
      </c>
      <c r="BT51" s="78" t="str">
        <f t="shared" si="20"/>
        <v>-</v>
      </c>
      <c r="BU51" s="78" t="str">
        <f t="shared" si="28"/>
        <v>-</v>
      </c>
      <c r="BV51" s="78" t="str">
        <f t="shared" si="28"/>
        <v>-</v>
      </c>
      <c r="BW51" s="78" t="str">
        <f t="shared" si="29"/>
        <v>-</v>
      </c>
      <c r="BX51" s="78" t="str">
        <f t="shared" si="28"/>
        <v>-</v>
      </c>
    </row>
    <row r="52" spans="2:76" ht="18" customHeight="1">
      <c r="B52" s="301" t="s">
        <v>3617</v>
      </c>
      <c r="C52" s="301">
        <v>46</v>
      </c>
      <c r="D52" s="76"/>
      <c r="E52" s="78" t="str">
        <f t="shared" si="25"/>
        <v>-</v>
      </c>
      <c r="F52" s="78" t="str">
        <f t="shared" si="25"/>
        <v>-</v>
      </c>
      <c r="G52" s="78" t="str">
        <f t="shared" si="25"/>
        <v>-</v>
      </c>
      <c r="H52" s="78" t="str">
        <f t="shared" si="25"/>
        <v>-</v>
      </c>
      <c r="I52" s="78" t="str">
        <f t="shared" si="25"/>
        <v>-</v>
      </c>
      <c r="J52" s="78" t="str">
        <f t="shared" si="25"/>
        <v>-</v>
      </c>
      <c r="K52" s="78" t="str">
        <f t="shared" si="25"/>
        <v>-</v>
      </c>
      <c r="L52" s="78" t="str">
        <f t="shared" si="25"/>
        <v>-</v>
      </c>
      <c r="M52" s="78" t="str">
        <f t="shared" si="25"/>
        <v>-</v>
      </c>
      <c r="N52" s="78" t="str">
        <f t="shared" si="25"/>
        <v>-</v>
      </c>
      <c r="O52" s="78" t="str">
        <f t="shared" si="25"/>
        <v>-</v>
      </c>
      <c r="P52" s="78" t="str">
        <f t="shared" si="25"/>
        <v>-</v>
      </c>
      <c r="Q52" s="78" t="str">
        <f t="shared" si="25"/>
        <v>-</v>
      </c>
      <c r="R52" s="78" t="str">
        <f t="shared" si="25"/>
        <v>-</v>
      </c>
      <c r="S52" s="78" t="str">
        <f t="shared" si="25"/>
        <v>-</v>
      </c>
      <c r="T52" s="78" t="str">
        <f t="shared" si="25"/>
        <v>-</v>
      </c>
      <c r="U52" s="78" t="str">
        <f t="shared" si="30"/>
        <v>-</v>
      </c>
      <c r="V52" s="78" t="str">
        <f t="shared" si="30"/>
        <v>-</v>
      </c>
      <c r="W52" s="78" t="str">
        <f t="shared" si="30"/>
        <v>-</v>
      </c>
      <c r="X52" s="78" t="str">
        <f t="shared" si="30"/>
        <v>-</v>
      </c>
      <c r="Y52" s="78" t="str">
        <f t="shared" si="30"/>
        <v>-</v>
      </c>
      <c r="Z52" s="78" t="str">
        <f t="shared" si="30"/>
        <v>-</v>
      </c>
      <c r="AA52" s="78" t="str">
        <f t="shared" si="30"/>
        <v>-</v>
      </c>
      <c r="AB52" s="78" t="str">
        <f t="shared" si="30"/>
        <v>-</v>
      </c>
      <c r="AC52" s="78" t="str">
        <f t="shared" si="30"/>
        <v>-</v>
      </c>
      <c r="AD52" s="78" t="str">
        <f t="shared" si="30"/>
        <v>-</v>
      </c>
      <c r="AE52" s="78" t="str">
        <f t="shared" si="30"/>
        <v>-</v>
      </c>
      <c r="AF52" s="78" t="str">
        <f t="shared" si="30"/>
        <v>-</v>
      </c>
      <c r="AG52" s="78" t="str">
        <f t="shared" si="30"/>
        <v>-</v>
      </c>
      <c r="AH52" s="78" t="str">
        <f t="shared" si="30"/>
        <v>-</v>
      </c>
      <c r="AI52" s="78" t="str">
        <f t="shared" si="30"/>
        <v>-</v>
      </c>
      <c r="AJ52" s="78" t="str">
        <f t="shared" si="30"/>
        <v>-</v>
      </c>
      <c r="AK52" s="78" t="str">
        <f t="shared" si="30"/>
        <v>-</v>
      </c>
      <c r="AL52" s="78" t="str">
        <f t="shared" si="30"/>
        <v>-</v>
      </c>
      <c r="AM52" s="78" t="str">
        <f t="shared" si="30"/>
        <v>-</v>
      </c>
      <c r="AN52" s="78" t="str">
        <f t="shared" si="30"/>
        <v>-</v>
      </c>
      <c r="AO52" s="78" t="str">
        <f t="shared" si="30"/>
        <v>-</v>
      </c>
      <c r="AP52" s="78" t="str">
        <f t="shared" si="30"/>
        <v>-</v>
      </c>
      <c r="AQ52" s="78" t="str">
        <f t="shared" si="30"/>
        <v>-</v>
      </c>
      <c r="AR52" s="78" t="str">
        <f t="shared" si="30"/>
        <v>-</v>
      </c>
      <c r="AS52" s="78" t="str">
        <f t="shared" si="30"/>
        <v>-</v>
      </c>
      <c r="AT52" s="78" t="str">
        <f t="shared" si="30"/>
        <v>-</v>
      </c>
      <c r="AU52" s="78" t="str">
        <f t="shared" si="30"/>
        <v>-</v>
      </c>
      <c r="AV52" s="78" t="str">
        <f t="shared" si="30"/>
        <v>-</v>
      </c>
      <c r="AW52" s="78" t="str">
        <f t="shared" si="30"/>
        <v>-</v>
      </c>
      <c r="AX52" s="78" t="str">
        <f t="shared" si="30"/>
        <v>-</v>
      </c>
      <c r="AY52" s="78" t="str">
        <f t="shared" si="30"/>
        <v>-</v>
      </c>
      <c r="AZ52" s="78" t="str">
        <f t="shared" si="30"/>
        <v>-</v>
      </c>
      <c r="BA52" s="78" t="str">
        <f t="shared" si="30"/>
        <v>-</v>
      </c>
      <c r="BB52" s="78" t="str">
        <f t="shared" si="30"/>
        <v>-</v>
      </c>
      <c r="BC52" s="78" t="str">
        <f t="shared" si="30"/>
        <v>-</v>
      </c>
      <c r="BD52" s="78" t="str">
        <f t="shared" si="30"/>
        <v>-</v>
      </c>
      <c r="BE52" s="78" t="str">
        <f t="shared" si="30"/>
        <v>-</v>
      </c>
      <c r="BF52" s="78" t="str">
        <f t="shared" si="30"/>
        <v>-</v>
      </c>
      <c r="BG52" s="78" t="str">
        <f t="shared" si="30"/>
        <v>-</v>
      </c>
      <c r="BH52" s="78" t="str">
        <f t="shared" si="30"/>
        <v>-</v>
      </c>
      <c r="BI52" s="78" t="str">
        <f t="shared" si="30"/>
        <v>-</v>
      </c>
      <c r="BJ52" s="78" t="str">
        <f t="shared" si="23"/>
        <v>-</v>
      </c>
      <c r="BK52" s="78" t="str">
        <f t="shared" si="23"/>
        <v>-</v>
      </c>
      <c r="BL52" s="78" t="str">
        <f t="shared" si="23"/>
        <v>-</v>
      </c>
      <c r="BM52" s="78" t="str">
        <f t="shared" si="23"/>
        <v>-</v>
      </c>
      <c r="BN52" s="78" t="str">
        <f t="shared" si="20"/>
        <v>-</v>
      </c>
      <c r="BO52" s="78" t="str">
        <f t="shared" si="20"/>
        <v>-</v>
      </c>
      <c r="BP52" s="78" t="str">
        <f t="shared" si="20"/>
        <v>-</v>
      </c>
      <c r="BQ52" s="78" t="str">
        <f t="shared" si="20"/>
        <v>-</v>
      </c>
      <c r="BR52" s="78" t="str">
        <f t="shared" si="20"/>
        <v>-</v>
      </c>
      <c r="BS52" s="78" t="str">
        <f t="shared" si="20"/>
        <v>-</v>
      </c>
      <c r="BT52" s="78" t="str">
        <f t="shared" si="20"/>
        <v>-</v>
      </c>
      <c r="BU52" s="78" t="str">
        <f t="shared" si="28"/>
        <v>-</v>
      </c>
      <c r="BV52" s="78" t="str">
        <f t="shared" si="28"/>
        <v>-</v>
      </c>
      <c r="BW52" s="78" t="str">
        <f t="shared" si="29"/>
        <v>-</v>
      </c>
      <c r="BX52" s="78" t="str">
        <f t="shared" si="28"/>
        <v>-</v>
      </c>
    </row>
    <row r="53" spans="2:76" ht="18" customHeight="1">
      <c r="B53" s="301" t="s">
        <v>3616</v>
      </c>
      <c r="C53" s="301">
        <v>47</v>
      </c>
      <c r="D53" s="76"/>
      <c r="E53" s="78" t="str">
        <f t="shared" si="25"/>
        <v>-</v>
      </c>
      <c r="F53" s="78" t="str">
        <f t="shared" si="25"/>
        <v>-</v>
      </c>
      <c r="G53" s="78" t="str">
        <f t="shared" si="25"/>
        <v>-</v>
      </c>
      <c r="H53" s="78" t="str">
        <f t="shared" si="25"/>
        <v>-</v>
      </c>
      <c r="I53" s="78" t="str">
        <f t="shared" si="25"/>
        <v>-</v>
      </c>
      <c r="J53" s="78" t="str">
        <f t="shared" si="25"/>
        <v>-</v>
      </c>
      <c r="K53" s="78" t="str">
        <f t="shared" si="25"/>
        <v>-</v>
      </c>
      <c r="L53" s="78" t="str">
        <f t="shared" si="25"/>
        <v>-</v>
      </c>
      <c r="M53" s="78" t="str">
        <f t="shared" si="25"/>
        <v>-</v>
      </c>
      <c r="N53" s="78" t="str">
        <f t="shared" si="25"/>
        <v>-</v>
      </c>
      <c r="O53" s="78" t="str">
        <f t="shared" si="25"/>
        <v>-</v>
      </c>
      <c r="P53" s="78" t="str">
        <f t="shared" si="25"/>
        <v>-</v>
      </c>
      <c r="Q53" s="78" t="str">
        <f t="shared" si="25"/>
        <v>-</v>
      </c>
      <c r="R53" s="78" t="str">
        <f t="shared" si="25"/>
        <v>-</v>
      </c>
      <c r="S53" s="78" t="str">
        <f t="shared" si="25"/>
        <v>-</v>
      </c>
      <c r="T53" s="78" t="str">
        <f t="shared" si="25"/>
        <v>-</v>
      </c>
      <c r="U53" s="78" t="str">
        <f t="shared" si="30"/>
        <v>-</v>
      </c>
      <c r="V53" s="78" t="str">
        <f t="shared" si="30"/>
        <v>-</v>
      </c>
      <c r="W53" s="78" t="str">
        <f t="shared" si="30"/>
        <v>-</v>
      </c>
      <c r="X53" s="78" t="str">
        <f t="shared" si="30"/>
        <v>-</v>
      </c>
      <c r="Y53" s="78" t="str">
        <f t="shared" si="30"/>
        <v>-</v>
      </c>
      <c r="Z53" s="78" t="str">
        <f t="shared" si="30"/>
        <v>-</v>
      </c>
      <c r="AA53" s="78" t="str">
        <f t="shared" si="30"/>
        <v>-</v>
      </c>
      <c r="AB53" s="78" t="str">
        <f t="shared" si="30"/>
        <v>-</v>
      </c>
      <c r="AC53" s="78" t="str">
        <f t="shared" si="30"/>
        <v>-</v>
      </c>
      <c r="AD53" s="78" t="str">
        <f t="shared" si="30"/>
        <v>-</v>
      </c>
      <c r="AE53" s="78" t="str">
        <f t="shared" si="30"/>
        <v>-</v>
      </c>
      <c r="AF53" s="78" t="str">
        <f t="shared" si="30"/>
        <v>-</v>
      </c>
      <c r="AG53" s="78" t="str">
        <f t="shared" si="30"/>
        <v>-</v>
      </c>
      <c r="AH53" s="78" t="str">
        <f t="shared" si="30"/>
        <v>-</v>
      </c>
      <c r="AI53" s="78" t="str">
        <f t="shared" si="30"/>
        <v>-</v>
      </c>
      <c r="AJ53" s="78" t="str">
        <f t="shared" si="30"/>
        <v>-</v>
      </c>
      <c r="AK53" s="78" t="str">
        <f t="shared" si="30"/>
        <v>-</v>
      </c>
      <c r="AL53" s="78" t="str">
        <f t="shared" si="30"/>
        <v>-</v>
      </c>
      <c r="AM53" s="78" t="str">
        <f t="shared" si="30"/>
        <v>-</v>
      </c>
      <c r="AN53" s="78" t="str">
        <f t="shared" si="30"/>
        <v>-</v>
      </c>
      <c r="AO53" s="78" t="str">
        <f t="shared" si="30"/>
        <v>-</v>
      </c>
      <c r="AP53" s="78" t="str">
        <f t="shared" si="30"/>
        <v>-</v>
      </c>
      <c r="AQ53" s="78" t="str">
        <f t="shared" si="30"/>
        <v>-</v>
      </c>
      <c r="AR53" s="78" t="str">
        <f t="shared" si="30"/>
        <v>-</v>
      </c>
      <c r="AS53" s="78" t="str">
        <f t="shared" si="30"/>
        <v>-</v>
      </c>
      <c r="AT53" s="78" t="str">
        <f t="shared" si="30"/>
        <v>-</v>
      </c>
      <c r="AU53" s="78" t="str">
        <f t="shared" si="30"/>
        <v>-</v>
      </c>
      <c r="AV53" s="78" t="str">
        <f t="shared" si="30"/>
        <v>-</v>
      </c>
      <c r="AW53" s="78" t="str">
        <f t="shared" si="30"/>
        <v>-</v>
      </c>
      <c r="AX53" s="78" t="str">
        <f t="shared" si="30"/>
        <v>-</v>
      </c>
      <c r="AY53" s="78" t="str">
        <f t="shared" si="30"/>
        <v>-</v>
      </c>
      <c r="AZ53" s="78" t="str">
        <f t="shared" si="30"/>
        <v>-</v>
      </c>
      <c r="BA53" s="78" t="str">
        <f t="shared" si="30"/>
        <v>-</v>
      </c>
      <c r="BB53" s="78" t="str">
        <f t="shared" si="30"/>
        <v>-</v>
      </c>
      <c r="BC53" s="78" t="str">
        <f t="shared" si="30"/>
        <v>-</v>
      </c>
      <c r="BD53" s="78" t="str">
        <f t="shared" si="30"/>
        <v>-</v>
      </c>
      <c r="BE53" s="78" t="str">
        <f t="shared" si="30"/>
        <v>-</v>
      </c>
      <c r="BF53" s="78" t="str">
        <f t="shared" si="30"/>
        <v>-</v>
      </c>
      <c r="BG53" s="78" t="str">
        <f t="shared" si="30"/>
        <v>-</v>
      </c>
      <c r="BH53" s="78" t="str">
        <f t="shared" si="30"/>
        <v>-</v>
      </c>
      <c r="BI53" s="78" t="str">
        <f t="shared" si="30"/>
        <v>-</v>
      </c>
      <c r="BJ53" s="78" t="str">
        <f t="shared" si="30"/>
        <v>-</v>
      </c>
      <c r="BK53" s="78" t="str">
        <f t="shared" si="30"/>
        <v>-</v>
      </c>
      <c r="BL53" s="78" t="str">
        <f t="shared" si="30"/>
        <v>-</v>
      </c>
      <c r="BM53" s="78" t="str">
        <f t="shared" si="30"/>
        <v>-</v>
      </c>
      <c r="BN53" s="78" t="str">
        <f t="shared" si="20"/>
        <v>-</v>
      </c>
      <c r="BO53" s="78" t="str">
        <f t="shared" si="20"/>
        <v>-</v>
      </c>
      <c r="BP53" s="78" t="str">
        <f t="shared" si="20"/>
        <v>-</v>
      </c>
      <c r="BQ53" s="78" t="str">
        <f t="shared" si="20"/>
        <v>-</v>
      </c>
      <c r="BR53" s="78" t="str">
        <f t="shared" si="20"/>
        <v>-</v>
      </c>
      <c r="BS53" s="78" t="str">
        <f t="shared" si="20"/>
        <v>-</v>
      </c>
      <c r="BT53" s="78" t="str">
        <f t="shared" si="20"/>
        <v>-</v>
      </c>
      <c r="BU53" s="78" t="str">
        <f t="shared" si="28"/>
        <v>-</v>
      </c>
      <c r="BV53" s="78" t="str">
        <f t="shared" si="28"/>
        <v>-</v>
      </c>
      <c r="BW53" s="78" t="str">
        <f t="shared" si="29"/>
        <v>-</v>
      </c>
      <c r="BX53" s="78" t="str">
        <f t="shared" si="28"/>
        <v>-</v>
      </c>
    </row>
    <row r="54" spans="2:76" ht="18" customHeight="1">
      <c r="B54" s="301" t="s">
        <v>3615</v>
      </c>
      <c r="C54" s="301">
        <v>48</v>
      </c>
      <c r="D54" s="76"/>
      <c r="E54" s="78" t="str">
        <f t="shared" si="25"/>
        <v>-</v>
      </c>
      <c r="F54" s="78" t="str">
        <f t="shared" si="25"/>
        <v>-</v>
      </c>
      <c r="G54" s="78" t="str">
        <f t="shared" si="25"/>
        <v>-</v>
      </c>
      <c r="H54" s="78" t="str">
        <f t="shared" si="25"/>
        <v>-</v>
      </c>
      <c r="I54" s="78" t="str">
        <f t="shared" si="25"/>
        <v>-</v>
      </c>
      <c r="J54" s="78" t="str">
        <f t="shared" si="25"/>
        <v>-</v>
      </c>
      <c r="K54" s="78" t="str">
        <f t="shared" si="25"/>
        <v>-</v>
      </c>
      <c r="L54" s="78" t="str">
        <f t="shared" si="25"/>
        <v>-</v>
      </c>
      <c r="M54" s="78" t="str">
        <f t="shared" si="25"/>
        <v>-</v>
      </c>
      <c r="N54" s="78" t="str">
        <f t="shared" si="25"/>
        <v>-</v>
      </c>
      <c r="O54" s="78" t="str">
        <f t="shared" si="25"/>
        <v>-</v>
      </c>
      <c r="P54" s="78" t="str">
        <f t="shared" si="25"/>
        <v>-</v>
      </c>
      <c r="Q54" s="78" t="str">
        <f t="shared" si="25"/>
        <v>-</v>
      </c>
      <c r="R54" s="78" t="str">
        <f t="shared" si="25"/>
        <v>-</v>
      </c>
      <c r="S54" s="78" t="str">
        <f t="shared" si="25"/>
        <v>-</v>
      </c>
      <c r="T54" s="78" t="str">
        <f t="shared" si="25"/>
        <v>-</v>
      </c>
      <c r="U54" s="78" t="str">
        <f t="shared" si="30"/>
        <v>-</v>
      </c>
      <c r="V54" s="78" t="str">
        <f t="shared" si="30"/>
        <v>-</v>
      </c>
      <c r="W54" s="78" t="str">
        <f t="shared" si="30"/>
        <v>-</v>
      </c>
      <c r="X54" s="78" t="str">
        <f t="shared" si="30"/>
        <v>-</v>
      </c>
      <c r="Y54" s="78" t="str">
        <f t="shared" si="30"/>
        <v>-</v>
      </c>
      <c r="Z54" s="78" t="str">
        <f t="shared" si="30"/>
        <v>-</v>
      </c>
      <c r="AA54" s="78" t="str">
        <f t="shared" si="30"/>
        <v>-</v>
      </c>
      <c r="AB54" s="78" t="str">
        <f t="shared" si="30"/>
        <v>-</v>
      </c>
      <c r="AC54" s="78" t="str">
        <f t="shared" si="30"/>
        <v>-</v>
      </c>
      <c r="AD54" s="78" t="str">
        <f t="shared" si="30"/>
        <v>-</v>
      </c>
      <c r="AE54" s="78" t="str">
        <f t="shared" si="30"/>
        <v>-</v>
      </c>
      <c r="AF54" s="78" t="str">
        <f t="shared" si="30"/>
        <v>-</v>
      </c>
      <c r="AG54" s="78" t="str">
        <f t="shared" si="30"/>
        <v>-</v>
      </c>
      <c r="AH54" s="78" t="str">
        <f t="shared" si="30"/>
        <v>-</v>
      </c>
      <c r="AI54" s="78" t="str">
        <f t="shared" si="30"/>
        <v>-</v>
      </c>
      <c r="AJ54" s="78" t="str">
        <f t="shared" si="30"/>
        <v>-</v>
      </c>
      <c r="AK54" s="78" t="str">
        <f t="shared" si="30"/>
        <v>-</v>
      </c>
      <c r="AL54" s="78" t="str">
        <f t="shared" si="30"/>
        <v>-</v>
      </c>
      <c r="AM54" s="78" t="str">
        <f t="shared" si="30"/>
        <v>-</v>
      </c>
      <c r="AN54" s="78" t="str">
        <f t="shared" si="30"/>
        <v>-</v>
      </c>
      <c r="AO54" s="78" t="str">
        <f t="shared" si="30"/>
        <v>-</v>
      </c>
      <c r="AP54" s="78" t="str">
        <f t="shared" si="30"/>
        <v>-</v>
      </c>
      <c r="AQ54" s="78" t="str">
        <f t="shared" si="30"/>
        <v>-</v>
      </c>
      <c r="AR54" s="78" t="str">
        <f t="shared" si="30"/>
        <v>-</v>
      </c>
      <c r="AS54" s="78" t="str">
        <f t="shared" si="30"/>
        <v>-</v>
      </c>
      <c r="AT54" s="78" t="str">
        <f t="shared" si="30"/>
        <v>-</v>
      </c>
      <c r="AU54" s="78" t="str">
        <f t="shared" si="30"/>
        <v>-</v>
      </c>
      <c r="AV54" s="78" t="str">
        <f t="shared" si="30"/>
        <v>-</v>
      </c>
      <c r="AW54" s="78" t="str">
        <f t="shared" si="30"/>
        <v>-</v>
      </c>
      <c r="AX54" s="78" t="str">
        <f t="shared" si="30"/>
        <v>-</v>
      </c>
      <c r="AY54" s="78" t="str">
        <f t="shared" si="30"/>
        <v>-</v>
      </c>
      <c r="AZ54" s="78" t="str">
        <f t="shared" si="30"/>
        <v>-</v>
      </c>
      <c r="BA54" s="78" t="str">
        <f t="shared" si="30"/>
        <v>-</v>
      </c>
      <c r="BB54" s="78" t="str">
        <f t="shared" si="30"/>
        <v>-</v>
      </c>
      <c r="BC54" s="78" t="str">
        <f t="shared" si="30"/>
        <v>-</v>
      </c>
      <c r="BD54" s="78" t="str">
        <f t="shared" si="30"/>
        <v>-</v>
      </c>
      <c r="BE54" s="78" t="str">
        <f t="shared" si="30"/>
        <v>-</v>
      </c>
      <c r="BF54" s="78" t="str">
        <f t="shared" si="30"/>
        <v>-</v>
      </c>
      <c r="BG54" s="78" t="str">
        <f t="shared" si="30"/>
        <v>-</v>
      </c>
      <c r="BH54" s="78" t="str">
        <f t="shared" si="30"/>
        <v>-</v>
      </c>
      <c r="BI54" s="78" t="str">
        <f t="shared" si="30"/>
        <v>-</v>
      </c>
      <c r="BJ54" s="78" t="str">
        <f t="shared" si="30"/>
        <v>-</v>
      </c>
      <c r="BK54" s="78" t="str">
        <f t="shared" si="30"/>
        <v>-</v>
      </c>
      <c r="BL54" s="78" t="str">
        <f t="shared" si="30"/>
        <v>-</v>
      </c>
      <c r="BM54" s="78" t="str">
        <f t="shared" si="30"/>
        <v>-</v>
      </c>
      <c r="BN54" s="78" t="str">
        <f t="shared" si="20"/>
        <v>-</v>
      </c>
      <c r="BO54" s="78" t="str">
        <f t="shared" si="20"/>
        <v>-</v>
      </c>
      <c r="BP54" s="78" t="str">
        <f t="shared" si="20"/>
        <v>-</v>
      </c>
      <c r="BQ54" s="78" t="str">
        <f t="shared" si="20"/>
        <v>-</v>
      </c>
      <c r="BR54" s="78" t="str">
        <f t="shared" si="20"/>
        <v>-</v>
      </c>
      <c r="BS54" s="78" t="str">
        <f t="shared" si="20"/>
        <v>-</v>
      </c>
      <c r="BT54" s="78" t="str">
        <f t="shared" si="20"/>
        <v>-</v>
      </c>
      <c r="BU54" s="78" t="str">
        <f t="shared" si="28"/>
        <v>-</v>
      </c>
      <c r="BV54" s="78" t="str">
        <f t="shared" si="28"/>
        <v>-</v>
      </c>
      <c r="BW54" s="78" t="str">
        <f t="shared" si="29"/>
        <v>-</v>
      </c>
      <c r="BX54" s="78" t="str">
        <f t="shared" si="28"/>
        <v>-</v>
      </c>
    </row>
    <row r="55" spans="2:76" ht="18" customHeight="1">
      <c r="B55" s="301" t="s">
        <v>3614</v>
      </c>
      <c r="C55" s="301">
        <v>49</v>
      </c>
      <c r="D55" s="76"/>
      <c r="E55" s="78" t="str">
        <f t="shared" si="25"/>
        <v>-</v>
      </c>
      <c r="F55" s="78" t="str">
        <f t="shared" si="25"/>
        <v>-</v>
      </c>
      <c r="G55" s="78" t="str">
        <f t="shared" si="25"/>
        <v>-</v>
      </c>
      <c r="H55" s="78" t="str">
        <f t="shared" si="25"/>
        <v>-</v>
      </c>
      <c r="I55" s="78" t="str">
        <f t="shared" si="25"/>
        <v>-</v>
      </c>
      <c r="J55" s="78" t="str">
        <f t="shared" si="25"/>
        <v>-</v>
      </c>
      <c r="K55" s="78" t="str">
        <f t="shared" si="25"/>
        <v>-</v>
      </c>
      <c r="L55" s="78" t="str">
        <f t="shared" si="25"/>
        <v>-</v>
      </c>
      <c r="M55" s="78" t="str">
        <f t="shared" si="25"/>
        <v>-</v>
      </c>
      <c r="N55" s="78" t="str">
        <f t="shared" si="25"/>
        <v>-</v>
      </c>
      <c r="O55" s="78" t="str">
        <f t="shared" si="25"/>
        <v>-</v>
      </c>
      <c r="P55" s="78" t="str">
        <f t="shared" si="25"/>
        <v>-</v>
      </c>
      <c r="Q55" s="78" t="str">
        <f t="shared" si="25"/>
        <v>-</v>
      </c>
      <c r="R55" s="78" t="str">
        <f t="shared" si="25"/>
        <v>-</v>
      </c>
      <c r="S55" s="78" t="str">
        <f t="shared" si="25"/>
        <v>-</v>
      </c>
      <c r="T55" s="78" t="str">
        <f t="shared" si="25"/>
        <v>-</v>
      </c>
      <c r="U55" s="78" t="str">
        <f t="shared" si="30"/>
        <v>-</v>
      </c>
      <c r="V55" s="78" t="str">
        <f t="shared" si="30"/>
        <v>-</v>
      </c>
      <c r="W55" s="78" t="str">
        <f t="shared" si="30"/>
        <v>-</v>
      </c>
      <c r="X55" s="78" t="str">
        <f t="shared" si="30"/>
        <v>-</v>
      </c>
      <c r="Y55" s="78" t="str">
        <f t="shared" si="30"/>
        <v>-</v>
      </c>
      <c r="Z55" s="78" t="str">
        <f t="shared" si="30"/>
        <v>-</v>
      </c>
      <c r="AA55" s="78" t="str">
        <f t="shared" si="30"/>
        <v>-</v>
      </c>
      <c r="AB55" s="78" t="str">
        <f t="shared" si="30"/>
        <v>-</v>
      </c>
      <c r="AC55" s="78" t="str">
        <f t="shared" si="30"/>
        <v>-</v>
      </c>
      <c r="AD55" s="78" t="str">
        <f t="shared" si="30"/>
        <v>-</v>
      </c>
      <c r="AE55" s="78" t="str">
        <f t="shared" si="30"/>
        <v>-</v>
      </c>
      <c r="AF55" s="78" t="str">
        <f t="shared" si="30"/>
        <v>-</v>
      </c>
      <c r="AG55" s="78" t="str">
        <f t="shared" si="30"/>
        <v>-</v>
      </c>
      <c r="AH55" s="78" t="str">
        <f t="shared" si="30"/>
        <v>-</v>
      </c>
      <c r="AI55" s="78" t="str">
        <f t="shared" si="30"/>
        <v>-</v>
      </c>
      <c r="AJ55" s="78" t="str">
        <f t="shared" si="30"/>
        <v>-</v>
      </c>
      <c r="AK55" s="78" t="str">
        <f t="shared" si="30"/>
        <v>-</v>
      </c>
      <c r="AL55" s="78" t="str">
        <f t="shared" si="30"/>
        <v>-</v>
      </c>
      <c r="AM55" s="78" t="str">
        <f t="shared" si="30"/>
        <v>-</v>
      </c>
      <c r="AN55" s="78" t="str">
        <f t="shared" si="30"/>
        <v>-</v>
      </c>
      <c r="AO55" s="78" t="str">
        <f t="shared" si="30"/>
        <v>-</v>
      </c>
      <c r="AP55" s="78" t="str">
        <f t="shared" si="30"/>
        <v>-</v>
      </c>
      <c r="AQ55" s="78" t="str">
        <f t="shared" si="30"/>
        <v>-</v>
      </c>
      <c r="AR55" s="78" t="str">
        <f t="shared" si="30"/>
        <v>-</v>
      </c>
      <c r="AS55" s="78" t="str">
        <f t="shared" si="30"/>
        <v>-</v>
      </c>
      <c r="AT55" s="78" t="str">
        <f t="shared" si="30"/>
        <v>-</v>
      </c>
      <c r="AU55" s="78" t="str">
        <f t="shared" si="30"/>
        <v>-</v>
      </c>
      <c r="AV55" s="78" t="str">
        <f t="shared" si="30"/>
        <v>-</v>
      </c>
      <c r="AW55" s="78" t="str">
        <f t="shared" si="30"/>
        <v>-</v>
      </c>
      <c r="AX55" s="78" t="str">
        <f t="shared" si="30"/>
        <v>-</v>
      </c>
      <c r="AY55" s="78" t="str">
        <f t="shared" si="30"/>
        <v>-</v>
      </c>
      <c r="AZ55" s="78" t="str">
        <f t="shared" si="30"/>
        <v>-</v>
      </c>
      <c r="BA55" s="78" t="str">
        <f t="shared" si="30"/>
        <v>-</v>
      </c>
      <c r="BB55" s="78" t="str">
        <f t="shared" si="30"/>
        <v>-</v>
      </c>
      <c r="BC55" s="78" t="str">
        <f t="shared" si="30"/>
        <v>-</v>
      </c>
      <c r="BD55" s="78" t="str">
        <f t="shared" si="30"/>
        <v>-</v>
      </c>
      <c r="BE55" s="78" t="str">
        <f t="shared" si="30"/>
        <v>-</v>
      </c>
      <c r="BF55" s="78" t="str">
        <f t="shared" si="30"/>
        <v>-</v>
      </c>
      <c r="BG55" s="78" t="str">
        <f t="shared" si="30"/>
        <v>-</v>
      </c>
      <c r="BH55" s="78" t="str">
        <f t="shared" si="30"/>
        <v>-</v>
      </c>
      <c r="BI55" s="78" t="str">
        <f t="shared" si="30"/>
        <v>-</v>
      </c>
      <c r="BJ55" s="78" t="str">
        <f t="shared" si="30"/>
        <v>-</v>
      </c>
      <c r="BK55" s="78" t="str">
        <f t="shared" ref="BK55:BM60" si="31">IF(AND(BK$6-$C55&lt;$S$2,BK$6-$C55&gt;=0),ROUND($D55/$S$2*0.9,0),"-")</f>
        <v>-</v>
      </c>
      <c r="BL55" s="78" t="str">
        <f t="shared" si="31"/>
        <v>-</v>
      </c>
      <c r="BM55" s="78" t="str">
        <f t="shared" si="31"/>
        <v>-</v>
      </c>
      <c r="BN55" s="78" t="str">
        <f t="shared" si="20"/>
        <v>-</v>
      </c>
      <c r="BO55" s="78" t="str">
        <f t="shared" si="20"/>
        <v>-</v>
      </c>
      <c r="BP55" s="78" t="str">
        <f t="shared" si="20"/>
        <v>-</v>
      </c>
      <c r="BQ55" s="78" t="str">
        <f t="shared" si="20"/>
        <v>-</v>
      </c>
      <c r="BR55" s="78" t="str">
        <f t="shared" si="20"/>
        <v>-</v>
      </c>
      <c r="BS55" s="78" t="str">
        <f t="shared" si="20"/>
        <v>-</v>
      </c>
      <c r="BT55" s="78" t="str">
        <f t="shared" si="20"/>
        <v>-</v>
      </c>
      <c r="BU55" s="78" t="str">
        <f t="shared" si="28"/>
        <v>-</v>
      </c>
      <c r="BV55" s="78" t="str">
        <f t="shared" si="28"/>
        <v>-</v>
      </c>
      <c r="BW55" s="78" t="str">
        <f t="shared" si="29"/>
        <v>-</v>
      </c>
      <c r="BX55" s="78" t="str">
        <f t="shared" si="28"/>
        <v>-</v>
      </c>
    </row>
    <row r="56" spans="2:76" ht="18" customHeight="1">
      <c r="B56" s="301" t="s">
        <v>3613</v>
      </c>
      <c r="C56" s="301">
        <v>50</v>
      </c>
      <c r="D56" s="76"/>
      <c r="E56" s="78" t="str">
        <f t="shared" si="25"/>
        <v>-</v>
      </c>
      <c r="F56" s="78" t="str">
        <f t="shared" si="25"/>
        <v>-</v>
      </c>
      <c r="G56" s="78" t="str">
        <f t="shared" si="25"/>
        <v>-</v>
      </c>
      <c r="H56" s="78" t="str">
        <f t="shared" si="25"/>
        <v>-</v>
      </c>
      <c r="I56" s="78" t="str">
        <f t="shared" si="25"/>
        <v>-</v>
      </c>
      <c r="J56" s="78" t="str">
        <f t="shared" si="25"/>
        <v>-</v>
      </c>
      <c r="K56" s="78" t="str">
        <f t="shared" si="25"/>
        <v>-</v>
      </c>
      <c r="L56" s="78" t="str">
        <f t="shared" si="25"/>
        <v>-</v>
      </c>
      <c r="M56" s="78" t="str">
        <f t="shared" si="25"/>
        <v>-</v>
      </c>
      <c r="N56" s="78" t="str">
        <f t="shared" si="25"/>
        <v>-</v>
      </c>
      <c r="O56" s="78" t="str">
        <f t="shared" si="25"/>
        <v>-</v>
      </c>
      <c r="P56" s="78" t="str">
        <f t="shared" si="25"/>
        <v>-</v>
      </c>
      <c r="Q56" s="78" t="str">
        <f t="shared" si="25"/>
        <v>-</v>
      </c>
      <c r="R56" s="78" t="str">
        <f t="shared" si="25"/>
        <v>-</v>
      </c>
      <c r="S56" s="78" t="str">
        <f t="shared" si="25"/>
        <v>-</v>
      </c>
      <c r="T56" s="78" t="str">
        <f t="shared" si="25"/>
        <v>-</v>
      </c>
      <c r="U56" s="78" t="str">
        <f t="shared" ref="U56:AD58" si="32">IF(AND(U$6-$C56&lt;$S$2,U$6-$C56&gt;=0),ROUND($D56/$S$2*0.9,0),"-")</f>
        <v>-</v>
      </c>
      <c r="V56" s="78" t="str">
        <f t="shared" si="32"/>
        <v>-</v>
      </c>
      <c r="W56" s="78" t="str">
        <f t="shared" si="32"/>
        <v>-</v>
      </c>
      <c r="X56" s="78" t="str">
        <f t="shared" si="32"/>
        <v>-</v>
      </c>
      <c r="Y56" s="78" t="str">
        <f t="shared" si="32"/>
        <v>-</v>
      </c>
      <c r="Z56" s="78" t="str">
        <f t="shared" si="32"/>
        <v>-</v>
      </c>
      <c r="AA56" s="78" t="str">
        <f t="shared" si="32"/>
        <v>-</v>
      </c>
      <c r="AB56" s="78" t="str">
        <f t="shared" si="32"/>
        <v>-</v>
      </c>
      <c r="AC56" s="78" t="str">
        <f t="shared" si="32"/>
        <v>-</v>
      </c>
      <c r="AD56" s="78" t="str">
        <f t="shared" si="32"/>
        <v>-</v>
      </c>
      <c r="AE56" s="78" t="str">
        <f t="shared" ref="AE56:AN58" si="33">IF(AND(AE$6-$C56&lt;$S$2,AE$6-$C56&gt;=0),ROUND($D56/$S$2*0.9,0),"-")</f>
        <v>-</v>
      </c>
      <c r="AF56" s="78" t="str">
        <f t="shared" si="33"/>
        <v>-</v>
      </c>
      <c r="AG56" s="78" t="str">
        <f t="shared" si="33"/>
        <v>-</v>
      </c>
      <c r="AH56" s="78" t="str">
        <f t="shared" si="33"/>
        <v>-</v>
      </c>
      <c r="AI56" s="78" t="str">
        <f t="shared" si="33"/>
        <v>-</v>
      </c>
      <c r="AJ56" s="78" t="str">
        <f t="shared" si="33"/>
        <v>-</v>
      </c>
      <c r="AK56" s="78" t="str">
        <f t="shared" si="33"/>
        <v>-</v>
      </c>
      <c r="AL56" s="78" t="str">
        <f t="shared" si="33"/>
        <v>-</v>
      </c>
      <c r="AM56" s="78" t="str">
        <f t="shared" si="33"/>
        <v>-</v>
      </c>
      <c r="AN56" s="78" t="str">
        <f t="shared" si="33"/>
        <v>-</v>
      </c>
      <c r="AO56" s="78" t="str">
        <f t="shared" ref="AO56:AX58" si="34">IF(AND(AO$6-$C56&lt;$S$2,AO$6-$C56&gt;=0),ROUND($D56/$S$2*0.9,0),"-")</f>
        <v>-</v>
      </c>
      <c r="AP56" s="78" t="str">
        <f t="shared" si="34"/>
        <v>-</v>
      </c>
      <c r="AQ56" s="78" t="str">
        <f t="shared" si="34"/>
        <v>-</v>
      </c>
      <c r="AR56" s="78" t="str">
        <f t="shared" si="34"/>
        <v>-</v>
      </c>
      <c r="AS56" s="78" t="str">
        <f t="shared" si="34"/>
        <v>-</v>
      </c>
      <c r="AT56" s="78" t="str">
        <f t="shared" si="34"/>
        <v>-</v>
      </c>
      <c r="AU56" s="78" t="str">
        <f t="shared" si="34"/>
        <v>-</v>
      </c>
      <c r="AV56" s="78" t="str">
        <f t="shared" si="34"/>
        <v>-</v>
      </c>
      <c r="AW56" s="78" t="str">
        <f t="shared" si="34"/>
        <v>-</v>
      </c>
      <c r="AX56" s="78" t="str">
        <f t="shared" si="34"/>
        <v>-</v>
      </c>
      <c r="AY56" s="78" t="str">
        <f t="shared" ref="AY56:BJ58" si="35">IF(AND(AY$6-$C56&lt;$S$2,AY$6-$C56&gt;=0),ROUND($D56/$S$2*0.9,0),"-")</f>
        <v>-</v>
      </c>
      <c r="AZ56" s="78" t="str">
        <f t="shared" si="35"/>
        <v>-</v>
      </c>
      <c r="BA56" s="78" t="str">
        <f t="shared" si="35"/>
        <v>-</v>
      </c>
      <c r="BB56" s="78" t="str">
        <f t="shared" si="35"/>
        <v>-</v>
      </c>
      <c r="BC56" s="78" t="str">
        <f t="shared" si="35"/>
        <v>-</v>
      </c>
      <c r="BD56" s="78" t="str">
        <f t="shared" si="35"/>
        <v>-</v>
      </c>
      <c r="BE56" s="78" t="str">
        <f t="shared" si="35"/>
        <v>-</v>
      </c>
      <c r="BF56" s="78" t="str">
        <f t="shared" si="35"/>
        <v>-</v>
      </c>
      <c r="BG56" s="78" t="str">
        <f t="shared" si="35"/>
        <v>-</v>
      </c>
      <c r="BH56" s="78" t="str">
        <f t="shared" si="35"/>
        <v>-</v>
      </c>
      <c r="BI56" s="78" t="str">
        <f t="shared" si="35"/>
        <v>-</v>
      </c>
      <c r="BJ56" s="78" t="str">
        <f t="shared" si="35"/>
        <v>-</v>
      </c>
      <c r="BK56" s="78" t="str">
        <f t="shared" si="31"/>
        <v>-</v>
      </c>
      <c r="BL56" s="78" t="str">
        <f t="shared" si="31"/>
        <v>-</v>
      </c>
      <c r="BM56" s="78" t="str">
        <f t="shared" si="31"/>
        <v>-</v>
      </c>
      <c r="BN56" s="78" t="str">
        <f t="shared" si="20"/>
        <v>-</v>
      </c>
      <c r="BO56" s="78" t="str">
        <f t="shared" si="20"/>
        <v>-</v>
      </c>
      <c r="BP56" s="78" t="str">
        <f t="shared" si="20"/>
        <v>-</v>
      </c>
      <c r="BQ56" s="78" t="str">
        <f t="shared" si="20"/>
        <v>-</v>
      </c>
      <c r="BR56" s="78" t="str">
        <f t="shared" si="20"/>
        <v>-</v>
      </c>
      <c r="BS56" s="78" t="str">
        <f t="shared" si="20"/>
        <v>-</v>
      </c>
      <c r="BT56" s="78" t="str">
        <f t="shared" si="20"/>
        <v>-</v>
      </c>
      <c r="BU56" s="78" t="str">
        <f t="shared" si="28"/>
        <v>-</v>
      </c>
      <c r="BV56" s="78" t="str">
        <f t="shared" si="28"/>
        <v>-</v>
      </c>
      <c r="BW56" s="78" t="str">
        <f t="shared" si="29"/>
        <v>-</v>
      </c>
      <c r="BX56" s="78" t="str">
        <f t="shared" si="28"/>
        <v>-</v>
      </c>
    </row>
    <row r="57" spans="2:76" ht="18" customHeight="1">
      <c r="B57" s="301" t="s">
        <v>3612</v>
      </c>
      <c r="C57" s="301">
        <v>51</v>
      </c>
      <c r="D57" s="76"/>
      <c r="E57" s="78" t="str">
        <f t="shared" si="25"/>
        <v>-</v>
      </c>
      <c r="F57" s="78" t="str">
        <f t="shared" si="25"/>
        <v>-</v>
      </c>
      <c r="G57" s="78" t="str">
        <f t="shared" si="25"/>
        <v>-</v>
      </c>
      <c r="H57" s="78" t="str">
        <f t="shared" si="25"/>
        <v>-</v>
      </c>
      <c r="I57" s="78" t="str">
        <f t="shared" si="25"/>
        <v>-</v>
      </c>
      <c r="J57" s="78" t="str">
        <f t="shared" si="25"/>
        <v>-</v>
      </c>
      <c r="K57" s="78" t="str">
        <f t="shared" si="25"/>
        <v>-</v>
      </c>
      <c r="L57" s="78" t="str">
        <f t="shared" si="25"/>
        <v>-</v>
      </c>
      <c r="M57" s="78" t="str">
        <f t="shared" si="25"/>
        <v>-</v>
      </c>
      <c r="N57" s="78" t="str">
        <f t="shared" si="25"/>
        <v>-</v>
      </c>
      <c r="O57" s="78" t="str">
        <f t="shared" si="25"/>
        <v>-</v>
      </c>
      <c r="P57" s="78" t="str">
        <f t="shared" si="25"/>
        <v>-</v>
      </c>
      <c r="Q57" s="78" t="str">
        <f t="shared" si="25"/>
        <v>-</v>
      </c>
      <c r="R57" s="78" t="str">
        <f t="shared" si="25"/>
        <v>-</v>
      </c>
      <c r="S57" s="78" t="str">
        <f t="shared" si="25"/>
        <v>-</v>
      </c>
      <c r="T57" s="78" t="str">
        <f t="shared" si="25"/>
        <v>-</v>
      </c>
      <c r="U57" s="78" t="str">
        <f t="shared" si="32"/>
        <v>-</v>
      </c>
      <c r="V57" s="78" t="str">
        <f t="shared" si="32"/>
        <v>-</v>
      </c>
      <c r="W57" s="78" t="str">
        <f t="shared" si="32"/>
        <v>-</v>
      </c>
      <c r="X57" s="78" t="str">
        <f t="shared" si="32"/>
        <v>-</v>
      </c>
      <c r="Y57" s="78" t="str">
        <f t="shared" si="32"/>
        <v>-</v>
      </c>
      <c r="Z57" s="78" t="str">
        <f t="shared" si="32"/>
        <v>-</v>
      </c>
      <c r="AA57" s="78" t="str">
        <f t="shared" si="32"/>
        <v>-</v>
      </c>
      <c r="AB57" s="78" t="str">
        <f t="shared" si="32"/>
        <v>-</v>
      </c>
      <c r="AC57" s="78" t="str">
        <f t="shared" si="32"/>
        <v>-</v>
      </c>
      <c r="AD57" s="78" t="str">
        <f t="shared" si="32"/>
        <v>-</v>
      </c>
      <c r="AE57" s="78" t="str">
        <f t="shared" si="33"/>
        <v>-</v>
      </c>
      <c r="AF57" s="78" t="str">
        <f t="shared" si="33"/>
        <v>-</v>
      </c>
      <c r="AG57" s="78" t="str">
        <f t="shared" si="33"/>
        <v>-</v>
      </c>
      <c r="AH57" s="78" t="str">
        <f t="shared" si="33"/>
        <v>-</v>
      </c>
      <c r="AI57" s="78" t="str">
        <f t="shared" si="33"/>
        <v>-</v>
      </c>
      <c r="AJ57" s="78" t="str">
        <f t="shared" si="33"/>
        <v>-</v>
      </c>
      <c r="AK57" s="78" t="str">
        <f t="shared" si="33"/>
        <v>-</v>
      </c>
      <c r="AL57" s="78" t="str">
        <f t="shared" si="33"/>
        <v>-</v>
      </c>
      <c r="AM57" s="78" t="str">
        <f t="shared" si="33"/>
        <v>-</v>
      </c>
      <c r="AN57" s="78" t="str">
        <f t="shared" si="33"/>
        <v>-</v>
      </c>
      <c r="AO57" s="78" t="str">
        <f t="shared" si="34"/>
        <v>-</v>
      </c>
      <c r="AP57" s="78" t="str">
        <f t="shared" si="34"/>
        <v>-</v>
      </c>
      <c r="AQ57" s="78" t="str">
        <f t="shared" si="34"/>
        <v>-</v>
      </c>
      <c r="AR57" s="78" t="str">
        <f t="shared" si="34"/>
        <v>-</v>
      </c>
      <c r="AS57" s="78" t="str">
        <f t="shared" si="34"/>
        <v>-</v>
      </c>
      <c r="AT57" s="78" t="str">
        <f t="shared" si="34"/>
        <v>-</v>
      </c>
      <c r="AU57" s="78" t="str">
        <f t="shared" si="34"/>
        <v>-</v>
      </c>
      <c r="AV57" s="78" t="str">
        <f t="shared" si="34"/>
        <v>-</v>
      </c>
      <c r="AW57" s="78" t="str">
        <f t="shared" si="34"/>
        <v>-</v>
      </c>
      <c r="AX57" s="78" t="str">
        <f t="shared" si="34"/>
        <v>-</v>
      </c>
      <c r="AY57" s="78" t="str">
        <f t="shared" si="35"/>
        <v>-</v>
      </c>
      <c r="AZ57" s="78" t="str">
        <f t="shared" si="35"/>
        <v>-</v>
      </c>
      <c r="BA57" s="78" t="str">
        <f t="shared" si="35"/>
        <v>-</v>
      </c>
      <c r="BB57" s="78" t="str">
        <f t="shared" si="35"/>
        <v>-</v>
      </c>
      <c r="BC57" s="78" t="str">
        <f t="shared" si="35"/>
        <v>-</v>
      </c>
      <c r="BD57" s="78" t="str">
        <f t="shared" si="35"/>
        <v>-</v>
      </c>
      <c r="BE57" s="78" t="str">
        <f t="shared" si="35"/>
        <v>-</v>
      </c>
      <c r="BF57" s="78" t="str">
        <f t="shared" si="35"/>
        <v>-</v>
      </c>
      <c r="BG57" s="78" t="str">
        <f t="shared" si="35"/>
        <v>-</v>
      </c>
      <c r="BH57" s="78" t="str">
        <f t="shared" si="35"/>
        <v>-</v>
      </c>
      <c r="BI57" s="78" t="str">
        <f t="shared" si="35"/>
        <v>-</v>
      </c>
      <c r="BJ57" s="78" t="str">
        <f t="shared" si="35"/>
        <v>-</v>
      </c>
      <c r="BK57" s="78" t="str">
        <f t="shared" si="31"/>
        <v>-</v>
      </c>
      <c r="BL57" s="78" t="str">
        <f t="shared" si="31"/>
        <v>-</v>
      </c>
      <c r="BM57" s="78" t="str">
        <f t="shared" si="31"/>
        <v>-</v>
      </c>
      <c r="BN57" s="78" t="str">
        <f t="shared" si="20"/>
        <v>-</v>
      </c>
      <c r="BO57" s="78" t="str">
        <f t="shared" si="20"/>
        <v>-</v>
      </c>
      <c r="BP57" s="78" t="str">
        <f t="shared" si="20"/>
        <v>-</v>
      </c>
      <c r="BQ57" s="78" t="str">
        <f t="shared" si="20"/>
        <v>-</v>
      </c>
      <c r="BR57" s="78" t="str">
        <f t="shared" si="20"/>
        <v>-</v>
      </c>
      <c r="BS57" s="78" t="str">
        <f t="shared" si="20"/>
        <v>-</v>
      </c>
      <c r="BT57" s="78" t="str">
        <f t="shared" si="20"/>
        <v>-</v>
      </c>
      <c r="BU57" s="78" t="str">
        <f t="shared" si="28"/>
        <v>-</v>
      </c>
      <c r="BV57" s="78" t="str">
        <f t="shared" si="28"/>
        <v>-</v>
      </c>
      <c r="BW57" s="78" t="str">
        <f t="shared" si="29"/>
        <v>-</v>
      </c>
      <c r="BX57" s="78" t="str">
        <f t="shared" si="28"/>
        <v>-</v>
      </c>
    </row>
    <row r="58" spans="2:76" ht="18" customHeight="1">
      <c r="B58" s="301" t="s">
        <v>3611</v>
      </c>
      <c r="C58" s="301">
        <v>52</v>
      </c>
      <c r="D58" s="76"/>
      <c r="E58" s="78" t="str">
        <f t="shared" si="25"/>
        <v>-</v>
      </c>
      <c r="F58" s="78" t="str">
        <f t="shared" si="25"/>
        <v>-</v>
      </c>
      <c r="G58" s="78" t="str">
        <f t="shared" si="25"/>
        <v>-</v>
      </c>
      <c r="H58" s="78" t="str">
        <f t="shared" si="25"/>
        <v>-</v>
      </c>
      <c r="I58" s="78" t="str">
        <f t="shared" si="25"/>
        <v>-</v>
      </c>
      <c r="J58" s="78" t="str">
        <f t="shared" si="25"/>
        <v>-</v>
      </c>
      <c r="K58" s="78" t="str">
        <f t="shared" si="25"/>
        <v>-</v>
      </c>
      <c r="L58" s="78" t="str">
        <f t="shared" si="25"/>
        <v>-</v>
      </c>
      <c r="M58" s="78" t="str">
        <f t="shared" si="25"/>
        <v>-</v>
      </c>
      <c r="N58" s="78" t="str">
        <f t="shared" si="25"/>
        <v>-</v>
      </c>
      <c r="O58" s="78" t="str">
        <f t="shared" si="25"/>
        <v>-</v>
      </c>
      <c r="P58" s="78" t="str">
        <f t="shared" si="25"/>
        <v>-</v>
      </c>
      <c r="Q58" s="78" t="str">
        <f t="shared" si="25"/>
        <v>-</v>
      </c>
      <c r="R58" s="78" t="str">
        <f t="shared" si="25"/>
        <v>-</v>
      </c>
      <c r="S58" s="78" t="str">
        <f t="shared" si="25"/>
        <v>-</v>
      </c>
      <c r="T58" s="78" t="str">
        <f t="shared" si="25"/>
        <v>-</v>
      </c>
      <c r="U58" s="78" t="str">
        <f t="shared" si="32"/>
        <v>-</v>
      </c>
      <c r="V58" s="78" t="str">
        <f t="shared" si="32"/>
        <v>-</v>
      </c>
      <c r="W58" s="78" t="str">
        <f t="shared" si="32"/>
        <v>-</v>
      </c>
      <c r="X58" s="78" t="str">
        <f t="shared" si="32"/>
        <v>-</v>
      </c>
      <c r="Y58" s="78" t="str">
        <f t="shared" si="32"/>
        <v>-</v>
      </c>
      <c r="Z58" s="78" t="str">
        <f t="shared" si="32"/>
        <v>-</v>
      </c>
      <c r="AA58" s="78" t="str">
        <f t="shared" si="32"/>
        <v>-</v>
      </c>
      <c r="AB58" s="78" t="str">
        <f t="shared" si="32"/>
        <v>-</v>
      </c>
      <c r="AC58" s="78" t="str">
        <f t="shared" si="32"/>
        <v>-</v>
      </c>
      <c r="AD58" s="78" t="str">
        <f t="shared" si="32"/>
        <v>-</v>
      </c>
      <c r="AE58" s="78" t="str">
        <f t="shared" si="33"/>
        <v>-</v>
      </c>
      <c r="AF58" s="78" t="str">
        <f t="shared" si="33"/>
        <v>-</v>
      </c>
      <c r="AG58" s="78" t="str">
        <f t="shared" si="33"/>
        <v>-</v>
      </c>
      <c r="AH58" s="78" t="str">
        <f t="shared" si="33"/>
        <v>-</v>
      </c>
      <c r="AI58" s="78" t="str">
        <f t="shared" si="33"/>
        <v>-</v>
      </c>
      <c r="AJ58" s="78" t="str">
        <f t="shared" si="33"/>
        <v>-</v>
      </c>
      <c r="AK58" s="78" t="str">
        <f t="shared" si="33"/>
        <v>-</v>
      </c>
      <c r="AL58" s="78" t="str">
        <f t="shared" si="33"/>
        <v>-</v>
      </c>
      <c r="AM58" s="78" t="str">
        <f t="shared" si="33"/>
        <v>-</v>
      </c>
      <c r="AN58" s="78" t="str">
        <f t="shared" si="33"/>
        <v>-</v>
      </c>
      <c r="AO58" s="78" t="str">
        <f t="shared" si="34"/>
        <v>-</v>
      </c>
      <c r="AP58" s="78" t="str">
        <f t="shared" si="34"/>
        <v>-</v>
      </c>
      <c r="AQ58" s="78" t="str">
        <f t="shared" si="34"/>
        <v>-</v>
      </c>
      <c r="AR58" s="78" t="str">
        <f t="shared" si="34"/>
        <v>-</v>
      </c>
      <c r="AS58" s="78" t="str">
        <f t="shared" si="34"/>
        <v>-</v>
      </c>
      <c r="AT58" s="78" t="str">
        <f t="shared" si="34"/>
        <v>-</v>
      </c>
      <c r="AU58" s="78" t="str">
        <f t="shared" si="34"/>
        <v>-</v>
      </c>
      <c r="AV58" s="78" t="str">
        <f t="shared" si="34"/>
        <v>-</v>
      </c>
      <c r="AW58" s="78" t="str">
        <f t="shared" si="34"/>
        <v>-</v>
      </c>
      <c r="AX58" s="78" t="str">
        <f t="shared" si="34"/>
        <v>-</v>
      </c>
      <c r="AY58" s="78" t="str">
        <f t="shared" si="35"/>
        <v>-</v>
      </c>
      <c r="AZ58" s="78" t="str">
        <f t="shared" si="35"/>
        <v>-</v>
      </c>
      <c r="BA58" s="78" t="str">
        <f t="shared" si="35"/>
        <v>-</v>
      </c>
      <c r="BB58" s="78" t="str">
        <f t="shared" si="35"/>
        <v>-</v>
      </c>
      <c r="BC58" s="78" t="str">
        <f t="shared" si="35"/>
        <v>-</v>
      </c>
      <c r="BD58" s="78" t="str">
        <f t="shared" si="35"/>
        <v>-</v>
      </c>
      <c r="BE58" s="78" t="str">
        <f t="shared" si="35"/>
        <v>-</v>
      </c>
      <c r="BF58" s="78" t="str">
        <f t="shared" si="35"/>
        <v>-</v>
      </c>
      <c r="BG58" s="78" t="str">
        <f t="shared" si="35"/>
        <v>-</v>
      </c>
      <c r="BH58" s="78" t="str">
        <f t="shared" si="35"/>
        <v>-</v>
      </c>
      <c r="BI58" s="78" t="str">
        <f t="shared" si="35"/>
        <v>-</v>
      </c>
      <c r="BJ58" s="78" t="str">
        <f t="shared" si="35"/>
        <v>-</v>
      </c>
      <c r="BK58" s="78" t="str">
        <f t="shared" si="31"/>
        <v>-</v>
      </c>
      <c r="BL58" s="78" t="str">
        <f t="shared" si="31"/>
        <v>-</v>
      </c>
      <c r="BM58" s="78" t="str">
        <f t="shared" si="31"/>
        <v>-</v>
      </c>
      <c r="BN58" s="78" t="str">
        <f t="shared" si="20"/>
        <v>-</v>
      </c>
      <c r="BO58" s="78" t="str">
        <f t="shared" si="20"/>
        <v>-</v>
      </c>
      <c r="BP58" s="78" t="str">
        <f t="shared" si="20"/>
        <v>-</v>
      </c>
      <c r="BQ58" s="78" t="str">
        <f t="shared" si="20"/>
        <v>-</v>
      </c>
      <c r="BR58" s="78" t="str">
        <f t="shared" si="20"/>
        <v>-</v>
      </c>
      <c r="BS58" s="78" t="str">
        <f t="shared" si="20"/>
        <v>-</v>
      </c>
      <c r="BT58" s="78" t="str">
        <f t="shared" si="20"/>
        <v>-</v>
      </c>
      <c r="BU58" s="78" t="str">
        <f t="shared" si="28"/>
        <v>-</v>
      </c>
      <c r="BV58" s="78" t="str">
        <f t="shared" si="28"/>
        <v>-</v>
      </c>
      <c r="BW58" s="78" t="str">
        <f t="shared" si="29"/>
        <v>-</v>
      </c>
      <c r="BX58" s="78" t="str">
        <f t="shared" si="28"/>
        <v>-</v>
      </c>
    </row>
    <row r="59" spans="2:76" ht="18" customHeight="1">
      <c r="B59" s="301" t="s">
        <v>3610</v>
      </c>
      <c r="C59" s="301">
        <v>53</v>
      </c>
      <c r="D59" s="76"/>
      <c r="E59" s="78" t="str">
        <f t="shared" si="25"/>
        <v>-</v>
      </c>
      <c r="F59" s="78" t="str">
        <f t="shared" si="25"/>
        <v>-</v>
      </c>
      <c r="G59" s="78" t="str">
        <f t="shared" si="25"/>
        <v>-</v>
      </c>
      <c r="H59" s="78" t="str">
        <f t="shared" si="25"/>
        <v>-</v>
      </c>
      <c r="I59" s="78" t="str">
        <f t="shared" si="25"/>
        <v>-</v>
      </c>
      <c r="J59" s="78" t="str">
        <f t="shared" si="25"/>
        <v>-</v>
      </c>
      <c r="K59" s="78" t="str">
        <f t="shared" si="25"/>
        <v>-</v>
      </c>
      <c r="L59" s="78" t="str">
        <f t="shared" si="25"/>
        <v>-</v>
      </c>
      <c r="M59" s="78" t="str">
        <f t="shared" si="25"/>
        <v>-</v>
      </c>
      <c r="N59" s="78" t="str">
        <f t="shared" si="25"/>
        <v>-</v>
      </c>
      <c r="O59" s="78" t="str">
        <f t="shared" si="25"/>
        <v>-</v>
      </c>
      <c r="P59" s="78" t="str">
        <f t="shared" si="25"/>
        <v>-</v>
      </c>
      <c r="Q59" s="78" t="str">
        <f t="shared" si="25"/>
        <v>-</v>
      </c>
      <c r="R59" s="78" t="str">
        <f t="shared" si="25"/>
        <v>-</v>
      </c>
      <c r="S59" s="78" t="str">
        <f t="shared" si="25"/>
        <v>-</v>
      </c>
      <c r="T59" s="78" t="str">
        <f t="shared" ref="T59:BL64" si="36">IF(AND(T$6-$C59&lt;$S$2,T$6-$C59&gt;=0),ROUND($D59/$S$2*0.9,0),"-")</f>
        <v>-</v>
      </c>
      <c r="U59" s="78" t="str">
        <f t="shared" si="36"/>
        <v>-</v>
      </c>
      <c r="V59" s="78" t="str">
        <f t="shared" si="36"/>
        <v>-</v>
      </c>
      <c r="W59" s="78" t="str">
        <f t="shared" si="36"/>
        <v>-</v>
      </c>
      <c r="X59" s="78" t="str">
        <f t="shared" si="36"/>
        <v>-</v>
      </c>
      <c r="Y59" s="78" t="str">
        <f t="shared" si="36"/>
        <v>-</v>
      </c>
      <c r="Z59" s="78" t="str">
        <f t="shared" si="36"/>
        <v>-</v>
      </c>
      <c r="AA59" s="78" t="str">
        <f t="shared" si="36"/>
        <v>-</v>
      </c>
      <c r="AB59" s="78" t="str">
        <f t="shared" si="36"/>
        <v>-</v>
      </c>
      <c r="AC59" s="78" t="str">
        <f t="shared" si="36"/>
        <v>-</v>
      </c>
      <c r="AD59" s="78" t="str">
        <f t="shared" si="36"/>
        <v>-</v>
      </c>
      <c r="AE59" s="78" t="str">
        <f t="shared" si="36"/>
        <v>-</v>
      </c>
      <c r="AF59" s="78" t="str">
        <f t="shared" si="36"/>
        <v>-</v>
      </c>
      <c r="AG59" s="78" t="str">
        <f t="shared" si="36"/>
        <v>-</v>
      </c>
      <c r="AH59" s="78" t="str">
        <f t="shared" si="36"/>
        <v>-</v>
      </c>
      <c r="AI59" s="78" t="str">
        <f t="shared" si="36"/>
        <v>-</v>
      </c>
      <c r="AJ59" s="78" t="str">
        <f t="shared" si="36"/>
        <v>-</v>
      </c>
      <c r="AK59" s="78" t="str">
        <f t="shared" si="36"/>
        <v>-</v>
      </c>
      <c r="AL59" s="78" t="str">
        <f t="shared" si="36"/>
        <v>-</v>
      </c>
      <c r="AM59" s="78" t="str">
        <f t="shared" si="36"/>
        <v>-</v>
      </c>
      <c r="AN59" s="78" t="str">
        <f t="shared" si="36"/>
        <v>-</v>
      </c>
      <c r="AO59" s="78" t="str">
        <f t="shared" si="36"/>
        <v>-</v>
      </c>
      <c r="AP59" s="78" t="str">
        <f t="shared" si="36"/>
        <v>-</v>
      </c>
      <c r="AQ59" s="78" t="str">
        <f t="shared" si="36"/>
        <v>-</v>
      </c>
      <c r="AR59" s="78" t="str">
        <f t="shared" si="36"/>
        <v>-</v>
      </c>
      <c r="AS59" s="78" t="str">
        <f t="shared" si="36"/>
        <v>-</v>
      </c>
      <c r="AT59" s="78" t="str">
        <f t="shared" si="36"/>
        <v>-</v>
      </c>
      <c r="AU59" s="78" t="str">
        <f t="shared" si="36"/>
        <v>-</v>
      </c>
      <c r="AV59" s="78" t="str">
        <f t="shared" si="36"/>
        <v>-</v>
      </c>
      <c r="AW59" s="78" t="str">
        <f t="shared" si="36"/>
        <v>-</v>
      </c>
      <c r="AX59" s="78" t="str">
        <f t="shared" si="36"/>
        <v>-</v>
      </c>
      <c r="AY59" s="78" t="str">
        <f t="shared" si="36"/>
        <v>-</v>
      </c>
      <c r="AZ59" s="78" t="str">
        <f t="shared" si="36"/>
        <v>-</v>
      </c>
      <c r="BA59" s="78" t="str">
        <f t="shared" si="36"/>
        <v>-</v>
      </c>
      <c r="BB59" s="78" t="str">
        <f t="shared" si="36"/>
        <v>-</v>
      </c>
      <c r="BC59" s="78" t="str">
        <f t="shared" si="36"/>
        <v>-</v>
      </c>
      <c r="BD59" s="78" t="str">
        <f t="shared" si="36"/>
        <v>-</v>
      </c>
      <c r="BE59" s="78" t="str">
        <f t="shared" si="36"/>
        <v>-</v>
      </c>
      <c r="BF59" s="78" t="str">
        <f t="shared" si="36"/>
        <v>-</v>
      </c>
      <c r="BG59" s="78" t="str">
        <f t="shared" si="36"/>
        <v>-</v>
      </c>
      <c r="BH59" s="78" t="str">
        <f t="shared" si="36"/>
        <v>-</v>
      </c>
      <c r="BI59" s="78" t="str">
        <f t="shared" si="36"/>
        <v>-</v>
      </c>
      <c r="BJ59" s="78" t="str">
        <f>IF(AND(BJ$6-$C59&lt;$S$2,BJ$6-$C59&gt;=0),ROUND($D59/$S$2*0.9,0),"-")</f>
        <v>-</v>
      </c>
      <c r="BK59" s="78" t="str">
        <f t="shared" si="31"/>
        <v>-</v>
      </c>
      <c r="BL59" s="78" t="str">
        <f t="shared" si="31"/>
        <v>-</v>
      </c>
      <c r="BM59" s="78" t="str">
        <f t="shared" si="31"/>
        <v>-</v>
      </c>
      <c r="BN59" s="78" t="str">
        <f t="shared" si="20"/>
        <v>-</v>
      </c>
      <c r="BO59" s="78" t="str">
        <f t="shared" si="20"/>
        <v>-</v>
      </c>
      <c r="BP59" s="78" t="str">
        <f t="shared" si="20"/>
        <v>-</v>
      </c>
      <c r="BQ59" s="78" t="str">
        <f t="shared" si="20"/>
        <v>-</v>
      </c>
      <c r="BR59" s="78" t="str">
        <f t="shared" si="20"/>
        <v>-</v>
      </c>
      <c r="BS59" s="78" t="str">
        <f t="shared" si="20"/>
        <v>-</v>
      </c>
      <c r="BT59" s="78" t="str">
        <f t="shared" si="20"/>
        <v>-</v>
      </c>
      <c r="BU59" s="78" t="str">
        <f t="shared" si="28"/>
        <v>-</v>
      </c>
      <c r="BV59" s="78" t="str">
        <f t="shared" si="28"/>
        <v>-</v>
      </c>
      <c r="BW59" s="78" t="str">
        <f t="shared" si="29"/>
        <v>-</v>
      </c>
      <c r="BX59" s="78" t="str">
        <f t="shared" si="28"/>
        <v>-</v>
      </c>
    </row>
    <row r="60" spans="2:76" ht="18" customHeight="1">
      <c r="B60" s="301" t="s">
        <v>3609</v>
      </c>
      <c r="C60" s="301">
        <v>54</v>
      </c>
      <c r="D60" s="74"/>
      <c r="E60" s="79" t="str">
        <f t="shared" ref="E60:T73" si="37">IF(AND(E$6-$C60&lt;$S$2,E$6-$C60&gt;=0),ROUND($D60/$S$2*0.9,0),"-")</f>
        <v>-</v>
      </c>
      <c r="F60" s="79" t="str">
        <f t="shared" si="37"/>
        <v>-</v>
      </c>
      <c r="G60" s="79" t="str">
        <f t="shared" si="37"/>
        <v>-</v>
      </c>
      <c r="H60" s="79" t="str">
        <f t="shared" si="37"/>
        <v>-</v>
      </c>
      <c r="I60" s="79" t="str">
        <f t="shared" si="37"/>
        <v>-</v>
      </c>
      <c r="J60" s="79" t="str">
        <f t="shared" si="37"/>
        <v>-</v>
      </c>
      <c r="K60" s="79" t="str">
        <f t="shared" si="37"/>
        <v>-</v>
      </c>
      <c r="L60" s="79" t="str">
        <f t="shared" si="37"/>
        <v>-</v>
      </c>
      <c r="M60" s="79" t="str">
        <f t="shared" si="37"/>
        <v>-</v>
      </c>
      <c r="N60" s="79" t="str">
        <f t="shared" si="37"/>
        <v>-</v>
      </c>
      <c r="O60" s="79" t="str">
        <f t="shared" si="37"/>
        <v>-</v>
      </c>
      <c r="P60" s="79" t="str">
        <f t="shared" si="37"/>
        <v>-</v>
      </c>
      <c r="Q60" s="79" t="str">
        <f t="shared" si="37"/>
        <v>-</v>
      </c>
      <c r="R60" s="79" t="str">
        <f t="shared" si="37"/>
        <v>-</v>
      </c>
      <c r="S60" s="79" t="str">
        <f t="shared" si="37"/>
        <v>-</v>
      </c>
      <c r="T60" s="79" t="str">
        <f t="shared" si="37"/>
        <v>-</v>
      </c>
      <c r="U60" s="79" t="str">
        <f t="shared" si="36"/>
        <v>-</v>
      </c>
      <c r="V60" s="79" t="str">
        <f t="shared" si="36"/>
        <v>-</v>
      </c>
      <c r="W60" s="79" t="str">
        <f t="shared" si="36"/>
        <v>-</v>
      </c>
      <c r="X60" s="79" t="str">
        <f t="shared" si="36"/>
        <v>-</v>
      </c>
      <c r="Y60" s="79" t="str">
        <f t="shared" si="36"/>
        <v>-</v>
      </c>
      <c r="Z60" s="79" t="str">
        <f t="shared" si="36"/>
        <v>-</v>
      </c>
      <c r="AA60" s="79" t="str">
        <f t="shared" si="36"/>
        <v>-</v>
      </c>
      <c r="AB60" s="79" t="str">
        <f t="shared" si="36"/>
        <v>-</v>
      </c>
      <c r="AC60" s="79" t="str">
        <f t="shared" si="36"/>
        <v>-</v>
      </c>
      <c r="AD60" s="79" t="str">
        <f t="shared" si="36"/>
        <v>-</v>
      </c>
      <c r="AE60" s="79" t="str">
        <f t="shared" si="36"/>
        <v>-</v>
      </c>
      <c r="AF60" s="79" t="str">
        <f t="shared" si="36"/>
        <v>-</v>
      </c>
      <c r="AG60" s="79" t="str">
        <f t="shared" si="36"/>
        <v>-</v>
      </c>
      <c r="AH60" s="79" t="str">
        <f t="shared" si="36"/>
        <v>-</v>
      </c>
      <c r="AI60" s="79" t="str">
        <f t="shared" si="36"/>
        <v>-</v>
      </c>
      <c r="AJ60" s="79" t="str">
        <f t="shared" si="36"/>
        <v>-</v>
      </c>
      <c r="AK60" s="79" t="str">
        <f t="shared" si="36"/>
        <v>-</v>
      </c>
      <c r="AL60" s="79" t="str">
        <f t="shared" si="36"/>
        <v>-</v>
      </c>
      <c r="AM60" s="79" t="str">
        <f t="shared" si="36"/>
        <v>-</v>
      </c>
      <c r="AN60" s="79" t="str">
        <f t="shared" si="36"/>
        <v>-</v>
      </c>
      <c r="AO60" s="79" t="str">
        <f t="shared" si="36"/>
        <v>-</v>
      </c>
      <c r="AP60" s="79" t="str">
        <f t="shared" si="36"/>
        <v>-</v>
      </c>
      <c r="AQ60" s="79" t="str">
        <f t="shared" si="36"/>
        <v>-</v>
      </c>
      <c r="AR60" s="79" t="str">
        <f t="shared" si="36"/>
        <v>-</v>
      </c>
      <c r="AS60" s="79" t="str">
        <f t="shared" si="36"/>
        <v>-</v>
      </c>
      <c r="AT60" s="79" t="str">
        <f t="shared" si="36"/>
        <v>-</v>
      </c>
      <c r="AU60" s="79" t="str">
        <f t="shared" si="36"/>
        <v>-</v>
      </c>
      <c r="AV60" s="79" t="str">
        <f t="shared" si="36"/>
        <v>-</v>
      </c>
      <c r="AW60" s="79" t="str">
        <f t="shared" si="36"/>
        <v>-</v>
      </c>
      <c r="AX60" s="79" t="str">
        <f t="shared" si="36"/>
        <v>-</v>
      </c>
      <c r="AY60" s="79" t="str">
        <f t="shared" si="36"/>
        <v>-</v>
      </c>
      <c r="AZ60" s="79" t="str">
        <f t="shared" si="36"/>
        <v>-</v>
      </c>
      <c r="BA60" s="79" t="str">
        <f t="shared" si="36"/>
        <v>-</v>
      </c>
      <c r="BB60" s="79" t="str">
        <f t="shared" si="36"/>
        <v>-</v>
      </c>
      <c r="BC60" s="79" t="str">
        <f t="shared" si="36"/>
        <v>-</v>
      </c>
      <c r="BD60" s="79" t="str">
        <f t="shared" si="36"/>
        <v>-</v>
      </c>
      <c r="BE60" s="79" t="str">
        <f t="shared" si="36"/>
        <v>-</v>
      </c>
      <c r="BF60" s="79" t="str">
        <f t="shared" si="36"/>
        <v>-</v>
      </c>
      <c r="BG60" s="79" t="str">
        <f t="shared" si="36"/>
        <v>-</v>
      </c>
      <c r="BH60" s="79" t="str">
        <f t="shared" si="36"/>
        <v>-</v>
      </c>
      <c r="BI60" s="79" t="str">
        <f t="shared" si="36"/>
        <v>-</v>
      </c>
      <c r="BJ60" s="79" t="str">
        <f>IF(AND(BJ$6-$C60&lt;$S$2,BJ$6-$C60&gt;=0),ROUND($D60/$S$2*0.9,0),"-")</f>
        <v>-</v>
      </c>
      <c r="BK60" s="79" t="str">
        <f t="shared" si="31"/>
        <v>-</v>
      </c>
      <c r="BL60" s="79" t="str">
        <f t="shared" si="31"/>
        <v>-</v>
      </c>
      <c r="BM60" s="79" t="str">
        <f t="shared" si="31"/>
        <v>-</v>
      </c>
      <c r="BN60" s="79" t="str">
        <f t="shared" si="20"/>
        <v>-</v>
      </c>
      <c r="BO60" s="79" t="str">
        <f t="shared" si="20"/>
        <v>-</v>
      </c>
      <c r="BP60" s="78" t="str">
        <f t="shared" si="20"/>
        <v>-</v>
      </c>
      <c r="BQ60" s="79" t="str">
        <f t="shared" si="20"/>
        <v>-</v>
      </c>
      <c r="BR60" s="79" t="str">
        <f t="shared" si="20"/>
        <v>-</v>
      </c>
      <c r="BS60" s="79" t="str">
        <f t="shared" si="20"/>
        <v>-</v>
      </c>
      <c r="BT60" s="79" t="str">
        <f t="shared" si="20"/>
        <v>-</v>
      </c>
      <c r="BU60" s="79" t="str">
        <f t="shared" si="28"/>
        <v>-</v>
      </c>
      <c r="BV60" s="79" t="str">
        <f t="shared" si="28"/>
        <v>-</v>
      </c>
      <c r="BW60" s="78" t="str">
        <f t="shared" si="29"/>
        <v>-</v>
      </c>
      <c r="BX60" s="79" t="str">
        <f t="shared" si="28"/>
        <v>-</v>
      </c>
    </row>
    <row r="61" spans="2:76" ht="18" customHeight="1">
      <c r="B61" s="302" t="s">
        <v>3673</v>
      </c>
      <c r="C61" s="301">
        <v>55</v>
      </c>
      <c r="D61" s="74"/>
      <c r="E61" s="79" t="str">
        <f t="shared" si="37"/>
        <v>-</v>
      </c>
      <c r="F61" s="79" t="str">
        <f t="shared" si="37"/>
        <v>-</v>
      </c>
      <c r="G61" s="79" t="str">
        <f t="shared" si="37"/>
        <v>-</v>
      </c>
      <c r="H61" s="79" t="str">
        <f t="shared" si="37"/>
        <v>-</v>
      </c>
      <c r="I61" s="79" t="str">
        <f t="shared" si="37"/>
        <v>-</v>
      </c>
      <c r="J61" s="79" t="str">
        <f t="shared" si="37"/>
        <v>-</v>
      </c>
      <c r="K61" s="79" t="str">
        <f t="shared" si="37"/>
        <v>-</v>
      </c>
      <c r="L61" s="79" t="str">
        <f t="shared" si="37"/>
        <v>-</v>
      </c>
      <c r="M61" s="79" t="str">
        <f t="shared" si="37"/>
        <v>-</v>
      </c>
      <c r="N61" s="79" t="str">
        <f t="shared" si="37"/>
        <v>-</v>
      </c>
      <c r="O61" s="79" t="str">
        <f t="shared" si="37"/>
        <v>-</v>
      </c>
      <c r="P61" s="79" t="str">
        <f t="shared" si="37"/>
        <v>-</v>
      </c>
      <c r="Q61" s="79" t="str">
        <f t="shared" si="37"/>
        <v>-</v>
      </c>
      <c r="R61" s="79" t="str">
        <f t="shared" si="37"/>
        <v>-</v>
      </c>
      <c r="S61" s="79" t="str">
        <f t="shared" si="37"/>
        <v>-</v>
      </c>
      <c r="T61" s="79" t="str">
        <f t="shared" si="37"/>
        <v>-</v>
      </c>
      <c r="U61" s="79" t="str">
        <f t="shared" si="36"/>
        <v>-</v>
      </c>
      <c r="V61" s="79" t="str">
        <f t="shared" si="36"/>
        <v>-</v>
      </c>
      <c r="W61" s="79" t="str">
        <f t="shared" si="36"/>
        <v>-</v>
      </c>
      <c r="X61" s="79" t="str">
        <f t="shared" si="36"/>
        <v>-</v>
      </c>
      <c r="Y61" s="79" t="str">
        <f t="shared" si="36"/>
        <v>-</v>
      </c>
      <c r="Z61" s="79" t="str">
        <f t="shared" si="36"/>
        <v>-</v>
      </c>
      <c r="AA61" s="79" t="str">
        <f t="shared" si="36"/>
        <v>-</v>
      </c>
      <c r="AB61" s="79" t="str">
        <f t="shared" si="36"/>
        <v>-</v>
      </c>
      <c r="AC61" s="79" t="str">
        <f t="shared" si="36"/>
        <v>-</v>
      </c>
      <c r="AD61" s="79" t="str">
        <f t="shared" si="36"/>
        <v>-</v>
      </c>
      <c r="AE61" s="79" t="str">
        <f t="shared" si="36"/>
        <v>-</v>
      </c>
      <c r="AF61" s="79" t="str">
        <f t="shared" si="36"/>
        <v>-</v>
      </c>
      <c r="AG61" s="79" t="str">
        <f t="shared" si="36"/>
        <v>-</v>
      </c>
      <c r="AH61" s="79" t="str">
        <f t="shared" si="36"/>
        <v>-</v>
      </c>
      <c r="AI61" s="79" t="str">
        <f t="shared" si="36"/>
        <v>-</v>
      </c>
      <c r="AJ61" s="79" t="str">
        <f t="shared" si="36"/>
        <v>-</v>
      </c>
      <c r="AK61" s="79" t="str">
        <f t="shared" si="36"/>
        <v>-</v>
      </c>
      <c r="AL61" s="79" t="str">
        <f t="shared" si="36"/>
        <v>-</v>
      </c>
      <c r="AM61" s="79" t="str">
        <f t="shared" si="36"/>
        <v>-</v>
      </c>
      <c r="AN61" s="79" t="str">
        <f t="shared" si="36"/>
        <v>-</v>
      </c>
      <c r="AO61" s="79" t="str">
        <f t="shared" si="36"/>
        <v>-</v>
      </c>
      <c r="AP61" s="79" t="str">
        <f t="shared" si="36"/>
        <v>-</v>
      </c>
      <c r="AQ61" s="79" t="str">
        <f t="shared" si="36"/>
        <v>-</v>
      </c>
      <c r="AR61" s="79" t="str">
        <f t="shared" si="36"/>
        <v>-</v>
      </c>
      <c r="AS61" s="79" t="str">
        <f t="shared" si="36"/>
        <v>-</v>
      </c>
      <c r="AT61" s="79" t="str">
        <f t="shared" si="36"/>
        <v>-</v>
      </c>
      <c r="AU61" s="79" t="str">
        <f t="shared" si="36"/>
        <v>-</v>
      </c>
      <c r="AV61" s="79" t="str">
        <f t="shared" si="36"/>
        <v>-</v>
      </c>
      <c r="AW61" s="79" t="str">
        <f t="shared" si="36"/>
        <v>-</v>
      </c>
      <c r="AX61" s="79" t="str">
        <f t="shared" si="36"/>
        <v>-</v>
      </c>
      <c r="AY61" s="79" t="str">
        <f t="shared" si="36"/>
        <v>-</v>
      </c>
      <c r="AZ61" s="79" t="str">
        <f t="shared" si="36"/>
        <v>-</v>
      </c>
      <c r="BA61" s="79" t="str">
        <f t="shared" si="36"/>
        <v>-</v>
      </c>
      <c r="BB61" s="79" t="str">
        <f t="shared" si="36"/>
        <v>-</v>
      </c>
      <c r="BC61" s="79" t="str">
        <f t="shared" si="36"/>
        <v>-</v>
      </c>
      <c r="BD61" s="79" t="str">
        <f t="shared" si="36"/>
        <v>-</v>
      </c>
      <c r="BE61" s="79" t="str">
        <f t="shared" si="36"/>
        <v>-</v>
      </c>
      <c r="BF61" s="79" t="str">
        <f t="shared" si="36"/>
        <v>-</v>
      </c>
      <c r="BG61" s="79" t="str">
        <f t="shared" si="36"/>
        <v>-</v>
      </c>
      <c r="BH61" s="79" t="str">
        <f t="shared" si="36"/>
        <v>-</v>
      </c>
      <c r="BI61" s="79" t="str">
        <f t="shared" si="36"/>
        <v>-</v>
      </c>
      <c r="BJ61" s="79" t="str">
        <f t="shared" si="36"/>
        <v>-</v>
      </c>
      <c r="BK61" s="79" t="str">
        <f t="shared" si="36"/>
        <v>-</v>
      </c>
      <c r="BL61" s="79" t="str">
        <f t="shared" si="36"/>
        <v>-</v>
      </c>
      <c r="BM61" s="79" t="str">
        <f t="shared" ref="BM61:BM73" si="38">IF(AND(BM$6-$C61&lt;$S$2,BM$6-$C61&gt;=0),ROUND($D61/$S$2*0.9,0),"-")</f>
        <v>-</v>
      </c>
      <c r="BN61" s="79" t="str">
        <f t="shared" si="20"/>
        <v>-</v>
      </c>
      <c r="BO61" s="79" t="str">
        <f t="shared" si="20"/>
        <v>-</v>
      </c>
      <c r="BP61" s="78" t="str">
        <f t="shared" si="20"/>
        <v>-</v>
      </c>
      <c r="BQ61" s="79" t="str">
        <f t="shared" si="20"/>
        <v>-</v>
      </c>
      <c r="BR61" s="79" t="str">
        <f t="shared" si="20"/>
        <v>-</v>
      </c>
      <c r="BS61" s="79" t="str">
        <f t="shared" si="20"/>
        <v>-</v>
      </c>
      <c r="BT61" s="79" t="str">
        <f t="shared" si="20"/>
        <v>-</v>
      </c>
      <c r="BU61" s="79" t="str">
        <f t="shared" si="28"/>
        <v>-</v>
      </c>
      <c r="BV61" s="79" t="str">
        <f t="shared" si="28"/>
        <v>-</v>
      </c>
      <c r="BW61" s="78" t="str">
        <f t="shared" si="29"/>
        <v>-</v>
      </c>
      <c r="BX61" s="79" t="str">
        <f t="shared" si="28"/>
        <v>-</v>
      </c>
    </row>
    <row r="62" spans="2:76" ht="18" customHeight="1">
      <c r="B62" s="302" t="s">
        <v>3607</v>
      </c>
      <c r="C62" s="301">
        <v>56</v>
      </c>
      <c r="D62" s="74"/>
      <c r="E62" s="79" t="str">
        <f t="shared" si="37"/>
        <v>-</v>
      </c>
      <c r="F62" s="79" t="str">
        <f t="shared" si="37"/>
        <v>-</v>
      </c>
      <c r="G62" s="79" t="str">
        <f t="shared" si="37"/>
        <v>-</v>
      </c>
      <c r="H62" s="79" t="str">
        <f t="shared" si="37"/>
        <v>-</v>
      </c>
      <c r="I62" s="79" t="str">
        <f t="shared" si="37"/>
        <v>-</v>
      </c>
      <c r="J62" s="79" t="str">
        <f t="shared" si="37"/>
        <v>-</v>
      </c>
      <c r="K62" s="79" t="str">
        <f t="shared" si="37"/>
        <v>-</v>
      </c>
      <c r="L62" s="79" t="str">
        <f t="shared" si="37"/>
        <v>-</v>
      </c>
      <c r="M62" s="79" t="str">
        <f t="shared" si="37"/>
        <v>-</v>
      </c>
      <c r="N62" s="79" t="str">
        <f t="shared" si="37"/>
        <v>-</v>
      </c>
      <c r="O62" s="79" t="str">
        <f t="shared" si="37"/>
        <v>-</v>
      </c>
      <c r="P62" s="79" t="str">
        <f t="shared" si="37"/>
        <v>-</v>
      </c>
      <c r="Q62" s="79" t="str">
        <f t="shared" si="37"/>
        <v>-</v>
      </c>
      <c r="R62" s="79" t="str">
        <f t="shared" si="37"/>
        <v>-</v>
      </c>
      <c r="S62" s="79" t="str">
        <f t="shared" si="37"/>
        <v>-</v>
      </c>
      <c r="T62" s="79" t="str">
        <f t="shared" si="37"/>
        <v>-</v>
      </c>
      <c r="U62" s="79" t="str">
        <f t="shared" si="36"/>
        <v>-</v>
      </c>
      <c r="V62" s="79" t="str">
        <f t="shared" si="36"/>
        <v>-</v>
      </c>
      <c r="W62" s="79" t="str">
        <f t="shared" si="36"/>
        <v>-</v>
      </c>
      <c r="X62" s="79" t="str">
        <f t="shared" si="36"/>
        <v>-</v>
      </c>
      <c r="Y62" s="79" t="str">
        <f t="shared" si="36"/>
        <v>-</v>
      </c>
      <c r="Z62" s="79" t="str">
        <f t="shared" si="36"/>
        <v>-</v>
      </c>
      <c r="AA62" s="79" t="str">
        <f t="shared" si="36"/>
        <v>-</v>
      </c>
      <c r="AB62" s="79" t="str">
        <f t="shared" si="36"/>
        <v>-</v>
      </c>
      <c r="AC62" s="79" t="str">
        <f t="shared" si="36"/>
        <v>-</v>
      </c>
      <c r="AD62" s="79" t="str">
        <f t="shared" si="36"/>
        <v>-</v>
      </c>
      <c r="AE62" s="79" t="str">
        <f t="shared" si="36"/>
        <v>-</v>
      </c>
      <c r="AF62" s="79" t="str">
        <f t="shared" si="36"/>
        <v>-</v>
      </c>
      <c r="AG62" s="79" t="str">
        <f t="shared" si="36"/>
        <v>-</v>
      </c>
      <c r="AH62" s="79" t="str">
        <f t="shared" si="36"/>
        <v>-</v>
      </c>
      <c r="AI62" s="79" t="str">
        <f t="shared" si="36"/>
        <v>-</v>
      </c>
      <c r="AJ62" s="79" t="str">
        <f t="shared" si="36"/>
        <v>-</v>
      </c>
      <c r="AK62" s="79" t="str">
        <f t="shared" si="36"/>
        <v>-</v>
      </c>
      <c r="AL62" s="79" t="str">
        <f t="shared" si="36"/>
        <v>-</v>
      </c>
      <c r="AM62" s="79" t="str">
        <f t="shared" si="36"/>
        <v>-</v>
      </c>
      <c r="AN62" s="79" t="str">
        <f t="shared" si="36"/>
        <v>-</v>
      </c>
      <c r="AO62" s="79" t="str">
        <f t="shared" si="36"/>
        <v>-</v>
      </c>
      <c r="AP62" s="79" t="str">
        <f t="shared" si="36"/>
        <v>-</v>
      </c>
      <c r="AQ62" s="79" t="str">
        <f t="shared" si="36"/>
        <v>-</v>
      </c>
      <c r="AR62" s="79" t="str">
        <f t="shared" si="36"/>
        <v>-</v>
      </c>
      <c r="AS62" s="79" t="str">
        <f t="shared" si="36"/>
        <v>-</v>
      </c>
      <c r="AT62" s="79" t="str">
        <f t="shared" si="36"/>
        <v>-</v>
      </c>
      <c r="AU62" s="79" t="str">
        <f t="shared" si="36"/>
        <v>-</v>
      </c>
      <c r="AV62" s="79" t="str">
        <f t="shared" si="36"/>
        <v>-</v>
      </c>
      <c r="AW62" s="79" t="str">
        <f t="shared" si="36"/>
        <v>-</v>
      </c>
      <c r="AX62" s="79" t="str">
        <f t="shared" si="36"/>
        <v>-</v>
      </c>
      <c r="AY62" s="79" t="str">
        <f t="shared" si="36"/>
        <v>-</v>
      </c>
      <c r="AZ62" s="79" t="str">
        <f t="shared" si="36"/>
        <v>-</v>
      </c>
      <c r="BA62" s="79" t="str">
        <f t="shared" si="36"/>
        <v>-</v>
      </c>
      <c r="BB62" s="79" t="str">
        <f t="shared" si="36"/>
        <v>-</v>
      </c>
      <c r="BC62" s="79" t="str">
        <f t="shared" si="36"/>
        <v>-</v>
      </c>
      <c r="BD62" s="79" t="str">
        <f t="shared" si="36"/>
        <v>-</v>
      </c>
      <c r="BE62" s="79" t="str">
        <f t="shared" si="36"/>
        <v>-</v>
      </c>
      <c r="BF62" s="79" t="str">
        <f t="shared" si="36"/>
        <v>-</v>
      </c>
      <c r="BG62" s="79" t="str">
        <f t="shared" si="36"/>
        <v>-</v>
      </c>
      <c r="BH62" s="79" t="str">
        <f t="shared" si="36"/>
        <v>-</v>
      </c>
      <c r="BI62" s="79" t="str">
        <f t="shared" si="36"/>
        <v>-</v>
      </c>
      <c r="BJ62" s="79" t="str">
        <f t="shared" si="36"/>
        <v>-</v>
      </c>
      <c r="BK62" s="79" t="str">
        <f t="shared" si="36"/>
        <v>-</v>
      </c>
      <c r="BL62" s="79" t="str">
        <f t="shared" si="36"/>
        <v>-</v>
      </c>
      <c r="BM62" s="79" t="str">
        <f t="shared" si="38"/>
        <v>-</v>
      </c>
      <c r="BN62" s="79" t="str">
        <f t="shared" si="20"/>
        <v>-</v>
      </c>
      <c r="BO62" s="79" t="str">
        <f t="shared" si="20"/>
        <v>-</v>
      </c>
      <c r="BP62" s="78" t="str">
        <f t="shared" si="20"/>
        <v>-</v>
      </c>
      <c r="BQ62" s="79" t="str">
        <f t="shared" si="20"/>
        <v>-</v>
      </c>
      <c r="BR62" s="79" t="str">
        <f t="shared" si="20"/>
        <v>-</v>
      </c>
      <c r="BS62" s="79" t="str">
        <f t="shared" si="20"/>
        <v>-</v>
      </c>
      <c r="BT62" s="79" t="str">
        <f t="shared" si="20"/>
        <v>-</v>
      </c>
      <c r="BU62" s="79" t="str">
        <f t="shared" si="28"/>
        <v>-</v>
      </c>
      <c r="BV62" s="79" t="str">
        <f t="shared" si="28"/>
        <v>-</v>
      </c>
      <c r="BW62" s="78" t="str">
        <f t="shared" si="28"/>
        <v>-</v>
      </c>
      <c r="BX62" s="79" t="str">
        <f t="shared" si="28"/>
        <v>-</v>
      </c>
    </row>
    <row r="63" spans="2:76" ht="18" customHeight="1">
      <c r="B63" s="302" t="s">
        <v>5976</v>
      </c>
      <c r="C63" s="301">
        <v>57</v>
      </c>
      <c r="D63" s="74"/>
      <c r="E63" s="79" t="str">
        <f t="shared" si="37"/>
        <v>-</v>
      </c>
      <c r="F63" s="79" t="str">
        <f t="shared" si="37"/>
        <v>-</v>
      </c>
      <c r="G63" s="79" t="str">
        <f t="shared" si="37"/>
        <v>-</v>
      </c>
      <c r="H63" s="79" t="str">
        <f t="shared" si="37"/>
        <v>-</v>
      </c>
      <c r="I63" s="79" t="str">
        <f t="shared" si="37"/>
        <v>-</v>
      </c>
      <c r="J63" s="79" t="str">
        <f t="shared" si="37"/>
        <v>-</v>
      </c>
      <c r="K63" s="79" t="str">
        <f t="shared" si="37"/>
        <v>-</v>
      </c>
      <c r="L63" s="79" t="str">
        <f t="shared" si="37"/>
        <v>-</v>
      </c>
      <c r="M63" s="79" t="str">
        <f t="shared" si="37"/>
        <v>-</v>
      </c>
      <c r="N63" s="79" t="str">
        <f t="shared" si="37"/>
        <v>-</v>
      </c>
      <c r="O63" s="79" t="str">
        <f t="shared" si="37"/>
        <v>-</v>
      </c>
      <c r="P63" s="79" t="str">
        <f t="shared" si="37"/>
        <v>-</v>
      </c>
      <c r="Q63" s="79" t="str">
        <f t="shared" si="37"/>
        <v>-</v>
      </c>
      <c r="R63" s="79" t="str">
        <f t="shared" si="37"/>
        <v>-</v>
      </c>
      <c r="S63" s="79" t="str">
        <f t="shared" si="37"/>
        <v>-</v>
      </c>
      <c r="T63" s="79" t="str">
        <f t="shared" si="37"/>
        <v>-</v>
      </c>
      <c r="U63" s="79" t="str">
        <f t="shared" si="36"/>
        <v>-</v>
      </c>
      <c r="V63" s="79" t="str">
        <f t="shared" si="36"/>
        <v>-</v>
      </c>
      <c r="W63" s="79" t="str">
        <f t="shared" si="36"/>
        <v>-</v>
      </c>
      <c r="X63" s="79" t="str">
        <f t="shared" si="36"/>
        <v>-</v>
      </c>
      <c r="Y63" s="79" t="str">
        <f t="shared" si="36"/>
        <v>-</v>
      </c>
      <c r="Z63" s="79" t="str">
        <f t="shared" si="36"/>
        <v>-</v>
      </c>
      <c r="AA63" s="79" t="str">
        <f t="shared" si="36"/>
        <v>-</v>
      </c>
      <c r="AB63" s="79" t="str">
        <f t="shared" si="36"/>
        <v>-</v>
      </c>
      <c r="AC63" s="79" t="str">
        <f t="shared" si="36"/>
        <v>-</v>
      </c>
      <c r="AD63" s="79" t="str">
        <f t="shared" si="36"/>
        <v>-</v>
      </c>
      <c r="AE63" s="79" t="str">
        <f t="shared" si="36"/>
        <v>-</v>
      </c>
      <c r="AF63" s="79" t="str">
        <f t="shared" si="36"/>
        <v>-</v>
      </c>
      <c r="AG63" s="79" t="str">
        <f t="shared" si="36"/>
        <v>-</v>
      </c>
      <c r="AH63" s="79" t="str">
        <f t="shared" si="36"/>
        <v>-</v>
      </c>
      <c r="AI63" s="79" t="str">
        <f t="shared" si="36"/>
        <v>-</v>
      </c>
      <c r="AJ63" s="79" t="str">
        <f t="shared" si="36"/>
        <v>-</v>
      </c>
      <c r="AK63" s="79" t="str">
        <f t="shared" si="36"/>
        <v>-</v>
      </c>
      <c r="AL63" s="79" t="str">
        <f t="shared" si="36"/>
        <v>-</v>
      </c>
      <c r="AM63" s="79" t="str">
        <f t="shared" si="36"/>
        <v>-</v>
      </c>
      <c r="AN63" s="79" t="str">
        <f t="shared" si="36"/>
        <v>-</v>
      </c>
      <c r="AO63" s="79" t="str">
        <f t="shared" si="36"/>
        <v>-</v>
      </c>
      <c r="AP63" s="79" t="str">
        <f t="shared" si="36"/>
        <v>-</v>
      </c>
      <c r="AQ63" s="79" t="str">
        <f t="shared" si="36"/>
        <v>-</v>
      </c>
      <c r="AR63" s="79" t="str">
        <f t="shared" si="36"/>
        <v>-</v>
      </c>
      <c r="AS63" s="79" t="str">
        <f t="shared" si="36"/>
        <v>-</v>
      </c>
      <c r="AT63" s="79" t="str">
        <f t="shared" si="36"/>
        <v>-</v>
      </c>
      <c r="AU63" s="79" t="str">
        <f t="shared" si="36"/>
        <v>-</v>
      </c>
      <c r="AV63" s="79" t="str">
        <f t="shared" si="36"/>
        <v>-</v>
      </c>
      <c r="AW63" s="79" t="str">
        <f t="shared" si="36"/>
        <v>-</v>
      </c>
      <c r="AX63" s="79" t="str">
        <f t="shared" si="36"/>
        <v>-</v>
      </c>
      <c r="AY63" s="79" t="str">
        <f t="shared" si="36"/>
        <v>-</v>
      </c>
      <c r="AZ63" s="79" t="str">
        <f t="shared" si="36"/>
        <v>-</v>
      </c>
      <c r="BA63" s="79" t="str">
        <f t="shared" si="36"/>
        <v>-</v>
      </c>
      <c r="BB63" s="79" t="str">
        <f t="shared" si="36"/>
        <v>-</v>
      </c>
      <c r="BC63" s="79" t="str">
        <f t="shared" si="36"/>
        <v>-</v>
      </c>
      <c r="BD63" s="79" t="str">
        <f t="shared" si="36"/>
        <v>-</v>
      </c>
      <c r="BE63" s="79" t="str">
        <f t="shared" si="36"/>
        <v>-</v>
      </c>
      <c r="BF63" s="79" t="str">
        <f t="shared" si="36"/>
        <v>-</v>
      </c>
      <c r="BG63" s="79" t="str">
        <f t="shared" si="36"/>
        <v>-</v>
      </c>
      <c r="BH63" s="79" t="str">
        <f t="shared" si="36"/>
        <v>-</v>
      </c>
      <c r="BI63" s="79" t="str">
        <f t="shared" si="36"/>
        <v>-</v>
      </c>
      <c r="BJ63" s="79" t="str">
        <f t="shared" si="36"/>
        <v>-</v>
      </c>
      <c r="BK63" s="79" t="str">
        <f t="shared" si="36"/>
        <v>-</v>
      </c>
      <c r="BL63" s="79" t="str">
        <f t="shared" ref="BL63:BL73" si="39">IF(AND(BL$6-$C63&lt;$S$2,BL$6-$C63&gt;=0),ROUND($D63/$S$2*0.9,0),"-")</f>
        <v>-</v>
      </c>
      <c r="BM63" s="79" t="str">
        <f t="shared" si="38"/>
        <v>-</v>
      </c>
      <c r="BN63" s="79" t="str">
        <f t="shared" si="20"/>
        <v>-</v>
      </c>
      <c r="BO63" s="79" t="str">
        <f t="shared" si="20"/>
        <v>-</v>
      </c>
      <c r="BP63" s="78" t="str">
        <f t="shared" si="20"/>
        <v>-</v>
      </c>
      <c r="BQ63" s="79" t="str">
        <f t="shared" si="20"/>
        <v>-</v>
      </c>
      <c r="BR63" s="79" t="str">
        <f t="shared" si="20"/>
        <v>-</v>
      </c>
      <c r="BS63" s="79" t="str">
        <f t="shared" si="20"/>
        <v>-</v>
      </c>
      <c r="BT63" s="79" t="str">
        <f t="shared" si="20"/>
        <v>-</v>
      </c>
      <c r="BU63" s="79" t="str">
        <f t="shared" si="28"/>
        <v>-</v>
      </c>
      <c r="BV63" s="79" t="str">
        <f t="shared" si="28"/>
        <v>-</v>
      </c>
      <c r="BW63" s="78" t="str">
        <f t="shared" si="28"/>
        <v>-</v>
      </c>
      <c r="BX63" s="79" t="str">
        <f t="shared" si="28"/>
        <v>-</v>
      </c>
    </row>
    <row r="64" spans="2:76" ht="18" customHeight="1">
      <c r="B64" s="302" t="s">
        <v>6090</v>
      </c>
      <c r="C64" s="301">
        <v>58</v>
      </c>
      <c r="D64" s="74"/>
      <c r="E64" s="79" t="str">
        <f t="shared" si="37"/>
        <v>-</v>
      </c>
      <c r="F64" s="79" t="str">
        <f t="shared" si="37"/>
        <v>-</v>
      </c>
      <c r="G64" s="79" t="str">
        <f t="shared" si="37"/>
        <v>-</v>
      </c>
      <c r="H64" s="79" t="str">
        <f t="shared" si="37"/>
        <v>-</v>
      </c>
      <c r="I64" s="79" t="str">
        <f t="shared" si="37"/>
        <v>-</v>
      </c>
      <c r="J64" s="79" t="str">
        <f t="shared" si="37"/>
        <v>-</v>
      </c>
      <c r="K64" s="79" t="str">
        <f t="shared" si="37"/>
        <v>-</v>
      </c>
      <c r="L64" s="79" t="str">
        <f t="shared" si="37"/>
        <v>-</v>
      </c>
      <c r="M64" s="79" t="str">
        <f t="shared" si="37"/>
        <v>-</v>
      </c>
      <c r="N64" s="79" t="str">
        <f t="shared" si="37"/>
        <v>-</v>
      </c>
      <c r="O64" s="79" t="str">
        <f t="shared" si="37"/>
        <v>-</v>
      </c>
      <c r="P64" s="79" t="str">
        <f t="shared" si="37"/>
        <v>-</v>
      </c>
      <c r="Q64" s="79" t="str">
        <f t="shared" si="37"/>
        <v>-</v>
      </c>
      <c r="R64" s="79" t="str">
        <f t="shared" si="37"/>
        <v>-</v>
      </c>
      <c r="S64" s="79" t="str">
        <f t="shared" si="37"/>
        <v>-</v>
      </c>
      <c r="T64" s="79" t="str">
        <f t="shared" si="37"/>
        <v>-</v>
      </c>
      <c r="U64" s="79" t="str">
        <f t="shared" si="36"/>
        <v>-</v>
      </c>
      <c r="V64" s="79" t="str">
        <f t="shared" si="36"/>
        <v>-</v>
      </c>
      <c r="W64" s="79" t="str">
        <f t="shared" si="36"/>
        <v>-</v>
      </c>
      <c r="X64" s="79" t="str">
        <f t="shared" si="36"/>
        <v>-</v>
      </c>
      <c r="Y64" s="79" t="str">
        <f t="shared" si="36"/>
        <v>-</v>
      </c>
      <c r="Z64" s="79" t="str">
        <f t="shared" si="36"/>
        <v>-</v>
      </c>
      <c r="AA64" s="79" t="str">
        <f t="shared" si="36"/>
        <v>-</v>
      </c>
      <c r="AB64" s="79" t="str">
        <f t="shared" si="36"/>
        <v>-</v>
      </c>
      <c r="AC64" s="79" t="str">
        <f t="shared" si="36"/>
        <v>-</v>
      </c>
      <c r="AD64" s="79" t="str">
        <f t="shared" si="36"/>
        <v>-</v>
      </c>
      <c r="AE64" s="79" t="str">
        <f t="shared" si="36"/>
        <v>-</v>
      </c>
      <c r="AF64" s="79" t="str">
        <f t="shared" si="36"/>
        <v>-</v>
      </c>
      <c r="AG64" s="79" t="str">
        <f t="shared" si="36"/>
        <v>-</v>
      </c>
      <c r="AH64" s="79" t="str">
        <f t="shared" si="36"/>
        <v>-</v>
      </c>
      <c r="AI64" s="79" t="str">
        <f t="shared" si="36"/>
        <v>-</v>
      </c>
      <c r="AJ64" s="79" t="str">
        <f t="shared" si="36"/>
        <v>-</v>
      </c>
      <c r="AK64" s="79" t="str">
        <f t="shared" si="36"/>
        <v>-</v>
      </c>
      <c r="AL64" s="79" t="str">
        <f t="shared" si="36"/>
        <v>-</v>
      </c>
      <c r="AM64" s="79" t="str">
        <f t="shared" si="36"/>
        <v>-</v>
      </c>
      <c r="AN64" s="79" t="str">
        <f t="shared" si="36"/>
        <v>-</v>
      </c>
      <c r="AO64" s="79" t="str">
        <f t="shared" si="36"/>
        <v>-</v>
      </c>
      <c r="AP64" s="79" t="str">
        <f t="shared" si="36"/>
        <v>-</v>
      </c>
      <c r="AQ64" s="79" t="str">
        <f t="shared" si="36"/>
        <v>-</v>
      </c>
      <c r="AR64" s="79" t="str">
        <f t="shared" si="36"/>
        <v>-</v>
      </c>
      <c r="AS64" s="79" t="str">
        <f t="shared" si="36"/>
        <v>-</v>
      </c>
      <c r="AT64" s="79" t="str">
        <f t="shared" si="36"/>
        <v>-</v>
      </c>
      <c r="AU64" s="79" t="str">
        <f t="shared" si="36"/>
        <v>-</v>
      </c>
      <c r="AV64" s="79" t="str">
        <f t="shared" si="36"/>
        <v>-</v>
      </c>
      <c r="AW64" s="79" t="str">
        <f t="shared" si="36"/>
        <v>-</v>
      </c>
      <c r="AX64" s="79" t="str">
        <f t="shared" si="36"/>
        <v>-</v>
      </c>
      <c r="AY64" s="79" t="str">
        <f t="shared" si="36"/>
        <v>-</v>
      </c>
      <c r="AZ64" s="79" t="str">
        <f t="shared" si="36"/>
        <v>-</v>
      </c>
      <c r="BA64" s="79" t="str">
        <f t="shared" si="36"/>
        <v>-</v>
      </c>
      <c r="BB64" s="79" t="str">
        <f t="shared" si="36"/>
        <v>-</v>
      </c>
      <c r="BC64" s="79" t="str">
        <f t="shared" si="36"/>
        <v>-</v>
      </c>
      <c r="BD64" s="79" t="str">
        <f t="shared" si="36"/>
        <v>-</v>
      </c>
      <c r="BE64" s="79" t="str">
        <f t="shared" si="36"/>
        <v>-</v>
      </c>
      <c r="BF64" s="79" t="str">
        <f t="shared" si="36"/>
        <v>-</v>
      </c>
      <c r="BG64" s="79" t="str">
        <f t="shared" si="36"/>
        <v>-</v>
      </c>
      <c r="BH64" s="79" t="str">
        <f t="shared" si="36"/>
        <v>-</v>
      </c>
      <c r="BI64" s="79" t="str">
        <f t="shared" si="36"/>
        <v>-</v>
      </c>
      <c r="BJ64" s="79" t="str">
        <f>IF(AND(BJ$6-$C64&lt;$S$2,BJ$6-$C64&gt;=0),ROUND($D64/$S$2*0.9,0),"-")</f>
        <v>-</v>
      </c>
      <c r="BK64" s="79" t="str">
        <f>IF(AND(BK$6-$C64&lt;$S$2,BK$6-$C64&gt;=0),ROUND($D64/$S$2*0.9,0),"-")</f>
        <v>-</v>
      </c>
      <c r="BL64" s="79" t="str">
        <f t="shared" si="39"/>
        <v>-</v>
      </c>
      <c r="BM64" s="79" t="str">
        <f t="shared" si="38"/>
        <v>-</v>
      </c>
      <c r="BN64" s="79" t="str">
        <f t="shared" si="20"/>
        <v>-</v>
      </c>
      <c r="BO64" s="79" t="str">
        <f t="shared" si="20"/>
        <v>-</v>
      </c>
      <c r="BP64" s="78" t="str">
        <f t="shared" si="20"/>
        <v>-</v>
      </c>
      <c r="BQ64" s="79" t="str">
        <f t="shared" si="20"/>
        <v>-</v>
      </c>
      <c r="BR64" s="79" t="str">
        <f t="shared" si="20"/>
        <v>-</v>
      </c>
      <c r="BS64" s="79" t="str">
        <f t="shared" si="20"/>
        <v>-</v>
      </c>
      <c r="BT64" s="79" t="str">
        <f t="shared" si="20"/>
        <v>-</v>
      </c>
      <c r="BU64" s="79" t="str">
        <f t="shared" si="28"/>
        <v>-</v>
      </c>
      <c r="BV64" s="79" t="str">
        <f t="shared" si="28"/>
        <v>-</v>
      </c>
      <c r="BW64" s="78" t="str">
        <f t="shared" si="28"/>
        <v>-</v>
      </c>
      <c r="BX64" s="79" t="str">
        <f t="shared" si="28"/>
        <v>-</v>
      </c>
    </row>
    <row r="65" spans="2:76" ht="18" customHeight="1">
      <c r="B65" s="302" t="s">
        <v>6095</v>
      </c>
      <c r="C65" s="301">
        <v>59</v>
      </c>
      <c r="D65" s="74"/>
      <c r="E65" s="79" t="str">
        <f t="shared" si="37"/>
        <v>-</v>
      </c>
      <c r="F65" s="79" t="str">
        <f t="shared" si="37"/>
        <v>-</v>
      </c>
      <c r="G65" s="79" t="str">
        <f t="shared" si="37"/>
        <v>-</v>
      </c>
      <c r="H65" s="79" t="str">
        <f t="shared" si="37"/>
        <v>-</v>
      </c>
      <c r="I65" s="79" t="str">
        <f t="shared" si="37"/>
        <v>-</v>
      </c>
      <c r="J65" s="79" t="str">
        <f t="shared" si="37"/>
        <v>-</v>
      </c>
      <c r="K65" s="79" t="str">
        <f t="shared" si="37"/>
        <v>-</v>
      </c>
      <c r="L65" s="79" t="str">
        <f t="shared" ref="L65:L73" si="40">IF(AND(L$6-$C65&lt;$S$2,L$6-$C65&gt;=0),ROUND($D65/$S$2*0.9,0),"-")</f>
        <v>-</v>
      </c>
      <c r="M65" s="79" t="str">
        <f t="shared" si="37"/>
        <v>-</v>
      </c>
      <c r="N65" s="79" t="str">
        <f t="shared" si="37"/>
        <v>-</v>
      </c>
      <c r="O65" s="79" t="str">
        <f t="shared" si="37"/>
        <v>-</v>
      </c>
      <c r="P65" s="79" t="str">
        <f t="shared" si="37"/>
        <v>-</v>
      </c>
      <c r="Q65" s="79" t="str">
        <f t="shared" si="37"/>
        <v>-</v>
      </c>
      <c r="R65" s="79" t="str">
        <f t="shared" si="37"/>
        <v>-</v>
      </c>
      <c r="S65" s="79" t="str">
        <f t="shared" si="37"/>
        <v>-</v>
      </c>
      <c r="T65" s="79" t="str">
        <f t="shared" si="37"/>
        <v>-</v>
      </c>
      <c r="U65" s="79" t="str">
        <f t="shared" ref="U65:BK71" si="41">IF(AND(U$6-$C65&lt;$S$2,U$6-$C65&gt;=0),ROUND($D65/$S$2*0.9,0),"-")</f>
        <v>-</v>
      </c>
      <c r="V65" s="79" t="str">
        <f t="shared" si="41"/>
        <v>-</v>
      </c>
      <c r="W65" s="79" t="str">
        <f t="shared" si="41"/>
        <v>-</v>
      </c>
      <c r="X65" s="79" t="str">
        <f t="shared" si="41"/>
        <v>-</v>
      </c>
      <c r="Y65" s="79" t="str">
        <f t="shared" si="41"/>
        <v>-</v>
      </c>
      <c r="Z65" s="79" t="str">
        <f t="shared" si="41"/>
        <v>-</v>
      </c>
      <c r="AA65" s="79" t="str">
        <f t="shared" si="41"/>
        <v>-</v>
      </c>
      <c r="AB65" s="79" t="str">
        <f t="shared" si="41"/>
        <v>-</v>
      </c>
      <c r="AC65" s="79" t="str">
        <f t="shared" si="41"/>
        <v>-</v>
      </c>
      <c r="AD65" s="79" t="str">
        <f t="shared" si="41"/>
        <v>-</v>
      </c>
      <c r="AE65" s="79" t="str">
        <f t="shared" si="41"/>
        <v>-</v>
      </c>
      <c r="AF65" s="79" t="str">
        <f t="shared" si="41"/>
        <v>-</v>
      </c>
      <c r="AG65" s="79" t="str">
        <f t="shared" si="41"/>
        <v>-</v>
      </c>
      <c r="AH65" s="79" t="str">
        <f t="shared" si="41"/>
        <v>-</v>
      </c>
      <c r="AI65" s="79" t="str">
        <f t="shared" si="41"/>
        <v>-</v>
      </c>
      <c r="AJ65" s="79" t="str">
        <f t="shared" si="41"/>
        <v>-</v>
      </c>
      <c r="AK65" s="79" t="str">
        <f t="shared" si="41"/>
        <v>-</v>
      </c>
      <c r="AL65" s="79" t="str">
        <f t="shared" si="41"/>
        <v>-</v>
      </c>
      <c r="AM65" s="79" t="str">
        <f t="shared" si="41"/>
        <v>-</v>
      </c>
      <c r="AN65" s="79" t="str">
        <f t="shared" si="41"/>
        <v>-</v>
      </c>
      <c r="AO65" s="79" t="str">
        <f t="shared" si="41"/>
        <v>-</v>
      </c>
      <c r="AP65" s="79" t="str">
        <f t="shared" si="41"/>
        <v>-</v>
      </c>
      <c r="AQ65" s="79" t="str">
        <f t="shared" si="41"/>
        <v>-</v>
      </c>
      <c r="AR65" s="79" t="str">
        <f t="shared" si="41"/>
        <v>-</v>
      </c>
      <c r="AS65" s="79" t="str">
        <f t="shared" si="41"/>
        <v>-</v>
      </c>
      <c r="AT65" s="79" t="str">
        <f t="shared" si="41"/>
        <v>-</v>
      </c>
      <c r="AU65" s="79" t="str">
        <f t="shared" si="41"/>
        <v>-</v>
      </c>
      <c r="AV65" s="79" t="str">
        <f t="shared" si="41"/>
        <v>-</v>
      </c>
      <c r="AW65" s="79" t="str">
        <f t="shared" si="41"/>
        <v>-</v>
      </c>
      <c r="AX65" s="79" t="str">
        <f t="shared" si="41"/>
        <v>-</v>
      </c>
      <c r="AY65" s="79" t="str">
        <f t="shared" si="41"/>
        <v>-</v>
      </c>
      <c r="AZ65" s="79" t="str">
        <f t="shared" si="41"/>
        <v>-</v>
      </c>
      <c r="BA65" s="79" t="str">
        <f t="shared" si="41"/>
        <v>-</v>
      </c>
      <c r="BB65" s="79" t="str">
        <f t="shared" si="41"/>
        <v>-</v>
      </c>
      <c r="BC65" s="79" t="str">
        <f t="shared" si="41"/>
        <v>-</v>
      </c>
      <c r="BD65" s="79" t="str">
        <f t="shared" si="41"/>
        <v>-</v>
      </c>
      <c r="BE65" s="79" t="str">
        <f t="shared" si="41"/>
        <v>-</v>
      </c>
      <c r="BF65" s="79" t="str">
        <f t="shared" si="41"/>
        <v>-</v>
      </c>
      <c r="BG65" s="79" t="str">
        <f t="shared" si="41"/>
        <v>-</v>
      </c>
      <c r="BH65" s="79" t="str">
        <f t="shared" si="41"/>
        <v>-</v>
      </c>
      <c r="BI65" s="79" t="str">
        <f t="shared" si="41"/>
        <v>-</v>
      </c>
      <c r="BJ65" s="79" t="str">
        <f t="shared" si="41"/>
        <v>-</v>
      </c>
      <c r="BK65" s="79" t="str">
        <f t="shared" si="41"/>
        <v>-</v>
      </c>
      <c r="BL65" s="79" t="str">
        <f t="shared" si="39"/>
        <v>-</v>
      </c>
      <c r="BM65" s="79" t="str">
        <f t="shared" si="38"/>
        <v>-</v>
      </c>
      <c r="BN65" s="79" t="str">
        <f t="shared" si="20"/>
        <v>-</v>
      </c>
      <c r="BO65" s="79" t="str">
        <f t="shared" si="20"/>
        <v>-</v>
      </c>
      <c r="BP65" s="78" t="str">
        <f t="shared" si="20"/>
        <v>-</v>
      </c>
      <c r="BQ65" s="79" t="str">
        <f t="shared" si="20"/>
        <v>-</v>
      </c>
      <c r="BR65" s="79" t="str">
        <f t="shared" si="20"/>
        <v>-</v>
      </c>
      <c r="BS65" s="79" t="str">
        <f t="shared" si="20"/>
        <v>-</v>
      </c>
      <c r="BT65" s="79" t="str">
        <f t="shared" si="20"/>
        <v>-</v>
      </c>
      <c r="BU65" s="79" t="str">
        <f t="shared" si="28"/>
        <v>-</v>
      </c>
      <c r="BV65" s="79" t="str">
        <f t="shared" si="28"/>
        <v>-</v>
      </c>
      <c r="BW65" s="78" t="str">
        <f t="shared" si="28"/>
        <v>-</v>
      </c>
      <c r="BX65" s="79" t="str">
        <f t="shared" si="28"/>
        <v>-</v>
      </c>
    </row>
    <row r="66" spans="2:76" ht="18" customHeight="1">
      <c r="B66" s="302" t="s">
        <v>6489</v>
      </c>
      <c r="C66" s="301">
        <v>60</v>
      </c>
      <c r="D66" s="74"/>
      <c r="E66" s="79" t="str">
        <f t="shared" si="37"/>
        <v>-</v>
      </c>
      <c r="F66" s="79" t="str">
        <f t="shared" si="37"/>
        <v>-</v>
      </c>
      <c r="G66" s="79" t="str">
        <f t="shared" si="37"/>
        <v>-</v>
      </c>
      <c r="H66" s="79" t="str">
        <f t="shared" si="37"/>
        <v>-</v>
      </c>
      <c r="I66" s="79" t="str">
        <f t="shared" si="37"/>
        <v>-</v>
      </c>
      <c r="J66" s="79" t="str">
        <f t="shared" si="37"/>
        <v>-</v>
      </c>
      <c r="K66" s="79" t="str">
        <f t="shared" si="37"/>
        <v>-</v>
      </c>
      <c r="L66" s="79" t="str">
        <f t="shared" si="40"/>
        <v>-</v>
      </c>
      <c r="M66" s="79" t="str">
        <f t="shared" si="37"/>
        <v>-</v>
      </c>
      <c r="N66" s="79" t="str">
        <f t="shared" si="37"/>
        <v>-</v>
      </c>
      <c r="O66" s="79" t="str">
        <f t="shared" si="37"/>
        <v>-</v>
      </c>
      <c r="P66" s="79" t="str">
        <f t="shared" si="37"/>
        <v>-</v>
      </c>
      <c r="Q66" s="79" t="str">
        <f t="shared" si="37"/>
        <v>-</v>
      </c>
      <c r="R66" s="79" t="str">
        <f t="shared" si="37"/>
        <v>-</v>
      </c>
      <c r="S66" s="79" t="str">
        <f t="shared" si="37"/>
        <v>-</v>
      </c>
      <c r="T66" s="79" t="str">
        <f t="shared" si="37"/>
        <v>-</v>
      </c>
      <c r="U66" s="79" t="str">
        <f t="shared" si="41"/>
        <v>-</v>
      </c>
      <c r="V66" s="79" t="str">
        <f t="shared" si="41"/>
        <v>-</v>
      </c>
      <c r="W66" s="79" t="str">
        <f t="shared" si="41"/>
        <v>-</v>
      </c>
      <c r="X66" s="79" t="str">
        <f t="shared" si="41"/>
        <v>-</v>
      </c>
      <c r="Y66" s="79" t="str">
        <f t="shared" si="41"/>
        <v>-</v>
      </c>
      <c r="Z66" s="79" t="str">
        <f t="shared" si="41"/>
        <v>-</v>
      </c>
      <c r="AA66" s="79" t="str">
        <f t="shared" si="41"/>
        <v>-</v>
      </c>
      <c r="AB66" s="79" t="str">
        <f t="shared" si="41"/>
        <v>-</v>
      </c>
      <c r="AC66" s="79" t="str">
        <f t="shared" si="41"/>
        <v>-</v>
      </c>
      <c r="AD66" s="79" t="str">
        <f t="shared" si="41"/>
        <v>-</v>
      </c>
      <c r="AE66" s="79" t="str">
        <f t="shared" si="41"/>
        <v>-</v>
      </c>
      <c r="AF66" s="79" t="str">
        <f t="shared" si="41"/>
        <v>-</v>
      </c>
      <c r="AG66" s="79" t="str">
        <f t="shared" si="41"/>
        <v>-</v>
      </c>
      <c r="AH66" s="79" t="str">
        <f t="shared" si="41"/>
        <v>-</v>
      </c>
      <c r="AI66" s="79" t="str">
        <f t="shared" si="41"/>
        <v>-</v>
      </c>
      <c r="AJ66" s="79" t="str">
        <f t="shared" si="41"/>
        <v>-</v>
      </c>
      <c r="AK66" s="79" t="str">
        <f t="shared" si="41"/>
        <v>-</v>
      </c>
      <c r="AL66" s="79" t="str">
        <f t="shared" si="41"/>
        <v>-</v>
      </c>
      <c r="AM66" s="79" t="str">
        <f t="shared" si="41"/>
        <v>-</v>
      </c>
      <c r="AN66" s="79" t="str">
        <f t="shared" si="41"/>
        <v>-</v>
      </c>
      <c r="AO66" s="79" t="str">
        <f t="shared" si="41"/>
        <v>-</v>
      </c>
      <c r="AP66" s="79" t="str">
        <f t="shared" si="41"/>
        <v>-</v>
      </c>
      <c r="AQ66" s="79" t="str">
        <f t="shared" si="41"/>
        <v>-</v>
      </c>
      <c r="AR66" s="79" t="str">
        <f t="shared" si="41"/>
        <v>-</v>
      </c>
      <c r="AS66" s="79" t="str">
        <f t="shared" si="41"/>
        <v>-</v>
      </c>
      <c r="AT66" s="79" t="str">
        <f t="shared" si="41"/>
        <v>-</v>
      </c>
      <c r="AU66" s="79" t="str">
        <f t="shared" si="41"/>
        <v>-</v>
      </c>
      <c r="AV66" s="79" t="str">
        <f t="shared" si="41"/>
        <v>-</v>
      </c>
      <c r="AW66" s="79" t="str">
        <f t="shared" si="41"/>
        <v>-</v>
      </c>
      <c r="AX66" s="79" t="str">
        <f t="shared" si="41"/>
        <v>-</v>
      </c>
      <c r="AY66" s="79" t="str">
        <f t="shared" si="41"/>
        <v>-</v>
      </c>
      <c r="AZ66" s="79" t="str">
        <f t="shared" si="41"/>
        <v>-</v>
      </c>
      <c r="BA66" s="79" t="str">
        <f t="shared" si="41"/>
        <v>-</v>
      </c>
      <c r="BB66" s="79" t="str">
        <f t="shared" si="41"/>
        <v>-</v>
      </c>
      <c r="BC66" s="79" t="str">
        <f t="shared" si="41"/>
        <v>-</v>
      </c>
      <c r="BD66" s="79" t="str">
        <f t="shared" si="41"/>
        <v>-</v>
      </c>
      <c r="BE66" s="79" t="str">
        <f t="shared" si="41"/>
        <v>-</v>
      </c>
      <c r="BF66" s="79" t="str">
        <f t="shared" si="41"/>
        <v>-</v>
      </c>
      <c r="BG66" s="79" t="str">
        <f t="shared" si="41"/>
        <v>-</v>
      </c>
      <c r="BH66" s="79" t="str">
        <f t="shared" si="41"/>
        <v>-</v>
      </c>
      <c r="BI66" s="79" t="str">
        <f t="shared" si="41"/>
        <v>-</v>
      </c>
      <c r="BJ66" s="79" t="str">
        <f t="shared" si="41"/>
        <v>-</v>
      </c>
      <c r="BK66" s="79" t="str">
        <f t="shared" si="41"/>
        <v>-</v>
      </c>
      <c r="BL66" s="79" t="str">
        <f t="shared" si="39"/>
        <v>-</v>
      </c>
      <c r="BM66" s="79" t="str">
        <f t="shared" si="38"/>
        <v>-</v>
      </c>
      <c r="BN66" s="79" t="str">
        <f t="shared" si="20"/>
        <v>-</v>
      </c>
      <c r="BO66" s="79" t="str">
        <f t="shared" si="20"/>
        <v>-</v>
      </c>
      <c r="BP66" s="78" t="str">
        <f t="shared" si="20"/>
        <v>-</v>
      </c>
      <c r="BQ66" s="79" t="str">
        <f t="shared" si="20"/>
        <v>-</v>
      </c>
      <c r="BR66" s="79" t="str">
        <f t="shared" si="20"/>
        <v>-</v>
      </c>
      <c r="BS66" s="79" t="str">
        <f t="shared" si="20"/>
        <v>-</v>
      </c>
      <c r="BT66" s="79" t="str">
        <f t="shared" si="20"/>
        <v>-</v>
      </c>
      <c r="BU66" s="79" t="str">
        <f t="shared" si="28"/>
        <v>-</v>
      </c>
      <c r="BV66" s="79" t="str">
        <f t="shared" si="28"/>
        <v>-</v>
      </c>
      <c r="BW66" s="78" t="str">
        <f t="shared" si="28"/>
        <v>-</v>
      </c>
      <c r="BX66" s="79" t="str">
        <f t="shared" si="28"/>
        <v>-</v>
      </c>
    </row>
    <row r="67" spans="2:76" ht="18" customHeight="1">
      <c r="B67" s="302" t="s">
        <v>6490</v>
      </c>
      <c r="C67" s="301">
        <v>61</v>
      </c>
      <c r="D67" s="74"/>
      <c r="E67" s="79" t="str">
        <f t="shared" si="37"/>
        <v>-</v>
      </c>
      <c r="F67" s="79" t="str">
        <f t="shared" si="37"/>
        <v>-</v>
      </c>
      <c r="G67" s="79" t="str">
        <f t="shared" si="37"/>
        <v>-</v>
      </c>
      <c r="H67" s="79" t="str">
        <f t="shared" si="37"/>
        <v>-</v>
      </c>
      <c r="I67" s="79" t="str">
        <f t="shared" si="37"/>
        <v>-</v>
      </c>
      <c r="J67" s="79" t="str">
        <f t="shared" si="37"/>
        <v>-</v>
      </c>
      <c r="K67" s="79" t="str">
        <f t="shared" si="37"/>
        <v>-</v>
      </c>
      <c r="L67" s="79" t="str">
        <f t="shared" si="40"/>
        <v>-</v>
      </c>
      <c r="M67" s="79" t="str">
        <f t="shared" si="37"/>
        <v>-</v>
      </c>
      <c r="N67" s="79" t="str">
        <f t="shared" si="37"/>
        <v>-</v>
      </c>
      <c r="O67" s="79" t="str">
        <f t="shared" si="37"/>
        <v>-</v>
      </c>
      <c r="P67" s="79" t="str">
        <f t="shared" si="37"/>
        <v>-</v>
      </c>
      <c r="Q67" s="79" t="str">
        <f t="shared" si="37"/>
        <v>-</v>
      </c>
      <c r="R67" s="79" t="str">
        <f t="shared" si="37"/>
        <v>-</v>
      </c>
      <c r="S67" s="79" t="str">
        <f t="shared" si="37"/>
        <v>-</v>
      </c>
      <c r="T67" s="79" t="str">
        <f t="shared" si="37"/>
        <v>-</v>
      </c>
      <c r="U67" s="79" t="str">
        <f t="shared" si="41"/>
        <v>-</v>
      </c>
      <c r="V67" s="79" t="str">
        <f t="shared" si="41"/>
        <v>-</v>
      </c>
      <c r="W67" s="79" t="str">
        <f t="shared" si="41"/>
        <v>-</v>
      </c>
      <c r="X67" s="79" t="str">
        <f t="shared" si="41"/>
        <v>-</v>
      </c>
      <c r="Y67" s="79" t="str">
        <f t="shared" si="41"/>
        <v>-</v>
      </c>
      <c r="Z67" s="79" t="str">
        <f t="shared" si="41"/>
        <v>-</v>
      </c>
      <c r="AA67" s="79" t="str">
        <f t="shared" si="41"/>
        <v>-</v>
      </c>
      <c r="AB67" s="79" t="str">
        <f t="shared" si="41"/>
        <v>-</v>
      </c>
      <c r="AC67" s="79" t="str">
        <f t="shared" si="41"/>
        <v>-</v>
      </c>
      <c r="AD67" s="79" t="str">
        <f t="shared" si="41"/>
        <v>-</v>
      </c>
      <c r="AE67" s="79" t="str">
        <f t="shared" si="41"/>
        <v>-</v>
      </c>
      <c r="AF67" s="79" t="str">
        <f t="shared" si="41"/>
        <v>-</v>
      </c>
      <c r="AG67" s="79" t="str">
        <f t="shared" si="41"/>
        <v>-</v>
      </c>
      <c r="AH67" s="79" t="str">
        <f t="shared" si="41"/>
        <v>-</v>
      </c>
      <c r="AI67" s="79" t="str">
        <f t="shared" si="41"/>
        <v>-</v>
      </c>
      <c r="AJ67" s="79" t="str">
        <f t="shared" si="41"/>
        <v>-</v>
      </c>
      <c r="AK67" s="79" t="str">
        <f t="shared" si="41"/>
        <v>-</v>
      </c>
      <c r="AL67" s="79" t="str">
        <f t="shared" si="41"/>
        <v>-</v>
      </c>
      <c r="AM67" s="79" t="str">
        <f t="shared" si="41"/>
        <v>-</v>
      </c>
      <c r="AN67" s="79" t="str">
        <f t="shared" si="41"/>
        <v>-</v>
      </c>
      <c r="AO67" s="79" t="str">
        <f t="shared" si="41"/>
        <v>-</v>
      </c>
      <c r="AP67" s="79" t="str">
        <f t="shared" si="41"/>
        <v>-</v>
      </c>
      <c r="AQ67" s="79" t="str">
        <f t="shared" si="41"/>
        <v>-</v>
      </c>
      <c r="AR67" s="79" t="str">
        <f t="shared" si="41"/>
        <v>-</v>
      </c>
      <c r="AS67" s="79" t="str">
        <f t="shared" si="41"/>
        <v>-</v>
      </c>
      <c r="AT67" s="79" t="str">
        <f t="shared" si="41"/>
        <v>-</v>
      </c>
      <c r="AU67" s="79" t="str">
        <f t="shared" si="41"/>
        <v>-</v>
      </c>
      <c r="AV67" s="79" t="str">
        <f t="shared" si="41"/>
        <v>-</v>
      </c>
      <c r="AW67" s="79" t="str">
        <f t="shared" si="41"/>
        <v>-</v>
      </c>
      <c r="AX67" s="79" t="str">
        <f t="shared" si="41"/>
        <v>-</v>
      </c>
      <c r="AY67" s="79" t="str">
        <f t="shared" si="41"/>
        <v>-</v>
      </c>
      <c r="AZ67" s="79" t="str">
        <f t="shared" si="41"/>
        <v>-</v>
      </c>
      <c r="BA67" s="79" t="str">
        <f t="shared" si="41"/>
        <v>-</v>
      </c>
      <c r="BB67" s="79" t="str">
        <f t="shared" si="41"/>
        <v>-</v>
      </c>
      <c r="BC67" s="79" t="str">
        <f t="shared" si="41"/>
        <v>-</v>
      </c>
      <c r="BD67" s="79" t="str">
        <f t="shared" si="41"/>
        <v>-</v>
      </c>
      <c r="BE67" s="79" t="str">
        <f t="shared" si="41"/>
        <v>-</v>
      </c>
      <c r="BF67" s="79" t="str">
        <f t="shared" si="41"/>
        <v>-</v>
      </c>
      <c r="BG67" s="79" t="str">
        <f t="shared" si="41"/>
        <v>-</v>
      </c>
      <c r="BH67" s="79" t="str">
        <f t="shared" si="41"/>
        <v>-</v>
      </c>
      <c r="BI67" s="79" t="str">
        <f t="shared" si="41"/>
        <v>-</v>
      </c>
      <c r="BJ67" s="79" t="str">
        <f t="shared" si="41"/>
        <v>-</v>
      </c>
      <c r="BK67" s="79" t="str">
        <f t="shared" si="41"/>
        <v>-</v>
      </c>
      <c r="BL67" s="79" t="str">
        <f t="shared" si="39"/>
        <v>-</v>
      </c>
      <c r="BM67" s="79" t="str">
        <f t="shared" si="38"/>
        <v>-</v>
      </c>
      <c r="BN67" s="79" t="str">
        <f t="shared" si="20"/>
        <v>-</v>
      </c>
      <c r="BO67" s="79" t="str">
        <f t="shared" si="20"/>
        <v>-</v>
      </c>
      <c r="BP67" s="78" t="str">
        <f t="shared" si="20"/>
        <v>-</v>
      </c>
      <c r="BQ67" s="79" t="str">
        <f t="shared" si="20"/>
        <v>-</v>
      </c>
      <c r="BR67" s="79" t="str">
        <f t="shared" si="20"/>
        <v>-</v>
      </c>
      <c r="BS67" s="79" t="str">
        <f t="shared" si="20"/>
        <v>-</v>
      </c>
      <c r="BT67" s="79" t="str">
        <f t="shared" si="20"/>
        <v>-</v>
      </c>
      <c r="BU67" s="79" t="str">
        <f t="shared" si="28"/>
        <v>-</v>
      </c>
      <c r="BV67" s="79" t="str">
        <f t="shared" si="28"/>
        <v>-</v>
      </c>
      <c r="BW67" s="78" t="str">
        <f t="shared" si="28"/>
        <v>-</v>
      </c>
      <c r="BX67" s="79" t="str">
        <f t="shared" si="28"/>
        <v>-</v>
      </c>
    </row>
    <row r="68" spans="2:76" ht="18" customHeight="1">
      <c r="B68" s="302" t="s">
        <v>6494</v>
      </c>
      <c r="C68" s="301">
        <v>62</v>
      </c>
      <c r="D68" s="74"/>
      <c r="E68" s="79" t="str">
        <f t="shared" si="37"/>
        <v>-</v>
      </c>
      <c r="F68" s="79" t="str">
        <f t="shared" si="37"/>
        <v>-</v>
      </c>
      <c r="G68" s="79" t="str">
        <f t="shared" si="37"/>
        <v>-</v>
      </c>
      <c r="H68" s="79" t="str">
        <f t="shared" si="37"/>
        <v>-</v>
      </c>
      <c r="I68" s="79" t="str">
        <f t="shared" si="37"/>
        <v>-</v>
      </c>
      <c r="J68" s="79" t="str">
        <f t="shared" si="37"/>
        <v>-</v>
      </c>
      <c r="K68" s="79" t="str">
        <f t="shared" si="37"/>
        <v>-</v>
      </c>
      <c r="L68" s="79" t="str">
        <f t="shared" si="40"/>
        <v>-</v>
      </c>
      <c r="M68" s="79" t="str">
        <f t="shared" si="37"/>
        <v>-</v>
      </c>
      <c r="N68" s="79" t="str">
        <f t="shared" si="37"/>
        <v>-</v>
      </c>
      <c r="O68" s="79" t="str">
        <f t="shared" si="37"/>
        <v>-</v>
      </c>
      <c r="P68" s="79" t="str">
        <f t="shared" si="37"/>
        <v>-</v>
      </c>
      <c r="Q68" s="79" t="str">
        <f t="shared" si="37"/>
        <v>-</v>
      </c>
      <c r="R68" s="79" t="str">
        <f t="shared" si="37"/>
        <v>-</v>
      </c>
      <c r="S68" s="79" t="str">
        <f t="shared" si="37"/>
        <v>-</v>
      </c>
      <c r="T68" s="79" t="str">
        <f t="shared" si="37"/>
        <v>-</v>
      </c>
      <c r="U68" s="79" t="str">
        <f t="shared" si="41"/>
        <v>-</v>
      </c>
      <c r="V68" s="79" t="str">
        <f t="shared" si="41"/>
        <v>-</v>
      </c>
      <c r="W68" s="79" t="str">
        <f t="shared" si="41"/>
        <v>-</v>
      </c>
      <c r="X68" s="79" t="str">
        <f t="shared" si="41"/>
        <v>-</v>
      </c>
      <c r="Y68" s="79" t="str">
        <f t="shared" si="41"/>
        <v>-</v>
      </c>
      <c r="Z68" s="79" t="str">
        <f t="shared" si="41"/>
        <v>-</v>
      </c>
      <c r="AA68" s="79" t="str">
        <f t="shared" si="41"/>
        <v>-</v>
      </c>
      <c r="AB68" s="79" t="str">
        <f t="shared" si="41"/>
        <v>-</v>
      </c>
      <c r="AC68" s="79" t="str">
        <f t="shared" si="41"/>
        <v>-</v>
      </c>
      <c r="AD68" s="79" t="str">
        <f t="shared" si="41"/>
        <v>-</v>
      </c>
      <c r="AE68" s="79" t="str">
        <f t="shared" si="41"/>
        <v>-</v>
      </c>
      <c r="AF68" s="79" t="str">
        <f t="shared" si="41"/>
        <v>-</v>
      </c>
      <c r="AG68" s="79" t="str">
        <f t="shared" si="41"/>
        <v>-</v>
      </c>
      <c r="AH68" s="79" t="str">
        <f t="shared" si="41"/>
        <v>-</v>
      </c>
      <c r="AI68" s="79" t="str">
        <f t="shared" si="41"/>
        <v>-</v>
      </c>
      <c r="AJ68" s="79" t="str">
        <f t="shared" si="41"/>
        <v>-</v>
      </c>
      <c r="AK68" s="79" t="str">
        <f t="shared" si="41"/>
        <v>-</v>
      </c>
      <c r="AL68" s="79" t="str">
        <f t="shared" si="41"/>
        <v>-</v>
      </c>
      <c r="AM68" s="79" t="str">
        <f t="shared" si="41"/>
        <v>-</v>
      </c>
      <c r="AN68" s="79" t="str">
        <f t="shared" si="41"/>
        <v>-</v>
      </c>
      <c r="AO68" s="79" t="str">
        <f t="shared" si="41"/>
        <v>-</v>
      </c>
      <c r="AP68" s="79" t="str">
        <f t="shared" si="41"/>
        <v>-</v>
      </c>
      <c r="AQ68" s="79" t="str">
        <f t="shared" si="41"/>
        <v>-</v>
      </c>
      <c r="AR68" s="79" t="str">
        <f t="shared" si="41"/>
        <v>-</v>
      </c>
      <c r="AS68" s="79" t="str">
        <f t="shared" si="41"/>
        <v>-</v>
      </c>
      <c r="AT68" s="79" t="str">
        <f t="shared" si="41"/>
        <v>-</v>
      </c>
      <c r="AU68" s="79" t="str">
        <f t="shared" si="41"/>
        <v>-</v>
      </c>
      <c r="AV68" s="79" t="str">
        <f t="shared" si="41"/>
        <v>-</v>
      </c>
      <c r="AW68" s="79" t="str">
        <f t="shared" si="41"/>
        <v>-</v>
      </c>
      <c r="AX68" s="79" t="str">
        <f t="shared" si="41"/>
        <v>-</v>
      </c>
      <c r="AY68" s="79" t="str">
        <f t="shared" si="41"/>
        <v>-</v>
      </c>
      <c r="AZ68" s="79" t="str">
        <f t="shared" si="41"/>
        <v>-</v>
      </c>
      <c r="BA68" s="79" t="str">
        <f t="shared" si="41"/>
        <v>-</v>
      </c>
      <c r="BB68" s="79" t="str">
        <f t="shared" si="41"/>
        <v>-</v>
      </c>
      <c r="BC68" s="79" t="str">
        <f t="shared" si="41"/>
        <v>-</v>
      </c>
      <c r="BD68" s="79" t="str">
        <f t="shared" si="41"/>
        <v>-</v>
      </c>
      <c r="BE68" s="79" t="str">
        <f t="shared" si="41"/>
        <v>-</v>
      </c>
      <c r="BF68" s="79" t="str">
        <f t="shared" si="41"/>
        <v>-</v>
      </c>
      <c r="BG68" s="79" t="str">
        <f t="shared" si="41"/>
        <v>-</v>
      </c>
      <c r="BH68" s="79" t="str">
        <f t="shared" si="41"/>
        <v>-</v>
      </c>
      <c r="BI68" s="79" t="str">
        <f t="shared" si="41"/>
        <v>-</v>
      </c>
      <c r="BJ68" s="79" t="str">
        <f t="shared" si="41"/>
        <v>-</v>
      </c>
      <c r="BK68" s="79" t="str">
        <f t="shared" si="41"/>
        <v>-</v>
      </c>
      <c r="BL68" s="79" t="str">
        <f t="shared" si="39"/>
        <v>-</v>
      </c>
      <c r="BM68" s="79" t="str">
        <f t="shared" si="38"/>
        <v>-</v>
      </c>
      <c r="BN68" s="79" t="str">
        <f t="shared" si="20"/>
        <v>-</v>
      </c>
      <c r="BO68" s="79" t="str">
        <f t="shared" si="20"/>
        <v>-</v>
      </c>
      <c r="BP68" s="78" t="str">
        <f t="shared" si="20"/>
        <v>-</v>
      </c>
      <c r="BQ68" s="79" t="str">
        <f t="shared" si="20"/>
        <v>-</v>
      </c>
      <c r="BR68" s="79" t="str">
        <f t="shared" si="20"/>
        <v>-</v>
      </c>
      <c r="BS68" s="79" t="str">
        <f t="shared" si="20"/>
        <v>-</v>
      </c>
      <c r="BT68" s="79" t="str">
        <f t="shared" si="20"/>
        <v>-</v>
      </c>
      <c r="BU68" s="79" t="str">
        <f t="shared" si="28"/>
        <v>-</v>
      </c>
      <c r="BV68" s="79" t="str">
        <f t="shared" si="28"/>
        <v>-</v>
      </c>
      <c r="BW68" s="78" t="str">
        <f t="shared" si="28"/>
        <v>-</v>
      </c>
      <c r="BX68" s="79" t="str">
        <f t="shared" si="28"/>
        <v>-</v>
      </c>
    </row>
    <row r="69" spans="2:76" ht="18" customHeight="1">
      <c r="B69" s="301" t="s">
        <v>6555</v>
      </c>
      <c r="C69" s="301">
        <v>63</v>
      </c>
      <c r="D69" s="76"/>
      <c r="E69" s="78" t="str">
        <f t="shared" si="37"/>
        <v>-</v>
      </c>
      <c r="F69" s="78" t="str">
        <f t="shared" si="37"/>
        <v>-</v>
      </c>
      <c r="G69" s="78" t="str">
        <f t="shared" si="37"/>
        <v>-</v>
      </c>
      <c r="H69" s="78" t="str">
        <f t="shared" si="37"/>
        <v>-</v>
      </c>
      <c r="I69" s="78" t="str">
        <f t="shared" si="37"/>
        <v>-</v>
      </c>
      <c r="J69" s="78" t="str">
        <f t="shared" si="37"/>
        <v>-</v>
      </c>
      <c r="K69" s="78" t="str">
        <f t="shared" si="37"/>
        <v>-</v>
      </c>
      <c r="L69" s="78" t="str">
        <f t="shared" si="40"/>
        <v>-</v>
      </c>
      <c r="M69" s="78" t="str">
        <f t="shared" si="37"/>
        <v>-</v>
      </c>
      <c r="N69" s="78" t="str">
        <f t="shared" si="37"/>
        <v>-</v>
      </c>
      <c r="O69" s="78" t="str">
        <f t="shared" si="37"/>
        <v>-</v>
      </c>
      <c r="P69" s="78" t="str">
        <f t="shared" si="37"/>
        <v>-</v>
      </c>
      <c r="Q69" s="78" t="str">
        <f t="shared" si="37"/>
        <v>-</v>
      </c>
      <c r="R69" s="78" t="str">
        <f t="shared" si="37"/>
        <v>-</v>
      </c>
      <c r="S69" s="78" t="str">
        <f t="shared" si="37"/>
        <v>-</v>
      </c>
      <c r="T69" s="78" t="str">
        <f t="shared" si="37"/>
        <v>-</v>
      </c>
      <c r="U69" s="78" t="str">
        <f t="shared" si="41"/>
        <v>-</v>
      </c>
      <c r="V69" s="78" t="str">
        <f t="shared" si="41"/>
        <v>-</v>
      </c>
      <c r="W69" s="78" t="str">
        <f t="shared" si="41"/>
        <v>-</v>
      </c>
      <c r="X69" s="78" t="str">
        <f t="shared" si="41"/>
        <v>-</v>
      </c>
      <c r="Y69" s="78" t="str">
        <f t="shared" si="41"/>
        <v>-</v>
      </c>
      <c r="Z69" s="78" t="str">
        <f t="shared" si="41"/>
        <v>-</v>
      </c>
      <c r="AA69" s="78" t="str">
        <f t="shared" si="41"/>
        <v>-</v>
      </c>
      <c r="AB69" s="78" t="str">
        <f t="shared" si="41"/>
        <v>-</v>
      </c>
      <c r="AC69" s="78" t="str">
        <f t="shared" si="41"/>
        <v>-</v>
      </c>
      <c r="AD69" s="78" t="str">
        <f t="shared" si="41"/>
        <v>-</v>
      </c>
      <c r="AE69" s="78" t="str">
        <f t="shared" si="41"/>
        <v>-</v>
      </c>
      <c r="AF69" s="78" t="str">
        <f t="shared" si="41"/>
        <v>-</v>
      </c>
      <c r="AG69" s="78" t="str">
        <f t="shared" si="41"/>
        <v>-</v>
      </c>
      <c r="AH69" s="78" t="str">
        <f t="shared" si="41"/>
        <v>-</v>
      </c>
      <c r="AI69" s="78" t="str">
        <f t="shared" si="41"/>
        <v>-</v>
      </c>
      <c r="AJ69" s="78" t="str">
        <f t="shared" si="41"/>
        <v>-</v>
      </c>
      <c r="AK69" s="78" t="str">
        <f t="shared" si="41"/>
        <v>-</v>
      </c>
      <c r="AL69" s="78" t="str">
        <f t="shared" si="41"/>
        <v>-</v>
      </c>
      <c r="AM69" s="78" t="str">
        <f t="shared" si="41"/>
        <v>-</v>
      </c>
      <c r="AN69" s="78" t="str">
        <f t="shared" si="41"/>
        <v>-</v>
      </c>
      <c r="AO69" s="78" t="str">
        <f t="shared" si="41"/>
        <v>-</v>
      </c>
      <c r="AP69" s="78" t="str">
        <f t="shared" si="41"/>
        <v>-</v>
      </c>
      <c r="AQ69" s="78" t="str">
        <f t="shared" si="41"/>
        <v>-</v>
      </c>
      <c r="AR69" s="78" t="str">
        <f t="shared" si="41"/>
        <v>-</v>
      </c>
      <c r="AS69" s="78" t="str">
        <f t="shared" si="41"/>
        <v>-</v>
      </c>
      <c r="AT69" s="78" t="str">
        <f t="shared" si="41"/>
        <v>-</v>
      </c>
      <c r="AU69" s="78" t="str">
        <f t="shared" si="41"/>
        <v>-</v>
      </c>
      <c r="AV69" s="78" t="str">
        <f t="shared" si="41"/>
        <v>-</v>
      </c>
      <c r="AW69" s="78" t="str">
        <f t="shared" si="41"/>
        <v>-</v>
      </c>
      <c r="AX69" s="78" t="str">
        <f t="shared" si="41"/>
        <v>-</v>
      </c>
      <c r="AY69" s="78" t="str">
        <f t="shared" si="41"/>
        <v>-</v>
      </c>
      <c r="AZ69" s="78" t="str">
        <f t="shared" si="41"/>
        <v>-</v>
      </c>
      <c r="BA69" s="78" t="str">
        <f t="shared" si="41"/>
        <v>-</v>
      </c>
      <c r="BB69" s="78" t="str">
        <f t="shared" si="41"/>
        <v>-</v>
      </c>
      <c r="BC69" s="78" t="str">
        <f t="shared" si="41"/>
        <v>-</v>
      </c>
      <c r="BD69" s="78" t="str">
        <f t="shared" si="41"/>
        <v>-</v>
      </c>
      <c r="BE69" s="78" t="str">
        <f t="shared" si="41"/>
        <v>-</v>
      </c>
      <c r="BF69" s="78" t="str">
        <f t="shared" si="41"/>
        <v>-</v>
      </c>
      <c r="BG69" s="78" t="str">
        <f t="shared" si="41"/>
        <v>-</v>
      </c>
      <c r="BH69" s="78" t="str">
        <f t="shared" si="41"/>
        <v>-</v>
      </c>
      <c r="BI69" s="78" t="str">
        <f t="shared" si="41"/>
        <v>-</v>
      </c>
      <c r="BJ69" s="78" t="str">
        <f t="shared" si="41"/>
        <v>-</v>
      </c>
      <c r="BK69" s="78" t="str">
        <f t="shared" si="41"/>
        <v>-</v>
      </c>
      <c r="BL69" s="78" t="str">
        <f t="shared" si="39"/>
        <v>-</v>
      </c>
      <c r="BM69" s="78" t="str">
        <f t="shared" si="38"/>
        <v>-</v>
      </c>
      <c r="BN69" s="78" t="str">
        <f t="shared" si="20"/>
        <v>-</v>
      </c>
      <c r="BO69" s="78" t="str">
        <f t="shared" si="20"/>
        <v>-</v>
      </c>
      <c r="BP69" s="78" t="str">
        <f t="shared" si="20"/>
        <v>-</v>
      </c>
      <c r="BQ69" s="78" t="str">
        <f t="shared" si="20"/>
        <v>-</v>
      </c>
      <c r="BR69" s="78" t="str">
        <f t="shared" si="20"/>
        <v>-</v>
      </c>
      <c r="BS69" s="78" t="str">
        <f t="shared" si="20"/>
        <v>-</v>
      </c>
      <c r="BT69" s="78" t="str">
        <f t="shared" si="20"/>
        <v>-</v>
      </c>
      <c r="BU69" s="78" t="str">
        <f t="shared" si="28"/>
        <v>-</v>
      </c>
      <c r="BV69" s="78" t="str">
        <f t="shared" si="28"/>
        <v>-</v>
      </c>
      <c r="BW69" s="78" t="str">
        <f t="shared" si="28"/>
        <v>-</v>
      </c>
      <c r="BX69" s="78" t="str">
        <f t="shared" si="28"/>
        <v>-</v>
      </c>
    </row>
    <row r="70" spans="2:76" ht="18" customHeight="1">
      <c r="B70" s="301" t="s">
        <v>6559</v>
      </c>
      <c r="C70" s="301">
        <v>64</v>
      </c>
      <c r="D70" s="76"/>
      <c r="E70" s="78" t="str">
        <f t="shared" si="37"/>
        <v>-</v>
      </c>
      <c r="F70" s="78" t="str">
        <f t="shared" si="37"/>
        <v>-</v>
      </c>
      <c r="G70" s="78" t="str">
        <f t="shared" si="37"/>
        <v>-</v>
      </c>
      <c r="H70" s="78" t="str">
        <f t="shared" si="37"/>
        <v>-</v>
      </c>
      <c r="I70" s="78" t="str">
        <f t="shared" si="37"/>
        <v>-</v>
      </c>
      <c r="J70" s="78" t="str">
        <f t="shared" si="37"/>
        <v>-</v>
      </c>
      <c r="K70" s="78" t="str">
        <f t="shared" si="37"/>
        <v>-</v>
      </c>
      <c r="L70" s="78" t="str">
        <f t="shared" si="40"/>
        <v>-</v>
      </c>
      <c r="M70" s="78" t="str">
        <f t="shared" si="37"/>
        <v>-</v>
      </c>
      <c r="N70" s="78" t="str">
        <f t="shared" si="37"/>
        <v>-</v>
      </c>
      <c r="O70" s="78" t="str">
        <f t="shared" si="37"/>
        <v>-</v>
      </c>
      <c r="P70" s="78" t="str">
        <f t="shared" si="37"/>
        <v>-</v>
      </c>
      <c r="Q70" s="78" t="str">
        <f t="shared" si="37"/>
        <v>-</v>
      </c>
      <c r="R70" s="78" t="str">
        <f t="shared" si="37"/>
        <v>-</v>
      </c>
      <c r="S70" s="78" t="str">
        <f t="shared" si="37"/>
        <v>-</v>
      </c>
      <c r="T70" s="78" t="str">
        <f t="shared" si="37"/>
        <v>-</v>
      </c>
      <c r="U70" s="78" t="str">
        <f t="shared" ref="U70:BK70" si="42">IF(AND(U$6-$C70&lt;$S$2,U$6-$C70&gt;=0),ROUND($D70/$S$2*0.9,0),"-")</f>
        <v>-</v>
      </c>
      <c r="V70" s="78" t="str">
        <f t="shared" si="42"/>
        <v>-</v>
      </c>
      <c r="W70" s="78" t="str">
        <f t="shared" si="42"/>
        <v>-</v>
      </c>
      <c r="X70" s="78" t="str">
        <f t="shared" si="42"/>
        <v>-</v>
      </c>
      <c r="Y70" s="78" t="str">
        <f t="shared" si="42"/>
        <v>-</v>
      </c>
      <c r="Z70" s="78" t="str">
        <f t="shared" si="42"/>
        <v>-</v>
      </c>
      <c r="AA70" s="78" t="str">
        <f t="shared" si="42"/>
        <v>-</v>
      </c>
      <c r="AB70" s="78" t="str">
        <f t="shared" si="42"/>
        <v>-</v>
      </c>
      <c r="AC70" s="78" t="str">
        <f t="shared" si="42"/>
        <v>-</v>
      </c>
      <c r="AD70" s="78" t="str">
        <f t="shared" si="42"/>
        <v>-</v>
      </c>
      <c r="AE70" s="78" t="str">
        <f t="shared" si="42"/>
        <v>-</v>
      </c>
      <c r="AF70" s="78" t="str">
        <f t="shared" si="42"/>
        <v>-</v>
      </c>
      <c r="AG70" s="78" t="str">
        <f t="shared" si="42"/>
        <v>-</v>
      </c>
      <c r="AH70" s="78" t="str">
        <f t="shared" si="42"/>
        <v>-</v>
      </c>
      <c r="AI70" s="78" t="str">
        <f t="shared" si="42"/>
        <v>-</v>
      </c>
      <c r="AJ70" s="78" t="str">
        <f t="shared" si="42"/>
        <v>-</v>
      </c>
      <c r="AK70" s="78" t="str">
        <f t="shared" si="42"/>
        <v>-</v>
      </c>
      <c r="AL70" s="78" t="str">
        <f t="shared" si="42"/>
        <v>-</v>
      </c>
      <c r="AM70" s="78" t="str">
        <f t="shared" si="42"/>
        <v>-</v>
      </c>
      <c r="AN70" s="78" t="str">
        <f t="shared" si="42"/>
        <v>-</v>
      </c>
      <c r="AO70" s="78" t="str">
        <f t="shared" si="42"/>
        <v>-</v>
      </c>
      <c r="AP70" s="78" t="str">
        <f t="shared" si="42"/>
        <v>-</v>
      </c>
      <c r="AQ70" s="78" t="str">
        <f t="shared" si="42"/>
        <v>-</v>
      </c>
      <c r="AR70" s="78" t="str">
        <f t="shared" si="42"/>
        <v>-</v>
      </c>
      <c r="AS70" s="78" t="str">
        <f t="shared" si="42"/>
        <v>-</v>
      </c>
      <c r="AT70" s="78" t="str">
        <f t="shared" si="42"/>
        <v>-</v>
      </c>
      <c r="AU70" s="78" t="str">
        <f t="shared" si="42"/>
        <v>-</v>
      </c>
      <c r="AV70" s="78" t="str">
        <f t="shared" si="42"/>
        <v>-</v>
      </c>
      <c r="AW70" s="78" t="str">
        <f t="shared" si="42"/>
        <v>-</v>
      </c>
      <c r="AX70" s="78" t="str">
        <f t="shared" si="42"/>
        <v>-</v>
      </c>
      <c r="AY70" s="78" t="str">
        <f t="shared" si="42"/>
        <v>-</v>
      </c>
      <c r="AZ70" s="78" t="str">
        <f t="shared" si="42"/>
        <v>-</v>
      </c>
      <c r="BA70" s="78" t="str">
        <f t="shared" si="42"/>
        <v>-</v>
      </c>
      <c r="BB70" s="78" t="str">
        <f t="shared" si="42"/>
        <v>-</v>
      </c>
      <c r="BC70" s="78" t="str">
        <f t="shared" si="42"/>
        <v>-</v>
      </c>
      <c r="BD70" s="78" t="str">
        <f t="shared" si="42"/>
        <v>-</v>
      </c>
      <c r="BE70" s="78" t="str">
        <f t="shared" si="42"/>
        <v>-</v>
      </c>
      <c r="BF70" s="78" t="str">
        <f t="shared" si="42"/>
        <v>-</v>
      </c>
      <c r="BG70" s="78" t="str">
        <f t="shared" si="42"/>
        <v>-</v>
      </c>
      <c r="BH70" s="78" t="str">
        <f t="shared" si="42"/>
        <v>-</v>
      </c>
      <c r="BI70" s="78" t="str">
        <f t="shared" si="42"/>
        <v>-</v>
      </c>
      <c r="BJ70" s="78" t="str">
        <f t="shared" si="42"/>
        <v>-</v>
      </c>
      <c r="BK70" s="78" t="str">
        <f t="shared" si="42"/>
        <v>-</v>
      </c>
      <c r="BL70" s="78" t="str">
        <f t="shared" si="39"/>
        <v>-</v>
      </c>
      <c r="BM70" s="78" t="str">
        <f t="shared" si="38"/>
        <v>-</v>
      </c>
      <c r="BN70" s="78" t="str">
        <f t="shared" si="20"/>
        <v>-</v>
      </c>
      <c r="BO70" s="78" t="str">
        <f t="shared" si="20"/>
        <v>-</v>
      </c>
      <c r="BP70" s="78" t="str">
        <f t="shared" si="20"/>
        <v>-</v>
      </c>
      <c r="BQ70" s="78" t="str">
        <f t="shared" si="20"/>
        <v>-</v>
      </c>
      <c r="BR70" s="78" t="str">
        <f t="shared" si="20"/>
        <v>-</v>
      </c>
      <c r="BS70" s="78" t="str">
        <f t="shared" si="20"/>
        <v>-</v>
      </c>
      <c r="BT70" s="78" t="str">
        <f t="shared" si="20"/>
        <v>-</v>
      </c>
      <c r="BU70" s="78" t="str">
        <f t="shared" si="28"/>
        <v>-</v>
      </c>
      <c r="BV70" s="78" t="str">
        <f t="shared" si="28"/>
        <v>-</v>
      </c>
      <c r="BW70" s="78" t="str">
        <f t="shared" si="28"/>
        <v>-</v>
      </c>
      <c r="BX70" s="78" t="str">
        <f t="shared" si="28"/>
        <v>-</v>
      </c>
    </row>
    <row r="71" spans="2:76" ht="18" customHeight="1">
      <c r="B71" s="1086" t="s">
        <v>6569</v>
      </c>
      <c r="C71" s="1087">
        <v>65</v>
      </c>
      <c r="D71" s="1088"/>
      <c r="E71" s="1089" t="str">
        <f t="shared" si="37"/>
        <v>-</v>
      </c>
      <c r="F71" s="1089" t="str">
        <f t="shared" si="37"/>
        <v>-</v>
      </c>
      <c r="G71" s="1089" t="str">
        <f t="shared" si="37"/>
        <v>-</v>
      </c>
      <c r="H71" s="1089" t="str">
        <f t="shared" si="37"/>
        <v>-</v>
      </c>
      <c r="I71" s="1089" t="str">
        <f t="shared" si="37"/>
        <v>-</v>
      </c>
      <c r="J71" s="1089" t="str">
        <f t="shared" si="37"/>
        <v>-</v>
      </c>
      <c r="K71" s="1089" t="str">
        <f t="shared" si="37"/>
        <v>-</v>
      </c>
      <c r="L71" s="1089" t="str">
        <f t="shared" si="40"/>
        <v>-</v>
      </c>
      <c r="M71" s="1089" t="str">
        <f t="shared" si="37"/>
        <v>-</v>
      </c>
      <c r="N71" s="1089" t="str">
        <f t="shared" si="37"/>
        <v>-</v>
      </c>
      <c r="O71" s="1089" t="str">
        <f t="shared" si="37"/>
        <v>-</v>
      </c>
      <c r="P71" s="1089" t="str">
        <f t="shared" si="37"/>
        <v>-</v>
      </c>
      <c r="Q71" s="1089" t="str">
        <f t="shared" si="37"/>
        <v>-</v>
      </c>
      <c r="R71" s="1089" t="str">
        <f t="shared" si="37"/>
        <v>-</v>
      </c>
      <c r="S71" s="1089" t="str">
        <f t="shared" si="37"/>
        <v>-</v>
      </c>
      <c r="T71" s="1089" t="str">
        <f t="shared" si="37"/>
        <v>-</v>
      </c>
      <c r="U71" s="1089" t="str">
        <f t="shared" si="41"/>
        <v>-</v>
      </c>
      <c r="V71" s="1089" t="str">
        <f t="shared" si="41"/>
        <v>-</v>
      </c>
      <c r="W71" s="1089" t="str">
        <f t="shared" si="41"/>
        <v>-</v>
      </c>
      <c r="X71" s="1089" t="str">
        <f t="shared" si="41"/>
        <v>-</v>
      </c>
      <c r="Y71" s="1089" t="str">
        <f t="shared" si="41"/>
        <v>-</v>
      </c>
      <c r="Z71" s="1089" t="str">
        <f t="shared" si="41"/>
        <v>-</v>
      </c>
      <c r="AA71" s="1089" t="str">
        <f t="shared" si="41"/>
        <v>-</v>
      </c>
      <c r="AB71" s="1089" t="str">
        <f t="shared" si="41"/>
        <v>-</v>
      </c>
      <c r="AC71" s="1089" t="str">
        <f t="shared" si="41"/>
        <v>-</v>
      </c>
      <c r="AD71" s="1089" t="str">
        <f t="shared" si="41"/>
        <v>-</v>
      </c>
      <c r="AE71" s="1089" t="str">
        <f t="shared" si="41"/>
        <v>-</v>
      </c>
      <c r="AF71" s="1089" t="str">
        <f t="shared" si="41"/>
        <v>-</v>
      </c>
      <c r="AG71" s="1089" t="str">
        <f t="shared" si="41"/>
        <v>-</v>
      </c>
      <c r="AH71" s="1089" t="str">
        <f t="shared" si="41"/>
        <v>-</v>
      </c>
      <c r="AI71" s="1089" t="str">
        <f t="shared" si="41"/>
        <v>-</v>
      </c>
      <c r="AJ71" s="1089" t="str">
        <f t="shared" si="41"/>
        <v>-</v>
      </c>
      <c r="AK71" s="1089" t="str">
        <f t="shared" si="41"/>
        <v>-</v>
      </c>
      <c r="AL71" s="1089" t="str">
        <f t="shared" si="41"/>
        <v>-</v>
      </c>
      <c r="AM71" s="1089" t="str">
        <f t="shared" si="41"/>
        <v>-</v>
      </c>
      <c r="AN71" s="1089" t="str">
        <f t="shared" si="41"/>
        <v>-</v>
      </c>
      <c r="AO71" s="1089" t="str">
        <f t="shared" si="41"/>
        <v>-</v>
      </c>
      <c r="AP71" s="1089" t="str">
        <f t="shared" si="41"/>
        <v>-</v>
      </c>
      <c r="AQ71" s="1089" t="str">
        <f t="shared" si="41"/>
        <v>-</v>
      </c>
      <c r="AR71" s="1089" t="str">
        <f t="shared" si="41"/>
        <v>-</v>
      </c>
      <c r="AS71" s="1089" t="str">
        <f t="shared" si="41"/>
        <v>-</v>
      </c>
      <c r="AT71" s="1089" t="str">
        <f t="shared" si="41"/>
        <v>-</v>
      </c>
      <c r="AU71" s="1089" t="str">
        <f t="shared" si="41"/>
        <v>-</v>
      </c>
      <c r="AV71" s="1089" t="str">
        <f t="shared" si="41"/>
        <v>-</v>
      </c>
      <c r="AW71" s="1089" t="str">
        <f t="shared" si="41"/>
        <v>-</v>
      </c>
      <c r="AX71" s="1089" t="str">
        <f t="shared" si="41"/>
        <v>-</v>
      </c>
      <c r="AY71" s="1089" t="str">
        <f t="shared" si="41"/>
        <v>-</v>
      </c>
      <c r="AZ71" s="1089" t="str">
        <f t="shared" si="41"/>
        <v>-</v>
      </c>
      <c r="BA71" s="1089" t="str">
        <f t="shared" si="41"/>
        <v>-</v>
      </c>
      <c r="BB71" s="1089" t="str">
        <f t="shared" si="41"/>
        <v>-</v>
      </c>
      <c r="BC71" s="1089" t="str">
        <f t="shared" si="41"/>
        <v>-</v>
      </c>
      <c r="BD71" s="1089" t="str">
        <f t="shared" si="41"/>
        <v>-</v>
      </c>
      <c r="BE71" s="1089" t="str">
        <f t="shared" si="41"/>
        <v>-</v>
      </c>
      <c r="BF71" s="1089" t="str">
        <f t="shared" si="41"/>
        <v>-</v>
      </c>
      <c r="BG71" s="1089" t="str">
        <f t="shared" si="41"/>
        <v>-</v>
      </c>
      <c r="BH71" s="1089" t="str">
        <f t="shared" si="41"/>
        <v>-</v>
      </c>
      <c r="BI71" s="1089" t="str">
        <f t="shared" ref="BI71:BN78" si="43">IF(AND(BI$6-$C71&lt;$S$2,BI$6-$C71&gt;=0),ROUND($D71/$S$2*0.9,0),"-")</f>
        <v>-</v>
      </c>
      <c r="BJ71" s="1089" t="str">
        <f t="shared" si="43"/>
        <v>-</v>
      </c>
      <c r="BK71" s="1089" t="str">
        <f t="shared" si="43"/>
        <v>-</v>
      </c>
      <c r="BL71" s="1089" t="str">
        <f t="shared" si="39"/>
        <v>-</v>
      </c>
      <c r="BM71" s="1089" t="str">
        <f t="shared" si="38"/>
        <v>-</v>
      </c>
      <c r="BN71" s="1089" t="str">
        <f t="shared" si="20"/>
        <v>-</v>
      </c>
      <c r="BO71" s="1089" t="str">
        <f t="shared" si="20"/>
        <v>-</v>
      </c>
      <c r="BP71" s="79" t="str">
        <f t="shared" si="20"/>
        <v>-</v>
      </c>
      <c r="BQ71" s="1089" t="str">
        <f t="shared" si="20"/>
        <v>-</v>
      </c>
      <c r="BR71" s="1089" t="str">
        <f t="shared" si="20"/>
        <v>-</v>
      </c>
      <c r="BS71" s="1089" t="str">
        <f t="shared" si="20"/>
        <v>-</v>
      </c>
      <c r="BT71" s="1089" t="str">
        <f t="shared" si="20"/>
        <v>-</v>
      </c>
      <c r="BU71" s="1089" t="str">
        <f t="shared" si="28"/>
        <v>-</v>
      </c>
      <c r="BV71" s="1089" t="str">
        <f t="shared" si="28"/>
        <v>-</v>
      </c>
      <c r="BW71" s="78" t="str">
        <f t="shared" si="28"/>
        <v>-</v>
      </c>
      <c r="BX71" s="1089" t="str">
        <f t="shared" si="28"/>
        <v>-</v>
      </c>
    </row>
    <row r="72" spans="2:76" ht="18" customHeight="1">
      <c r="B72" s="301" t="s">
        <v>6594</v>
      </c>
      <c r="C72" s="1090">
        <v>66</v>
      </c>
      <c r="D72" s="76"/>
      <c r="E72" s="78" t="str">
        <f>IF(AND(E$6-$C72&lt;$S$2,E$6-$C72&gt;=0),ROUND($D72/$S$2*0.9,0),"-")</f>
        <v>-</v>
      </c>
      <c r="F72" s="78" t="str">
        <f t="shared" si="37"/>
        <v>-</v>
      </c>
      <c r="G72" s="78" t="str">
        <f t="shared" si="37"/>
        <v>-</v>
      </c>
      <c r="H72" s="78" t="str">
        <f t="shared" si="37"/>
        <v>-</v>
      </c>
      <c r="I72" s="78" t="str">
        <f t="shared" si="37"/>
        <v>-</v>
      </c>
      <c r="J72" s="78" t="str">
        <f t="shared" si="37"/>
        <v>-</v>
      </c>
      <c r="K72" s="78" t="str">
        <f t="shared" si="37"/>
        <v>-</v>
      </c>
      <c r="L72" s="78" t="str">
        <f t="shared" si="40"/>
        <v>-</v>
      </c>
      <c r="M72" s="78" t="str">
        <f t="shared" si="37"/>
        <v>-</v>
      </c>
      <c r="N72" s="78" t="str">
        <f t="shared" si="37"/>
        <v>-</v>
      </c>
      <c r="O72" s="78" t="str">
        <f t="shared" si="37"/>
        <v>-</v>
      </c>
      <c r="P72" s="78" t="str">
        <f t="shared" si="37"/>
        <v>-</v>
      </c>
      <c r="Q72" s="78" t="str">
        <f t="shared" si="37"/>
        <v>-</v>
      </c>
      <c r="R72" s="78" t="str">
        <f t="shared" si="37"/>
        <v>-</v>
      </c>
      <c r="S72" s="78" t="str">
        <f t="shared" si="37"/>
        <v>-</v>
      </c>
      <c r="T72" s="78" t="str">
        <f t="shared" si="37"/>
        <v>-</v>
      </c>
      <c r="U72" s="78" t="str">
        <f t="shared" ref="U72:BH73" si="44">IF(AND(U$6-$C72&lt;$S$2,U$6-$C72&gt;=0),ROUND($D72/$S$2*0.9,0),"-")</f>
        <v>-</v>
      </c>
      <c r="V72" s="78" t="str">
        <f t="shared" si="44"/>
        <v>-</v>
      </c>
      <c r="W72" s="78" t="str">
        <f t="shared" si="44"/>
        <v>-</v>
      </c>
      <c r="X72" s="78" t="str">
        <f t="shared" si="44"/>
        <v>-</v>
      </c>
      <c r="Y72" s="78" t="str">
        <f t="shared" si="44"/>
        <v>-</v>
      </c>
      <c r="Z72" s="78" t="str">
        <f t="shared" si="44"/>
        <v>-</v>
      </c>
      <c r="AA72" s="78" t="str">
        <f t="shared" si="44"/>
        <v>-</v>
      </c>
      <c r="AB72" s="78" t="str">
        <f t="shared" si="44"/>
        <v>-</v>
      </c>
      <c r="AC72" s="78" t="str">
        <f t="shared" si="44"/>
        <v>-</v>
      </c>
      <c r="AD72" s="78" t="str">
        <f t="shared" si="44"/>
        <v>-</v>
      </c>
      <c r="AE72" s="78" t="str">
        <f t="shared" si="44"/>
        <v>-</v>
      </c>
      <c r="AF72" s="78" t="str">
        <f t="shared" si="44"/>
        <v>-</v>
      </c>
      <c r="AG72" s="78" t="str">
        <f t="shared" si="44"/>
        <v>-</v>
      </c>
      <c r="AH72" s="78" t="str">
        <f t="shared" si="44"/>
        <v>-</v>
      </c>
      <c r="AI72" s="78" t="str">
        <f t="shared" si="44"/>
        <v>-</v>
      </c>
      <c r="AJ72" s="78" t="str">
        <f t="shared" si="44"/>
        <v>-</v>
      </c>
      <c r="AK72" s="78" t="str">
        <f t="shared" si="44"/>
        <v>-</v>
      </c>
      <c r="AL72" s="78" t="str">
        <f t="shared" si="44"/>
        <v>-</v>
      </c>
      <c r="AM72" s="78" t="str">
        <f t="shared" si="44"/>
        <v>-</v>
      </c>
      <c r="AN72" s="78" t="str">
        <f t="shared" si="44"/>
        <v>-</v>
      </c>
      <c r="AO72" s="78" t="str">
        <f t="shared" si="44"/>
        <v>-</v>
      </c>
      <c r="AP72" s="78" t="str">
        <f t="shared" si="44"/>
        <v>-</v>
      </c>
      <c r="AQ72" s="78" t="str">
        <f t="shared" si="44"/>
        <v>-</v>
      </c>
      <c r="AR72" s="78" t="str">
        <f t="shared" si="44"/>
        <v>-</v>
      </c>
      <c r="AS72" s="78" t="str">
        <f t="shared" si="44"/>
        <v>-</v>
      </c>
      <c r="AT72" s="78" t="str">
        <f t="shared" si="44"/>
        <v>-</v>
      </c>
      <c r="AU72" s="78" t="str">
        <f t="shared" si="44"/>
        <v>-</v>
      </c>
      <c r="AV72" s="78" t="str">
        <f t="shared" si="44"/>
        <v>-</v>
      </c>
      <c r="AW72" s="78" t="str">
        <f t="shared" si="44"/>
        <v>-</v>
      </c>
      <c r="AX72" s="78" t="str">
        <f t="shared" si="44"/>
        <v>-</v>
      </c>
      <c r="AY72" s="78" t="str">
        <f t="shared" si="44"/>
        <v>-</v>
      </c>
      <c r="AZ72" s="78" t="str">
        <f t="shared" si="44"/>
        <v>-</v>
      </c>
      <c r="BA72" s="78" t="str">
        <f t="shared" si="44"/>
        <v>-</v>
      </c>
      <c r="BB72" s="78" t="str">
        <f t="shared" si="44"/>
        <v>-</v>
      </c>
      <c r="BC72" s="78" t="str">
        <f t="shared" si="44"/>
        <v>-</v>
      </c>
      <c r="BD72" s="78" t="str">
        <f t="shared" si="44"/>
        <v>-</v>
      </c>
      <c r="BE72" s="78" t="str">
        <f t="shared" si="44"/>
        <v>-</v>
      </c>
      <c r="BF72" s="78" t="str">
        <f t="shared" si="44"/>
        <v>-</v>
      </c>
      <c r="BG72" s="78" t="str">
        <f t="shared" si="44"/>
        <v>-</v>
      </c>
      <c r="BH72" s="78" t="str">
        <f t="shared" si="44"/>
        <v>-</v>
      </c>
      <c r="BI72" s="78" t="str">
        <f t="shared" si="43"/>
        <v>-</v>
      </c>
      <c r="BJ72" s="78" t="str">
        <f t="shared" si="43"/>
        <v>-</v>
      </c>
      <c r="BK72" s="78" t="str">
        <f t="shared" si="43"/>
        <v>-</v>
      </c>
      <c r="BL72" s="78" t="str">
        <f t="shared" si="39"/>
        <v>-</v>
      </c>
      <c r="BM72" s="78" t="str">
        <f t="shared" si="38"/>
        <v>-</v>
      </c>
      <c r="BN72" s="78" t="str">
        <f t="shared" si="20"/>
        <v>-</v>
      </c>
      <c r="BO72" s="78" t="str">
        <f t="shared" si="20"/>
        <v>-</v>
      </c>
      <c r="BP72" s="78" t="str">
        <f t="shared" si="20"/>
        <v>-</v>
      </c>
      <c r="BQ72" s="78" t="str">
        <f t="shared" si="20"/>
        <v>-</v>
      </c>
      <c r="BR72" s="78" t="str">
        <f t="shared" si="20"/>
        <v>-</v>
      </c>
      <c r="BS72" s="78" t="str">
        <f t="shared" si="20"/>
        <v>-</v>
      </c>
      <c r="BT72" s="78" t="str">
        <f t="shared" si="20"/>
        <v>-</v>
      </c>
      <c r="BU72" s="78" t="str">
        <f t="shared" si="28"/>
        <v>-</v>
      </c>
      <c r="BV72" s="78" t="str">
        <f t="shared" si="28"/>
        <v>-</v>
      </c>
      <c r="BW72" s="78" t="str">
        <f t="shared" si="28"/>
        <v>-</v>
      </c>
      <c r="BX72" s="78" t="str">
        <f t="shared" si="28"/>
        <v>-</v>
      </c>
    </row>
    <row r="73" spans="2:76" ht="18" customHeight="1">
      <c r="B73" s="1086" t="s">
        <v>6690</v>
      </c>
      <c r="C73" s="1087">
        <v>67</v>
      </c>
      <c r="D73" s="1088"/>
      <c r="E73" s="1089" t="str">
        <f>IF(AND(E$6-$C73&lt;$S$2,E$6-$C73&gt;=0),ROUND($D73/$S$2*0.9,0),"-")</f>
        <v>-</v>
      </c>
      <c r="F73" s="1089" t="str">
        <f t="shared" si="37"/>
        <v>-</v>
      </c>
      <c r="G73" s="1089" t="str">
        <f t="shared" si="37"/>
        <v>-</v>
      </c>
      <c r="H73" s="1089" t="str">
        <f t="shared" si="37"/>
        <v>-</v>
      </c>
      <c r="I73" s="1089" t="str">
        <f t="shared" si="37"/>
        <v>-</v>
      </c>
      <c r="J73" s="1089" t="str">
        <f t="shared" si="37"/>
        <v>-</v>
      </c>
      <c r="K73" s="1089" t="str">
        <f t="shared" si="37"/>
        <v>-</v>
      </c>
      <c r="L73" s="1089" t="str">
        <f t="shared" si="40"/>
        <v>-</v>
      </c>
      <c r="M73" s="1089" t="str">
        <f t="shared" si="37"/>
        <v>-</v>
      </c>
      <c r="N73" s="1089" t="str">
        <f t="shared" si="37"/>
        <v>-</v>
      </c>
      <c r="O73" s="1089" t="str">
        <f t="shared" si="37"/>
        <v>-</v>
      </c>
      <c r="P73" s="1089" t="str">
        <f t="shared" si="37"/>
        <v>-</v>
      </c>
      <c r="Q73" s="1089" t="str">
        <f t="shared" si="37"/>
        <v>-</v>
      </c>
      <c r="R73" s="1089" t="str">
        <f t="shared" si="37"/>
        <v>-</v>
      </c>
      <c r="S73" s="1089" t="str">
        <f t="shared" si="37"/>
        <v>-</v>
      </c>
      <c r="T73" s="1089" t="str">
        <f t="shared" si="37"/>
        <v>-</v>
      </c>
      <c r="U73" s="1089" t="str">
        <f t="shared" si="44"/>
        <v>-</v>
      </c>
      <c r="V73" s="1089" t="str">
        <f t="shared" si="44"/>
        <v>-</v>
      </c>
      <c r="W73" s="1089" t="str">
        <f t="shared" si="44"/>
        <v>-</v>
      </c>
      <c r="X73" s="1089" t="str">
        <f t="shared" si="44"/>
        <v>-</v>
      </c>
      <c r="Y73" s="1089" t="str">
        <f t="shared" si="44"/>
        <v>-</v>
      </c>
      <c r="Z73" s="1089" t="str">
        <f t="shared" si="44"/>
        <v>-</v>
      </c>
      <c r="AA73" s="1089" t="str">
        <f t="shared" si="44"/>
        <v>-</v>
      </c>
      <c r="AB73" s="1089" t="str">
        <f t="shared" si="44"/>
        <v>-</v>
      </c>
      <c r="AC73" s="1089" t="str">
        <f t="shared" si="44"/>
        <v>-</v>
      </c>
      <c r="AD73" s="1089" t="str">
        <f t="shared" si="44"/>
        <v>-</v>
      </c>
      <c r="AE73" s="1089" t="str">
        <f t="shared" si="44"/>
        <v>-</v>
      </c>
      <c r="AF73" s="1089" t="str">
        <f t="shared" si="44"/>
        <v>-</v>
      </c>
      <c r="AG73" s="1089" t="str">
        <f t="shared" si="44"/>
        <v>-</v>
      </c>
      <c r="AH73" s="1089" t="str">
        <f t="shared" si="44"/>
        <v>-</v>
      </c>
      <c r="AI73" s="1089" t="str">
        <f t="shared" si="44"/>
        <v>-</v>
      </c>
      <c r="AJ73" s="1089" t="str">
        <f t="shared" si="44"/>
        <v>-</v>
      </c>
      <c r="AK73" s="1089" t="str">
        <f t="shared" si="44"/>
        <v>-</v>
      </c>
      <c r="AL73" s="1089" t="str">
        <f t="shared" si="44"/>
        <v>-</v>
      </c>
      <c r="AM73" s="1089" t="str">
        <f t="shared" si="44"/>
        <v>-</v>
      </c>
      <c r="AN73" s="1089" t="str">
        <f t="shared" si="44"/>
        <v>-</v>
      </c>
      <c r="AO73" s="1089" t="str">
        <f t="shared" si="44"/>
        <v>-</v>
      </c>
      <c r="AP73" s="1089" t="str">
        <f t="shared" si="44"/>
        <v>-</v>
      </c>
      <c r="AQ73" s="1089" t="str">
        <f t="shared" si="44"/>
        <v>-</v>
      </c>
      <c r="AR73" s="1089" t="str">
        <f t="shared" si="44"/>
        <v>-</v>
      </c>
      <c r="AS73" s="1089" t="str">
        <f t="shared" si="44"/>
        <v>-</v>
      </c>
      <c r="AT73" s="1089" t="str">
        <f t="shared" si="44"/>
        <v>-</v>
      </c>
      <c r="AU73" s="1089" t="str">
        <f t="shared" si="44"/>
        <v>-</v>
      </c>
      <c r="AV73" s="1089" t="str">
        <f t="shared" si="44"/>
        <v>-</v>
      </c>
      <c r="AW73" s="1089" t="str">
        <f t="shared" si="44"/>
        <v>-</v>
      </c>
      <c r="AX73" s="1089" t="str">
        <f t="shared" si="44"/>
        <v>-</v>
      </c>
      <c r="AY73" s="1089" t="str">
        <f t="shared" si="44"/>
        <v>-</v>
      </c>
      <c r="AZ73" s="1089" t="str">
        <f t="shared" si="44"/>
        <v>-</v>
      </c>
      <c r="BA73" s="1089" t="str">
        <f t="shared" si="44"/>
        <v>-</v>
      </c>
      <c r="BB73" s="1089" t="str">
        <f t="shared" si="44"/>
        <v>-</v>
      </c>
      <c r="BC73" s="1089" t="str">
        <f t="shared" si="44"/>
        <v>-</v>
      </c>
      <c r="BD73" s="1089" t="str">
        <f t="shared" si="44"/>
        <v>-</v>
      </c>
      <c r="BE73" s="1089" t="str">
        <f t="shared" si="44"/>
        <v>-</v>
      </c>
      <c r="BF73" s="1089" t="str">
        <f t="shared" si="44"/>
        <v>-</v>
      </c>
      <c r="BG73" s="1089" t="str">
        <f t="shared" si="44"/>
        <v>-</v>
      </c>
      <c r="BH73" s="1089" t="str">
        <f t="shared" si="44"/>
        <v>-</v>
      </c>
      <c r="BI73" s="1089" t="str">
        <f t="shared" si="43"/>
        <v>-</v>
      </c>
      <c r="BJ73" s="1089" t="str">
        <f t="shared" si="43"/>
        <v>-</v>
      </c>
      <c r="BK73" s="1089" t="str">
        <f t="shared" si="43"/>
        <v>-</v>
      </c>
      <c r="BL73" s="1089" t="str">
        <f t="shared" si="39"/>
        <v>-</v>
      </c>
      <c r="BM73" s="1089" t="str">
        <f t="shared" si="38"/>
        <v>-</v>
      </c>
      <c r="BN73" s="1089" t="str">
        <f t="shared" si="20"/>
        <v>-</v>
      </c>
      <c r="BO73" s="1089" t="str">
        <f t="shared" si="20"/>
        <v>-</v>
      </c>
      <c r="BP73" s="1089" t="str">
        <f t="shared" si="20"/>
        <v>-</v>
      </c>
      <c r="BQ73" s="1089" t="str">
        <f t="shared" si="20"/>
        <v>-</v>
      </c>
      <c r="BR73" s="1089" t="str">
        <f t="shared" si="20"/>
        <v>-</v>
      </c>
      <c r="BS73" s="1089" t="str">
        <f t="shared" si="20"/>
        <v>-</v>
      </c>
      <c r="BT73" s="1089" t="str">
        <f t="shared" si="20"/>
        <v>-</v>
      </c>
      <c r="BU73" s="1089" t="str">
        <f t="shared" si="28"/>
        <v>-</v>
      </c>
      <c r="BV73" s="1089" t="str">
        <f t="shared" si="28"/>
        <v>-</v>
      </c>
      <c r="BW73" s="78" t="str">
        <f t="shared" si="28"/>
        <v>-</v>
      </c>
      <c r="BX73" s="1089" t="str">
        <f t="shared" si="28"/>
        <v>-</v>
      </c>
    </row>
    <row r="74" spans="2:76" ht="18" customHeight="1">
      <c r="B74" s="302" t="s">
        <v>6695</v>
      </c>
      <c r="C74" s="302">
        <v>68</v>
      </c>
      <c r="D74" s="74"/>
      <c r="E74" s="79" t="str">
        <f>IF(AND(E$6-$C74&lt;$S$2,E$6-$C74&gt;=0),ROUND($D74/$S$2*0.9,0),"-")</f>
        <v>-</v>
      </c>
      <c r="F74" s="79" t="str">
        <f t="shared" ref="E74:BH78" si="45">IF(AND(F$6-$C74&lt;$S$2,F$6-$C74&gt;=0),ROUND($D74/$S$2*0.9,0),"-")</f>
        <v>-</v>
      </c>
      <c r="G74" s="79" t="str">
        <f t="shared" si="45"/>
        <v>-</v>
      </c>
      <c r="H74" s="79" t="str">
        <f t="shared" si="45"/>
        <v>-</v>
      </c>
      <c r="I74" s="79" t="str">
        <f t="shared" si="45"/>
        <v>-</v>
      </c>
      <c r="J74" s="79" t="str">
        <f t="shared" si="45"/>
        <v>-</v>
      </c>
      <c r="K74" s="79" t="str">
        <f t="shared" si="45"/>
        <v>-</v>
      </c>
      <c r="L74" s="79" t="str">
        <f>IF(AND(L$6-$C74&lt;$S$2,L$6-$C74&gt;=0),ROUND($D74/$S$2*0.9,0),"-")</f>
        <v>-</v>
      </c>
      <c r="M74" s="79" t="str">
        <f t="shared" si="45"/>
        <v>-</v>
      </c>
      <c r="N74" s="79" t="str">
        <f t="shared" si="45"/>
        <v>-</v>
      </c>
      <c r="O74" s="79" t="str">
        <f t="shared" si="45"/>
        <v>-</v>
      </c>
      <c r="P74" s="79" t="str">
        <f t="shared" si="45"/>
        <v>-</v>
      </c>
      <c r="Q74" s="79" t="str">
        <f t="shared" si="45"/>
        <v>-</v>
      </c>
      <c r="R74" s="79" t="str">
        <f t="shared" si="45"/>
        <v>-</v>
      </c>
      <c r="S74" s="79" t="str">
        <f t="shared" si="45"/>
        <v>-</v>
      </c>
      <c r="T74" s="79" t="str">
        <f t="shared" si="45"/>
        <v>-</v>
      </c>
      <c r="U74" s="79" t="str">
        <f t="shared" si="45"/>
        <v>-</v>
      </c>
      <c r="V74" s="79" t="str">
        <f t="shared" si="45"/>
        <v>-</v>
      </c>
      <c r="W74" s="79" t="str">
        <f t="shared" si="45"/>
        <v>-</v>
      </c>
      <c r="X74" s="79" t="str">
        <f t="shared" si="45"/>
        <v>-</v>
      </c>
      <c r="Y74" s="79" t="str">
        <f t="shared" si="45"/>
        <v>-</v>
      </c>
      <c r="Z74" s="79" t="str">
        <f t="shared" si="45"/>
        <v>-</v>
      </c>
      <c r="AA74" s="79" t="str">
        <f t="shared" si="45"/>
        <v>-</v>
      </c>
      <c r="AB74" s="79" t="str">
        <f t="shared" si="45"/>
        <v>-</v>
      </c>
      <c r="AC74" s="79" t="str">
        <f t="shared" si="45"/>
        <v>-</v>
      </c>
      <c r="AD74" s="79" t="str">
        <f t="shared" si="45"/>
        <v>-</v>
      </c>
      <c r="AE74" s="79" t="str">
        <f t="shared" si="45"/>
        <v>-</v>
      </c>
      <c r="AF74" s="79" t="str">
        <f t="shared" si="45"/>
        <v>-</v>
      </c>
      <c r="AG74" s="79" t="str">
        <f t="shared" si="45"/>
        <v>-</v>
      </c>
      <c r="AH74" s="79" t="str">
        <f t="shared" si="45"/>
        <v>-</v>
      </c>
      <c r="AI74" s="79" t="str">
        <f t="shared" si="45"/>
        <v>-</v>
      </c>
      <c r="AJ74" s="79" t="str">
        <f t="shared" si="45"/>
        <v>-</v>
      </c>
      <c r="AK74" s="79" t="str">
        <f t="shared" si="45"/>
        <v>-</v>
      </c>
      <c r="AL74" s="79" t="str">
        <f t="shared" si="45"/>
        <v>-</v>
      </c>
      <c r="AM74" s="79" t="str">
        <f t="shared" si="45"/>
        <v>-</v>
      </c>
      <c r="AN74" s="79" t="str">
        <f t="shared" si="45"/>
        <v>-</v>
      </c>
      <c r="AO74" s="79" t="str">
        <f t="shared" si="45"/>
        <v>-</v>
      </c>
      <c r="AP74" s="79" t="str">
        <f t="shared" si="45"/>
        <v>-</v>
      </c>
      <c r="AQ74" s="79" t="str">
        <f t="shared" si="45"/>
        <v>-</v>
      </c>
      <c r="AR74" s="79" t="str">
        <f t="shared" si="45"/>
        <v>-</v>
      </c>
      <c r="AS74" s="79" t="str">
        <f t="shared" si="45"/>
        <v>-</v>
      </c>
      <c r="AT74" s="79" t="str">
        <f t="shared" si="45"/>
        <v>-</v>
      </c>
      <c r="AU74" s="79" t="str">
        <f t="shared" si="45"/>
        <v>-</v>
      </c>
      <c r="AV74" s="79" t="str">
        <f t="shared" si="45"/>
        <v>-</v>
      </c>
      <c r="AW74" s="79" t="str">
        <f t="shared" si="45"/>
        <v>-</v>
      </c>
      <c r="AX74" s="79" t="str">
        <f t="shared" si="45"/>
        <v>-</v>
      </c>
      <c r="AY74" s="79" t="str">
        <f t="shared" si="45"/>
        <v>-</v>
      </c>
      <c r="AZ74" s="79" t="str">
        <f t="shared" si="45"/>
        <v>-</v>
      </c>
      <c r="BA74" s="79" t="str">
        <f t="shared" si="45"/>
        <v>-</v>
      </c>
      <c r="BB74" s="79" t="str">
        <f t="shared" si="45"/>
        <v>-</v>
      </c>
      <c r="BC74" s="79" t="str">
        <f t="shared" si="45"/>
        <v>-</v>
      </c>
      <c r="BD74" s="79" t="str">
        <f t="shared" si="45"/>
        <v>-</v>
      </c>
      <c r="BE74" s="79" t="str">
        <f t="shared" si="45"/>
        <v>-</v>
      </c>
      <c r="BF74" s="79" t="str">
        <f t="shared" si="45"/>
        <v>-</v>
      </c>
      <c r="BG74" s="79" t="str">
        <f t="shared" si="45"/>
        <v>-</v>
      </c>
      <c r="BH74" s="79" t="str">
        <f t="shared" si="45"/>
        <v>-</v>
      </c>
      <c r="BI74" s="79" t="str">
        <f t="shared" si="43"/>
        <v>-</v>
      </c>
      <c r="BJ74" s="79" t="str">
        <f t="shared" si="43"/>
        <v>-</v>
      </c>
      <c r="BK74" s="79" t="str">
        <f t="shared" si="43"/>
        <v>-</v>
      </c>
      <c r="BL74" s="79" t="str">
        <f t="shared" si="43"/>
        <v>-</v>
      </c>
      <c r="BM74" s="79" t="str">
        <f t="shared" si="43"/>
        <v>-</v>
      </c>
      <c r="BN74" s="79" t="str">
        <f>IF(AND(BN$6-$C74&lt;$S$2,BN$6-$C74&gt;=0),ROUND($D74/$S$2*0.9,0),"-")</f>
        <v>-</v>
      </c>
      <c r="BO74" s="79" t="str">
        <f t="shared" ref="BO74:BX78" si="46">IF(AND(BO$6-$C74&lt;$S$2,BO$6-$C74&gt;=0),ROUND($D74/$S$2*0.9,0),"-")</f>
        <v>-</v>
      </c>
      <c r="BP74" s="79" t="str">
        <f t="shared" si="46"/>
        <v>-</v>
      </c>
      <c r="BQ74" s="79" t="str">
        <f t="shared" si="46"/>
        <v>-</v>
      </c>
      <c r="BR74" s="79" t="str">
        <f t="shared" si="46"/>
        <v>-</v>
      </c>
      <c r="BS74" s="79" t="str">
        <f t="shared" si="46"/>
        <v>-</v>
      </c>
      <c r="BT74" s="79" t="str">
        <f t="shared" si="46"/>
        <v>-</v>
      </c>
      <c r="BU74" s="79" t="str">
        <f t="shared" si="46"/>
        <v>-</v>
      </c>
      <c r="BV74" s="79" t="str">
        <f t="shared" si="46"/>
        <v>-</v>
      </c>
      <c r="BW74" s="78" t="str">
        <f t="shared" si="46"/>
        <v>-</v>
      </c>
      <c r="BX74" s="79" t="str">
        <f t="shared" si="46"/>
        <v>-</v>
      </c>
    </row>
    <row r="75" spans="2:76" ht="18" customHeight="1">
      <c r="B75" s="301" t="s">
        <v>7079</v>
      </c>
      <c r="C75" s="301">
        <v>69</v>
      </c>
      <c r="D75" s="76"/>
      <c r="E75" s="78" t="str">
        <f t="shared" si="45"/>
        <v>-</v>
      </c>
      <c r="F75" s="78" t="str">
        <f t="shared" si="45"/>
        <v>-</v>
      </c>
      <c r="G75" s="78" t="str">
        <f t="shared" si="45"/>
        <v>-</v>
      </c>
      <c r="H75" s="78" t="str">
        <f t="shared" si="45"/>
        <v>-</v>
      </c>
      <c r="I75" s="78" t="str">
        <f t="shared" si="45"/>
        <v>-</v>
      </c>
      <c r="J75" s="78" t="str">
        <f t="shared" si="45"/>
        <v>-</v>
      </c>
      <c r="K75" s="78" t="str">
        <f t="shared" si="45"/>
        <v>-</v>
      </c>
      <c r="L75" s="78" t="str">
        <f>IF(AND(L$6-$C75&lt;$S$2,L$6-$C75&gt;=0),ROUND($D75/$S$2*0.9,0),"-")</f>
        <v>-</v>
      </c>
      <c r="M75" s="78" t="str">
        <f t="shared" si="45"/>
        <v>-</v>
      </c>
      <c r="N75" s="78" t="str">
        <f t="shared" si="45"/>
        <v>-</v>
      </c>
      <c r="O75" s="78" t="str">
        <f t="shared" si="45"/>
        <v>-</v>
      </c>
      <c r="P75" s="78" t="str">
        <f t="shared" si="45"/>
        <v>-</v>
      </c>
      <c r="Q75" s="78" t="str">
        <f t="shared" si="45"/>
        <v>-</v>
      </c>
      <c r="R75" s="78" t="str">
        <f t="shared" si="45"/>
        <v>-</v>
      </c>
      <c r="S75" s="78" t="str">
        <f t="shared" si="45"/>
        <v>-</v>
      </c>
      <c r="T75" s="78" t="str">
        <f t="shared" si="45"/>
        <v>-</v>
      </c>
      <c r="U75" s="78" t="str">
        <f t="shared" si="45"/>
        <v>-</v>
      </c>
      <c r="V75" s="78" t="str">
        <f t="shared" si="45"/>
        <v>-</v>
      </c>
      <c r="W75" s="78" t="str">
        <f t="shared" si="45"/>
        <v>-</v>
      </c>
      <c r="X75" s="78" t="str">
        <f t="shared" si="45"/>
        <v>-</v>
      </c>
      <c r="Y75" s="78" t="str">
        <f t="shared" si="45"/>
        <v>-</v>
      </c>
      <c r="Z75" s="78" t="str">
        <f t="shared" si="45"/>
        <v>-</v>
      </c>
      <c r="AA75" s="78" t="str">
        <f t="shared" si="45"/>
        <v>-</v>
      </c>
      <c r="AB75" s="78" t="str">
        <f t="shared" si="45"/>
        <v>-</v>
      </c>
      <c r="AC75" s="78" t="str">
        <f t="shared" si="45"/>
        <v>-</v>
      </c>
      <c r="AD75" s="78" t="str">
        <f t="shared" si="45"/>
        <v>-</v>
      </c>
      <c r="AE75" s="78" t="str">
        <f t="shared" si="45"/>
        <v>-</v>
      </c>
      <c r="AF75" s="78" t="str">
        <f t="shared" si="45"/>
        <v>-</v>
      </c>
      <c r="AG75" s="78" t="str">
        <f t="shared" si="45"/>
        <v>-</v>
      </c>
      <c r="AH75" s="78" t="str">
        <f t="shared" si="45"/>
        <v>-</v>
      </c>
      <c r="AI75" s="78" t="str">
        <f t="shared" si="45"/>
        <v>-</v>
      </c>
      <c r="AJ75" s="78" t="str">
        <f t="shared" si="45"/>
        <v>-</v>
      </c>
      <c r="AK75" s="78" t="str">
        <f t="shared" si="45"/>
        <v>-</v>
      </c>
      <c r="AL75" s="78" t="str">
        <f t="shared" si="45"/>
        <v>-</v>
      </c>
      <c r="AM75" s="78" t="str">
        <f t="shared" si="45"/>
        <v>-</v>
      </c>
      <c r="AN75" s="78" t="str">
        <f t="shared" si="45"/>
        <v>-</v>
      </c>
      <c r="AO75" s="78" t="str">
        <f t="shared" si="45"/>
        <v>-</v>
      </c>
      <c r="AP75" s="78" t="str">
        <f t="shared" si="45"/>
        <v>-</v>
      </c>
      <c r="AQ75" s="78" t="str">
        <f t="shared" si="45"/>
        <v>-</v>
      </c>
      <c r="AR75" s="78" t="str">
        <f t="shared" si="45"/>
        <v>-</v>
      </c>
      <c r="AS75" s="78" t="str">
        <f t="shared" si="45"/>
        <v>-</v>
      </c>
      <c r="AT75" s="78" t="str">
        <f t="shared" si="45"/>
        <v>-</v>
      </c>
      <c r="AU75" s="78" t="str">
        <f t="shared" si="45"/>
        <v>-</v>
      </c>
      <c r="AV75" s="78" t="str">
        <f t="shared" si="45"/>
        <v>-</v>
      </c>
      <c r="AW75" s="78" t="str">
        <f t="shared" si="45"/>
        <v>-</v>
      </c>
      <c r="AX75" s="78" t="str">
        <f t="shared" si="45"/>
        <v>-</v>
      </c>
      <c r="AY75" s="78" t="str">
        <f t="shared" si="45"/>
        <v>-</v>
      </c>
      <c r="AZ75" s="78" t="str">
        <f t="shared" si="45"/>
        <v>-</v>
      </c>
      <c r="BA75" s="78" t="str">
        <f t="shared" si="45"/>
        <v>-</v>
      </c>
      <c r="BB75" s="78" t="str">
        <f t="shared" si="45"/>
        <v>-</v>
      </c>
      <c r="BC75" s="78" t="str">
        <f t="shared" si="45"/>
        <v>-</v>
      </c>
      <c r="BD75" s="78" t="str">
        <f t="shared" si="45"/>
        <v>-</v>
      </c>
      <c r="BE75" s="78" t="str">
        <f t="shared" si="45"/>
        <v>-</v>
      </c>
      <c r="BF75" s="78" t="str">
        <f t="shared" si="45"/>
        <v>-</v>
      </c>
      <c r="BG75" s="78" t="str">
        <f t="shared" si="45"/>
        <v>-</v>
      </c>
      <c r="BH75" s="78" t="str">
        <f t="shared" si="45"/>
        <v>-</v>
      </c>
      <c r="BI75" s="78" t="str">
        <f t="shared" si="43"/>
        <v>-</v>
      </c>
      <c r="BJ75" s="78" t="str">
        <f t="shared" si="43"/>
        <v>-</v>
      </c>
      <c r="BK75" s="78" t="str">
        <f t="shared" si="43"/>
        <v>-</v>
      </c>
      <c r="BL75" s="78" t="str">
        <f t="shared" si="43"/>
        <v>-</v>
      </c>
      <c r="BM75" s="78" t="str">
        <f t="shared" si="43"/>
        <v>-</v>
      </c>
      <c r="BN75" s="78" t="str">
        <f t="shared" si="43"/>
        <v>-</v>
      </c>
      <c r="BO75" s="78" t="str">
        <f t="shared" si="46"/>
        <v>-</v>
      </c>
      <c r="BP75" s="78" t="str">
        <f t="shared" si="46"/>
        <v>-</v>
      </c>
      <c r="BQ75" s="78" t="str">
        <f t="shared" si="46"/>
        <v>-</v>
      </c>
      <c r="BR75" s="78" t="str">
        <f t="shared" si="46"/>
        <v>-</v>
      </c>
      <c r="BS75" s="78" t="str">
        <f t="shared" si="46"/>
        <v>-</v>
      </c>
      <c r="BT75" s="78" t="str">
        <f t="shared" si="46"/>
        <v>-</v>
      </c>
      <c r="BU75" s="78" t="str">
        <f t="shared" si="46"/>
        <v>-</v>
      </c>
      <c r="BV75" s="78" t="str">
        <f t="shared" si="46"/>
        <v>-</v>
      </c>
      <c r="BW75" s="78" t="str">
        <f t="shared" si="46"/>
        <v>-</v>
      </c>
      <c r="BX75" s="78" t="str">
        <f t="shared" si="46"/>
        <v>-</v>
      </c>
    </row>
    <row r="76" spans="2:76" ht="18" customHeight="1">
      <c r="B76" s="301" t="s">
        <v>7111</v>
      </c>
      <c r="C76" s="301">
        <v>70</v>
      </c>
      <c r="D76" s="76"/>
      <c r="E76" s="78" t="str">
        <f>IF(AND(E$6-$C76&lt;$S$2,E$6-$C76&gt;=0),ROUND($D76/$S$2*0.9,0),"-")</f>
        <v>-</v>
      </c>
      <c r="F76" s="78" t="str">
        <f t="shared" si="45"/>
        <v>-</v>
      </c>
      <c r="G76" s="78" t="str">
        <f t="shared" si="45"/>
        <v>-</v>
      </c>
      <c r="H76" s="78" t="str">
        <f t="shared" si="45"/>
        <v>-</v>
      </c>
      <c r="I76" s="78" t="str">
        <f t="shared" si="45"/>
        <v>-</v>
      </c>
      <c r="J76" s="78" t="str">
        <f t="shared" si="45"/>
        <v>-</v>
      </c>
      <c r="K76" s="78" t="str">
        <f t="shared" si="45"/>
        <v>-</v>
      </c>
      <c r="L76" s="78" t="str">
        <f>IF(AND(L$6-$C76&lt;$S$2,L$6-$C76&gt;=0),ROUND($D76/$S$2*0.9,0),"-")</f>
        <v>-</v>
      </c>
      <c r="M76" s="78" t="str">
        <f t="shared" si="45"/>
        <v>-</v>
      </c>
      <c r="N76" s="78" t="str">
        <f t="shared" si="45"/>
        <v>-</v>
      </c>
      <c r="O76" s="78" t="str">
        <f t="shared" si="45"/>
        <v>-</v>
      </c>
      <c r="P76" s="78" t="str">
        <f t="shared" si="45"/>
        <v>-</v>
      </c>
      <c r="Q76" s="78" t="str">
        <f t="shared" si="45"/>
        <v>-</v>
      </c>
      <c r="R76" s="78" t="str">
        <f t="shared" si="45"/>
        <v>-</v>
      </c>
      <c r="S76" s="78" t="str">
        <f t="shared" si="45"/>
        <v>-</v>
      </c>
      <c r="T76" s="78" t="str">
        <f t="shared" si="45"/>
        <v>-</v>
      </c>
      <c r="U76" s="78" t="str">
        <f t="shared" si="45"/>
        <v>-</v>
      </c>
      <c r="V76" s="78" t="str">
        <f t="shared" si="45"/>
        <v>-</v>
      </c>
      <c r="W76" s="78" t="str">
        <f t="shared" si="45"/>
        <v>-</v>
      </c>
      <c r="X76" s="78" t="str">
        <f t="shared" si="45"/>
        <v>-</v>
      </c>
      <c r="Y76" s="78" t="str">
        <f t="shared" si="45"/>
        <v>-</v>
      </c>
      <c r="Z76" s="78" t="str">
        <f t="shared" si="45"/>
        <v>-</v>
      </c>
      <c r="AA76" s="78" t="str">
        <f t="shared" si="45"/>
        <v>-</v>
      </c>
      <c r="AB76" s="78" t="str">
        <f t="shared" si="45"/>
        <v>-</v>
      </c>
      <c r="AC76" s="78" t="str">
        <f t="shared" si="45"/>
        <v>-</v>
      </c>
      <c r="AD76" s="78" t="str">
        <f t="shared" si="45"/>
        <v>-</v>
      </c>
      <c r="AE76" s="78" t="str">
        <f t="shared" si="45"/>
        <v>-</v>
      </c>
      <c r="AF76" s="78" t="str">
        <f t="shared" si="45"/>
        <v>-</v>
      </c>
      <c r="AG76" s="78" t="str">
        <f t="shared" si="45"/>
        <v>-</v>
      </c>
      <c r="AH76" s="78" t="str">
        <f t="shared" si="45"/>
        <v>-</v>
      </c>
      <c r="AI76" s="78" t="str">
        <f t="shared" si="45"/>
        <v>-</v>
      </c>
      <c r="AJ76" s="78" t="str">
        <f t="shared" si="45"/>
        <v>-</v>
      </c>
      <c r="AK76" s="78" t="str">
        <f t="shared" si="45"/>
        <v>-</v>
      </c>
      <c r="AL76" s="78" t="str">
        <f t="shared" si="45"/>
        <v>-</v>
      </c>
      <c r="AM76" s="78" t="str">
        <f t="shared" si="45"/>
        <v>-</v>
      </c>
      <c r="AN76" s="78" t="str">
        <f t="shared" si="45"/>
        <v>-</v>
      </c>
      <c r="AO76" s="78" t="str">
        <f t="shared" si="45"/>
        <v>-</v>
      </c>
      <c r="AP76" s="78" t="str">
        <f t="shared" si="45"/>
        <v>-</v>
      </c>
      <c r="AQ76" s="78" t="str">
        <f t="shared" si="45"/>
        <v>-</v>
      </c>
      <c r="AR76" s="78" t="str">
        <f t="shared" si="45"/>
        <v>-</v>
      </c>
      <c r="AS76" s="78" t="str">
        <f t="shared" si="45"/>
        <v>-</v>
      </c>
      <c r="AT76" s="78" t="str">
        <f t="shared" si="45"/>
        <v>-</v>
      </c>
      <c r="AU76" s="78" t="str">
        <f t="shared" si="45"/>
        <v>-</v>
      </c>
      <c r="AV76" s="78" t="str">
        <f t="shared" si="45"/>
        <v>-</v>
      </c>
      <c r="AW76" s="78" t="str">
        <f t="shared" si="45"/>
        <v>-</v>
      </c>
      <c r="AX76" s="78" t="str">
        <f t="shared" si="45"/>
        <v>-</v>
      </c>
      <c r="AY76" s="78" t="str">
        <f t="shared" si="45"/>
        <v>-</v>
      </c>
      <c r="AZ76" s="78" t="str">
        <f t="shared" si="45"/>
        <v>-</v>
      </c>
      <c r="BA76" s="78" t="str">
        <f t="shared" si="45"/>
        <v>-</v>
      </c>
      <c r="BB76" s="78" t="str">
        <f t="shared" si="45"/>
        <v>-</v>
      </c>
      <c r="BC76" s="78" t="str">
        <f t="shared" si="45"/>
        <v>-</v>
      </c>
      <c r="BD76" s="78" t="str">
        <f t="shared" si="45"/>
        <v>-</v>
      </c>
      <c r="BE76" s="78" t="str">
        <f t="shared" si="45"/>
        <v>-</v>
      </c>
      <c r="BF76" s="78" t="str">
        <f t="shared" si="45"/>
        <v>-</v>
      </c>
      <c r="BG76" s="78" t="str">
        <f t="shared" si="45"/>
        <v>-</v>
      </c>
      <c r="BH76" s="78" t="str">
        <f t="shared" si="45"/>
        <v>-</v>
      </c>
      <c r="BI76" s="78" t="str">
        <f t="shared" si="43"/>
        <v>-</v>
      </c>
      <c r="BJ76" s="78" t="str">
        <f t="shared" si="43"/>
        <v>-</v>
      </c>
      <c r="BK76" s="78" t="str">
        <f t="shared" si="43"/>
        <v>-</v>
      </c>
      <c r="BL76" s="78" t="str">
        <f t="shared" si="43"/>
        <v>-</v>
      </c>
      <c r="BM76" s="78" t="str">
        <f t="shared" si="43"/>
        <v>-</v>
      </c>
      <c r="BN76" s="78" t="str">
        <f t="shared" si="43"/>
        <v>-</v>
      </c>
      <c r="BO76" s="78" t="str">
        <f t="shared" si="46"/>
        <v>-</v>
      </c>
      <c r="BP76" s="78" t="str">
        <f t="shared" si="46"/>
        <v>-</v>
      </c>
      <c r="BQ76" s="78" t="str">
        <f t="shared" si="46"/>
        <v>-</v>
      </c>
      <c r="BR76" s="78" t="str">
        <f t="shared" si="46"/>
        <v>-</v>
      </c>
      <c r="BS76" s="78" t="str">
        <f t="shared" si="46"/>
        <v>-</v>
      </c>
      <c r="BT76" s="78" t="str">
        <f t="shared" si="46"/>
        <v>-</v>
      </c>
      <c r="BU76" s="78" t="str">
        <f t="shared" si="46"/>
        <v>-</v>
      </c>
      <c r="BV76" s="78" t="str">
        <f t="shared" si="46"/>
        <v>-</v>
      </c>
      <c r="BW76" s="78" t="str">
        <f t="shared" si="46"/>
        <v>-</v>
      </c>
      <c r="BX76" s="78" t="str">
        <f t="shared" si="46"/>
        <v>-</v>
      </c>
    </row>
    <row r="77" spans="2:76" ht="18" customHeight="1">
      <c r="B77" s="1086" t="s">
        <v>7166</v>
      </c>
      <c r="C77" s="1086">
        <v>71</v>
      </c>
      <c r="D77" s="1145"/>
      <c r="E77" s="1089" t="str">
        <f>IF(AND(E$6-$C77&lt;$S$2,E$6-$C77&gt;=0),ROUND($D77/$S$2*0.9,0),"-")</f>
        <v>-</v>
      </c>
      <c r="F77" s="1089" t="str">
        <f t="shared" si="45"/>
        <v>-</v>
      </c>
      <c r="G77" s="1089" t="str">
        <f t="shared" si="45"/>
        <v>-</v>
      </c>
      <c r="H77" s="1089" t="str">
        <f t="shared" si="45"/>
        <v>-</v>
      </c>
      <c r="I77" s="1089" t="str">
        <f t="shared" si="45"/>
        <v>-</v>
      </c>
      <c r="J77" s="1089" t="str">
        <f t="shared" si="45"/>
        <v>-</v>
      </c>
      <c r="K77" s="1089" t="str">
        <f t="shared" si="45"/>
        <v>-</v>
      </c>
      <c r="L77" s="1089" t="str">
        <f>IF(AND(L$6-$C77&lt;$S$2,L$6-$C77&gt;=0),ROUND($D77/$S$2*0.9,0),"-")</f>
        <v>-</v>
      </c>
      <c r="M77" s="1089" t="str">
        <f t="shared" si="45"/>
        <v>-</v>
      </c>
      <c r="N77" s="1089" t="str">
        <f t="shared" si="45"/>
        <v>-</v>
      </c>
      <c r="O77" s="1089" t="str">
        <f t="shared" si="45"/>
        <v>-</v>
      </c>
      <c r="P77" s="1089" t="str">
        <f t="shared" si="45"/>
        <v>-</v>
      </c>
      <c r="Q77" s="1089" t="str">
        <f t="shared" si="45"/>
        <v>-</v>
      </c>
      <c r="R77" s="1089" t="str">
        <f t="shared" si="45"/>
        <v>-</v>
      </c>
      <c r="S77" s="1089" t="str">
        <f t="shared" si="45"/>
        <v>-</v>
      </c>
      <c r="T77" s="1089" t="str">
        <f t="shared" si="45"/>
        <v>-</v>
      </c>
      <c r="U77" s="1089" t="str">
        <f t="shared" si="45"/>
        <v>-</v>
      </c>
      <c r="V77" s="1089" t="str">
        <f t="shared" si="45"/>
        <v>-</v>
      </c>
      <c r="W77" s="1089" t="str">
        <f t="shared" si="45"/>
        <v>-</v>
      </c>
      <c r="X77" s="1089" t="str">
        <f t="shared" si="45"/>
        <v>-</v>
      </c>
      <c r="Y77" s="1089" t="str">
        <f t="shared" si="45"/>
        <v>-</v>
      </c>
      <c r="Z77" s="1089" t="str">
        <f t="shared" si="45"/>
        <v>-</v>
      </c>
      <c r="AA77" s="1089" t="str">
        <f t="shared" si="45"/>
        <v>-</v>
      </c>
      <c r="AB77" s="1089" t="str">
        <f t="shared" si="45"/>
        <v>-</v>
      </c>
      <c r="AC77" s="1089" t="str">
        <f t="shared" si="45"/>
        <v>-</v>
      </c>
      <c r="AD77" s="1089" t="str">
        <f t="shared" si="45"/>
        <v>-</v>
      </c>
      <c r="AE77" s="1089" t="str">
        <f t="shared" si="45"/>
        <v>-</v>
      </c>
      <c r="AF77" s="1089" t="str">
        <f t="shared" si="45"/>
        <v>-</v>
      </c>
      <c r="AG77" s="1089" t="str">
        <f t="shared" si="45"/>
        <v>-</v>
      </c>
      <c r="AH77" s="1089" t="str">
        <f t="shared" si="45"/>
        <v>-</v>
      </c>
      <c r="AI77" s="1089" t="str">
        <f t="shared" si="45"/>
        <v>-</v>
      </c>
      <c r="AJ77" s="1089" t="str">
        <f t="shared" si="45"/>
        <v>-</v>
      </c>
      <c r="AK77" s="1089" t="str">
        <f t="shared" si="45"/>
        <v>-</v>
      </c>
      <c r="AL77" s="1089" t="str">
        <f t="shared" si="45"/>
        <v>-</v>
      </c>
      <c r="AM77" s="1089" t="str">
        <f t="shared" si="45"/>
        <v>-</v>
      </c>
      <c r="AN77" s="1089" t="str">
        <f t="shared" si="45"/>
        <v>-</v>
      </c>
      <c r="AO77" s="1089" t="str">
        <f t="shared" si="45"/>
        <v>-</v>
      </c>
      <c r="AP77" s="1089" t="str">
        <f t="shared" si="45"/>
        <v>-</v>
      </c>
      <c r="AQ77" s="1089" t="str">
        <f t="shared" si="45"/>
        <v>-</v>
      </c>
      <c r="AR77" s="1089" t="str">
        <f t="shared" si="45"/>
        <v>-</v>
      </c>
      <c r="AS77" s="1089" t="str">
        <f t="shared" si="45"/>
        <v>-</v>
      </c>
      <c r="AT77" s="1089" t="str">
        <f t="shared" si="45"/>
        <v>-</v>
      </c>
      <c r="AU77" s="1089" t="str">
        <f t="shared" si="45"/>
        <v>-</v>
      </c>
      <c r="AV77" s="1089" t="str">
        <f t="shared" si="45"/>
        <v>-</v>
      </c>
      <c r="AW77" s="1089" t="str">
        <f t="shared" si="45"/>
        <v>-</v>
      </c>
      <c r="AX77" s="1089" t="str">
        <f t="shared" si="45"/>
        <v>-</v>
      </c>
      <c r="AY77" s="1089" t="str">
        <f t="shared" si="45"/>
        <v>-</v>
      </c>
      <c r="AZ77" s="1089" t="str">
        <f t="shared" si="45"/>
        <v>-</v>
      </c>
      <c r="BA77" s="1089" t="str">
        <f t="shared" si="45"/>
        <v>-</v>
      </c>
      <c r="BB77" s="1089" t="str">
        <f t="shared" si="45"/>
        <v>-</v>
      </c>
      <c r="BC77" s="1089" t="str">
        <f t="shared" si="45"/>
        <v>-</v>
      </c>
      <c r="BD77" s="1089" t="str">
        <f t="shared" si="45"/>
        <v>-</v>
      </c>
      <c r="BE77" s="1089" t="str">
        <f t="shared" si="45"/>
        <v>-</v>
      </c>
      <c r="BF77" s="1089" t="str">
        <f t="shared" si="45"/>
        <v>-</v>
      </c>
      <c r="BG77" s="1089" t="str">
        <f t="shared" si="45"/>
        <v>-</v>
      </c>
      <c r="BH77" s="1089" t="str">
        <f t="shared" si="45"/>
        <v>-</v>
      </c>
      <c r="BI77" s="1089" t="str">
        <f t="shared" si="43"/>
        <v>-</v>
      </c>
      <c r="BJ77" s="1089" t="str">
        <f t="shared" si="43"/>
        <v>-</v>
      </c>
      <c r="BK77" s="1089" t="str">
        <f t="shared" si="43"/>
        <v>-</v>
      </c>
      <c r="BL77" s="1089" t="str">
        <f t="shared" si="43"/>
        <v>-</v>
      </c>
      <c r="BM77" s="1089" t="str">
        <f t="shared" si="43"/>
        <v>-</v>
      </c>
      <c r="BN77" s="1089" t="str">
        <f t="shared" si="43"/>
        <v>-</v>
      </c>
      <c r="BO77" s="1089" t="str">
        <f t="shared" si="46"/>
        <v>-</v>
      </c>
      <c r="BP77" s="1089" t="str">
        <f t="shared" si="46"/>
        <v>-</v>
      </c>
      <c r="BQ77" s="1089" t="str">
        <f t="shared" si="46"/>
        <v>-</v>
      </c>
      <c r="BR77" s="1089" t="str">
        <f t="shared" si="46"/>
        <v>-</v>
      </c>
      <c r="BS77" s="1089" t="str">
        <f t="shared" si="46"/>
        <v>-</v>
      </c>
      <c r="BT77" s="1089" t="str">
        <f t="shared" si="46"/>
        <v>-</v>
      </c>
      <c r="BU77" s="1089" t="str">
        <f t="shared" si="46"/>
        <v>-</v>
      </c>
      <c r="BV77" s="1089" t="str">
        <f t="shared" si="46"/>
        <v>-</v>
      </c>
      <c r="BW77" s="78" t="str">
        <f>IF(AND(BW$6-$C77&lt;$S$2,BW$6-$C77&gt;=0),ROUND($D77/$S$2*0.9,0),"-")</f>
        <v>-</v>
      </c>
      <c r="BX77" s="1089" t="str">
        <f t="shared" si="46"/>
        <v>-</v>
      </c>
    </row>
    <row r="78" spans="2:76" ht="18" customHeight="1" thickBot="1">
      <c r="B78" s="1146" t="s">
        <v>7193</v>
      </c>
      <c r="C78" s="1147">
        <v>72</v>
      </c>
      <c r="D78" s="1148"/>
      <c r="E78" s="1149" t="str">
        <f>IF(AND(E$6-$C78&lt;$S$2,E$6-$C78&gt;=0),ROUND($D78/$S$2*0.9,0),"-")</f>
        <v>-</v>
      </c>
      <c r="F78" s="1149" t="str">
        <f t="shared" si="45"/>
        <v>-</v>
      </c>
      <c r="G78" s="1149" t="str">
        <f t="shared" si="45"/>
        <v>-</v>
      </c>
      <c r="H78" s="1149" t="str">
        <f t="shared" si="45"/>
        <v>-</v>
      </c>
      <c r="I78" s="1149" t="str">
        <f t="shared" si="45"/>
        <v>-</v>
      </c>
      <c r="J78" s="1149" t="str">
        <f t="shared" si="45"/>
        <v>-</v>
      </c>
      <c r="K78" s="1149" t="str">
        <f t="shared" si="45"/>
        <v>-</v>
      </c>
      <c r="L78" s="1149" t="str">
        <f>IF(AND(L$6-$C78&lt;$S$2,L$6-$C78&gt;=0),ROUND($D78/$S$2*0.9,0),"-")</f>
        <v>-</v>
      </c>
      <c r="M78" s="1149" t="str">
        <f t="shared" si="45"/>
        <v>-</v>
      </c>
      <c r="N78" s="1149" t="str">
        <f t="shared" si="45"/>
        <v>-</v>
      </c>
      <c r="O78" s="1149" t="str">
        <f t="shared" si="45"/>
        <v>-</v>
      </c>
      <c r="P78" s="1149" t="str">
        <f t="shared" si="45"/>
        <v>-</v>
      </c>
      <c r="Q78" s="1149" t="str">
        <f t="shared" si="45"/>
        <v>-</v>
      </c>
      <c r="R78" s="1149" t="str">
        <f t="shared" si="45"/>
        <v>-</v>
      </c>
      <c r="S78" s="1149" t="str">
        <f t="shared" si="45"/>
        <v>-</v>
      </c>
      <c r="T78" s="1149" t="str">
        <f t="shared" si="45"/>
        <v>-</v>
      </c>
      <c r="U78" s="1149" t="str">
        <f t="shared" si="45"/>
        <v>-</v>
      </c>
      <c r="V78" s="1149" t="str">
        <f t="shared" si="45"/>
        <v>-</v>
      </c>
      <c r="W78" s="1149" t="str">
        <f t="shared" si="45"/>
        <v>-</v>
      </c>
      <c r="X78" s="1149" t="str">
        <f t="shared" si="45"/>
        <v>-</v>
      </c>
      <c r="Y78" s="1149" t="str">
        <f t="shared" si="45"/>
        <v>-</v>
      </c>
      <c r="Z78" s="1149" t="str">
        <f t="shared" si="45"/>
        <v>-</v>
      </c>
      <c r="AA78" s="1149" t="str">
        <f t="shared" si="45"/>
        <v>-</v>
      </c>
      <c r="AB78" s="1149" t="str">
        <f t="shared" si="45"/>
        <v>-</v>
      </c>
      <c r="AC78" s="1149" t="str">
        <f t="shared" si="45"/>
        <v>-</v>
      </c>
      <c r="AD78" s="1149" t="str">
        <f t="shared" si="45"/>
        <v>-</v>
      </c>
      <c r="AE78" s="1149" t="str">
        <f t="shared" si="45"/>
        <v>-</v>
      </c>
      <c r="AF78" s="1149" t="str">
        <f t="shared" si="45"/>
        <v>-</v>
      </c>
      <c r="AG78" s="1149" t="str">
        <f t="shared" si="45"/>
        <v>-</v>
      </c>
      <c r="AH78" s="1149" t="str">
        <f t="shared" si="45"/>
        <v>-</v>
      </c>
      <c r="AI78" s="1149" t="str">
        <f t="shared" si="45"/>
        <v>-</v>
      </c>
      <c r="AJ78" s="1149" t="str">
        <f t="shared" si="45"/>
        <v>-</v>
      </c>
      <c r="AK78" s="1149" t="str">
        <f t="shared" si="45"/>
        <v>-</v>
      </c>
      <c r="AL78" s="1149" t="str">
        <f t="shared" si="45"/>
        <v>-</v>
      </c>
      <c r="AM78" s="1149" t="str">
        <f t="shared" si="45"/>
        <v>-</v>
      </c>
      <c r="AN78" s="1149" t="str">
        <f t="shared" si="45"/>
        <v>-</v>
      </c>
      <c r="AO78" s="1149" t="str">
        <f t="shared" si="45"/>
        <v>-</v>
      </c>
      <c r="AP78" s="1149" t="str">
        <f t="shared" si="45"/>
        <v>-</v>
      </c>
      <c r="AQ78" s="1149" t="str">
        <f t="shared" si="45"/>
        <v>-</v>
      </c>
      <c r="AR78" s="1149" t="str">
        <f t="shared" si="45"/>
        <v>-</v>
      </c>
      <c r="AS78" s="1149" t="str">
        <f t="shared" ref="AS78:BH78" si="47">IF(AND(AS$6-$C78&lt;$S$2,AS$6-$C78&gt;=0),ROUND($D78/$S$2*0.9,0),"-")</f>
        <v>-</v>
      </c>
      <c r="AT78" s="1149" t="str">
        <f t="shared" si="47"/>
        <v>-</v>
      </c>
      <c r="AU78" s="1149" t="str">
        <f t="shared" si="47"/>
        <v>-</v>
      </c>
      <c r="AV78" s="1149" t="str">
        <f t="shared" si="47"/>
        <v>-</v>
      </c>
      <c r="AW78" s="1149" t="str">
        <f t="shared" si="47"/>
        <v>-</v>
      </c>
      <c r="AX78" s="1149" t="str">
        <f t="shared" si="47"/>
        <v>-</v>
      </c>
      <c r="AY78" s="1149" t="str">
        <f t="shared" si="47"/>
        <v>-</v>
      </c>
      <c r="AZ78" s="1149" t="str">
        <f t="shared" si="47"/>
        <v>-</v>
      </c>
      <c r="BA78" s="1149" t="str">
        <f t="shared" si="47"/>
        <v>-</v>
      </c>
      <c r="BB78" s="1149" t="str">
        <f t="shared" si="47"/>
        <v>-</v>
      </c>
      <c r="BC78" s="1149" t="str">
        <f t="shared" si="47"/>
        <v>-</v>
      </c>
      <c r="BD78" s="1149" t="str">
        <f t="shared" si="47"/>
        <v>-</v>
      </c>
      <c r="BE78" s="1149" t="str">
        <f t="shared" si="47"/>
        <v>-</v>
      </c>
      <c r="BF78" s="1149" t="str">
        <f t="shared" si="47"/>
        <v>-</v>
      </c>
      <c r="BG78" s="1149" t="str">
        <f t="shared" si="47"/>
        <v>-</v>
      </c>
      <c r="BH78" s="1149" t="str">
        <f t="shared" si="47"/>
        <v>-</v>
      </c>
      <c r="BI78" s="1149" t="str">
        <f t="shared" si="43"/>
        <v>-</v>
      </c>
      <c r="BJ78" s="1149" t="str">
        <f t="shared" si="43"/>
        <v>-</v>
      </c>
      <c r="BK78" s="1149" t="str">
        <f t="shared" si="43"/>
        <v>-</v>
      </c>
      <c r="BL78" s="1149" t="str">
        <f t="shared" si="43"/>
        <v>-</v>
      </c>
      <c r="BM78" s="1149" t="str">
        <f t="shared" si="43"/>
        <v>-</v>
      </c>
      <c r="BN78" s="1149" t="str">
        <f t="shared" si="43"/>
        <v>-</v>
      </c>
      <c r="BO78" s="1149" t="str">
        <f t="shared" si="46"/>
        <v>-</v>
      </c>
      <c r="BP78" s="1149" t="str">
        <f t="shared" si="46"/>
        <v>-</v>
      </c>
      <c r="BQ78" s="1149" t="str">
        <f t="shared" si="46"/>
        <v>-</v>
      </c>
      <c r="BR78" s="1149" t="str">
        <f t="shared" si="46"/>
        <v>-</v>
      </c>
      <c r="BS78" s="1149" t="str">
        <f t="shared" si="46"/>
        <v>-</v>
      </c>
      <c r="BT78" s="1149" t="str">
        <f t="shared" si="46"/>
        <v>-</v>
      </c>
      <c r="BU78" s="1149" t="str">
        <f t="shared" si="46"/>
        <v>-</v>
      </c>
      <c r="BV78" s="1149" t="str">
        <f t="shared" si="46"/>
        <v>-</v>
      </c>
      <c r="BW78" s="78" t="str">
        <f t="shared" si="46"/>
        <v>-</v>
      </c>
      <c r="BX78" s="1149" t="str">
        <f t="shared" si="46"/>
        <v>-</v>
      </c>
    </row>
    <row r="79" spans="2:76" ht="14" thickTop="1" thickBot="1">
      <c r="B79" s="1249" t="s">
        <v>3603</v>
      </c>
      <c r="C79" s="1250"/>
      <c r="D79" s="1251"/>
      <c r="E79" s="73">
        <f>SUM(E7:E78)</f>
        <v>0</v>
      </c>
      <c r="F79" s="73">
        <f t="shared" ref="F79:BQ79" si="48">SUM(F7:F78)</f>
        <v>0</v>
      </c>
      <c r="G79" s="73">
        <f t="shared" si="48"/>
        <v>0</v>
      </c>
      <c r="H79" s="73">
        <f t="shared" si="48"/>
        <v>0</v>
      </c>
      <c r="I79" s="73">
        <f t="shared" si="48"/>
        <v>0</v>
      </c>
      <c r="J79" s="73">
        <f t="shared" si="48"/>
        <v>0</v>
      </c>
      <c r="K79" s="73">
        <f t="shared" si="48"/>
        <v>0</v>
      </c>
      <c r="L79" s="73">
        <f t="shared" si="48"/>
        <v>0</v>
      </c>
      <c r="M79" s="73">
        <f t="shared" si="48"/>
        <v>0</v>
      </c>
      <c r="N79" s="73">
        <f t="shared" si="48"/>
        <v>0</v>
      </c>
      <c r="O79" s="73">
        <f t="shared" si="48"/>
        <v>0</v>
      </c>
      <c r="P79" s="73">
        <f t="shared" si="48"/>
        <v>0</v>
      </c>
      <c r="Q79" s="73">
        <f t="shared" si="48"/>
        <v>0</v>
      </c>
      <c r="R79" s="73">
        <f t="shared" si="48"/>
        <v>0</v>
      </c>
      <c r="S79" s="73">
        <f t="shared" si="48"/>
        <v>0</v>
      </c>
      <c r="T79" s="73">
        <f t="shared" si="48"/>
        <v>0</v>
      </c>
      <c r="U79" s="73">
        <f t="shared" si="48"/>
        <v>0</v>
      </c>
      <c r="V79" s="73">
        <f t="shared" si="48"/>
        <v>0</v>
      </c>
      <c r="W79" s="73">
        <f t="shared" si="48"/>
        <v>0</v>
      </c>
      <c r="X79" s="73">
        <f t="shared" si="48"/>
        <v>0</v>
      </c>
      <c r="Y79" s="73">
        <f t="shared" si="48"/>
        <v>0</v>
      </c>
      <c r="Z79" s="73">
        <f t="shared" si="48"/>
        <v>0</v>
      </c>
      <c r="AA79" s="73">
        <f t="shared" si="48"/>
        <v>0</v>
      </c>
      <c r="AB79" s="73">
        <f t="shared" si="48"/>
        <v>0</v>
      </c>
      <c r="AC79" s="73">
        <f t="shared" si="48"/>
        <v>0</v>
      </c>
      <c r="AD79" s="73">
        <f t="shared" si="48"/>
        <v>0</v>
      </c>
      <c r="AE79" s="73">
        <f t="shared" si="48"/>
        <v>0</v>
      </c>
      <c r="AF79" s="73">
        <f t="shared" si="48"/>
        <v>0</v>
      </c>
      <c r="AG79" s="73">
        <f t="shared" si="48"/>
        <v>0</v>
      </c>
      <c r="AH79" s="73">
        <f t="shared" si="48"/>
        <v>0</v>
      </c>
      <c r="AI79" s="73">
        <f t="shared" si="48"/>
        <v>0</v>
      </c>
      <c r="AJ79" s="73">
        <f t="shared" si="48"/>
        <v>0</v>
      </c>
      <c r="AK79" s="73">
        <f t="shared" si="48"/>
        <v>0</v>
      </c>
      <c r="AL79" s="73">
        <f t="shared" si="48"/>
        <v>0</v>
      </c>
      <c r="AM79" s="73">
        <f t="shared" si="48"/>
        <v>0</v>
      </c>
      <c r="AN79" s="73">
        <f t="shared" si="48"/>
        <v>0</v>
      </c>
      <c r="AO79" s="73">
        <f t="shared" si="48"/>
        <v>0</v>
      </c>
      <c r="AP79" s="73">
        <f t="shared" si="48"/>
        <v>0</v>
      </c>
      <c r="AQ79" s="73">
        <f t="shared" si="48"/>
        <v>0</v>
      </c>
      <c r="AR79" s="73">
        <f t="shared" si="48"/>
        <v>0</v>
      </c>
      <c r="AS79" s="73">
        <f t="shared" si="48"/>
        <v>0</v>
      </c>
      <c r="AT79" s="73">
        <f t="shared" si="48"/>
        <v>0</v>
      </c>
      <c r="AU79" s="73">
        <f t="shared" si="48"/>
        <v>0</v>
      </c>
      <c r="AV79" s="73">
        <f t="shared" si="48"/>
        <v>0</v>
      </c>
      <c r="AW79" s="73">
        <f t="shared" si="48"/>
        <v>0</v>
      </c>
      <c r="AX79" s="73">
        <f t="shared" si="48"/>
        <v>0</v>
      </c>
      <c r="AY79" s="73">
        <f t="shared" si="48"/>
        <v>0</v>
      </c>
      <c r="AZ79" s="73">
        <f t="shared" si="48"/>
        <v>0</v>
      </c>
      <c r="BA79" s="73">
        <f t="shared" si="48"/>
        <v>0</v>
      </c>
      <c r="BB79" s="73">
        <f t="shared" si="48"/>
        <v>0</v>
      </c>
      <c r="BC79" s="73">
        <f t="shared" si="48"/>
        <v>0</v>
      </c>
      <c r="BD79" s="73">
        <f t="shared" si="48"/>
        <v>0</v>
      </c>
      <c r="BE79" s="73">
        <f t="shared" si="48"/>
        <v>0</v>
      </c>
      <c r="BF79" s="73">
        <f t="shared" si="48"/>
        <v>0</v>
      </c>
      <c r="BG79" s="73">
        <f t="shared" si="48"/>
        <v>0</v>
      </c>
      <c r="BH79" s="73">
        <f t="shared" si="48"/>
        <v>0</v>
      </c>
      <c r="BI79" s="73">
        <f t="shared" si="48"/>
        <v>0</v>
      </c>
      <c r="BJ79" s="73">
        <f t="shared" si="48"/>
        <v>0</v>
      </c>
      <c r="BK79" s="73">
        <f t="shared" si="48"/>
        <v>0</v>
      </c>
      <c r="BL79" s="73">
        <f t="shared" si="48"/>
        <v>0</v>
      </c>
      <c r="BM79" s="73">
        <f t="shared" si="48"/>
        <v>0</v>
      </c>
      <c r="BN79" s="73">
        <f t="shared" si="48"/>
        <v>0</v>
      </c>
      <c r="BO79" s="73">
        <f t="shared" si="48"/>
        <v>0</v>
      </c>
      <c r="BP79" s="73">
        <f t="shared" si="48"/>
        <v>0</v>
      </c>
      <c r="BQ79" s="73">
        <f t="shared" si="48"/>
        <v>0</v>
      </c>
      <c r="BR79" s="73">
        <f t="shared" ref="BR79:BX79" si="49">SUM(BR7:BR78)</f>
        <v>0</v>
      </c>
      <c r="BS79" s="73">
        <f t="shared" si="49"/>
        <v>0</v>
      </c>
      <c r="BT79" s="73">
        <f t="shared" si="49"/>
        <v>0</v>
      </c>
      <c r="BU79" s="73">
        <f t="shared" si="49"/>
        <v>0</v>
      </c>
      <c r="BV79" s="73">
        <f t="shared" si="49"/>
        <v>0</v>
      </c>
      <c r="BW79" s="73">
        <f t="shared" si="49"/>
        <v>0</v>
      </c>
      <c r="BX79" s="73">
        <f t="shared" si="49"/>
        <v>0</v>
      </c>
    </row>
    <row r="80" spans="2:76" ht="28.5" customHeight="1" thickTop="1" thickBot="1">
      <c r="B80" s="303"/>
      <c r="C80" s="303"/>
      <c r="D80" s="303"/>
      <c r="E80" s="303"/>
      <c r="F80" s="303"/>
      <c r="G80" s="303"/>
      <c r="H80" s="303"/>
      <c r="I80" s="303"/>
      <c r="J80" s="303"/>
      <c r="K80" s="303"/>
      <c r="L80" s="303"/>
      <c r="M80" s="303"/>
      <c r="N80" s="303"/>
      <c r="O80" s="303"/>
      <c r="P80" s="303"/>
      <c r="Q80" s="303"/>
      <c r="R80" s="303"/>
      <c r="S80" s="303"/>
      <c r="T80" s="303"/>
      <c r="U80" s="303"/>
      <c r="V80" s="303"/>
      <c r="W80" s="303"/>
      <c r="X80" s="303"/>
      <c r="Y80" s="303"/>
      <c r="Z80" s="303"/>
      <c r="AA80" s="303"/>
      <c r="AB80" s="303"/>
      <c r="AC80" s="303"/>
      <c r="AD80" s="303"/>
      <c r="AE80" s="303"/>
      <c r="AF80" s="303"/>
      <c r="AG80" s="303"/>
      <c r="AH80" s="303"/>
      <c r="AI80" s="303"/>
      <c r="AJ80" s="303"/>
      <c r="AK80" s="303"/>
      <c r="AL80" s="303"/>
      <c r="AM80" s="303"/>
      <c r="AN80" s="303"/>
      <c r="AO80" s="303"/>
      <c r="AP80" s="303"/>
      <c r="AQ80" s="303"/>
      <c r="AR80" s="303"/>
      <c r="AS80" s="303"/>
      <c r="AT80" s="303"/>
      <c r="AU80" s="303"/>
      <c r="AV80" s="303"/>
      <c r="AW80" s="303"/>
      <c r="AX80" s="303"/>
      <c r="AY80" s="303"/>
      <c r="AZ80" s="303"/>
      <c r="BA80" s="303"/>
      <c r="BB80" s="303"/>
      <c r="BC80" s="303"/>
      <c r="BD80" s="303"/>
      <c r="BE80" s="303"/>
      <c r="BF80" s="303"/>
      <c r="BG80" s="303"/>
    </row>
    <row r="81" spans="2:59" ht="14" thickTop="1" thickBot="1">
      <c r="B81" s="1252" t="s">
        <v>5977</v>
      </c>
      <c r="C81" s="1253"/>
      <c r="D81" s="1254"/>
      <c r="E81" s="1255">
        <f>SUM(79:79)</f>
        <v>0</v>
      </c>
      <c r="F81" s="1256"/>
      <c r="G81" s="304"/>
      <c r="H81" s="303"/>
      <c r="I81" s="303"/>
      <c r="J81" s="303"/>
      <c r="K81" s="303"/>
      <c r="L81" s="303"/>
      <c r="M81" s="303"/>
      <c r="N81" s="303"/>
      <c r="O81" s="303"/>
      <c r="P81" s="303"/>
      <c r="Q81" s="303"/>
      <c r="R81" s="303"/>
      <c r="S81" s="303"/>
      <c r="T81" s="303"/>
      <c r="U81" s="303"/>
      <c r="V81" s="303"/>
      <c r="W81" s="303"/>
      <c r="X81" s="303"/>
      <c r="Y81" s="303"/>
      <c r="Z81" s="303"/>
      <c r="AA81" s="303"/>
      <c r="AB81" s="303"/>
      <c r="AC81" s="303"/>
      <c r="AD81" s="303"/>
      <c r="AE81" s="303"/>
      <c r="AF81" s="303"/>
      <c r="AG81" s="303"/>
      <c r="AH81" s="303"/>
      <c r="AI81" s="303"/>
      <c r="AJ81" s="303"/>
      <c r="AK81" s="303"/>
      <c r="AL81" s="303"/>
      <c r="AM81" s="303"/>
      <c r="AN81" s="303"/>
      <c r="AO81" s="303"/>
      <c r="AP81" s="303"/>
      <c r="AQ81" s="303"/>
      <c r="AR81" s="303"/>
      <c r="AS81" s="303"/>
      <c r="AT81" s="303"/>
      <c r="AU81" s="303"/>
      <c r="AV81" s="303"/>
      <c r="AW81" s="303"/>
      <c r="AX81" s="303"/>
      <c r="AY81" s="303"/>
      <c r="AZ81" s="303"/>
      <c r="BA81" s="303"/>
      <c r="BB81" s="303"/>
      <c r="BC81" s="303"/>
      <c r="BD81" s="303"/>
      <c r="BE81" s="303"/>
      <c r="BF81" s="303"/>
      <c r="BG81" s="303"/>
    </row>
    <row r="82" spans="2:59" ht="13.5" thickTop="1">
      <c r="B82" s="303"/>
      <c r="C82" s="303"/>
      <c r="D82" s="303"/>
      <c r="E82" s="303"/>
      <c r="F82" s="303"/>
      <c r="G82" s="303"/>
      <c r="H82" s="303"/>
      <c r="I82" s="303"/>
      <c r="J82" s="303"/>
      <c r="K82" s="303"/>
      <c r="L82" s="303"/>
      <c r="M82" s="303"/>
      <c r="N82" s="303"/>
      <c r="O82" s="303"/>
      <c r="P82" s="303"/>
      <c r="Q82" s="303"/>
      <c r="R82" s="303"/>
      <c r="S82" s="303"/>
      <c r="T82" s="303"/>
      <c r="U82" s="303"/>
      <c r="V82" s="303"/>
      <c r="W82" s="303"/>
      <c r="X82" s="303"/>
      <c r="Y82" s="303"/>
      <c r="Z82" s="303"/>
      <c r="AA82" s="303"/>
      <c r="AB82" s="303"/>
      <c r="AC82" s="303"/>
      <c r="AD82" s="303"/>
      <c r="AE82" s="303"/>
      <c r="AF82" s="303"/>
      <c r="AG82" s="303"/>
      <c r="AH82" s="303"/>
      <c r="AI82" s="303"/>
      <c r="AJ82" s="303"/>
      <c r="AK82" s="303"/>
      <c r="AL82" s="303"/>
      <c r="AM82" s="303"/>
      <c r="AN82" s="303"/>
      <c r="AO82" s="303"/>
      <c r="AP82" s="303"/>
      <c r="AQ82" s="303"/>
      <c r="AR82" s="303"/>
      <c r="AS82" s="303"/>
      <c r="AT82" s="303"/>
      <c r="AU82" s="303"/>
      <c r="AV82" s="303"/>
      <c r="AW82" s="303"/>
      <c r="AX82" s="303"/>
      <c r="AY82" s="303"/>
      <c r="AZ82" s="303"/>
      <c r="BA82" s="303"/>
      <c r="BB82" s="303"/>
      <c r="BC82" s="303"/>
      <c r="BD82" s="303"/>
      <c r="BE82" s="303"/>
      <c r="BF82" s="303"/>
      <c r="BG82" s="303"/>
    </row>
    <row r="83" spans="2:59">
      <c r="B83" s="290"/>
      <c r="E83" s="291" t="s">
        <v>3672</v>
      </c>
      <c r="F83" s="292" t="s">
        <v>3671</v>
      </c>
    </row>
    <row r="84" spans="2:59">
      <c r="B84" s="290"/>
      <c r="E84" s="291" t="s">
        <v>3670</v>
      </c>
      <c r="F84" s="292" t="s">
        <v>3669</v>
      </c>
    </row>
    <row r="86" spans="2:59">
      <c r="B86" s="292" t="s">
        <v>3562</v>
      </c>
    </row>
    <row r="87" spans="2:59">
      <c r="B87" s="292" t="s">
        <v>3567</v>
      </c>
    </row>
  </sheetData>
  <sheetProtection algorithmName="SHA-512" hashValue="kmm/0liovyZN9Ev2UKz4MMQSMWBrB85Q3+KThEjjpfuDwigEphM7atq+WkFZt/cRwYwp63Cc6dC1M/Gbjv7aPA==" saltValue="KduFuHDlPTkNWQuSLa+dmQ==" spinCount="100000" sheet="1" objects="1" scenarios="1"/>
  <mergeCells count="8">
    <mergeCell ref="Q2:R2"/>
    <mergeCell ref="B79:D79"/>
    <mergeCell ref="B81:D81"/>
    <mergeCell ref="E81:F81"/>
    <mergeCell ref="F2:G2"/>
    <mergeCell ref="H2:J2"/>
    <mergeCell ref="L2:M2"/>
    <mergeCell ref="N2:O2"/>
  </mergeCells>
  <phoneticPr fontId="2"/>
  <dataValidations count="1">
    <dataValidation type="list" allowBlank="1" showInputMessage="1" showErrorMessage="1" sqref="N2:O2" xr:uid="{827005AE-8D2F-4134-83CF-9635EE90D04E}">
      <formula1>$B$86:$B$87</formula1>
    </dataValidation>
  </dataValidations>
  <pageMargins left="0.7" right="0.7" top="0.75" bottom="0.75" header="0.3" footer="0.3"/>
  <pageSetup paperSize="9" scale="2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B699-D531-4597-B835-4CDF3D897AD6}">
  <sheetPr>
    <tabColor rgb="FFFFC000"/>
    <pageSetUpPr fitToPage="1"/>
  </sheetPr>
  <dimension ref="A1:BX34"/>
  <sheetViews>
    <sheetView zoomScale="80" zoomScaleNormal="80" workbookViewId="0">
      <selection activeCell="B2" sqref="B2"/>
    </sheetView>
  </sheetViews>
  <sheetFormatPr defaultColWidth="9" defaultRowHeight="13"/>
  <cols>
    <col min="1" max="1" width="5.08984375" style="274" customWidth="1"/>
    <col min="2" max="2" width="20.6328125" style="274" customWidth="1"/>
    <col min="3" max="3" width="18" style="274" customWidth="1"/>
    <col min="4" max="4" width="5.90625" style="274" customWidth="1"/>
    <col min="5" max="61" width="9" style="274"/>
    <col min="62" max="62" width="9" style="275"/>
    <col min="63" max="71" width="9" style="274"/>
    <col min="72" max="73" width="9" style="275"/>
    <col min="74" max="16384" width="9" style="274"/>
  </cols>
  <sheetData>
    <row r="1" spans="1:76" ht="13.5" thickBot="1">
      <c r="A1" s="997" t="str">
        <f>'２①②③、３②（再掲）、４②③'!A1</f>
        <v>Ver 06.00</v>
      </c>
      <c r="B1" s="273"/>
    </row>
    <row r="2" spans="1:76" ht="14" thickTop="1" thickBot="1">
      <c r="B2" s="276" t="s">
        <v>3668</v>
      </c>
      <c r="D2" s="414" t="str">
        <f>A1</f>
        <v>Ver 06.00</v>
      </c>
      <c r="E2" s="1263" t="s">
        <v>3667</v>
      </c>
      <c r="F2" s="1264"/>
      <c r="G2" s="1259"/>
      <c r="H2" s="1259"/>
      <c r="I2" s="1260"/>
      <c r="K2" s="1263" t="s">
        <v>3666</v>
      </c>
      <c r="L2" s="1264"/>
      <c r="M2" s="1261"/>
      <c r="N2" s="1262"/>
      <c r="BK2" s="275"/>
    </row>
    <row r="3" spans="1:76" ht="13.5" thickTop="1">
      <c r="B3" s="277"/>
      <c r="C3" s="278" t="s">
        <v>3665</v>
      </c>
      <c r="D3" s="278"/>
      <c r="BK3" s="275"/>
    </row>
    <row r="4" spans="1:76" ht="25.5" customHeight="1">
      <c r="A4" s="1265" t="s">
        <v>3664</v>
      </c>
      <c r="B4" s="1266"/>
      <c r="C4" s="1267"/>
      <c r="D4" s="279" t="s">
        <v>3663</v>
      </c>
      <c r="E4" s="279" t="s">
        <v>3662</v>
      </c>
      <c r="F4" s="279" t="s">
        <v>3661</v>
      </c>
      <c r="G4" s="279" t="s">
        <v>3660</v>
      </c>
      <c r="H4" s="279" t="s">
        <v>3659</v>
      </c>
      <c r="I4" s="279" t="s">
        <v>3658</v>
      </c>
      <c r="J4" s="279" t="s">
        <v>3657</v>
      </c>
      <c r="K4" s="279" t="s">
        <v>3656</v>
      </c>
      <c r="L4" s="279" t="s">
        <v>3655</v>
      </c>
      <c r="M4" s="279" t="s">
        <v>3654</v>
      </c>
      <c r="N4" s="279" t="s">
        <v>3653</v>
      </c>
      <c r="O4" s="279" t="s">
        <v>3652</v>
      </c>
      <c r="P4" s="279" t="s">
        <v>3651</v>
      </c>
      <c r="Q4" s="279" t="s">
        <v>3650</v>
      </c>
      <c r="R4" s="279" t="s">
        <v>3649</v>
      </c>
      <c r="S4" s="279" t="s">
        <v>3648</v>
      </c>
      <c r="T4" s="279" t="s">
        <v>3647</v>
      </c>
      <c r="U4" s="279" t="s">
        <v>3646</v>
      </c>
      <c r="V4" s="279" t="s">
        <v>3645</v>
      </c>
      <c r="W4" s="279" t="s">
        <v>3644</v>
      </c>
      <c r="X4" s="279" t="s">
        <v>3643</v>
      </c>
      <c r="Y4" s="279" t="s">
        <v>3642</v>
      </c>
      <c r="Z4" s="279" t="s">
        <v>3641</v>
      </c>
      <c r="AA4" s="279" t="s">
        <v>3640</v>
      </c>
      <c r="AB4" s="279" t="s">
        <v>3639</v>
      </c>
      <c r="AC4" s="279" t="s">
        <v>3638</v>
      </c>
      <c r="AD4" s="279" t="s">
        <v>3637</v>
      </c>
      <c r="AE4" s="279" t="s">
        <v>3636</v>
      </c>
      <c r="AF4" s="279" t="s">
        <v>3635</v>
      </c>
      <c r="AG4" s="279" t="s">
        <v>3634</v>
      </c>
      <c r="AH4" s="279" t="s">
        <v>3633</v>
      </c>
      <c r="AI4" s="279" t="s">
        <v>3632</v>
      </c>
      <c r="AJ4" s="279" t="s">
        <v>3631</v>
      </c>
      <c r="AK4" s="279" t="s">
        <v>3630</v>
      </c>
      <c r="AL4" s="279" t="s">
        <v>3629</v>
      </c>
      <c r="AM4" s="279" t="s">
        <v>3628</v>
      </c>
      <c r="AN4" s="279" t="s">
        <v>3627</v>
      </c>
      <c r="AO4" s="279" t="s">
        <v>3626</v>
      </c>
      <c r="AP4" s="279" t="s">
        <v>3625</v>
      </c>
      <c r="AQ4" s="279" t="s">
        <v>3624</v>
      </c>
      <c r="AR4" s="279" t="s">
        <v>3623</v>
      </c>
      <c r="AS4" s="279" t="s">
        <v>3622</v>
      </c>
      <c r="AT4" s="279" t="s">
        <v>3621</v>
      </c>
      <c r="AU4" s="279" t="s">
        <v>3620</v>
      </c>
      <c r="AV4" s="279" t="s">
        <v>3619</v>
      </c>
      <c r="AW4" s="279" t="s">
        <v>3618</v>
      </c>
      <c r="AX4" s="279" t="s">
        <v>3617</v>
      </c>
      <c r="AY4" s="279" t="s">
        <v>3616</v>
      </c>
      <c r="AZ4" s="279" t="s">
        <v>3615</v>
      </c>
      <c r="BA4" s="279" t="s">
        <v>3614</v>
      </c>
      <c r="BB4" s="279" t="s">
        <v>3613</v>
      </c>
      <c r="BC4" s="279" t="s">
        <v>3612</v>
      </c>
      <c r="BD4" s="279" t="s">
        <v>3611</v>
      </c>
      <c r="BE4" s="279" t="s">
        <v>3610</v>
      </c>
      <c r="BF4" s="279" t="s">
        <v>3609</v>
      </c>
      <c r="BG4" s="279" t="s">
        <v>3608</v>
      </c>
      <c r="BH4" s="279" t="s">
        <v>3607</v>
      </c>
      <c r="BI4" s="280" t="s">
        <v>5976</v>
      </c>
      <c r="BJ4" s="280" t="s">
        <v>6090</v>
      </c>
      <c r="BK4" s="280" t="s">
        <v>6095</v>
      </c>
      <c r="BL4" s="280" t="s">
        <v>6489</v>
      </c>
      <c r="BM4" s="280" t="s">
        <v>6490</v>
      </c>
      <c r="BN4" s="280" t="s">
        <v>6494</v>
      </c>
      <c r="BO4" s="280" t="s">
        <v>6553</v>
      </c>
      <c r="BP4" s="280" t="s">
        <v>6559</v>
      </c>
      <c r="BQ4" s="280" t="s">
        <v>6569</v>
      </c>
      <c r="BR4" s="280" t="s">
        <v>6594</v>
      </c>
      <c r="BS4" s="280" t="s">
        <v>7195</v>
      </c>
      <c r="BT4" s="280" t="s">
        <v>7196</v>
      </c>
      <c r="BU4" s="280" t="s">
        <v>7080</v>
      </c>
      <c r="BV4" s="280" t="s">
        <v>7112</v>
      </c>
      <c r="BW4" s="280" t="s">
        <v>7194</v>
      </c>
      <c r="BX4" s="280" t="s">
        <v>7197</v>
      </c>
    </row>
    <row r="5" spans="1:76" ht="18" customHeight="1">
      <c r="A5" s="1265"/>
      <c r="B5" s="281" t="s">
        <v>3606</v>
      </c>
      <c r="C5" s="281" t="s">
        <v>3605</v>
      </c>
      <c r="D5" s="282" t="s">
        <v>3604</v>
      </c>
      <c r="E5" s="283"/>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c r="BH5" s="284"/>
      <c r="BI5" s="284"/>
      <c r="BJ5" s="285"/>
      <c r="BK5" s="285"/>
      <c r="BL5" s="285"/>
      <c r="BM5" s="285"/>
      <c r="BN5" s="285"/>
      <c r="BO5" s="285"/>
      <c r="BP5" s="285"/>
      <c r="BQ5" s="285"/>
      <c r="BR5" s="285"/>
      <c r="BS5" s="285"/>
      <c r="BT5" s="990"/>
      <c r="BU5" s="990"/>
      <c r="BV5" s="990"/>
      <c r="BW5" s="990"/>
      <c r="BX5" s="990"/>
    </row>
    <row r="6" spans="1:76" ht="18" customHeight="1">
      <c r="A6" s="286" t="str">
        <f>IF(D6=0,"-",IF(COUNTA(E6:BX6)=D6,"OK","×"))</f>
        <v>-</v>
      </c>
      <c r="B6" s="980"/>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249"/>
      <c r="BK6" s="249"/>
      <c r="BL6" s="249"/>
      <c r="BM6" s="249"/>
      <c r="BN6" s="249"/>
      <c r="BO6" s="249"/>
      <c r="BP6" s="249"/>
      <c r="BQ6" s="249"/>
      <c r="BR6" s="249"/>
      <c r="BS6" s="249"/>
      <c r="BT6" s="991"/>
      <c r="BU6" s="991"/>
      <c r="BV6" s="991"/>
      <c r="BW6" s="991"/>
      <c r="BX6" s="991"/>
    </row>
    <row r="7" spans="1:76" ht="18" customHeight="1">
      <c r="A7" s="286" t="str">
        <f t="shared" ref="A7:A30" si="0">IF(D7=0,"-",IF(COUNTA(E7:BX7)=D7,"OK","×"))</f>
        <v>-</v>
      </c>
      <c r="B7" s="77"/>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249"/>
      <c r="BK7" s="249"/>
      <c r="BL7" s="249"/>
      <c r="BM7" s="249"/>
      <c r="BN7" s="249"/>
      <c r="BO7" s="249"/>
      <c r="BP7" s="249"/>
      <c r="BQ7" s="249"/>
      <c r="BR7" s="249"/>
      <c r="BS7" s="249"/>
      <c r="BT7" s="991"/>
      <c r="BU7" s="991"/>
      <c r="BV7" s="991"/>
      <c r="BW7" s="991"/>
      <c r="BX7" s="991"/>
    </row>
    <row r="8" spans="1:76" ht="18" customHeight="1">
      <c r="A8" s="286" t="str">
        <f t="shared" si="0"/>
        <v>-</v>
      </c>
      <c r="B8" s="7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249"/>
      <c r="BK8" s="249"/>
      <c r="BL8" s="249"/>
      <c r="BM8" s="249"/>
      <c r="BN8" s="249"/>
      <c r="BO8" s="249"/>
      <c r="BP8" s="249"/>
      <c r="BQ8" s="249"/>
      <c r="BR8" s="249"/>
      <c r="BS8" s="249"/>
      <c r="BT8" s="991"/>
      <c r="BU8" s="991"/>
      <c r="BV8" s="991"/>
      <c r="BW8" s="991"/>
      <c r="BX8" s="991"/>
    </row>
    <row r="9" spans="1:76" ht="18" customHeight="1">
      <c r="A9" s="286" t="str">
        <f t="shared" si="0"/>
        <v>-</v>
      </c>
      <c r="B9" s="77"/>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249"/>
      <c r="BK9" s="249"/>
      <c r="BL9" s="249"/>
      <c r="BM9" s="249"/>
      <c r="BN9" s="249"/>
      <c r="BO9" s="249"/>
      <c r="BP9" s="249"/>
      <c r="BQ9" s="249"/>
      <c r="BR9" s="249"/>
      <c r="BS9" s="249"/>
      <c r="BT9" s="991"/>
      <c r="BU9" s="991"/>
      <c r="BV9" s="991"/>
      <c r="BW9" s="991"/>
      <c r="BX9" s="991"/>
    </row>
    <row r="10" spans="1:76" ht="18" customHeight="1">
      <c r="A10" s="286" t="str">
        <f t="shared" si="0"/>
        <v>-</v>
      </c>
      <c r="B10" s="77"/>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249"/>
      <c r="BK10" s="249"/>
      <c r="BL10" s="249"/>
      <c r="BM10" s="249"/>
      <c r="BN10" s="249"/>
      <c r="BO10" s="249"/>
      <c r="BP10" s="249"/>
      <c r="BQ10" s="249"/>
      <c r="BR10" s="249"/>
      <c r="BS10" s="249"/>
      <c r="BT10" s="991"/>
      <c r="BU10" s="991"/>
      <c r="BV10" s="991"/>
      <c r="BW10" s="991"/>
      <c r="BX10" s="991"/>
    </row>
    <row r="11" spans="1:76" ht="18" customHeight="1">
      <c r="A11" s="286" t="str">
        <f t="shared" si="0"/>
        <v>-</v>
      </c>
      <c r="B11" s="77"/>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249"/>
      <c r="BK11" s="249"/>
      <c r="BL11" s="249"/>
      <c r="BM11" s="249"/>
      <c r="BN11" s="249"/>
      <c r="BO11" s="249"/>
      <c r="BP11" s="249"/>
      <c r="BQ11" s="249"/>
      <c r="BR11" s="249"/>
      <c r="BS11" s="249"/>
      <c r="BT11" s="991"/>
      <c r="BU11" s="991"/>
      <c r="BV11" s="991"/>
      <c r="BW11" s="991"/>
      <c r="BX11" s="991"/>
    </row>
    <row r="12" spans="1:76" ht="18" customHeight="1">
      <c r="A12" s="286" t="str">
        <f t="shared" si="0"/>
        <v>-</v>
      </c>
      <c r="B12" s="77"/>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249"/>
      <c r="BK12" s="249"/>
      <c r="BL12" s="249"/>
      <c r="BM12" s="249"/>
      <c r="BN12" s="249"/>
      <c r="BO12" s="249"/>
      <c r="BP12" s="249"/>
      <c r="BQ12" s="249"/>
      <c r="BR12" s="249"/>
      <c r="BS12" s="249"/>
      <c r="BT12" s="991"/>
      <c r="BU12" s="991"/>
      <c r="BV12" s="991"/>
      <c r="BW12" s="991"/>
      <c r="BX12" s="991"/>
    </row>
    <row r="13" spans="1:76" ht="18" customHeight="1">
      <c r="A13" s="286" t="str">
        <f t="shared" si="0"/>
        <v>-</v>
      </c>
      <c r="B13" s="77"/>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249"/>
      <c r="BK13" s="249"/>
      <c r="BL13" s="249"/>
      <c r="BM13" s="249"/>
      <c r="BN13" s="249"/>
      <c r="BO13" s="249"/>
      <c r="BP13" s="249"/>
      <c r="BQ13" s="249"/>
      <c r="BR13" s="249"/>
      <c r="BS13" s="249"/>
      <c r="BT13" s="991"/>
      <c r="BU13" s="991"/>
      <c r="BV13" s="991"/>
      <c r="BW13" s="991"/>
      <c r="BX13" s="991"/>
    </row>
    <row r="14" spans="1:76" ht="18" customHeight="1">
      <c r="A14" s="286" t="str">
        <f t="shared" si="0"/>
        <v>-</v>
      </c>
      <c r="B14" s="77"/>
      <c r="C14" s="245"/>
      <c r="D14" s="76"/>
      <c r="E14" s="249"/>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249"/>
      <c r="BK14" s="249"/>
      <c r="BL14" s="249"/>
      <c r="BM14" s="249"/>
      <c r="BN14" s="249"/>
      <c r="BO14" s="249"/>
      <c r="BP14" s="249"/>
      <c r="BQ14" s="249"/>
      <c r="BR14" s="249"/>
      <c r="BS14" s="249"/>
      <c r="BT14" s="991"/>
      <c r="BU14" s="991"/>
      <c r="BV14" s="991"/>
      <c r="BW14" s="991"/>
      <c r="BX14" s="991"/>
    </row>
    <row r="15" spans="1:76" ht="18" customHeight="1">
      <c r="A15" s="286" t="str">
        <f t="shared" si="0"/>
        <v>-</v>
      </c>
      <c r="B15" s="77"/>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249"/>
      <c r="BK15" s="249"/>
      <c r="BL15" s="249"/>
      <c r="BM15" s="249"/>
      <c r="BN15" s="249"/>
      <c r="BO15" s="249"/>
      <c r="BP15" s="249"/>
      <c r="BQ15" s="249"/>
      <c r="BR15" s="249"/>
      <c r="BS15" s="249"/>
      <c r="BT15" s="991"/>
      <c r="BU15" s="991"/>
      <c r="BV15" s="991"/>
      <c r="BW15" s="991"/>
      <c r="BX15" s="991"/>
    </row>
    <row r="16" spans="1:76" ht="18" customHeight="1">
      <c r="A16" s="286" t="str">
        <f t="shared" si="0"/>
        <v>-</v>
      </c>
      <c r="B16" s="77"/>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249"/>
      <c r="BK16" s="249"/>
      <c r="BL16" s="249"/>
      <c r="BM16" s="249"/>
      <c r="BN16" s="249"/>
      <c r="BO16" s="249"/>
      <c r="BP16" s="249"/>
      <c r="BQ16" s="249"/>
      <c r="BR16" s="249"/>
      <c r="BS16" s="249"/>
      <c r="BT16" s="991"/>
      <c r="BU16" s="991"/>
      <c r="BV16" s="991"/>
      <c r="BW16" s="991"/>
      <c r="BX16" s="991"/>
    </row>
    <row r="17" spans="1:76" ht="18" customHeight="1">
      <c r="A17" s="286" t="str">
        <f t="shared" si="0"/>
        <v>-</v>
      </c>
      <c r="B17" s="77"/>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249"/>
      <c r="BK17" s="249"/>
      <c r="BL17" s="249"/>
      <c r="BM17" s="249"/>
      <c r="BN17" s="249"/>
      <c r="BO17" s="249"/>
      <c r="BP17" s="249"/>
      <c r="BQ17" s="249"/>
      <c r="BR17" s="249"/>
      <c r="BS17" s="249"/>
      <c r="BT17" s="991"/>
      <c r="BU17" s="991"/>
      <c r="BV17" s="991"/>
      <c r="BW17" s="991"/>
      <c r="BX17" s="991"/>
    </row>
    <row r="18" spans="1:76" ht="18" customHeight="1">
      <c r="A18" s="286" t="str">
        <f t="shared" si="0"/>
        <v>-</v>
      </c>
      <c r="B18" s="77"/>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249"/>
      <c r="BK18" s="249"/>
      <c r="BL18" s="249"/>
      <c r="BM18" s="249"/>
      <c r="BN18" s="249"/>
      <c r="BO18" s="249"/>
      <c r="BP18" s="249"/>
      <c r="BQ18" s="249"/>
      <c r="BR18" s="249"/>
      <c r="BS18" s="249"/>
      <c r="BT18" s="991"/>
      <c r="BU18" s="991"/>
      <c r="BV18" s="991"/>
      <c r="BW18" s="991"/>
      <c r="BX18" s="991"/>
    </row>
    <row r="19" spans="1:76" ht="18" customHeight="1">
      <c r="A19" s="286" t="str">
        <f t="shared" si="0"/>
        <v>-</v>
      </c>
      <c r="B19" s="77"/>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249"/>
      <c r="BK19" s="249"/>
      <c r="BL19" s="249"/>
      <c r="BM19" s="249"/>
      <c r="BN19" s="249"/>
      <c r="BO19" s="249"/>
      <c r="BP19" s="249"/>
      <c r="BQ19" s="249"/>
      <c r="BR19" s="249"/>
      <c r="BS19" s="249"/>
      <c r="BT19" s="991"/>
      <c r="BU19" s="991"/>
      <c r="BV19" s="991"/>
      <c r="BW19" s="991"/>
      <c r="BX19" s="991"/>
    </row>
    <row r="20" spans="1:76" ht="18" customHeight="1">
      <c r="A20" s="286" t="str">
        <f t="shared" si="0"/>
        <v>-</v>
      </c>
      <c r="B20" s="77"/>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249"/>
      <c r="BK20" s="249"/>
      <c r="BL20" s="249"/>
      <c r="BM20" s="249"/>
      <c r="BN20" s="249"/>
      <c r="BO20" s="249"/>
      <c r="BP20" s="249"/>
      <c r="BQ20" s="249"/>
      <c r="BR20" s="249"/>
      <c r="BS20" s="249"/>
      <c r="BT20" s="991"/>
      <c r="BU20" s="991"/>
      <c r="BV20" s="991"/>
      <c r="BW20" s="991"/>
      <c r="BX20" s="991"/>
    </row>
    <row r="21" spans="1:76" ht="18" customHeight="1">
      <c r="A21" s="286" t="str">
        <f t="shared" si="0"/>
        <v>-</v>
      </c>
      <c r="B21" s="77"/>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249"/>
      <c r="BK21" s="249"/>
      <c r="BL21" s="249"/>
      <c r="BM21" s="249"/>
      <c r="BN21" s="249"/>
      <c r="BO21" s="249"/>
      <c r="BP21" s="249"/>
      <c r="BQ21" s="249"/>
      <c r="BR21" s="249"/>
      <c r="BS21" s="249"/>
      <c r="BT21" s="991"/>
      <c r="BU21" s="991"/>
      <c r="BV21" s="991"/>
      <c r="BW21" s="991"/>
      <c r="BX21" s="991"/>
    </row>
    <row r="22" spans="1:76" ht="18" customHeight="1">
      <c r="A22" s="286" t="str">
        <f t="shared" si="0"/>
        <v>-</v>
      </c>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249"/>
      <c r="BK22" s="249"/>
      <c r="BL22" s="249"/>
      <c r="BM22" s="249"/>
      <c r="BN22" s="249"/>
      <c r="BO22" s="249"/>
      <c r="BP22" s="249"/>
      <c r="BQ22" s="249"/>
      <c r="BR22" s="249"/>
      <c r="BS22" s="249"/>
      <c r="BT22" s="991"/>
      <c r="BU22" s="991"/>
      <c r="BV22" s="991"/>
      <c r="BW22" s="991"/>
      <c r="BX22" s="991"/>
    </row>
    <row r="23" spans="1:76" ht="18" customHeight="1">
      <c r="A23" s="286" t="str">
        <f t="shared" si="0"/>
        <v>-</v>
      </c>
      <c r="B23" s="77"/>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249"/>
      <c r="BK23" s="249"/>
      <c r="BL23" s="249"/>
      <c r="BM23" s="249"/>
      <c r="BN23" s="249"/>
      <c r="BO23" s="249"/>
      <c r="BP23" s="249"/>
      <c r="BQ23" s="249"/>
      <c r="BR23" s="249"/>
      <c r="BS23" s="249"/>
      <c r="BT23" s="991"/>
      <c r="BU23" s="991"/>
      <c r="BV23" s="991"/>
      <c r="BW23" s="991"/>
      <c r="BX23" s="991"/>
    </row>
    <row r="24" spans="1:76" ht="18" customHeight="1">
      <c r="A24" s="286" t="str">
        <f t="shared" si="0"/>
        <v>-</v>
      </c>
      <c r="B24" s="77"/>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249"/>
      <c r="BK24" s="249"/>
      <c r="BL24" s="249"/>
      <c r="BM24" s="249"/>
      <c r="BN24" s="249"/>
      <c r="BO24" s="249"/>
      <c r="BP24" s="249"/>
      <c r="BQ24" s="249"/>
      <c r="BR24" s="249"/>
      <c r="BS24" s="249"/>
      <c r="BT24" s="991"/>
      <c r="BU24" s="991"/>
      <c r="BV24" s="991"/>
      <c r="BW24" s="991"/>
      <c r="BX24" s="991"/>
    </row>
    <row r="25" spans="1:76" ht="18" customHeight="1">
      <c r="A25" s="286" t="str">
        <f t="shared" si="0"/>
        <v>-</v>
      </c>
      <c r="B25" s="77"/>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249"/>
      <c r="BK25" s="249"/>
      <c r="BL25" s="249"/>
      <c r="BM25" s="249"/>
      <c r="BN25" s="249"/>
      <c r="BO25" s="249"/>
      <c r="BP25" s="249"/>
      <c r="BQ25" s="249"/>
      <c r="BR25" s="249"/>
      <c r="BS25" s="249"/>
      <c r="BT25" s="991"/>
      <c r="BU25" s="991"/>
      <c r="BV25" s="991"/>
      <c r="BW25" s="991"/>
      <c r="BX25" s="991"/>
    </row>
    <row r="26" spans="1:76" ht="18" customHeight="1">
      <c r="A26" s="286" t="str">
        <f t="shared" si="0"/>
        <v>-</v>
      </c>
      <c r="B26" s="77"/>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249"/>
      <c r="BK26" s="249"/>
      <c r="BL26" s="249"/>
      <c r="BM26" s="249"/>
      <c r="BN26" s="249"/>
      <c r="BO26" s="249"/>
      <c r="BP26" s="249"/>
      <c r="BQ26" s="249"/>
      <c r="BR26" s="249"/>
      <c r="BS26" s="249"/>
      <c r="BT26" s="991"/>
      <c r="BU26" s="991"/>
      <c r="BV26" s="991"/>
      <c r="BW26" s="991"/>
      <c r="BX26" s="991"/>
    </row>
    <row r="27" spans="1:76" ht="18" customHeight="1">
      <c r="A27" s="286" t="str">
        <f t="shared" si="0"/>
        <v>-</v>
      </c>
      <c r="B27" s="77"/>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249"/>
      <c r="BK27" s="249"/>
      <c r="BL27" s="249"/>
      <c r="BM27" s="249"/>
      <c r="BN27" s="249"/>
      <c r="BO27" s="249"/>
      <c r="BP27" s="249"/>
      <c r="BQ27" s="249"/>
      <c r="BR27" s="249"/>
      <c r="BS27" s="249"/>
      <c r="BT27" s="991"/>
      <c r="BU27" s="991"/>
      <c r="BV27" s="991"/>
      <c r="BW27" s="991"/>
      <c r="BX27" s="991"/>
    </row>
    <row r="28" spans="1:76" ht="18" customHeight="1">
      <c r="A28" s="286" t="str">
        <f t="shared" si="0"/>
        <v>-</v>
      </c>
      <c r="B28" s="7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249"/>
      <c r="BK28" s="249"/>
      <c r="BL28" s="249"/>
      <c r="BM28" s="249"/>
      <c r="BN28" s="249"/>
      <c r="BO28" s="249"/>
      <c r="BP28" s="249"/>
      <c r="BQ28" s="249"/>
      <c r="BR28" s="249"/>
      <c r="BS28" s="249"/>
      <c r="BT28" s="991"/>
      <c r="BU28" s="991"/>
      <c r="BV28" s="991"/>
      <c r="BW28" s="991"/>
      <c r="BX28" s="991"/>
    </row>
    <row r="29" spans="1:76" ht="18" customHeight="1">
      <c r="A29" s="286" t="str">
        <f t="shared" si="0"/>
        <v>-</v>
      </c>
      <c r="B29" s="75"/>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250"/>
      <c r="BK29" s="250"/>
      <c r="BL29" s="250"/>
      <c r="BM29" s="250"/>
      <c r="BN29" s="250"/>
      <c r="BO29" s="250"/>
      <c r="BP29" s="250"/>
      <c r="BQ29" s="250"/>
      <c r="BR29" s="250"/>
      <c r="BS29" s="250"/>
      <c r="BT29" s="991"/>
      <c r="BU29" s="991"/>
      <c r="BV29" s="991"/>
      <c r="BW29" s="991"/>
      <c r="BX29" s="991"/>
    </row>
    <row r="30" spans="1:76" ht="18" customHeight="1" thickBot="1">
      <c r="A30" s="286" t="str">
        <f t="shared" si="0"/>
        <v>-</v>
      </c>
      <c r="B30" s="75"/>
      <c r="C30" s="75"/>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250"/>
      <c r="BK30" s="250"/>
      <c r="BL30" s="250"/>
      <c r="BM30" s="250"/>
      <c r="BN30" s="250"/>
      <c r="BO30" s="250"/>
      <c r="BP30" s="250"/>
      <c r="BQ30" s="250"/>
      <c r="BR30" s="250"/>
      <c r="BS30" s="250"/>
      <c r="BT30" s="992"/>
      <c r="BU30" s="992"/>
      <c r="BV30" s="992"/>
      <c r="BW30" s="992"/>
      <c r="BX30" s="992"/>
    </row>
    <row r="31" spans="1:76" ht="14" thickTop="1" thickBot="1">
      <c r="B31" s="1268" t="s">
        <v>3603</v>
      </c>
      <c r="C31" s="1269"/>
      <c r="D31" s="287"/>
      <c r="E31" s="73">
        <f>SUM(E6:E30)</f>
        <v>0</v>
      </c>
      <c r="F31" s="73">
        <f>SUM(F6:F30)</f>
        <v>0</v>
      </c>
      <c r="G31" s="73">
        <f t="shared" ref="G31:BI31" si="1">SUM(G6:G30)</f>
        <v>0</v>
      </c>
      <c r="H31" s="73">
        <f t="shared" si="1"/>
        <v>0</v>
      </c>
      <c r="I31" s="73">
        <f>SUM(I6:I30)</f>
        <v>0</v>
      </c>
      <c r="J31" s="73">
        <f t="shared" si="1"/>
        <v>0</v>
      </c>
      <c r="K31" s="73">
        <f t="shared" si="1"/>
        <v>0</v>
      </c>
      <c r="L31" s="73">
        <f t="shared" si="1"/>
        <v>0</v>
      </c>
      <c r="M31" s="73">
        <f t="shared" si="1"/>
        <v>0</v>
      </c>
      <c r="N31" s="73">
        <f t="shared" si="1"/>
        <v>0</v>
      </c>
      <c r="O31" s="73">
        <f t="shared" si="1"/>
        <v>0</v>
      </c>
      <c r="P31" s="73">
        <f t="shared" si="1"/>
        <v>0</v>
      </c>
      <c r="Q31" s="73">
        <f t="shared" si="1"/>
        <v>0</v>
      </c>
      <c r="R31" s="73">
        <f t="shared" si="1"/>
        <v>0</v>
      </c>
      <c r="S31" s="73">
        <f t="shared" si="1"/>
        <v>0</v>
      </c>
      <c r="T31" s="73">
        <f t="shared" si="1"/>
        <v>0</v>
      </c>
      <c r="U31" s="73">
        <f t="shared" si="1"/>
        <v>0</v>
      </c>
      <c r="V31" s="73">
        <f t="shared" si="1"/>
        <v>0</v>
      </c>
      <c r="W31" s="73">
        <f t="shared" si="1"/>
        <v>0</v>
      </c>
      <c r="X31" s="73">
        <f t="shared" si="1"/>
        <v>0</v>
      </c>
      <c r="Y31" s="73">
        <f t="shared" si="1"/>
        <v>0</v>
      </c>
      <c r="Z31" s="73">
        <f t="shared" si="1"/>
        <v>0</v>
      </c>
      <c r="AA31" s="73">
        <f t="shared" si="1"/>
        <v>0</v>
      </c>
      <c r="AB31" s="73">
        <f t="shared" si="1"/>
        <v>0</v>
      </c>
      <c r="AC31" s="73">
        <f t="shared" si="1"/>
        <v>0</v>
      </c>
      <c r="AD31" s="73">
        <f t="shared" si="1"/>
        <v>0</v>
      </c>
      <c r="AE31" s="73">
        <f t="shared" si="1"/>
        <v>0</v>
      </c>
      <c r="AF31" s="73">
        <f t="shared" si="1"/>
        <v>0</v>
      </c>
      <c r="AG31" s="73">
        <f t="shared" si="1"/>
        <v>0</v>
      </c>
      <c r="AH31" s="73">
        <f t="shared" si="1"/>
        <v>0</v>
      </c>
      <c r="AI31" s="73">
        <f t="shared" si="1"/>
        <v>0</v>
      </c>
      <c r="AJ31" s="73">
        <f t="shared" si="1"/>
        <v>0</v>
      </c>
      <c r="AK31" s="73">
        <f t="shared" si="1"/>
        <v>0</v>
      </c>
      <c r="AL31" s="73">
        <f t="shared" si="1"/>
        <v>0</v>
      </c>
      <c r="AM31" s="73">
        <f t="shared" si="1"/>
        <v>0</v>
      </c>
      <c r="AN31" s="73">
        <f t="shared" si="1"/>
        <v>0</v>
      </c>
      <c r="AO31" s="73">
        <f t="shared" si="1"/>
        <v>0</v>
      </c>
      <c r="AP31" s="73">
        <f t="shared" si="1"/>
        <v>0</v>
      </c>
      <c r="AQ31" s="73">
        <f t="shared" si="1"/>
        <v>0</v>
      </c>
      <c r="AR31" s="73">
        <f t="shared" si="1"/>
        <v>0</v>
      </c>
      <c r="AS31" s="73">
        <f t="shared" si="1"/>
        <v>0</v>
      </c>
      <c r="AT31" s="73">
        <f t="shared" si="1"/>
        <v>0</v>
      </c>
      <c r="AU31" s="73">
        <f t="shared" si="1"/>
        <v>0</v>
      </c>
      <c r="AV31" s="73">
        <f t="shared" si="1"/>
        <v>0</v>
      </c>
      <c r="AW31" s="73">
        <f t="shared" si="1"/>
        <v>0</v>
      </c>
      <c r="AX31" s="73">
        <f t="shared" si="1"/>
        <v>0</v>
      </c>
      <c r="AY31" s="73">
        <f t="shared" si="1"/>
        <v>0</v>
      </c>
      <c r="AZ31" s="73">
        <f t="shared" si="1"/>
        <v>0</v>
      </c>
      <c r="BA31" s="73">
        <f t="shared" si="1"/>
        <v>0</v>
      </c>
      <c r="BB31" s="73">
        <f t="shared" si="1"/>
        <v>0</v>
      </c>
      <c r="BC31" s="73">
        <f t="shared" si="1"/>
        <v>0</v>
      </c>
      <c r="BD31" s="73">
        <f t="shared" si="1"/>
        <v>0</v>
      </c>
      <c r="BE31" s="73">
        <f t="shared" si="1"/>
        <v>0</v>
      </c>
      <c r="BF31" s="73">
        <f t="shared" si="1"/>
        <v>0</v>
      </c>
      <c r="BG31" s="73">
        <f t="shared" si="1"/>
        <v>0</v>
      </c>
      <c r="BH31" s="73">
        <f t="shared" si="1"/>
        <v>0</v>
      </c>
      <c r="BI31" s="73">
        <f t="shared" si="1"/>
        <v>0</v>
      </c>
      <c r="BJ31" s="251">
        <f t="shared" ref="BJ31:BO31" si="2">SUM(BJ6:BJ30)</f>
        <v>0</v>
      </c>
      <c r="BK31" s="251">
        <f t="shared" si="2"/>
        <v>0</v>
      </c>
      <c r="BL31" s="251">
        <f t="shared" si="2"/>
        <v>0</v>
      </c>
      <c r="BM31" s="251">
        <f t="shared" si="2"/>
        <v>0</v>
      </c>
      <c r="BN31" s="251">
        <f t="shared" si="2"/>
        <v>0</v>
      </c>
      <c r="BO31" s="251">
        <f t="shared" si="2"/>
        <v>0</v>
      </c>
      <c r="BP31" s="251">
        <f t="shared" ref="BP31:BU31" si="3">SUM(BP6:BP30)</f>
        <v>0</v>
      </c>
      <c r="BQ31" s="251">
        <f t="shared" si="3"/>
        <v>0</v>
      </c>
      <c r="BR31" s="251">
        <f t="shared" si="3"/>
        <v>0</v>
      </c>
      <c r="BS31" s="251">
        <f t="shared" si="3"/>
        <v>0</v>
      </c>
      <c r="BT31" s="251">
        <f t="shared" si="3"/>
        <v>0</v>
      </c>
      <c r="BU31" s="251">
        <f t="shared" si="3"/>
        <v>0</v>
      </c>
      <c r="BV31" s="251">
        <f>SUM(BV6:BV30)</f>
        <v>0</v>
      </c>
      <c r="BW31" s="251">
        <f>SUM(BW6:BW30)</f>
        <v>0</v>
      </c>
      <c r="BX31" s="251">
        <f>SUM(BX6:BX30)</f>
        <v>0</v>
      </c>
    </row>
    <row r="32" spans="1:76" ht="28.5" customHeight="1" thickTop="1" thickBot="1">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row>
    <row r="33" spans="2:5" ht="14" thickTop="1" thickBot="1">
      <c r="B33" s="289" t="s">
        <v>5977</v>
      </c>
      <c r="C33" s="240">
        <f>SUM(31:31)</f>
        <v>0</v>
      </c>
      <c r="D33" s="275"/>
    </row>
    <row r="34" spans="2:5" ht="13.5" thickTop="1">
      <c r="B34" s="290"/>
      <c r="E34" s="291"/>
    </row>
  </sheetData>
  <sheetProtection algorithmName="SHA-512" hashValue="j1s+ymexp9iGv0uTFja//ibuggPYxWses1t5RruFOBgH0cprAsZrQ/0fEZQVp1lRq6SPdl1b+owBxlrC0RGd+Q==" saltValue="huAInOOTz3ziQOYVlIgrmQ==" spinCount="100000" sheet="1" objects="1" scenarios="1"/>
  <mergeCells count="7">
    <mergeCell ref="K2:L2"/>
    <mergeCell ref="M2:N2"/>
    <mergeCell ref="A4:A5"/>
    <mergeCell ref="B4:C4"/>
    <mergeCell ref="B31:C31"/>
    <mergeCell ref="E2:F2"/>
    <mergeCell ref="G2:I2"/>
  </mergeCells>
  <phoneticPr fontId="2"/>
  <pageMargins left="0.7" right="0.7" top="0.75" bottom="0.75" header="0.3" footer="0.3"/>
  <pageSetup paperSize="9" scale="2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1955-653C-450F-98DC-EA0571C78155}">
  <sheetPr>
    <tabColor rgb="FFFFC000"/>
    <pageSetUpPr fitToPage="1"/>
  </sheetPr>
  <dimension ref="A1:T27"/>
  <sheetViews>
    <sheetView zoomScaleNormal="100" workbookViewId="0">
      <selection activeCell="B2" sqref="B2:F4"/>
    </sheetView>
  </sheetViews>
  <sheetFormatPr defaultColWidth="9" defaultRowHeight="12"/>
  <cols>
    <col min="1" max="1" width="3.1796875" style="261" customWidth="1"/>
    <col min="2" max="2" width="2.90625" style="261" customWidth="1"/>
    <col min="3" max="3" width="25.90625" style="261" customWidth="1"/>
    <col min="4" max="4" width="5.08984375" style="261" customWidth="1"/>
    <col min="5" max="5" width="12.90625" style="261" customWidth="1"/>
    <col min="6" max="9" width="11.453125" style="261" customWidth="1"/>
    <col min="10" max="13" width="13" style="261" customWidth="1"/>
    <col min="14" max="18" width="11.453125" style="261" customWidth="1"/>
    <col min="19" max="19" width="16.453125" style="261" customWidth="1"/>
    <col min="20" max="20" width="18.81640625" style="261" customWidth="1"/>
    <col min="21" max="21" width="11.36328125" style="261" customWidth="1"/>
    <col min="22" max="16384" width="9" style="261"/>
  </cols>
  <sheetData>
    <row r="1" spans="1:20" ht="13.5" customHeight="1">
      <c r="A1" s="1022" t="str">
        <f>'２①②③、３②（再掲）、４②③'!A1</f>
        <v>Ver 06.00</v>
      </c>
      <c r="B1" s="996"/>
      <c r="C1" s="995"/>
    </row>
    <row r="2" spans="1:20" ht="13.5" customHeight="1" thickBot="1">
      <c r="B2" s="1294" t="s">
        <v>3817</v>
      </c>
      <c r="C2" s="1295"/>
      <c r="D2" s="1295"/>
      <c r="E2" s="1295"/>
      <c r="F2" s="1296"/>
      <c r="G2" s="260" t="str">
        <f>A1</f>
        <v>Ver 06.00</v>
      </c>
      <c r="H2" s="260"/>
      <c r="I2" s="260"/>
      <c r="K2" s="616"/>
      <c r="M2" s="616"/>
    </row>
    <row r="3" spans="1:20" ht="13.5" customHeight="1">
      <c r="B3" s="1297"/>
      <c r="C3" s="1298"/>
      <c r="D3" s="1298"/>
      <c r="E3" s="1298"/>
      <c r="F3" s="1299"/>
      <c r="H3" s="1292" t="s">
        <v>21</v>
      </c>
      <c r="I3" s="1270" t="e">
        <f>'２①②③、３②（再掲）、４②③'!B9</f>
        <v>#N/A</v>
      </c>
      <c r="J3" s="768"/>
      <c r="K3" s="761"/>
      <c r="L3" s="761"/>
      <c r="N3" s="1278" t="s">
        <v>3686</v>
      </c>
      <c r="O3" s="1279"/>
      <c r="P3" s="1279"/>
      <c r="Q3" s="1280"/>
      <c r="R3" s="1284" t="e">
        <f>'２①②③、３②（再掲）、４②③'!C9</f>
        <v>#N/A</v>
      </c>
      <c r="S3" s="1285"/>
    </row>
    <row r="4" spans="1:20" ht="13.5" customHeight="1" thickBot="1">
      <c r="B4" s="1300"/>
      <c r="C4" s="1301"/>
      <c r="D4" s="1301"/>
      <c r="E4" s="1301"/>
      <c r="F4" s="1302"/>
      <c r="H4" s="1293"/>
      <c r="I4" s="1271" t="e">
        <f>'２①②③、３②（再掲）、４②③'!#REF!</f>
        <v>#REF!</v>
      </c>
      <c r="J4" s="768"/>
      <c r="K4" s="761"/>
      <c r="L4" s="761"/>
      <c r="N4" s="1281"/>
      <c r="O4" s="1282"/>
      <c r="P4" s="1282"/>
      <c r="Q4" s="1283"/>
      <c r="R4" s="1286"/>
      <c r="S4" s="1287"/>
    </row>
    <row r="5" spans="1:20" ht="13.5" customHeight="1">
      <c r="T5" s="307" t="s">
        <v>3552</v>
      </c>
    </row>
    <row r="6" spans="1:20" ht="13.5" customHeight="1" thickBot="1">
      <c r="B6" s="261" t="s">
        <v>3685</v>
      </c>
    </row>
    <row r="7" spans="1:20" s="308" customFormat="1" ht="18.75" customHeight="1">
      <c r="C7" s="1288" t="s">
        <v>3586</v>
      </c>
      <c r="D7" s="1289"/>
      <c r="E7" s="309" t="s">
        <v>3531</v>
      </c>
      <c r="F7" s="310"/>
      <c r="G7" s="310"/>
      <c r="H7" s="310"/>
      <c r="I7" s="311"/>
      <c r="J7" s="309" t="s">
        <v>3509</v>
      </c>
      <c r="K7" s="762"/>
      <c r="L7" s="762"/>
      <c r="M7" s="309" t="s">
        <v>3510</v>
      </c>
      <c r="N7" s="312"/>
      <c r="O7" s="312"/>
      <c r="P7" s="312"/>
      <c r="Q7" s="312"/>
      <c r="R7" s="313"/>
      <c r="S7" s="1272" t="s">
        <v>3684</v>
      </c>
      <c r="T7" s="1274" t="s">
        <v>3683</v>
      </c>
    </row>
    <row r="8" spans="1:20" s="308" customFormat="1" ht="25.5" customHeight="1" thickBot="1">
      <c r="C8" s="1290"/>
      <c r="D8" s="1291"/>
      <c r="E8" s="763" t="s">
        <v>6564</v>
      </c>
      <c r="F8" s="314" t="s">
        <v>3682</v>
      </c>
      <c r="G8" s="618" t="s">
        <v>6495</v>
      </c>
      <c r="H8" s="618" t="s">
        <v>6539</v>
      </c>
      <c r="I8" s="918" t="s">
        <v>6563</v>
      </c>
      <c r="J8" s="763" t="s">
        <v>6582</v>
      </c>
      <c r="K8" s="618" t="s">
        <v>6526</v>
      </c>
      <c r="L8" s="764" t="s">
        <v>6583</v>
      </c>
      <c r="M8" s="763" t="s">
        <v>7105</v>
      </c>
      <c r="N8" s="618" t="s">
        <v>3681</v>
      </c>
      <c r="O8" s="765" t="s">
        <v>7108</v>
      </c>
      <c r="P8" s="1122" t="s">
        <v>7109</v>
      </c>
      <c r="Q8" s="1121" t="s">
        <v>7106</v>
      </c>
      <c r="R8" s="315" t="s">
        <v>7107</v>
      </c>
      <c r="S8" s="1273"/>
      <c r="T8" s="1275"/>
    </row>
    <row r="9" spans="1:20" ht="33" customHeight="1" thickTop="1">
      <c r="A9" s="261">
        <v>1</v>
      </c>
      <c r="C9" s="1305"/>
      <c r="D9" s="1306"/>
      <c r="E9" s="95">
        <f>F9-G9-H9-I9</f>
        <v>0</v>
      </c>
      <c r="F9" s="94"/>
      <c r="G9" s="116"/>
      <c r="H9" s="116"/>
      <c r="I9" s="775"/>
      <c r="J9" s="620">
        <f>K9+L9</f>
        <v>0</v>
      </c>
      <c r="K9" s="116"/>
      <c r="L9" s="116"/>
      <c r="M9" s="1123">
        <f>N9-O9-P9-Q9+R9</f>
        <v>0</v>
      </c>
      <c r="N9" s="116"/>
      <c r="O9" s="116"/>
      <c r="P9" s="94"/>
      <c r="Q9" s="116"/>
      <c r="R9" s="93"/>
      <c r="S9" s="92"/>
      <c r="T9" s="91" t="str">
        <f t="shared" ref="T9:T20" si="0">IF(J9=0,"-",ROUNDDOWN((E9/J9)*M9*S9,0))</f>
        <v>-</v>
      </c>
    </row>
    <row r="10" spans="1:20" ht="33" customHeight="1">
      <c r="A10" s="261">
        <v>2</v>
      </c>
      <c r="C10" s="1276"/>
      <c r="D10" s="1277"/>
      <c r="E10" s="1125">
        <f t="shared" ref="E10:E20" si="1">F10-G10-H10-I10</f>
        <v>0</v>
      </c>
      <c r="F10" s="89"/>
      <c r="G10" s="110"/>
      <c r="H10" s="110"/>
      <c r="I10" s="776"/>
      <c r="J10" s="686">
        <f>K10+L10</f>
        <v>0</v>
      </c>
      <c r="K10" s="110"/>
      <c r="L10" s="110"/>
      <c r="M10" s="1124">
        <f t="shared" ref="M10:M20" si="2">N10-O10-P10-Q10+R10</f>
        <v>0</v>
      </c>
      <c r="N10" s="110"/>
      <c r="O10" s="89"/>
      <c r="P10" s="110"/>
      <c r="Q10" s="89"/>
      <c r="R10" s="88"/>
      <c r="S10" s="85"/>
      <c r="T10" s="84" t="str">
        <f t="shared" si="0"/>
        <v>-</v>
      </c>
    </row>
    <row r="11" spans="1:20" ht="33" customHeight="1">
      <c r="A11" s="261">
        <v>3</v>
      </c>
      <c r="C11" s="1276"/>
      <c r="D11" s="1277"/>
      <c r="E11" s="1124">
        <f t="shared" si="1"/>
        <v>0</v>
      </c>
      <c r="F11" s="89"/>
      <c r="G11" s="110"/>
      <c r="H11" s="110"/>
      <c r="I11" s="776"/>
      <c r="J11" s="686">
        <f>K11+L11</f>
        <v>0</v>
      </c>
      <c r="K11" s="110"/>
      <c r="L11" s="110"/>
      <c r="M11" s="1124">
        <f t="shared" si="2"/>
        <v>0</v>
      </c>
      <c r="N11" s="110"/>
      <c r="O11" s="89"/>
      <c r="P11" s="110"/>
      <c r="Q11" s="110"/>
      <c r="R11" s="88"/>
      <c r="S11" s="85"/>
      <c r="T11" s="84" t="str">
        <f t="shared" si="0"/>
        <v>-</v>
      </c>
    </row>
    <row r="12" spans="1:20" ht="33" customHeight="1">
      <c r="A12" s="261">
        <v>4</v>
      </c>
      <c r="C12" s="1276"/>
      <c r="D12" s="1277"/>
      <c r="E12" s="1124">
        <f t="shared" si="1"/>
        <v>0</v>
      </c>
      <c r="F12" s="89"/>
      <c r="G12" s="110"/>
      <c r="H12" s="110"/>
      <c r="I12" s="776"/>
      <c r="J12" s="686">
        <f t="shared" ref="J12:J20" si="3">K12+L12</f>
        <v>0</v>
      </c>
      <c r="K12" s="110"/>
      <c r="L12" s="110"/>
      <c r="M12" s="1124">
        <f t="shared" si="2"/>
        <v>0</v>
      </c>
      <c r="N12" s="110"/>
      <c r="O12" s="110"/>
      <c r="P12" s="110"/>
      <c r="Q12" s="89"/>
      <c r="R12" s="88"/>
      <c r="S12" s="85"/>
      <c r="T12" s="84" t="str">
        <f t="shared" si="0"/>
        <v>-</v>
      </c>
    </row>
    <row r="13" spans="1:20" ht="33" customHeight="1">
      <c r="A13" s="261">
        <v>5</v>
      </c>
      <c r="C13" s="1276"/>
      <c r="D13" s="1277"/>
      <c r="E13" s="1124">
        <f t="shared" si="1"/>
        <v>0</v>
      </c>
      <c r="F13" s="89"/>
      <c r="G13" s="110"/>
      <c r="H13" s="110"/>
      <c r="I13" s="776"/>
      <c r="J13" s="686">
        <f t="shared" si="3"/>
        <v>0</v>
      </c>
      <c r="K13" s="110"/>
      <c r="L13" s="110"/>
      <c r="M13" s="90">
        <f t="shared" si="2"/>
        <v>0</v>
      </c>
      <c r="N13" s="110"/>
      <c r="O13" s="110"/>
      <c r="P13" s="110"/>
      <c r="Q13" s="89"/>
      <c r="R13" s="88"/>
      <c r="S13" s="85"/>
      <c r="T13" s="84" t="str">
        <f t="shared" si="0"/>
        <v>-</v>
      </c>
    </row>
    <row r="14" spans="1:20" ht="33" customHeight="1">
      <c r="A14" s="261">
        <v>6</v>
      </c>
      <c r="C14" s="1276"/>
      <c r="D14" s="1277"/>
      <c r="E14" s="1124">
        <f t="shared" si="1"/>
        <v>0</v>
      </c>
      <c r="F14" s="89"/>
      <c r="G14" s="110"/>
      <c r="H14" s="110"/>
      <c r="I14" s="776"/>
      <c r="J14" s="686">
        <f t="shared" si="3"/>
        <v>0</v>
      </c>
      <c r="K14" s="110"/>
      <c r="L14" s="110"/>
      <c r="M14" s="1125">
        <f t="shared" si="2"/>
        <v>0</v>
      </c>
      <c r="N14" s="110"/>
      <c r="O14" s="110"/>
      <c r="P14" s="110"/>
      <c r="Q14" s="89"/>
      <c r="R14" s="88"/>
      <c r="S14" s="85"/>
      <c r="T14" s="84" t="str">
        <f t="shared" si="0"/>
        <v>-</v>
      </c>
    </row>
    <row r="15" spans="1:20" ht="33" customHeight="1">
      <c r="A15" s="261">
        <v>7</v>
      </c>
      <c r="C15" s="1276"/>
      <c r="D15" s="1277"/>
      <c r="E15" s="1124">
        <f t="shared" si="1"/>
        <v>0</v>
      </c>
      <c r="F15" s="89"/>
      <c r="G15" s="110"/>
      <c r="H15" s="110"/>
      <c r="I15" s="776"/>
      <c r="J15" s="686">
        <f t="shared" si="3"/>
        <v>0</v>
      </c>
      <c r="K15" s="110"/>
      <c r="L15" s="110"/>
      <c r="M15" s="1124">
        <f t="shared" si="2"/>
        <v>0</v>
      </c>
      <c r="N15" s="110"/>
      <c r="O15" s="110"/>
      <c r="P15" s="110"/>
      <c r="Q15" s="89"/>
      <c r="R15" s="88"/>
      <c r="S15" s="85"/>
      <c r="T15" s="84" t="str">
        <f t="shared" si="0"/>
        <v>-</v>
      </c>
    </row>
    <row r="16" spans="1:20" ht="33" customHeight="1">
      <c r="A16" s="261">
        <v>8</v>
      </c>
      <c r="C16" s="1276"/>
      <c r="D16" s="1277"/>
      <c r="E16" s="1124">
        <f t="shared" si="1"/>
        <v>0</v>
      </c>
      <c r="F16" s="87"/>
      <c r="G16" s="105"/>
      <c r="H16" s="105"/>
      <c r="I16" s="777"/>
      <c r="J16" s="686">
        <f t="shared" si="3"/>
        <v>0</v>
      </c>
      <c r="K16" s="105"/>
      <c r="L16" s="105"/>
      <c r="M16" s="90">
        <f t="shared" si="2"/>
        <v>0</v>
      </c>
      <c r="N16" s="105"/>
      <c r="O16" s="105"/>
      <c r="P16" s="105"/>
      <c r="Q16" s="87"/>
      <c r="R16" s="86"/>
      <c r="S16" s="85"/>
      <c r="T16" s="84" t="str">
        <f t="shared" si="0"/>
        <v>-</v>
      </c>
    </row>
    <row r="17" spans="1:20" ht="33" customHeight="1">
      <c r="A17" s="261">
        <v>9</v>
      </c>
      <c r="C17" s="1276"/>
      <c r="D17" s="1277"/>
      <c r="E17" s="90">
        <f t="shared" si="1"/>
        <v>0</v>
      </c>
      <c r="F17" s="87"/>
      <c r="G17" s="105"/>
      <c r="H17" s="105"/>
      <c r="I17" s="777"/>
      <c r="J17" s="686">
        <f t="shared" si="3"/>
        <v>0</v>
      </c>
      <c r="K17" s="105"/>
      <c r="L17" s="105"/>
      <c r="M17" s="1125">
        <f t="shared" si="2"/>
        <v>0</v>
      </c>
      <c r="N17" s="105"/>
      <c r="O17" s="105"/>
      <c r="P17" s="105"/>
      <c r="Q17" s="87"/>
      <c r="R17" s="86"/>
      <c r="S17" s="85"/>
      <c r="T17" s="84" t="str">
        <f t="shared" si="0"/>
        <v>-</v>
      </c>
    </row>
    <row r="18" spans="1:20" ht="33" customHeight="1">
      <c r="A18" s="261">
        <v>10</v>
      </c>
      <c r="C18" s="1276"/>
      <c r="D18" s="1277"/>
      <c r="E18" s="90">
        <f t="shared" si="1"/>
        <v>0</v>
      </c>
      <c r="F18" s="87"/>
      <c r="G18" s="105"/>
      <c r="H18" s="105"/>
      <c r="I18" s="777"/>
      <c r="J18" s="686">
        <f t="shared" si="3"/>
        <v>0</v>
      </c>
      <c r="K18" s="105"/>
      <c r="L18" s="105"/>
      <c r="M18" s="1124">
        <f t="shared" si="2"/>
        <v>0</v>
      </c>
      <c r="N18" s="105"/>
      <c r="O18" s="105"/>
      <c r="P18" s="105"/>
      <c r="Q18" s="87"/>
      <c r="R18" s="86"/>
      <c r="S18" s="85"/>
      <c r="T18" s="84" t="str">
        <f t="shared" si="0"/>
        <v>-</v>
      </c>
    </row>
    <row r="19" spans="1:20" ht="33" customHeight="1">
      <c r="A19" s="261">
        <v>11</v>
      </c>
      <c r="C19" s="1276"/>
      <c r="D19" s="1277"/>
      <c r="E19" s="1125">
        <f t="shared" si="1"/>
        <v>0</v>
      </c>
      <c r="F19" s="87"/>
      <c r="G19" s="105"/>
      <c r="H19" s="105"/>
      <c r="I19" s="777"/>
      <c r="J19" s="686">
        <f t="shared" si="3"/>
        <v>0</v>
      </c>
      <c r="K19" s="105"/>
      <c r="L19" s="105"/>
      <c r="M19" s="1124">
        <f t="shared" si="2"/>
        <v>0</v>
      </c>
      <c r="N19" s="105"/>
      <c r="O19" s="105"/>
      <c r="P19" s="87"/>
      <c r="Q19" s="105"/>
      <c r="R19" s="86"/>
      <c r="S19" s="85"/>
      <c r="T19" s="84" t="str">
        <f t="shared" si="0"/>
        <v>-</v>
      </c>
    </row>
    <row r="20" spans="1:20" ht="33" customHeight="1" thickBot="1">
      <c r="A20" s="261">
        <v>12</v>
      </c>
      <c r="C20" s="1303"/>
      <c r="D20" s="1304"/>
      <c r="E20" s="615">
        <f t="shared" si="1"/>
        <v>0</v>
      </c>
      <c r="F20" s="83"/>
      <c r="G20" s="98"/>
      <c r="H20" s="98"/>
      <c r="I20" s="778"/>
      <c r="J20" s="687">
        <f t="shared" si="3"/>
        <v>0</v>
      </c>
      <c r="K20" s="98"/>
      <c r="L20" s="98"/>
      <c r="M20" s="1124">
        <f t="shared" si="2"/>
        <v>0</v>
      </c>
      <c r="N20" s="98"/>
      <c r="O20" s="98"/>
      <c r="P20" s="83"/>
      <c r="Q20" s="98"/>
      <c r="R20" s="82"/>
      <c r="S20" s="81"/>
      <c r="T20" s="80" t="str">
        <f t="shared" si="0"/>
        <v>-</v>
      </c>
    </row>
    <row r="21" spans="1:20">
      <c r="E21" s="619"/>
      <c r="M21" s="619"/>
    </row>
    <row r="26" spans="1:20">
      <c r="L26" s="616"/>
    </row>
    <row r="27" spans="1:20">
      <c r="I27" s="616"/>
    </row>
  </sheetData>
  <sheetProtection algorithmName="SHA-512" hashValue="6vhfj1abE7lZsoZmL8iAvr6akULCf+gBaSYMICo+oQa01txlOLNbYghF50hnFgQAAOSVkkUASY7/pGqJnOOWpQ==" saltValue="xRkt2nwcMzKstfrT80b3Uw==" spinCount="100000" sheet="1" objects="1" scenarios="1"/>
  <mergeCells count="20">
    <mergeCell ref="C20:D20"/>
    <mergeCell ref="C9:D9"/>
    <mergeCell ref="C10:D10"/>
    <mergeCell ref="C11:D11"/>
    <mergeCell ref="C12:D12"/>
    <mergeCell ref="C18:D18"/>
    <mergeCell ref="C16:D16"/>
    <mergeCell ref="C17:D17"/>
    <mergeCell ref="I3:I4"/>
    <mergeCell ref="S7:S8"/>
    <mergeCell ref="T7:T8"/>
    <mergeCell ref="C19:D19"/>
    <mergeCell ref="N3:Q4"/>
    <mergeCell ref="R3:S4"/>
    <mergeCell ref="C7:D8"/>
    <mergeCell ref="C13:D13"/>
    <mergeCell ref="C14:D14"/>
    <mergeCell ref="C15:D15"/>
    <mergeCell ref="H3:H4"/>
    <mergeCell ref="B2:F4"/>
  </mergeCells>
  <phoneticPr fontId="2"/>
  <dataValidations count="1">
    <dataValidation type="list" allowBlank="1" showInputMessage="1" showErrorMessage="1" sqref="S9:S20" xr:uid="{2774A404-33CC-4BD0-BCFC-15DC2EAEEB27}">
      <formula1>"25,45"</formula1>
    </dataValidation>
  </dataValidations>
  <pageMargins left="0.7" right="0.7" top="0.75" bottom="0.75" header="0.3" footer="0.3"/>
  <pageSetup paperSize="9" scale="5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24DA-8574-4F12-9EB6-0B673CE6B1B0}">
  <sheetPr>
    <tabColor rgb="FFFFC000"/>
    <pageSetUpPr fitToPage="1"/>
  </sheetPr>
  <dimension ref="A1:P18"/>
  <sheetViews>
    <sheetView zoomScaleNormal="100" workbookViewId="0">
      <selection activeCell="B2" sqref="B2:F4"/>
    </sheetView>
  </sheetViews>
  <sheetFormatPr defaultColWidth="9" defaultRowHeight="12"/>
  <cols>
    <col min="1" max="1" width="3.453125" style="261" bestFit="1" customWidth="1"/>
    <col min="2" max="2" width="2.90625" style="261" customWidth="1"/>
    <col min="3" max="3" width="23.90625" style="261" customWidth="1"/>
    <col min="4" max="4" width="12.453125" style="261" customWidth="1"/>
    <col min="5" max="8" width="8.81640625" style="261" customWidth="1"/>
    <col min="9" max="10" width="12.453125" style="261" customWidth="1"/>
    <col min="11" max="14" width="10.08984375" style="261" customWidth="1"/>
    <col min="15" max="15" width="9.6328125" style="261" customWidth="1"/>
    <col min="16" max="16" width="14.81640625" style="261" customWidth="1"/>
    <col min="17" max="17" width="11.36328125" style="261" customWidth="1"/>
    <col min="18" max="16384" width="9" style="261"/>
  </cols>
  <sheetData>
    <row r="1" spans="1:16" ht="13.5" customHeight="1" thickBot="1">
      <c r="A1" s="1022" t="str">
        <f>'２①②③、３②（再掲）、４②③'!A1</f>
        <v>Ver 06.00</v>
      </c>
      <c r="B1" s="305"/>
      <c r="C1" s="306"/>
      <c r="F1" s="616"/>
    </row>
    <row r="2" spans="1:16" ht="13.5" customHeight="1" thickBot="1">
      <c r="B2" s="1309" t="s">
        <v>3818</v>
      </c>
      <c r="C2" s="1310"/>
      <c r="D2" s="1310"/>
      <c r="E2" s="1310"/>
      <c r="F2" s="1311"/>
      <c r="G2" s="766" t="str">
        <f>A1</f>
        <v>Ver 06.00</v>
      </c>
    </row>
    <row r="3" spans="1:16" ht="13.5" customHeight="1">
      <c r="B3" s="1312"/>
      <c r="C3" s="1313"/>
      <c r="D3" s="1313"/>
      <c r="E3" s="1313"/>
      <c r="F3" s="1314"/>
      <c r="G3" s="767"/>
      <c r="H3" s="1322" t="s">
        <v>21</v>
      </c>
      <c r="I3" s="1318" t="e">
        <f>'２①②③、３②（再掲）、４②③'!B9</f>
        <v>#N/A</v>
      </c>
      <c r="J3" s="1319"/>
      <c r="K3" s="768"/>
      <c r="L3" s="1278" t="s">
        <v>3686</v>
      </c>
      <c r="M3" s="1280"/>
      <c r="N3" s="1318" t="e">
        <f>'２①②③、３②（再掲）、４②③'!C9</f>
        <v>#N/A</v>
      </c>
      <c r="O3" s="1319"/>
    </row>
    <row r="4" spans="1:16" ht="13.5" customHeight="1" thickBot="1">
      <c r="B4" s="1315"/>
      <c r="C4" s="1316"/>
      <c r="D4" s="1316"/>
      <c r="E4" s="1316"/>
      <c r="F4" s="1317"/>
      <c r="G4" s="767"/>
      <c r="H4" s="1323"/>
      <c r="I4" s="1320"/>
      <c r="J4" s="1321"/>
      <c r="K4" s="768"/>
      <c r="L4" s="1281"/>
      <c r="M4" s="1283"/>
      <c r="N4" s="1320"/>
      <c r="O4" s="1321"/>
    </row>
    <row r="5" spans="1:16" ht="13.5" customHeight="1">
      <c r="P5" s="307" t="s">
        <v>3552</v>
      </c>
    </row>
    <row r="6" spans="1:16" ht="13.5" customHeight="1" thickBot="1">
      <c r="B6" s="261" t="s">
        <v>3695</v>
      </c>
    </row>
    <row r="7" spans="1:16" s="308" customFormat="1" ht="25.5" customHeight="1">
      <c r="C7" s="1324" t="s">
        <v>3586</v>
      </c>
      <c r="D7" s="309" t="s">
        <v>3531</v>
      </c>
      <c r="E7" s="312"/>
      <c r="F7" s="312"/>
      <c r="G7" s="312"/>
      <c r="H7" s="312"/>
      <c r="I7" s="316" t="s">
        <v>3509</v>
      </c>
      <c r="J7" s="317" t="s">
        <v>3510</v>
      </c>
      <c r="K7" s="312"/>
      <c r="L7" s="312"/>
      <c r="M7" s="312"/>
      <c r="N7" s="313"/>
      <c r="O7" s="316" t="s">
        <v>3511</v>
      </c>
      <c r="P7" s="1307" t="s">
        <v>3694</v>
      </c>
    </row>
    <row r="8" spans="1:16" s="308" customFormat="1" ht="29.25" customHeight="1" thickBot="1">
      <c r="C8" s="1325"/>
      <c r="D8" s="769" t="s">
        <v>6535</v>
      </c>
      <c r="E8" s="770" t="s">
        <v>6531</v>
      </c>
      <c r="F8" s="770" t="s">
        <v>6532</v>
      </c>
      <c r="G8" s="771" t="s">
        <v>6533</v>
      </c>
      <c r="H8" s="771" t="s">
        <v>6534</v>
      </c>
      <c r="I8" s="318" t="s">
        <v>3693</v>
      </c>
      <c r="J8" s="319" t="s">
        <v>3692</v>
      </c>
      <c r="K8" s="320" t="s">
        <v>3691</v>
      </c>
      <c r="L8" s="320" t="s">
        <v>3690</v>
      </c>
      <c r="M8" s="320" t="s">
        <v>3689</v>
      </c>
      <c r="N8" s="321" t="s">
        <v>3688</v>
      </c>
      <c r="O8" s="322" t="s">
        <v>3687</v>
      </c>
      <c r="P8" s="1308"/>
    </row>
    <row r="9" spans="1:16" ht="33.75" customHeight="1" thickTop="1">
      <c r="A9" s="261">
        <v>1</v>
      </c>
      <c r="C9" s="120"/>
      <c r="D9" s="95">
        <f>MAX(E9+F9-G9+H9,0)</f>
        <v>0</v>
      </c>
      <c r="E9" s="119"/>
      <c r="F9" s="119"/>
      <c r="G9" s="119"/>
      <c r="H9" s="119"/>
      <c r="I9" s="118"/>
      <c r="J9" s="117">
        <f t="shared" ref="J9:J18" si="0">K9+L9-M9-N9</f>
        <v>0</v>
      </c>
      <c r="K9" s="116"/>
      <c r="L9" s="116"/>
      <c r="M9" s="116"/>
      <c r="N9" s="93"/>
      <c r="O9" s="115" t="str">
        <f t="shared" ref="O9:O18" si="1">IF(C9=0,"",45)</f>
        <v/>
      </c>
      <c r="P9" s="114">
        <f t="shared" ref="P9:P18" si="2">IF((D9+I9)=0,0,ROUNDDOWN((D9/(D9+I9))*J9*O9,0))</f>
        <v>0</v>
      </c>
    </row>
    <row r="10" spans="1:16" ht="33.75" customHeight="1">
      <c r="A10" s="261">
        <v>2</v>
      </c>
      <c r="C10" s="109"/>
      <c r="D10" s="90">
        <f>MAX(E10+F10-G10+H10,0)</f>
        <v>0</v>
      </c>
      <c r="E10" s="113"/>
      <c r="F10" s="113"/>
      <c r="G10" s="113"/>
      <c r="H10" s="113"/>
      <c r="I10" s="112"/>
      <c r="J10" s="111">
        <f t="shared" si="0"/>
        <v>0</v>
      </c>
      <c r="K10" s="110"/>
      <c r="L10" s="110"/>
      <c r="M10" s="110"/>
      <c r="N10" s="88"/>
      <c r="O10" s="104" t="str">
        <f t="shared" si="1"/>
        <v/>
      </c>
      <c r="P10" s="103">
        <f t="shared" si="2"/>
        <v>0</v>
      </c>
    </row>
    <row r="11" spans="1:16" ht="33.75" customHeight="1">
      <c r="A11" s="261">
        <v>3</v>
      </c>
      <c r="C11" s="109"/>
      <c r="D11" s="90">
        <f t="shared" ref="D11:D18" si="3">MAX(E11+F11-G11+H11,0)</f>
        <v>0</v>
      </c>
      <c r="E11" s="108"/>
      <c r="F11" s="108"/>
      <c r="G11" s="108"/>
      <c r="H11" s="108"/>
      <c r="I11" s="107"/>
      <c r="J11" s="106">
        <f t="shared" si="0"/>
        <v>0</v>
      </c>
      <c r="K11" s="105"/>
      <c r="L11" s="105"/>
      <c r="M11" s="105"/>
      <c r="N11" s="86"/>
      <c r="O11" s="104" t="str">
        <f t="shared" si="1"/>
        <v/>
      </c>
      <c r="P11" s="103">
        <f t="shared" si="2"/>
        <v>0</v>
      </c>
    </row>
    <row r="12" spans="1:16" ht="33.75" customHeight="1">
      <c r="A12" s="261">
        <v>4</v>
      </c>
      <c r="C12" s="109"/>
      <c r="D12" s="90">
        <f t="shared" si="3"/>
        <v>0</v>
      </c>
      <c r="E12" s="108"/>
      <c r="F12" s="108"/>
      <c r="G12" s="108"/>
      <c r="H12" s="108"/>
      <c r="I12" s="107"/>
      <c r="J12" s="106">
        <f t="shared" si="0"/>
        <v>0</v>
      </c>
      <c r="K12" s="105"/>
      <c r="L12" s="105"/>
      <c r="M12" s="105"/>
      <c r="N12" s="86"/>
      <c r="O12" s="104" t="str">
        <f t="shared" si="1"/>
        <v/>
      </c>
      <c r="P12" s="103">
        <f t="shared" si="2"/>
        <v>0</v>
      </c>
    </row>
    <row r="13" spans="1:16" ht="33.75" customHeight="1">
      <c r="A13" s="261">
        <v>5</v>
      </c>
      <c r="C13" s="109"/>
      <c r="D13" s="90">
        <f t="shared" si="3"/>
        <v>0</v>
      </c>
      <c r="E13" s="108"/>
      <c r="F13" s="108"/>
      <c r="G13" s="108"/>
      <c r="H13" s="108"/>
      <c r="I13" s="107"/>
      <c r="J13" s="106">
        <f t="shared" si="0"/>
        <v>0</v>
      </c>
      <c r="K13" s="105"/>
      <c r="L13" s="105"/>
      <c r="M13" s="105"/>
      <c r="N13" s="86"/>
      <c r="O13" s="104" t="str">
        <f t="shared" si="1"/>
        <v/>
      </c>
      <c r="P13" s="103">
        <f t="shared" si="2"/>
        <v>0</v>
      </c>
    </row>
    <row r="14" spans="1:16" ht="33.75" customHeight="1">
      <c r="A14" s="261">
        <v>6</v>
      </c>
      <c r="C14" s="109"/>
      <c r="D14" s="90">
        <f t="shared" si="3"/>
        <v>0</v>
      </c>
      <c r="E14" s="108"/>
      <c r="F14" s="108"/>
      <c r="G14" s="108"/>
      <c r="H14" s="108"/>
      <c r="I14" s="107"/>
      <c r="J14" s="106">
        <f t="shared" si="0"/>
        <v>0</v>
      </c>
      <c r="K14" s="105"/>
      <c r="L14" s="105"/>
      <c r="M14" s="105"/>
      <c r="N14" s="86"/>
      <c r="O14" s="104" t="str">
        <f t="shared" si="1"/>
        <v/>
      </c>
      <c r="P14" s="103">
        <f t="shared" si="2"/>
        <v>0</v>
      </c>
    </row>
    <row r="15" spans="1:16" ht="33.75" customHeight="1">
      <c r="A15" s="261">
        <v>7</v>
      </c>
      <c r="C15" s="109"/>
      <c r="D15" s="90">
        <f t="shared" si="3"/>
        <v>0</v>
      </c>
      <c r="E15" s="108"/>
      <c r="F15" s="108"/>
      <c r="G15" s="108"/>
      <c r="H15" s="108"/>
      <c r="I15" s="107"/>
      <c r="J15" s="106">
        <f t="shared" si="0"/>
        <v>0</v>
      </c>
      <c r="K15" s="105"/>
      <c r="L15" s="105"/>
      <c r="M15" s="105"/>
      <c r="N15" s="86"/>
      <c r="O15" s="104" t="str">
        <f t="shared" si="1"/>
        <v/>
      </c>
      <c r="P15" s="103">
        <f t="shared" si="2"/>
        <v>0</v>
      </c>
    </row>
    <row r="16" spans="1:16" ht="33.75" customHeight="1">
      <c r="A16" s="261">
        <v>8</v>
      </c>
      <c r="C16" s="109"/>
      <c r="D16" s="90">
        <f t="shared" si="3"/>
        <v>0</v>
      </c>
      <c r="E16" s="108"/>
      <c r="F16" s="108"/>
      <c r="G16" s="108"/>
      <c r="H16" s="108"/>
      <c r="I16" s="107"/>
      <c r="J16" s="106">
        <f t="shared" si="0"/>
        <v>0</v>
      </c>
      <c r="K16" s="105"/>
      <c r="L16" s="105"/>
      <c r="M16" s="105"/>
      <c r="N16" s="86"/>
      <c r="O16" s="104" t="str">
        <f t="shared" si="1"/>
        <v/>
      </c>
      <c r="P16" s="103">
        <f t="shared" si="2"/>
        <v>0</v>
      </c>
    </row>
    <row r="17" spans="1:16" ht="33.75" customHeight="1">
      <c r="A17" s="261">
        <v>9</v>
      </c>
      <c r="C17" s="109"/>
      <c r="D17" s="90">
        <f t="shared" si="3"/>
        <v>0</v>
      </c>
      <c r="E17" s="108"/>
      <c r="F17" s="108"/>
      <c r="G17" s="108"/>
      <c r="H17" s="108"/>
      <c r="I17" s="107"/>
      <c r="J17" s="106">
        <f t="shared" si="0"/>
        <v>0</v>
      </c>
      <c r="K17" s="105"/>
      <c r="L17" s="105"/>
      <c r="M17" s="105"/>
      <c r="N17" s="86"/>
      <c r="O17" s="104" t="str">
        <f t="shared" si="1"/>
        <v/>
      </c>
      <c r="P17" s="103">
        <f t="shared" si="2"/>
        <v>0</v>
      </c>
    </row>
    <row r="18" spans="1:16" ht="33.75" customHeight="1" thickBot="1">
      <c r="A18" s="261">
        <v>10</v>
      </c>
      <c r="C18" s="102"/>
      <c r="D18" s="615">
        <f t="shared" si="3"/>
        <v>0</v>
      </c>
      <c r="E18" s="101"/>
      <c r="F18" s="101"/>
      <c r="G18" s="101"/>
      <c r="H18" s="101"/>
      <c r="I18" s="100"/>
      <c r="J18" s="99">
        <f t="shared" si="0"/>
        <v>0</v>
      </c>
      <c r="K18" s="98"/>
      <c r="L18" s="98"/>
      <c r="M18" s="98"/>
      <c r="N18" s="82"/>
      <c r="O18" s="97" t="str">
        <f t="shared" si="1"/>
        <v/>
      </c>
      <c r="P18" s="96">
        <f t="shared" si="2"/>
        <v>0</v>
      </c>
    </row>
  </sheetData>
  <sheetProtection algorithmName="SHA-512" hashValue="6yb5IqAJitpGnHAsC036sYwO4coyYtb4KPxXkG/Y+OQ9DpBTv/57r7DHv9HkCOuBEN/kKa62Blr/oRGUs4AZTA==" saltValue="gqTaN7VApVwihAhWQCnxqw==" spinCount="100000" sheet="1" objects="1" scenarios="1"/>
  <mergeCells count="7">
    <mergeCell ref="P7:P8"/>
    <mergeCell ref="B2:F4"/>
    <mergeCell ref="I3:J4"/>
    <mergeCell ref="L3:M4"/>
    <mergeCell ref="N3:O4"/>
    <mergeCell ref="H3:H4"/>
    <mergeCell ref="C7:C8"/>
  </mergeCells>
  <phoneticPr fontId="2"/>
  <dataValidations count="1">
    <dataValidation type="list" allowBlank="1" showInputMessage="1" showErrorMessage="1" sqref="O10:O18" xr:uid="{116FC030-C289-45F5-863F-C59000096AD6}">
      <formula1>"0,45"</formula1>
    </dataValidation>
  </dataValidation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4B94B-538D-4978-A449-6E023508FB14}">
  <sheetPr>
    <tabColor rgb="FFFFC000"/>
    <pageSetUpPr fitToPage="1"/>
  </sheetPr>
  <dimension ref="A1:R32"/>
  <sheetViews>
    <sheetView zoomScaleNormal="100" workbookViewId="0">
      <selection activeCell="B2" sqref="B2:E3"/>
    </sheetView>
  </sheetViews>
  <sheetFormatPr defaultColWidth="9" defaultRowHeight="12"/>
  <cols>
    <col min="1" max="1" width="3" style="259" customWidth="1"/>
    <col min="2" max="2" width="3.1796875" style="259" customWidth="1"/>
    <col min="3" max="3" width="22" style="259" customWidth="1"/>
    <col min="4" max="18" width="9.1796875" style="259" customWidth="1"/>
    <col min="19" max="19" width="11.36328125" style="259" customWidth="1"/>
    <col min="20" max="16384" width="9" style="259"/>
  </cols>
  <sheetData>
    <row r="1" spans="1:18" ht="13.5" customHeight="1">
      <c r="A1" s="1022" t="str">
        <f>'２①②③、３②（再掲）、４②③'!A1</f>
        <v>Ver 06.00</v>
      </c>
      <c r="B1" s="305"/>
      <c r="C1" s="306"/>
    </row>
    <row r="2" spans="1:18" ht="18.75" customHeight="1" thickBot="1">
      <c r="B2" s="1326" t="s">
        <v>3819</v>
      </c>
      <c r="C2" s="1327"/>
      <c r="D2" s="1327"/>
      <c r="E2" s="1328"/>
      <c r="F2" s="260" t="str">
        <f>A1</f>
        <v>Ver 06.00</v>
      </c>
    </row>
    <row r="3" spans="1:18" ht="18.75" customHeight="1" thickBot="1">
      <c r="B3" s="1329"/>
      <c r="C3" s="1330"/>
      <c r="D3" s="1330"/>
      <c r="E3" s="1331"/>
      <c r="G3" s="759" t="s">
        <v>21</v>
      </c>
      <c r="H3" s="1219" t="e">
        <f>'２①②③、３②（再掲）、４②③'!B9</f>
        <v>#N/A</v>
      </c>
      <c r="I3" s="1220"/>
      <c r="K3" s="1221" t="s">
        <v>3686</v>
      </c>
      <c r="L3" s="1222"/>
      <c r="M3" s="1223" t="e">
        <f>'２①②③、３②（再掲）、４②③'!C9</f>
        <v>#N/A</v>
      </c>
      <c r="N3" s="1224"/>
    </row>
    <row r="4" spans="1:18" ht="13.5" customHeight="1"/>
    <row r="5" spans="1:18" ht="13.5" customHeight="1" thickBot="1">
      <c r="B5" s="261" t="s">
        <v>3710</v>
      </c>
    </row>
    <row r="6" spans="1:18" ht="13.5" customHeight="1">
      <c r="C6" s="323" t="s">
        <v>3586</v>
      </c>
    </row>
    <row r="7" spans="1:18" ht="18.75" customHeight="1" thickBot="1">
      <c r="C7" s="129"/>
    </row>
    <row r="8" spans="1:18" ht="9.75" customHeight="1" thickBot="1">
      <c r="B8" s="324"/>
      <c r="C8" s="324"/>
      <c r="R8" s="258" t="s">
        <v>3552</v>
      </c>
    </row>
    <row r="9" spans="1:18" s="262" customFormat="1" ht="15" customHeight="1" thickBot="1">
      <c r="C9" s="325"/>
      <c r="D9" s="326">
        <v>1</v>
      </c>
      <c r="E9" s="326">
        <v>2</v>
      </c>
      <c r="F9" s="326">
        <v>3</v>
      </c>
      <c r="G9" s="326">
        <v>4</v>
      </c>
      <c r="H9" s="326">
        <v>5</v>
      </c>
      <c r="I9" s="326">
        <v>6</v>
      </c>
      <c r="J9" s="326">
        <v>7</v>
      </c>
      <c r="K9" s="326">
        <v>8</v>
      </c>
      <c r="L9" s="326">
        <v>9</v>
      </c>
      <c r="M9" s="326">
        <v>10</v>
      </c>
      <c r="N9" s="326">
        <v>11</v>
      </c>
      <c r="O9" s="326">
        <v>12</v>
      </c>
      <c r="P9" s="326">
        <v>13</v>
      </c>
      <c r="Q9" s="326">
        <v>14</v>
      </c>
      <c r="R9" s="327">
        <v>15</v>
      </c>
    </row>
    <row r="10" spans="1:18" ht="30" customHeight="1" thickTop="1">
      <c r="C10" s="328" t="s">
        <v>3709</v>
      </c>
      <c r="D10" s="128"/>
      <c r="E10" s="128"/>
      <c r="F10" s="128"/>
      <c r="G10" s="128"/>
      <c r="H10" s="128"/>
      <c r="I10" s="128"/>
      <c r="J10" s="128"/>
      <c r="K10" s="128"/>
      <c r="L10" s="128"/>
      <c r="M10" s="128"/>
      <c r="N10" s="128"/>
      <c r="O10" s="128"/>
      <c r="P10" s="128"/>
      <c r="Q10" s="128"/>
      <c r="R10" s="127"/>
    </row>
    <row r="11" spans="1:18" ht="30" customHeight="1">
      <c r="C11" s="329" t="s">
        <v>3708</v>
      </c>
      <c r="D11" s="136"/>
      <c r="E11" s="136"/>
      <c r="F11" s="136"/>
      <c r="G11" s="136"/>
      <c r="H11" s="136"/>
      <c r="I11" s="136"/>
      <c r="J11" s="136"/>
      <c r="K11" s="136"/>
      <c r="L11" s="136"/>
      <c r="M11" s="136"/>
      <c r="N11" s="136"/>
      <c r="O11" s="136"/>
      <c r="P11" s="136"/>
      <c r="Q11" s="136"/>
      <c r="R11" s="135"/>
    </row>
    <row r="12" spans="1:18" ht="30" customHeight="1" thickBot="1">
      <c r="C12" s="330" t="s">
        <v>3707</v>
      </c>
      <c r="D12" s="134" t="str">
        <f t="shared" ref="D12:R12" si="0">IF(D11=0,"-",ROUNDDOWN(D10/D11,3))</f>
        <v>-</v>
      </c>
      <c r="E12" s="134" t="str">
        <f t="shared" si="0"/>
        <v>-</v>
      </c>
      <c r="F12" s="134" t="str">
        <f t="shared" si="0"/>
        <v>-</v>
      </c>
      <c r="G12" s="134" t="str">
        <f t="shared" si="0"/>
        <v>-</v>
      </c>
      <c r="H12" s="134" t="str">
        <f t="shared" si="0"/>
        <v>-</v>
      </c>
      <c r="I12" s="134" t="str">
        <f t="shared" si="0"/>
        <v>-</v>
      </c>
      <c r="J12" s="134" t="str">
        <f t="shared" si="0"/>
        <v>-</v>
      </c>
      <c r="K12" s="134" t="str">
        <f t="shared" si="0"/>
        <v>-</v>
      </c>
      <c r="L12" s="134" t="str">
        <f t="shared" si="0"/>
        <v>-</v>
      </c>
      <c r="M12" s="134" t="str">
        <f t="shared" si="0"/>
        <v>-</v>
      </c>
      <c r="N12" s="134" t="str">
        <f t="shared" si="0"/>
        <v>-</v>
      </c>
      <c r="O12" s="134" t="str">
        <f t="shared" si="0"/>
        <v>-</v>
      </c>
      <c r="P12" s="134" t="str">
        <f t="shared" si="0"/>
        <v>-</v>
      </c>
      <c r="Q12" s="134" t="str">
        <f t="shared" si="0"/>
        <v>-</v>
      </c>
      <c r="R12" s="133" t="str">
        <f t="shared" si="0"/>
        <v>-</v>
      </c>
    </row>
    <row r="13" spans="1:18" ht="30" customHeight="1" thickBot="1">
      <c r="C13" s="331" t="s">
        <v>3706</v>
      </c>
      <c r="D13" s="124"/>
      <c r="E13" s="124"/>
      <c r="F13" s="124"/>
      <c r="G13" s="124"/>
      <c r="H13" s="124"/>
      <c r="I13" s="124"/>
      <c r="J13" s="124"/>
      <c r="K13" s="124"/>
      <c r="L13" s="124"/>
      <c r="M13" s="124"/>
      <c r="N13" s="124"/>
      <c r="O13" s="124"/>
      <c r="P13" s="124"/>
      <c r="Q13" s="124"/>
      <c r="R13" s="123"/>
    </row>
    <row r="14" spans="1:18" ht="12.5" thickBot="1"/>
    <row r="15" spans="1:18" ht="39" customHeight="1" thickBot="1">
      <c r="C15" s="332" t="s">
        <v>3705</v>
      </c>
      <c r="D15" s="132">
        <f>MAX(D12:R12)</f>
        <v>0</v>
      </c>
      <c r="F15" s="1332" t="s">
        <v>3704</v>
      </c>
      <c r="G15" s="1333"/>
      <c r="H15" s="131">
        <f>IF(D15&lt;2.5,1,ROUNDDOWN(2.5/D15,3))</f>
        <v>1</v>
      </c>
    </row>
    <row r="16" spans="1:18" ht="12.5" thickBot="1"/>
    <row r="17" spans="2:18" ht="30" customHeight="1" thickBot="1">
      <c r="C17" s="333" t="s">
        <v>7198</v>
      </c>
      <c r="D17" s="130"/>
      <c r="E17" s="334" t="s">
        <v>3703</v>
      </c>
    </row>
    <row r="18" spans="2:18" ht="12.5" thickBot="1"/>
    <row r="19" spans="2:18" ht="30" customHeight="1" thickBot="1">
      <c r="C19" s="333" t="s">
        <v>3702</v>
      </c>
      <c r="D19" s="121">
        <f>ROUNDDOWN(IF(MAX(D13:R13)&lt;0,0,IF(D15&lt;2.5,D17,D17*(2.5/D15))),0)</f>
        <v>0</v>
      </c>
    </row>
    <row r="20" spans="2:18" ht="23.25" customHeight="1"/>
    <row r="21" spans="2:18" ht="13.5" customHeight="1" thickBot="1">
      <c r="B21" s="261" t="s">
        <v>3701</v>
      </c>
    </row>
    <row r="22" spans="2:18" ht="13.5" customHeight="1">
      <c r="C22" s="323" t="s">
        <v>3586</v>
      </c>
    </row>
    <row r="23" spans="2:18" ht="18.75" customHeight="1" thickBot="1">
      <c r="C23" s="129"/>
    </row>
    <row r="24" spans="2:18" ht="13.5" customHeight="1" thickBot="1">
      <c r="R24" s="258" t="s">
        <v>3552</v>
      </c>
    </row>
    <row r="25" spans="2:18" s="262" customFormat="1" ht="15" customHeight="1" thickBot="1">
      <c r="C25" s="325"/>
      <c r="D25" s="326">
        <v>1</v>
      </c>
      <c r="E25" s="326">
        <v>2</v>
      </c>
      <c r="F25" s="326">
        <v>3</v>
      </c>
      <c r="G25" s="326">
        <v>4</v>
      </c>
      <c r="H25" s="326">
        <v>5</v>
      </c>
      <c r="I25" s="326">
        <v>6</v>
      </c>
      <c r="J25" s="326">
        <v>7</v>
      </c>
      <c r="K25" s="326">
        <v>8</v>
      </c>
      <c r="L25" s="326">
        <v>9</v>
      </c>
      <c r="M25" s="326">
        <v>10</v>
      </c>
      <c r="N25" s="326">
        <v>11</v>
      </c>
      <c r="O25" s="326">
        <v>12</v>
      </c>
      <c r="P25" s="326">
        <v>13</v>
      </c>
      <c r="Q25" s="326">
        <v>14</v>
      </c>
      <c r="R25" s="327">
        <v>15</v>
      </c>
    </row>
    <row r="26" spans="2:18" ht="30" customHeight="1" thickTop="1">
      <c r="C26" s="328" t="s">
        <v>3700</v>
      </c>
      <c r="D26" s="128"/>
      <c r="E26" s="128"/>
      <c r="F26" s="128"/>
      <c r="G26" s="128"/>
      <c r="H26" s="128"/>
      <c r="I26" s="128"/>
      <c r="J26" s="128"/>
      <c r="K26" s="128"/>
      <c r="L26" s="128"/>
      <c r="M26" s="128"/>
      <c r="N26" s="128"/>
      <c r="O26" s="128"/>
      <c r="P26" s="128"/>
      <c r="Q26" s="128"/>
      <c r="R26" s="127"/>
    </row>
    <row r="27" spans="2:18" ht="30" customHeight="1" thickBot="1">
      <c r="C27" s="335" t="s">
        <v>3699</v>
      </c>
      <c r="D27" s="126">
        <f t="shared" ref="D27:R27" si="1">D26*(0.45-0.03*(D25-1))</f>
        <v>0</v>
      </c>
      <c r="E27" s="126">
        <f t="shared" si="1"/>
        <v>0</v>
      </c>
      <c r="F27" s="126">
        <f t="shared" si="1"/>
        <v>0</v>
      </c>
      <c r="G27" s="126">
        <f t="shared" si="1"/>
        <v>0</v>
      </c>
      <c r="H27" s="126">
        <f t="shared" si="1"/>
        <v>0</v>
      </c>
      <c r="I27" s="126">
        <f t="shared" si="1"/>
        <v>0</v>
      </c>
      <c r="J27" s="126">
        <f t="shared" si="1"/>
        <v>0</v>
      </c>
      <c r="K27" s="126">
        <f t="shared" si="1"/>
        <v>0</v>
      </c>
      <c r="L27" s="126">
        <f t="shared" si="1"/>
        <v>0</v>
      </c>
      <c r="M27" s="126">
        <f t="shared" si="1"/>
        <v>0</v>
      </c>
      <c r="N27" s="126">
        <f t="shared" si="1"/>
        <v>0</v>
      </c>
      <c r="O27" s="126">
        <f t="shared" si="1"/>
        <v>0</v>
      </c>
      <c r="P27" s="126">
        <f t="shared" si="1"/>
        <v>0</v>
      </c>
      <c r="Q27" s="126">
        <f t="shared" si="1"/>
        <v>0</v>
      </c>
      <c r="R27" s="125">
        <f t="shared" si="1"/>
        <v>0</v>
      </c>
    </row>
    <row r="28" spans="2:18" ht="30" customHeight="1" thickBot="1">
      <c r="C28" s="331" t="s">
        <v>3698</v>
      </c>
      <c r="D28" s="124"/>
      <c r="E28" s="124"/>
      <c r="F28" s="124"/>
      <c r="G28" s="124"/>
      <c r="H28" s="124"/>
      <c r="I28" s="124"/>
      <c r="J28" s="124"/>
      <c r="K28" s="124"/>
      <c r="L28" s="124"/>
      <c r="M28" s="124"/>
      <c r="N28" s="124"/>
      <c r="O28" s="124"/>
      <c r="P28" s="124"/>
      <c r="Q28" s="124"/>
      <c r="R28" s="123"/>
    </row>
    <row r="29" spans="2:18" ht="13.5" customHeight="1" thickBot="1"/>
    <row r="30" spans="2:18" ht="30" customHeight="1" thickBot="1">
      <c r="C30" s="332" t="s">
        <v>3697</v>
      </c>
      <c r="D30" s="122"/>
    </row>
    <row r="31" spans="2:18" ht="13.5" customHeight="1" thickBot="1"/>
    <row r="32" spans="2:18" ht="30" customHeight="1" thickBot="1">
      <c r="C32" s="333" t="s">
        <v>3696</v>
      </c>
      <c r="D32" s="121">
        <f>D30+SUM(D27:R27)-SUM(D28:R28)</f>
        <v>0</v>
      </c>
    </row>
  </sheetData>
  <sheetProtection algorithmName="SHA-512" hashValue="SjazIN0oVgRYIC8teSC7mGeSXzAn25fvKV5omI32RXxU9hf+lx6fDv3+90a4noCmDeH5B9V0QW65I5XnK7bPtg==" saltValue="SCTenqpDx5Tlpor5olB5tw==" spinCount="100000" sheet="1" objects="1" scenarios="1"/>
  <mergeCells count="5">
    <mergeCell ref="B2:E3"/>
    <mergeCell ref="H3:I3"/>
    <mergeCell ref="K3:L3"/>
    <mergeCell ref="M3:N3"/>
    <mergeCell ref="F15:G15"/>
  </mergeCells>
  <phoneticPr fontId="2"/>
  <pageMargins left="0.7" right="0.7" top="0.75" bottom="0.75" header="0.3" footer="0.3"/>
  <pageSetup paperSize="9"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7E5AC-AF9E-4D29-A531-BC87000AB9EF}">
  <sheetPr>
    <tabColor rgb="FFFFC000"/>
    <pageSetUpPr fitToPage="1"/>
  </sheetPr>
  <dimension ref="A1:S48"/>
  <sheetViews>
    <sheetView workbookViewId="0">
      <selection activeCell="A2" sqref="A2"/>
    </sheetView>
  </sheetViews>
  <sheetFormatPr defaultColWidth="9" defaultRowHeight="13"/>
  <cols>
    <col min="1" max="1" width="3.453125" style="137" customWidth="1"/>
    <col min="2" max="2" width="4.36328125" style="139" customWidth="1"/>
    <col min="3" max="3" width="30.1796875" style="137" customWidth="1"/>
    <col min="4" max="4" width="3.1796875" style="138" customWidth="1"/>
    <col min="5" max="7" width="10.90625" style="137" customWidth="1"/>
    <col min="8" max="19" width="11.6328125" style="137" customWidth="1"/>
    <col min="20" max="16384" width="9" style="137"/>
  </cols>
  <sheetData>
    <row r="1" spans="1:19" ht="13.5" thickBot="1">
      <c r="S1" s="190" t="s">
        <v>3552</v>
      </c>
    </row>
    <row r="2" spans="1:19" s="141" customFormat="1" ht="21.65" customHeight="1">
      <c r="A2" s="189"/>
      <c r="B2" s="188"/>
      <c r="C2" s="187" t="s">
        <v>3767</v>
      </c>
      <c r="D2" s="186"/>
      <c r="E2" s="185" t="s">
        <v>3766</v>
      </c>
      <c r="F2" s="184"/>
      <c r="G2" s="184"/>
      <c r="H2" s="184"/>
      <c r="I2" s="183"/>
      <c r="J2" s="182"/>
      <c r="K2" s="182"/>
      <c r="L2" s="182"/>
      <c r="M2" s="182"/>
      <c r="N2" s="182"/>
      <c r="O2" s="182"/>
      <c r="P2" s="182"/>
      <c r="Q2" s="182"/>
      <c r="R2" s="182"/>
      <c r="S2" s="181" t="s">
        <v>3765</v>
      </c>
    </row>
    <row r="3" spans="1:19" s="141" customFormat="1" ht="21.65" customHeight="1" thickBot="1">
      <c r="A3" s="180"/>
      <c r="B3" s="179"/>
      <c r="C3" s="178" t="s">
        <v>3764</v>
      </c>
      <c r="D3" s="177"/>
      <c r="E3" s="176" t="s">
        <v>3763</v>
      </c>
      <c r="F3" s="176" t="s">
        <v>3762</v>
      </c>
      <c r="G3" s="176" t="s">
        <v>3761</v>
      </c>
      <c r="H3" s="176" t="s">
        <v>3760</v>
      </c>
      <c r="I3" s="176" t="s">
        <v>3759</v>
      </c>
      <c r="J3" s="176" t="s">
        <v>3758</v>
      </c>
      <c r="K3" s="176" t="s">
        <v>3757</v>
      </c>
      <c r="L3" s="176" t="s">
        <v>3756</v>
      </c>
      <c r="M3" s="176" t="s">
        <v>3755</v>
      </c>
      <c r="N3" s="176" t="s">
        <v>3754</v>
      </c>
      <c r="O3" s="176" t="s">
        <v>3753</v>
      </c>
      <c r="P3" s="176" t="s">
        <v>3752</v>
      </c>
      <c r="Q3" s="176" t="s">
        <v>3751</v>
      </c>
      <c r="R3" s="176" t="s">
        <v>3750</v>
      </c>
      <c r="S3" s="175" t="s">
        <v>3749</v>
      </c>
    </row>
    <row r="4" spans="1:19" s="141" customFormat="1" ht="21.65" customHeight="1">
      <c r="A4" s="1334" t="s">
        <v>3748</v>
      </c>
      <c r="B4" s="1335"/>
      <c r="C4" s="1335"/>
      <c r="D4" s="174"/>
      <c r="E4" s="216"/>
      <c r="F4" s="216"/>
      <c r="G4" s="216"/>
      <c r="H4" s="216"/>
      <c r="I4" s="216"/>
      <c r="J4" s="216"/>
      <c r="K4" s="216"/>
      <c r="L4" s="216"/>
      <c r="M4" s="216"/>
      <c r="N4" s="216"/>
      <c r="O4" s="216"/>
      <c r="P4" s="216"/>
      <c r="Q4" s="216"/>
      <c r="R4" s="216"/>
      <c r="S4" s="217"/>
    </row>
    <row r="5" spans="1:19" s="141" customFormat="1" ht="21.65" customHeight="1">
      <c r="A5" s="781"/>
      <c r="B5" s="1336" t="s">
        <v>3747</v>
      </c>
      <c r="C5" s="1337"/>
      <c r="D5" s="147"/>
      <c r="E5" s="218"/>
      <c r="F5" s="218"/>
      <c r="G5" s="218"/>
      <c r="H5" s="218"/>
      <c r="I5" s="218"/>
      <c r="J5" s="218"/>
      <c r="K5" s="218"/>
      <c r="L5" s="218"/>
      <c r="M5" s="218"/>
      <c r="N5" s="218"/>
      <c r="O5" s="218"/>
      <c r="P5" s="218"/>
      <c r="Q5" s="218"/>
      <c r="R5" s="218"/>
      <c r="S5" s="219"/>
    </row>
    <row r="6" spans="1:19" s="141" customFormat="1" ht="21.65" customHeight="1">
      <c r="A6" s="782"/>
      <c r="B6" s="173"/>
      <c r="C6" s="779" t="s">
        <v>3746</v>
      </c>
      <c r="D6" s="164"/>
      <c r="E6" s="220"/>
      <c r="F6" s="220"/>
      <c r="G6" s="218"/>
      <c r="H6" s="218"/>
      <c r="I6" s="218"/>
      <c r="J6" s="218"/>
      <c r="K6" s="218"/>
      <c r="L6" s="218"/>
      <c r="M6" s="218"/>
      <c r="N6" s="218"/>
      <c r="O6" s="218"/>
      <c r="P6" s="218"/>
      <c r="Q6" s="218"/>
      <c r="R6" s="218"/>
      <c r="S6" s="219"/>
    </row>
    <row r="7" spans="1:19" s="141" customFormat="1" ht="21.65" customHeight="1">
      <c r="A7" s="782"/>
      <c r="B7" s="172"/>
      <c r="C7" s="779" t="s">
        <v>3745</v>
      </c>
      <c r="D7" s="164"/>
      <c r="E7" s="220"/>
      <c r="F7" s="220"/>
      <c r="G7" s="218"/>
      <c r="H7" s="218"/>
      <c r="I7" s="218"/>
      <c r="J7" s="218"/>
      <c r="K7" s="218"/>
      <c r="L7" s="218"/>
      <c r="M7" s="218"/>
      <c r="N7" s="218"/>
      <c r="O7" s="218"/>
      <c r="P7" s="218"/>
      <c r="Q7" s="218"/>
      <c r="R7" s="218"/>
      <c r="S7" s="219"/>
    </row>
    <row r="8" spans="1:19" s="141" customFormat="1" ht="21.65" customHeight="1">
      <c r="A8" s="782"/>
      <c r="B8" s="1336" t="s">
        <v>3744</v>
      </c>
      <c r="C8" s="1338"/>
      <c r="D8" s="164"/>
      <c r="E8" s="220"/>
      <c r="F8" s="220"/>
      <c r="G8" s="218"/>
      <c r="H8" s="218"/>
      <c r="I8" s="218"/>
      <c r="J8" s="218"/>
      <c r="K8" s="218"/>
      <c r="L8" s="218"/>
      <c r="M8" s="218"/>
      <c r="N8" s="218"/>
      <c r="O8" s="218"/>
      <c r="P8" s="218"/>
      <c r="Q8" s="218"/>
      <c r="R8" s="218"/>
      <c r="S8" s="219"/>
    </row>
    <row r="9" spans="1:19" s="141" customFormat="1" ht="21.65" customHeight="1">
      <c r="A9" s="1339" t="s">
        <v>3743</v>
      </c>
      <c r="B9" s="1337"/>
      <c r="C9" s="1337"/>
      <c r="D9" s="170"/>
      <c r="E9" s="220"/>
      <c r="F9" s="220"/>
      <c r="G9" s="220"/>
      <c r="H9" s="220"/>
      <c r="I9" s="220"/>
      <c r="J9" s="220"/>
      <c r="K9" s="220"/>
      <c r="L9" s="220"/>
      <c r="M9" s="220"/>
      <c r="N9" s="220"/>
      <c r="O9" s="220"/>
      <c r="P9" s="220"/>
      <c r="Q9" s="220"/>
      <c r="R9" s="220"/>
      <c r="S9" s="221"/>
    </row>
    <row r="10" spans="1:19" s="141" customFormat="1" ht="21.65" customHeight="1">
      <c r="A10" s="171"/>
      <c r="B10" s="1336" t="s">
        <v>3742</v>
      </c>
      <c r="C10" s="1340"/>
      <c r="D10" s="147"/>
      <c r="E10" s="220"/>
      <c r="F10" s="220"/>
      <c r="G10" s="218"/>
      <c r="H10" s="218"/>
      <c r="I10" s="218"/>
      <c r="J10" s="218"/>
      <c r="K10" s="218"/>
      <c r="L10" s="218"/>
      <c r="M10" s="218"/>
      <c r="N10" s="218"/>
      <c r="O10" s="218"/>
      <c r="P10" s="218"/>
      <c r="Q10" s="218"/>
      <c r="R10" s="218"/>
      <c r="S10" s="219"/>
    </row>
    <row r="11" spans="1:19" s="141" customFormat="1" ht="21.65" customHeight="1">
      <c r="A11" s="1339" t="s">
        <v>3741</v>
      </c>
      <c r="B11" s="1337"/>
      <c r="C11" s="1337"/>
      <c r="D11" s="170"/>
      <c r="E11" s="220"/>
      <c r="F11" s="220"/>
      <c r="G11" s="220"/>
      <c r="H11" s="220"/>
      <c r="I11" s="220"/>
      <c r="J11" s="220"/>
      <c r="K11" s="220"/>
      <c r="L11" s="220"/>
      <c r="M11" s="220"/>
      <c r="N11" s="220"/>
      <c r="O11" s="220"/>
      <c r="P11" s="220"/>
      <c r="Q11" s="220"/>
      <c r="R11" s="220"/>
      <c r="S11" s="221"/>
    </row>
    <row r="12" spans="1:19" s="141" customFormat="1" ht="21.65" customHeight="1">
      <c r="A12" s="1341"/>
      <c r="B12" s="1343" t="s">
        <v>3740</v>
      </c>
      <c r="C12" s="1344"/>
      <c r="D12" s="164"/>
      <c r="E12" s="220"/>
      <c r="F12" s="220"/>
      <c r="G12" s="218"/>
      <c r="H12" s="218"/>
      <c r="I12" s="218"/>
      <c r="J12" s="218"/>
      <c r="K12" s="218"/>
      <c r="L12" s="218"/>
      <c r="M12" s="218"/>
      <c r="N12" s="218"/>
      <c r="O12" s="218"/>
      <c r="P12" s="218"/>
      <c r="Q12" s="218"/>
      <c r="R12" s="218"/>
      <c r="S12" s="219"/>
    </row>
    <row r="13" spans="1:19" s="141" customFormat="1" ht="21.65" customHeight="1">
      <c r="A13" s="1342"/>
      <c r="B13" s="1336" t="s">
        <v>3739</v>
      </c>
      <c r="C13" s="1340"/>
      <c r="D13" s="164"/>
      <c r="E13" s="220"/>
      <c r="F13" s="220"/>
      <c r="G13" s="218"/>
      <c r="H13" s="218"/>
      <c r="I13" s="218"/>
      <c r="J13" s="218"/>
      <c r="K13" s="218"/>
      <c r="L13" s="218"/>
      <c r="M13" s="218"/>
      <c r="N13" s="218"/>
      <c r="O13" s="218"/>
      <c r="P13" s="218"/>
      <c r="Q13" s="218"/>
      <c r="R13" s="218"/>
      <c r="S13" s="219"/>
    </row>
    <row r="14" spans="1:19" s="141" customFormat="1" ht="21.65" customHeight="1">
      <c r="A14" s="1339" t="s">
        <v>3738</v>
      </c>
      <c r="B14" s="1337"/>
      <c r="C14" s="1337"/>
      <c r="D14" s="170"/>
      <c r="E14" s="220"/>
      <c r="F14" s="220"/>
      <c r="G14" s="220"/>
      <c r="H14" s="220"/>
      <c r="I14" s="220"/>
      <c r="J14" s="220"/>
      <c r="K14" s="220"/>
      <c r="L14" s="220"/>
      <c r="M14" s="220"/>
      <c r="N14" s="220"/>
      <c r="O14" s="220"/>
      <c r="P14" s="220"/>
      <c r="Q14" s="220"/>
      <c r="R14" s="220"/>
      <c r="S14" s="221"/>
    </row>
    <row r="15" spans="1:19" s="141" customFormat="1" ht="21.65" customHeight="1">
      <c r="A15" s="1345"/>
      <c r="B15" s="1348" t="s">
        <v>3737</v>
      </c>
      <c r="C15" s="1349"/>
      <c r="D15" s="144"/>
      <c r="E15" s="218"/>
      <c r="F15" s="218"/>
      <c r="G15" s="218"/>
      <c r="H15" s="218"/>
      <c r="I15" s="218"/>
      <c r="J15" s="218"/>
      <c r="K15" s="218"/>
      <c r="L15" s="218"/>
      <c r="M15" s="218"/>
      <c r="N15" s="218"/>
      <c r="O15" s="218"/>
      <c r="P15" s="218"/>
      <c r="Q15" s="218"/>
      <c r="R15" s="218"/>
      <c r="S15" s="219"/>
    </row>
    <row r="16" spans="1:19" s="141" customFormat="1" ht="21.65" customHeight="1">
      <c r="A16" s="1346"/>
      <c r="B16" s="169"/>
      <c r="C16" s="779" t="s">
        <v>3733</v>
      </c>
      <c r="D16" s="164"/>
      <c r="E16" s="220"/>
      <c r="F16" s="220"/>
      <c r="G16" s="218"/>
      <c r="H16" s="218"/>
      <c r="I16" s="218"/>
      <c r="J16" s="218"/>
      <c r="K16" s="218"/>
      <c r="L16" s="218"/>
      <c r="M16" s="218"/>
      <c r="N16" s="218"/>
      <c r="O16" s="218"/>
      <c r="P16" s="218"/>
      <c r="Q16" s="218"/>
      <c r="R16" s="218"/>
      <c r="S16" s="219"/>
    </row>
    <row r="17" spans="1:19" s="141" customFormat="1" ht="21.65" customHeight="1">
      <c r="A17" s="1346"/>
      <c r="B17" s="168"/>
      <c r="C17" s="779" t="s">
        <v>3732</v>
      </c>
      <c r="D17" s="164"/>
      <c r="E17" s="220"/>
      <c r="F17" s="220"/>
      <c r="G17" s="218"/>
      <c r="H17" s="218"/>
      <c r="I17" s="218"/>
      <c r="J17" s="218"/>
      <c r="K17" s="218"/>
      <c r="L17" s="218"/>
      <c r="M17" s="218"/>
      <c r="N17" s="218"/>
      <c r="O17" s="218"/>
      <c r="P17" s="218"/>
      <c r="Q17" s="218"/>
      <c r="R17" s="218"/>
      <c r="S17" s="219"/>
    </row>
    <row r="18" spans="1:19" s="141" customFormat="1" ht="21.65" customHeight="1" thickBot="1">
      <c r="A18" s="1347"/>
      <c r="B18" s="1350" t="s">
        <v>3736</v>
      </c>
      <c r="C18" s="1351"/>
      <c r="D18" s="142"/>
      <c r="E18" s="222"/>
      <c r="F18" s="222"/>
      <c r="G18" s="223"/>
      <c r="H18" s="223"/>
      <c r="I18" s="223"/>
      <c r="J18" s="223"/>
      <c r="K18" s="223"/>
      <c r="L18" s="223"/>
      <c r="M18" s="223"/>
      <c r="N18" s="223"/>
      <c r="O18" s="223"/>
      <c r="P18" s="223"/>
      <c r="Q18" s="223"/>
      <c r="R18" s="223"/>
      <c r="S18" s="224"/>
    </row>
    <row r="19" spans="1:19" s="141" customFormat="1" ht="21.65" customHeight="1">
      <c r="A19" s="167"/>
      <c r="B19" s="1352" t="s">
        <v>3735</v>
      </c>
      <c r="C19" s="1352"/>
      <c r="D19" s="149"/>
      <c r="E19" s="216"/>
      <c r="F19" s="216"/>
      <c r="G19" s="225"/>
      <c r="H19" s="225"/>
      <c r="I19" s="225"/>
      <c r="J19" s="225"/>
      <c r="K19" s="225"/>
      <c r="L19" s="225"/>
      <c r="M19" s="225"/>
      <c r="N19" s="225"/>
      <c r="O19" s="225"/>
      <c r="P19" s="225"/>
      <c r="Q19" s="225"/>
      <c r="R19" s="225"/>
      <c r="S19" s="226"/>
    </row>
    <row r="20" spans="1:19" s="141" customFormat="1" ht="21.65" customHeight="1">
      <c r="A20" s="163"/>
      <c r="B20" s="1338" t="s">
        <v>3734</v>
      </c>
      <c r="C20" s="1353"/>
      <c r="D20" s="147"/>
      <c r="E20" s="218"/>
      <c r="F20" s="218"/>
      <c r="G20" s="218"/>
      <c r="H20" s="218"/>
      <c r="I20" s="218"/>
      <c r="J20" s="218"/>
      <c r="K20" s="218"/>
      <c r="L20" s="218"/>
      <c r="M20" s="218"/>
      <c r="N20" s="218"/>
      <c r="O20" s="218"/>
      <c r="P20" s="218"/>
      <c r="Q20" s="218"/>
      <c r="R20" s="218"/>
      <c r="S20" s="219"/>
    </row>
    <row r="21" spans="1:19" s="141" customFormat="1" ht="21.65" customHeight="1">
      <c r="A21" s="146"/>
      <c r="B21" s="165"/>
      <c r="C21" s="780" t="s">
        <v>3733</v>
      </c>
      <c r="D21" s="164"/>
      <c r="E21" s="220"/>
      <c r="F21" s="220"/>
      <c r="G21" s="218"/>
      <c r="H21" s="218"/>
      <c r="I21" s="218"/>
      <c r="J21" s="218"/>
      <c r="K21" s="218"/>
      <c r="L21" s="218"/>
      <c r="M21" s="218"/>
      <c r="N21" s="218"/>
      <c r="O21" s="218"/>
      <c r="P21" s="218"/>
      <c r="Q21" s="218"/>
      <c r="R21" s="218"/>
      <c r="S21" s="219"/>
    </row>
    <row r="22" spans="1:19" s="141" customFormat="1" ht="21.65" customHeight="1">
      <c r="A22" s="166"/>
      <c r="B22" s="165"/>
      <c r="C22" s="780" t="s">
        <v>3732</v>
      </c>
      <c r="D22" s="164"/>
      <c r="E22" s="220"/>
      <c r="F22" s="220"/>
      <c r="G22" s="218"/>
      <c r="H22" s="218"/>
      <c r="I22" s="218"/>
      <c r="J22" s="218"/>
      <c r="K22" s="218"/>
      <c r="L22" s="218"/>
      <c r="M22" s="218"/>
      <c r="N22" s="218"/>
      <c r="O22" s="218"/>
      <c r="P22" s="218"/>
      <c r="Q22" s="218"/>
      <c r="R22" s="218"/>
      <c r="S22" s="219"/>
    </row>
    <row r="23" spans="1:19" s="141" customFormat="1" ht="21.65" customHeight="1">
      <c r="A23" s="163"/>
      <c r="B23" s="1338" t="s">
        <v>3731</v>
      </c>
      <c r="C23" s="1353"/>
      <c r="D23" s="147"/>
      <c r="E23" s="220"/>
      <c r="F23" s="220"/>
      <c r="G23" s="218"/>
      <c r="H23" s="218"/>
      <c r="I23" s="218"/>
      <c r="J23" s="218"/>
      <c r="K23" s="218"/>
      <c r="L23" s="218"/>
      <c r="M23" s="218"/>
      <c r="N23" s="218"/>
      <c r="O23" s="218"/>
      <c r="P23" s="218"/>
      <c r="Q23" s="218"/>
      <c r="R23" s="218"/>
      <c r="S23" s="219"/>
    </row>
    <row r="24" spans="1:19" s="141" customFormat="1" ht="21.65" customHeight="1">
      <c r="A24" s="166"/>
      <c r="B24" s="165"/>
      <c r="C24" s="780" t="s">
        <v>3730</v>
      </c>
      <c r="D24" s="164"/>
      <c r="E24" s="220"/>
      <c r="F24" s="220"/>
      <c r="G24" s="218"/>
      <c r="H24" s="218"/>
      <c r="I24" s="218"/>
      <c r="J24" s="218"/>
      <c r="K24" s="218"/>
      <c r="L24" s="218"/>
      <c r="M24" s="218"/>
      <c r="N24" s="218"/>
      <c r="O24" s="218"/>
      <c r="P24" s="218"/>
      <c r="Q24" s="218"/>
      <c r="R24" s="218"/>
      <c r="S24" s="219"/>
    </row>
    <row r="25" spans="1:19" s="141" customFormat="1" ht="21.65" customHeight="1">
      <c r="A25" s="163"/>
      <c r="B25" s="1338" t="s">
        <v>3729</v>
      </c>
      <c r="C25" s="1353"/>
      <c r="D25" s="147"/>
      <c r="E25" s="220"/>
      <c r="F25" s="220"/>
      <c r="G25" s="218"/>
      <c r="H25" s="218"/>
      <c r="I25" s="218"/>
      <c r="J25" s="218"/>
      <c r="K25" s="218"/>
      <c r="L25" s="218"/>
      <c r="M25" s="218"/>
      <c r="N25" s="218"/>
      <c r="O25" s="218"/>
      <c r="P25" s="218"/>
      <c r="Q25" s="218"/>
      <c r="R25" s="218"/>
      <c r="S25" s="219"/>
    </row>
    <row r="26" spans="1:19" s="158" customFormat="1" ht="21.65" customHeight="1">
      <c r="A26" s="162"/>
      <c r="B26" s="1354" t="s">
        <v>3728</v>
      </c>
      <c r="C26" s="160" t="s">
        <v>3727</v>
      </c>
      <c r="D26" s="159"/>
      <c r="E26" s="227"/>
      <c r="F26" s="227"/>
      <c r="G26" s="227"/>
      <c r="H26" s="227"/>
      <c r="I26" s="227"/>
      <c r="J26" s="227"/>
      <c r="K26" s="227"/>
      <c r="L26" s="227"/>
      <c r="M26" s="227"/>
      <c r="N26" s="227"/>
      <c r="O26" s="227"/>
      <c r="P26" s="227"/>
      <c r="Q26" s="227"/>
      <c r="R26" s="227"/>
      <c r="S26" s="228"/>
    </row>
    <row r="27" spans="1:19" s="158" customFormat="1" ht="21.65" customHeight="1">
      <c r="A27" s="161"/>
      <c r="B27" s="1355"/>
      <c r="C27" s="160" t="s">
        <v>3726</v>
      </c>
      <c r="D27" s="159"/>
      <c r="E27" s="227"/>
      <c r="F27" s="227"/>
      <c r="G27" s="227"/>
      <c r="H27" s="227"/>
      <c r="I27" s="227"/>
      <c r="J27" s="227"/>
      <c r="K27" s="227"/>
      <c r="L27" s="227"/>
      <c r="M27" s="227"/>
      <c r="N27" s="227"/>
      <c r="O27" s="227"/>
      <c r="P27" s="227"/>
      <c r="Q27" s="227"/>
      <c r="R27" s="227"/>
      <c r="S27" s="228"/>
    </row>
    <row r="28" spans="1:19" s="158" customFormat="1" ht="21.65" customHeight="1">
      <c r="A28" s="161"/>
      <c r="B28" s="1355"/>
      <c r="C28" s="160" t="s">
        <v>3725</v>
      </c>
      <c r="D28" s="159"/>
      <c r="E28" s="227"/>
      <c r="F28" s="227"/>
      <c r="G28" s="227"/>
      <c r="H28" s="227"/>
      <c r="I28" s="227"/>
      <c r="J28" s="227"/>
      <c r="K28" s="227"/>
      <c r="L28" s="227"/>
      <c r="M28" s="227"/>
      <c r="N28" s="227"/>
      <c r="O28" s="227"/>
      <c r="P28" s="227"/>
      <c r="Q28" s="227"/>
      <c r="R28" s="227"/>
      <c r="S28" s="228"/>
    </row>
    <row r="29" spans="1:19" s="158" customFormat="1" ht="21.65" customHeight="1" thickBot="1">
      <c r="A29" s="161"/>
      <c r="B29" s="1355"/>
      <c r="C29" s="160" t="s">
        <v>3724</v>
      </c>
      <c r="D29" s="159"/>
      <c r="E29" s="227"/>
      <c r="F29" s="227"/>
      <c r="G29" s="227"/>
      <c r="H29" s="227"/>
      <c r="I29" s="227"/>
      <c r="J29" s="227"/>
      <c r="K29" s="227"/>
      <c r="L29" s="227"/>
      <c r="M29" s="227"/>
      <c r="N29" s="227"/>
      <c r="O29" s="227"/>
      <c r="P29" s="227"/>
      <c r="Q29" s="227"/>
      <c r="R29" s="227"/>
      <c r="S29" s="228"/>
    </row>
    <row r="30" spans="1:19" s="141" customFormat="1" ht="21.65" customHeight="1">
      <c r="A30" s="1356" t="s">
        <v>3723</v>
      </c>
      <c r="B30" s="1357"/>
      <c r="C30" s="1357"/>
      <c r="D30" s="157"/>
      <c r="E30" s="229"/>
      <c r="F30" s="229"/>
      <c r="G30" s="230"/>
      <c r="H30" s="230"/>
      <c r="I30" s="230"/>
      <c r="J30" s="230"/>
      <c r="K30" s="230"/>
      <c r="L30" s="230"/>
      <c r="M30" s="230"/>
      <c r="N30" s="230"/>
      <c r="O30" s="230"/>
      <c r="P30" s="230"/>
      <c r="Q30" s="230"/>
      <c r="R30" s="230"/>
      <c r="S30" s="231"/>
    </row>
    <row r="31" spans="1:19" s="141" customFormat="1" ht="21.65" customHeight="1">
      <c r="A31" s="1358" t="s">
        <v>3722</v>
      </c>
      <c r="B31" s="1359"/>
      <c r="C31" s="1359"/>
      <c r="D31" s="147"/>
      <c r="E31" s="220"/>
      <c r="F31" s="220"/>
      <c r="G31" s="218"/>
      <c r="H31" s="218"/>
      <c r="I31" s="218"/>
      <c r="J31" s="218"/>
      <c r="K31" s="218"/>
      <c r="L31" s="218"/>
      <c r="M31" s="218"/>
      <c r="N31" s="218"/>
      <c r="O31" s="218"/>
      <c r="P31" s="218"/>
      <c r="Q31" s="218"/>
      <c r="R31" s="218"/>
      <c r="S31" s="219"/>
    </row>
    <row r="32" spans="1:19" s="141" customFormat="1" ht="21.65" customHeight="1">
      <c r="A32" s="1360" t="s">
        <v>3721</v>
      </c>
      <c r="B32" s="1361"/>
      <c r="C32" s="1361"/>
      <c r="D32" s="156"/>
      <c r="E32" s="232"/>
      <c r="F32" s="232"/>
      <c r="G32" s="233"/>
      <c r="H32" s="233"/>
      <c r="I32" s="233"/>
      <c r="J32" s="233"/>
      <c r="K32" s="233"/>
      <c r="L32" s="233"/>
      <c r="M32" s="233"/>
      <c r="N32" s="233"/>
      <c r="O32" s="233"/>
      <c r="P32" s="233"/>
      <c r="Q32" s="233"/>
      <c r="R32" s="233"/>
      <c r="S32" s="234"/>
    </row>
    <row r="33" spans="1:19" s="141" customFormat="1" ht="21.65" customHeight="1" thickBot="1">
      <c r="A33" s="1362" t="s">
        <v>3720</v>
      </c>
      <c r="B33" s="1363"/>
      <c r="C33" s="1363"/>
      <c r="D33" s="142"/>
      <c r="E33" s="222"/>
      <c r="F33" s="222"/>
      <c r="G33" s="223"/>
      <c r="H33" s="223"/>
      <c r="I33" s="223"/>
      <c r="J33" s="223"/>
      <c r="K33" s="223"/>
      <c r="L33" s="223"/>
      <c r="M33" s="223"/>
      <c r="N33" s="223"/>
      <c r="O33" s="223"/>
      <c r="P33" s="223"/>
      <c r="Q33" s="223"/>
      <c r="R33" s="223"/>
      <c r="S33" s="224"/>
    </row>
    <row r="34" spans="1:19" ht="12.75" customHeight="1" thickBot="1">
      <c r="A34" s="155"/>
      <c r="B34" s="154"/>
      <c r="C34" s="153"/>
      <c r="D34" s="152"/>
      <c r="E34" s="151"/>
      <c r="F34" s="151"/>
      <c r="G34" s="151"/>
      <c r="H34" s="151"/>
      <c r="I34" s="151"/>
      <c r="J34" s="151"/>
      <c r="K34" s="151"/>
      <c r="L34" s="151"/>
      <c r="M34" s="151"/>
      <c r="N34" s="151"/>
      <c r="O34" s="151"/>
      <c r="P34" s="151"/>
      <c r="Q34" s="151"/>
      <c r="R34" s="151"/>
      <c r="S34" s="150"/>
    </row>
    <row r="35" spans="1:19" s="141" customFormat="1" ht="21.65" customHeight="1">
      <c r="A35" s="1334" t="s">
        <v>3719</v>
      </c>
      <c r="B35" s="1364"/>
      <c r="C35" s="1364"/>
      <c r="D35" s="149"/>
      <c r="E35" s="216"/>
      <c r="F35" s="216"/>
      <c r="G35" s="225"/>
      <c r="H35" s="225"/>
      <c r="I35" s="225"/>
      <c r="J35" s="225"/>
      <c r="K35" s="225"/>
      <c r="L35" s="225"/>
      <c r="M35" s="225"/>
      <c r="N35" s="225"/>
      <c r="O35" s="225"/>
      <c r="P35" s="225"/>
      <c r="Q35" s="225"/>
      <c r="R35" s="225"/>
      <c r="S35" s="226"/>
    </row>
    <row r="36" spans="1:19" s="141" customFormat="1" ht="21.65" customHeight="1">
      <c r="A36" s="146"/>
      <c r="B36" s="784"/>
      <c r="C36" s="783" t="s">
        <v>3718</v>
      </c>
      <c r="D36" s="147"/>
      <c r="E36" s="220"/>
      <c r="F36" s="220"/>
      <c r="G36" s="218"/>
      <c r="H36" s="218"/>
      <c r="I36" s="218"/>
      <c r="J36" s="218"/>
      <c r="K36" s="218"/>
      <c r="L36" s="218"/>
      <c r="M36" s="218"/>
      <c r="N36" s="218"/>
      <c r="O36" s="218"/>
      <c r="P36" s="218"/>
      <c r="Q36" s="218"/>
      <c r="R36" s="218"/>
      <c r="S36" s="219"/>
    </row>
    <row r="37" spans="1:19" s="141" customFormat="1" ht="21.65" customHeight="1">
      <c r="A37" s="146"/>
      <c r="B37" s="148"/>
      <c r="C37" s="783" t="s">
        <v>3717</v>
      </c>
      <c r="D37" s="147"/>
      <c r="E37" s="220"/>
      <c r="F37" s="220"/>
      <c r="G37" s="218"/>
      <c r="H37" s="218"/>
      <c r="I37" s="218"/>
      <c r="J37" s="218"/>
      <c r="K37" s="218"/>
      <c r="L37" s="218"/>
      <c r="M37" s="218"/>
      <c r="N37" s="218"/>
      <c r="O37" s="218"/>
      <c r="P37" s="218"/>
      <c r="Q37" s="218"/>
      <c r="R37" s="218"/>
      <c r="S37" s="219"/>
    </row>
    <row r="38" spans="1:19" s="141" customFormat="1" ht="21.65" customHeight="1">
      <c r="A38" s="146"/>
      <c r="B38" s="145"/>
      <c r="C38" s="783" t="s">
        <v>3716</v>
      </c>
      <c r="D38" s="147"/>
      <c r="E38" s="220"/>
      <c r="F38" s="220"/>
      <c r="G38" s="218"/>
      <c r="H38" s="218"/>
      <c r="I38" s="218"/>
      <c r="J38" s="218"/>
      <c r="K38" s="218"/>
      <c r="L38" s="218"/>
      <c r="M38" s="218"/>
      <c r="N38" s="218"/>
      <c r="O38" s="218"/>
      <c r="P38" s="218"/>
      <c r="Q38" s="218"/>
      <c r="R38" s="218"/>
      <c r="S38" s="219"/>
    </row>
    <row r="39" spans="1:19" s="141" customFormat="1" ht="21.65" customHeight="1">
      <c r="A39" s="146"/>
      <c r="B39" s="783"/>
      <c r="C39" s="783" t="s">
        <v>12</v>
      </c>
      <c r="D39" s="147"/>
      <c r="E39" s="220"/>
      <c r="F39" s="220"/>
      <c r="G39" s="218"/>
      <c r="H39" s="218"/>
      <c r="I39" s="218"/>
      <c r="J39" s="218"/>
      <c r="K39" s="218"/>
      <c r="L39" s="218"/>
      <c r="M39" s="218"/>
      <c r="N39" s="218"/>
      <c r="O39" s="218"/>
      <c r="P39" s="218"/>
      <c r="Q39" s="218"/>
      <c r="R39" s="218"/>
      <c r="S39" s="219"/>
    </row>
    <row r="40" spans="1:19" s="141" customFormat="1" ht="21.65" customHeight="1">
      <c r="A40" s="146"/>
      <c r="B40" s="783"/>
      <c r="C40" s="783" t="s">
        <v>6551</v>
      </c>
      <c r="D40" s="147"/>
      <c r="E40" s="220"/>
      <c r="F40" s="220"/>
      <c r="G40" s="218"/>
      <c r="H40" s="218"/>
      <c r="I40" s="218"/>
      <c r="J40" s="218"/>
      <c r="K40" s="218"/>
      <c r="L40" s="218"/>
      <c r="M40" s="218"/>
      <c r="N40" s="218"/>
      <c r="O40" s="218"/>
      <c r="P40" s="218"/>
      <c r="Q40" s="218"/>
      <c r="R40" s="218"/>
      <c r="S40" s="219"/>
    </row>
    <row r="41" spans="1:19" s="141" customFormat="1" ht="21.65" customHeight="1">
      <c r="A41" s="1339" t="s">
        <v>3715</v>
      </c>
      <c r="B41" s="1344"/>
      <c r="C41" s="1344"/>
      <c r="D41" s="147"/>
      <c r="E41" s="220"/>
      <c r="F41" s="220"/>
      <c r="G41" s="218"/>
      <c r="H41" s="218"/>
      <c r="I41" s="218"/>
      <c r="J41" s="218"/>
      <c r="K41" s="218"/>
      <c r="L41" s="218"/>
      <c r="M41" s="218"/>
      <c r="N41" s="218"/>
      <c r="O41" s="218"/>
      <c r="P41" s="218"/>
      <c r="Q41" s="218"/>
      <c r="R41" s="218"/>
      <c r="S41" s="219"/>
    </row>
    <row r="42" spans="1:19" s="141" customFormat="1" ht="21.65" customHeight="1">
      <c r="A42" s="146"/>
      <c r="B42" s="783"/>
      <c r="C42" s="783" t="s">
        <v>11</v>
      </c>
      <c r="D42" s="147"/>
      <c r="E42" s="220"/>
      <c r="F42" s="220"/>
      <c r="G42" s="218"/>
      <c r="H42" s="218"/>
      <c r="I42" s="218"/>
      <c r="J42" s="218"/>
      <c r="K42" s="218"/>
      <c r="L42" s="218"/>
      <c r="M42" s="218"/>
      <c r="N42" s="218"/>
      <c r="O42" s="218"/>
      <c r="P42" s="218"/>
      <c r="Q42" s="218"/>
      <c r="R42" s="218"/>
      <c r="S42" s="219"/>
    </row>
    <row r="43" spans="1:19" s="141" customFormat="1" ht="21.65" customHeight="1">
      <c r="A43" s="146"/>
      <c r="B43" s="783"/>
      <c r="C43" s="783" t="s">
        <v>10</v>
      </c>
      <c r="D43" s="147"/>
      <c r="E43" s="220"/>
      <c r="F43" s="220"/>
      <c r="G43" s="218"/>
      <c r="H43" s="218"/>
      <c r="I43" s="218"/>
      <c r="J43" s="218"/>
      <c r="K43" s="218"/>
      <c r="L43" s="218"/>
      <c r="M43" s="218"/>
      <c r="N43" s="218"/>
      <c r="O43" s="218"/>
      <c r="P43" s="218"/>
      <c r="Q43" s="218"/>
      <c r="R43" s="218"/>
      <c r="S43" s="219"/>
    </row>
    <row r="44" spans="1:19" s="141" customFormat="1" ht="21.65" customHeight="1">
      <c r="A44" s="146"/>
      <c r="B44" s="783"/>
      <c r="C44" s="783" t="s">
        <v>6550</v>
      </c>
      <c r="D44" s="147"/>
      <c r="E44" s="220"/>
      <c r="F44" s="220"/>
      <c r="G44" s="218"/>
      <c r="H44" s="218"/>
      <c r="I44" s="218"/>
      <c r="J44" s="218"/>
      <c r="K44" s="218"/>
      <c r="L44" s="218"/>
      <c r="M44" s="218"/>
      <c r="N44" s="218"/>
      <c r="O44" s="218"/>
      <c r="P44" s="218"/>
      <c r="Q44" s="218"/>
      <c r="R44" s="218"/>
      <c r="S44" s="219"/>
    </row>
    <row r="45" spans="1:19" s="141" customFormat="1" ht="21.65" customHeight="1">
      <c r="A45" s="1339" t="s">
        <v>3714</v>
      </c>
      <c r="B45" s="1344"/>
      <c r="C45" s="1344"/>
      <c r="D45" s="147"/>
      <c r="E45" s="220"/>
      <c r="F45" s="220"/>
      <c r="G45" s="218"/>
      <c r="H45" s="218"/>
      <c r="I45" s="218"/>
      <c r="J45" s="218"/>
      <c r="K45" s="218"/>
      <c r="L45" s="218"/>
      <c r="M45" s="218"/>
      <c r="N45" s="218"/>
      <c r="O45" s="218"/>
      <c r="P45" s="218"/>
      <c r="Q45" s="218"/>
      <c r="R45" s="218"/>
      <c r="S45" s="219"/>
    </row>
    <row r="46" spans="1:19" s="141" customFormat="1" ht="21.65" customHeight="1">
      <c r="A46" s="146"/>
      <c r="B46" s="784"/>
      <c r="C46" s="783" t="s">
        <v>3713</v>
      </c>
      <c r="D46" s="147"/>
      <c r="E46" s="220"/>
      <c r="F46" s="220"/>
      <c r="G46" s="218"/>
      <c r="H46" s="218"/>
      <c r="I46" s="218"/>
      <c r="J46" s="218"/>
      <c r="K46" s="218"/>
      <c r="L46" s="218"/>
      <c r="M46" s="218"/>
      <c r="N46" s="218"/>
      <c r="O46" s="218"/>
      <c r="P46" s="218"/>
      <c r="Q46" s="218"/>
      <c r="R46" s="218"/>
      <c r="S46" s="219"/>
    </row>
    <row r="47" spans="1:19" s="141" customFormat="1" ht="21.65" customHeight="1" thickBot="1">
      <c r="A47" s="143"/>
      <c r="B47" s="785"/>
      <c r="C47" s="785" t="s">
        <v>3712</v>
      </c>
      <c r="D47" s="142"/>
      <c r="E47" s="222"/>
      <c r="F47" s="222"/>
      <c r="G47" s="223"/>
      <c r="H47" s="223"/>
      <c r="I47" s="223"/>
      <c r="J47" s="223"/>
      <c r="K47" s="223"/>
      <c r="L47" s="223"/>
      <c r="M47" s="223"/>
      <c r="N47" s="223"/>
      <c r="O47" s="223"/>
      <c r="P47" s="223"/>
      <c r="Q47" s="223"/>
      <c r="R47" s="223"/>
      <c r="S47" s="224"/>
    </row>
    <row r="48" spans="1:19" ht="24.75" customHeight="1">
      <c r="A48" s="140" t="s">
        <v>3711</v>
      </c>
    </row>
  </sheetData>
  <mergeCells count="25">
    <mergeCell ref="A32:C32"/>
    <mergeCell ref="A33:C33"/>
    <mergeCell ref="A35:C35"/>
    <mergeCell ref="A45:C45"/>
    <mergeCell ref="A41:C41"/>
    <mergeCell ref="B23:C23"/>
    <mergeCell ref="B25:C25"/>
    <mergeCell ref="B26:B29"/>
    <mergeCell ref="A30:C30"/>
    <mergeCell ref="A31:C31"/>
    <mergeCell ref="A15:A18"/>
    <mergeCell ref="B15:C15"/>
    <mergeCell ref="B18:C18"/>
    <mergeCell ref="B19:C19"/>
    <mergeCell ref="B20:C20"/>
    <mergeCell ref="A11:C11"/>
    <mergeCell ref="A12:A13"/>
    <mergeCell ref="B12:C12"/>
    <mergeCell ref="B13:C13"/>
    <mergeCell ref="A14:C14"/>
    <mergeCell ref="A4:C4"/>
    <mergeCell ref="B5:C5"/>
    <mergeCell ref="B8:C8"/>
    <mergeCell ref="A9:C9"/>
    <mergeCell ref="B10:C10"/>
  </mergeCells>
  <phoneticPr fontId="2"/>
  <pageMargins left="0.7" right="0.7" top="0.75" bottom="0.75" header="0.3" footer="0.3"/>
  <pageSetup paperSize="9" scale="5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2FBCF4-471B-4DCE-80EB-A50C30087413}">
  <ds:schemaRefs>
    <ds:schemaRef ds:uri="http://schemas.microsoft.com/office/2006/metadata/properties"/>
    <ds:schemaRef ds:uri="http://www.w3.org/XML/1998/namespace"/>
    <ds:schemaRef ds:uri="fd32c9f7-8932-4d07-b49b-91c8a1e26893"/>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6f7774a-1fa4-49d3-a956-75b9c85e9b43"/>
    <ds:schemaRef ds:uri="http://purl.org/dc/terms/"/>
    <ds:schemaRef ds:uri="http://purl.org/dc/elements/1.1/"/>
  </ds:schemaRefs>
</ds:datastoreItem>
</file>

<file path=customXml/itemProps2.xml><?xml version="1.0" encoding="utf-8"?>
<ds:datastoreItem xmlns:ds="http://schemas.openxmlformats.org/officeDocument/2006/customXml" ds:itemID="{69BD65F0-D7DE-41F5-81A4-6A25E7DF7D42}">
  <ds:schemaRefs>
    <ds:schemaRef ds:uri="http://schemas.microsoft.com/office/2006/metadata/longProperties"/>
  </ds:schemaRefs>
</ds:datastoreItem>
</file>

<file path=customXml/itemProps3.xml><?xml version="1.0" encoding="utf-8"?>
<ds:datastoreItem xmlns:ds="http://schemas.openxmlformats.org/officeDocument/2006/customXml" ds:itemID="{73FD29C4-9E6C-4446-B354-7D06E735AE1E}">
  <ds:schemaRefs>
    <ds:schemaRef ds:uri="http://schemas.microsoft.com/sharepoint/v3/contenttype/forms"/>
  </ds:schemaRefs>
</ds:datastoreItem>
</file>

<file path=customXml/itemProps4.xml><?xml version="1.0" encoding="utf-8"?>
<ds:datastoreItem xmlns:ds="http://schemas.openxmlformats.org/officeDocument/2006/customXml" ds:itemID="{09C59045-1059-4532-9394-83F9F585DEE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２①②③、３②（再掲）、４②③</vt:lpstr>
      <vt:lpstr>２②A１</vt:lpstr>
      <vt:lpstr>２②A２</vt:lpstr>
      <vt:lpstr>簡易算定</vt:lpstr>
      <vt:lpstr>算定</vt:lpstr>
      <vt:lpstr>２②B</vt:lpstr>
      <vt:lpstr>２②C</vt:lpstr>
      <vt:lpstr>２②D</vt:lpstr>
      <vt:lpstr>経営計画</vt:lpstr>
      <vt:lpstr>２③A</vt:lpstr>
      <vt:lpstr>４②③A</vt:lpstr>
      <vt:lpstr>４②③B</vt:lpstr>
      <vt:lpstr>集計用データ更新</vt:lpstr>
      <vt:lpstr>R060401団体コード</vt:lpstr>
      <vt:lpstr>'２①②③、３②（再掲）、４②③'!Print_Area</vt:lpstr>
      <vt:lpstr>'４②③B'!Print_Area</vt:lpstr>
      <vt:lpstr>'２①②③、３②（再掲）、４②③'!Print_Titles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吉良山　優那</vt:lpwstr>
  </property>
  <property fmtid="{D5CDD505-2E9C-101B-9397-08002B2CF9AE}" pid="3" name="display_urn:schemas-microsoft-com:office:office#Author">
    <vt:lpwstr>007167</vt:lpwstr>
  </property>
  <property fmtid="{D5CDD505-2E9C-101B-9397-08002B2CF9AE}" pid="4" name="MediaServiceImageTags">
    <vt:lpwstr/>
  </property>
  <property fmtid="{D5CDD505-2E9C-101B-9397-08002B2CF9AE}" pid="5" name="ContentTypeId">
    <vt:lpwstr>0x01010030BA604CFE067A42A23961E8A5FBDB76</vt:lpwstr>
  </property>
</Properties>
</file>