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710" documentId="13_ncr:1_{88B1C636-4C81-42AF-95B7-1668426F7D7C}" xr6:coauthVersionLast="47" xr6:coauthVersionMax="47" xr10:uidLastSave="{16CAED01-66DC-4231-AAF3-04650BE03CE1}"/>
  <bookViews>
    <workbookView xWindow="-120" yWindow="-16320" windowWidth="29040" windowHeight="15720" tabRatio="719" firstSheet="2" activeTab="20" xr2:uid="{00000000-000D-0000-FFFF-FFFF00000000}"/>
  </bookViews>
  <sheets>
    <sheet name="#手順" sheetId="43" state="hidden" r:id="rId1"/>
    <sheet name="①(省内用)" sheetId="31" state="hidden" r:id="rId2"/>
    <sheet name="①" sheetId="56" r:id="rId3"/>
    <sheet name="②" sheetId="55" r:id="rId4"/>
    <sheet name="③" sheetId="54" r:id="rId5"/>
    <sheet name="④" sheetId="53" r:id="rId6"/>
    <sheet name="選挙人名簿登録者数①" sheetId="6" state="hidden" r:id="rId7"/>
    <sheet name="選挙人名簿登録者数②" sheetId="19" state="hidden" r:id="rId8"/>
    <sheet name="⑤" sheetId="52" r:id="rId9"/>
    <sheet name="⑥" sheetId="51" r:id="rId10"/>
    <sheet name="⑦" sheetId="50" r:id="rId11"/>
    <sheet name="在外選挙人名簿登録者数①" sheetId="28" state="hidden" r:id="rId12"/>
    <sheet name="在外選挙人名簿登録者数②" sheetId="30" state="hidden" r:id="rId13"/>
    <sheet name="⑧" sheetId="49" r:id="rId14"/>
    <sheet name="⑨" sheetId="38" r:id="rId15"/>
    <sheet name="⑩" sheetId="39" r:id="rId16"/>
    <sheet name="⑪" sheetId="37" r:id="rId17"/>
    <sheet name="⑫" sheetId="48" r:id="rId18"/>
    <sheet name="⑬" sheetId="36" r:id="rId19"/>
    <sheet name="⑭" sheetId="14" r:id="rId20"/>
    <sheet name="⑮" sheetId="47" r:id="rId21"/>
    <sheet name="（参考）" sheetId="8" state="hidden" r:id="rId22"/>
    <sheet name="R6衆・有権者ベース" sheetId="20" state="hidden" r:id="rId23"/>
    <sheet name="R7参・有権者ベース" sheetId="40" state="hidden" r:id="rId24"/>
  </sheets>
  <externalReferences>
    <externalReference r:id="rId25"/>
  </externalReferences>
  <definedNames>
    <definedName name="_xlnm._FilterDatabase" localSheetId="9" hidden="1">⑥!$A$8:$I$8</definedName>
    <definedName name="_xlnm.Print_Area" localSheetId="0">'#手順'!$A$1:$B$9</definedName>
    <definedName name="_xlnm.Print_Area" localSheetId="21">'（参考）'!$A$1:$F$55</definedName>
    <definedName name="_xlnm.Print_Area" localSheetId="2">①!$A$1:$F$63</definedName>
    <definedName name="_xlnm.Print_Area" localSheetId="1">'①(省内用)'!$A$1:$F$57</definedName>
    <definedName name="_xlnm.Print_Area" localSheetId="3">②!$A$1:$L$44</definedName>
    <definedName name="_xlnm.Print_Area" localSheetId="4">③!$A$1:$I$56</definedName>
    <definedName name="_xlnm.Print_Area" localSheetId="5">④!$A$1:$F$55</definedName>
    <definedName name="_xlnm.Print_Area" localSheetId="8">⑤!$A$1:$L$43</definedName>
    <definedName name="_xlnm.Print_Area" localSheetId="9">⑥!$A$1:$I$56</definedName>
    <definedName name="_xlnm.Print_Area" localSheetId="10">⑦!$A$1:$F$55</definedName>
    <definedName name="_xlnm.Print_Area" localSheetId="13">⑧!$A$1:$N$47</definedName>
    <definedName name="_xlnm.Print_Area" localSheetId="14">⑨!$A$1:$I$71</definedName>
    <definedName name="_xlnm.Print_Area" localSheetId="15">⑩!$A$1:$I$70</definedName>
    <definedName name="_xlnm.Print_Area" localSheetId="16">⑪!$A$1:$X$65</definedName>
    <definedName name="_xlnm.Print_Area" localSheetId="17">⑫!$A$1:$J$141</definedName>
    <definedName name="_xlnm.Print_Area" localSheetId="18">⑬!$A$1:$F$57</definedName>
    <definedName name="_xlnm.Print_Area" localSheetId="19">⑭!$A$1:$F$56</definedName>
    <definedName name="_xlnm.Print_Area" localSheetId="20">⑮!$A$1:$J$176</definedName>
    <definedName name="_xlnm.Print_Area" localSheetId="22">'R6衆・有権者ベース'!$F$1:$AC$72</definedName>
    <definedName name="_xlnm.Print_Area" localSheetId="23">'R7参・有権者ベース'!$A$1:$F$56</definedName>
    <definedName name="_xlnm.Print_Area" localSheetId="11">在外選挙人名簿登録者数①!$A$1:$I$71</definedName>
    <definedName name="_xlnm.Print_Area" localSheetId="12">在外選挙人名簿登録者数②!$A$1:$I$70</definedName>
    <definedName name="_xlnm.Print_Area" localSheetId="6">選挙人名簿登録者数①!$A$1:$I$71</definedName>
    <definedName name="_xlnm.Print_Area" localSheetId="7">選挙人名簿登録者数②!$A$1:$I$70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6" i="51" l="1"/>
  <c r="D305" i="51"/>
  <c r="D304" i="51"/>
  <c r="D303" i="51"/>
  <c r="D302" i="51"/>
  <c r="D301" i="51"/>
  <c r="D300" i="51"/>
  <c r="D299" i="51"/>
  <c r="D298" i="51"/>
  <c r="D297" i="51"/>
  <c r="D296" i="51"/>
  <c r="D295" i="51"/>
  <c r="D294" i="51"/>
  <c r="D293" i="51"/>
  <c r="D292" i="51"/>
  <c r="D291" i="51"/>
  <c r="D290" i="51"/>
  <c r="D289" i="51"/>
  <c r="D288" i="51"/>
  <c r="D287" i="51"/>
  <c r="D286" i="51"/>
  <c r="D285" i="51"/>
  <c r="D284" i="51"/>
  <c r="D283" i="51"/>
  <c r="D282" i="51"/>
  <c r="D281" i="51"/>
  <c r="D280" i="51"/>
  <c r="D279" i="51"/>
  <c r="D278" i="51"/>
  <c r="D277" i="51"/>
  <c r="D276" i="51"/>
  <c r="D275" i="51"/>
  <c r="D274" i="51"/>
  <c r="D273" i="51"/>
  <c r="D272" i="51"/>
  <c r="D271" i="51"/>
  <c r="D270" i="51"/>
  <c r="D269" i="51"/>
  <c r="D268" i="51"/>
  <c r="D267" i="51"/>
  <c r="D266" i="51"/>
  <c r="D265" i="51"/>
  <c r="D264" i="51"/>
  <c r="D263" i="51"/>
  <c r="D262" i="51"/>
  <c r="D261" i="51"/>
  <c r="D260" i="51"/>
  <c r="D259" i="51"/>
  <c r="D258" i="51"/>
  <c r="D257" i="51"/>
  <c r="D256" i="51"/>
  <c r="D255" i="51"/>
  <c r="D254" i="51"/>
  <c r="D253" i="51"/>
  <c r="D252" i="51"/>
  <c r="D251" i="51"/>
  <c r="D250" i="51"/>
  <c r="D249" i="51"/>
  <c r="D248" i="51"/>
  <c r="D247" i="51"/>
  <c r="D246" i="51"/>
  <c r="D245" i="51"/>
  <c r="D244" i="51"/>
  <c r="D243" i="51"/>
  <c r="D242" i="51"/>
  <c r="D241" i="51"/>
  <c r="D240" i="51"/>
  <c r="D239" i="51"/>
  <c r="D238" i="51"/>
  <c r="D236" i="51"/>
  <c r="D304" i="50"/>
  <c r="D303" i="50"/>
  <c r="D302" i="50"/>
  <c r="D301" i="50"/>
  <c r="D300" i="50"/>
  <c r="D299" i="50"/>
  <c r="D298" i="50"/>
  <c r="D297" i="50"/>
  <c r="D296" i="50"/>
  <c r="D295" i="50"/>
  <c r="D294" i="50"/>
  <c r="D293" i="50"/>
  <c r="D292" i="50"/>
  <c r="D291" i="50"/>
  <c r="D290" i="50"/>
  <c r="D289" i="50"/>
  <c r="D288" i="50"/>
  <c r="D287" i="50"/>
  <c r="D286" i="50"/>
  <c r="D285" i="50"/>
  <c r="D284" i="50"/>
  <c r="D283" i="50"/>
  <c r="D282" i="50"/>
  <c r="D281" i="50"/>
  <c r="D280" i="50"/>
  <c r="D279" i="50"/>
  <c r="D278" i="50"/>
  <c r="D277" i="50"/>
  <c r="D276" i="50"/>
  <c r="D275" i="50"/>
  <c r="D274" i="50"/>
  <c r="D273" i="50"/>
  <c r="D272" i="50"/>
  <c r="D271" i="50"/>
  <c r="D270" i="50"/>
  <c r="D269" i="50"/>
  <c r="D268" i="50"/>
  <c r="D267" i="50"/>
  <c r="D266" i="50"/>
  <c r="D265" i="50"/>
  <c r="D264" i="50"/>
  <c r="D263" i="50"/>
  <c r="D262" i="50"/>
  <c r="D261" i="50"/>
  <c r="D260" i="50"/>
  <c r="D259" i="50"/>
  <c r="D258" i="50"/>
  <c r="D257" i="50"/>
  <c r="D256" i="50"/>
  <c r="D255" i="50"/>
  <c r="D254" i="50"/>
  <c r="D253" i="50"/>
  <c r="D252" i="50"/>
  <c r="D251" i="50"/>
  <c r="D250" i="50"/>
  <c r="D249" i="50"/>
  <c r="D248" i="50"/>
  <c r="D247" i="50"/>
  <c r="D246" i="50"/>
  <c r="D245" i="50"/>
  <c r="D244" i="50"/>
  <c r="D243" i="50"/>
  <c r="D242" i="50"/>
  <c r="D241" i="50"/>
  <c r="D240" i="50"/>
  <c r="D239" i="50"/>
  <c r="D238" i="50"/>
  <c r="D237" i="50"/>
  <c r="D236" i="50"/>
  <c r="D234" i="50"/>
  <c r="H5" i="20"/>
  <c r="E5" i="8" l="1"/>
  <c r="H1" i="30"/>
  <c r="A4" i="31"/>
  <c r="A6" i="31"/>
  <c r="H1" i="28"/>
  <c r="H1" i="19"/>
  <c r="H1" i="6"/>
  <c r="B55" i="8" l="1"/>
  <c r="I12" i="6" l="1"/>
  <c r="I12" i="19" l="1"/>
  <c r="F12" i="6" l="1"/>
  <c r="C63" i="6" l="1"/>
  <c r="I12" i="28" l="1"/>
  <c r="I18" i="6"/>
  <c r="B54" i="40" l="1"/>
  <c r="J52" i="40"/>
  <c r="I52" i="40"/>
  <c r="E52" i="40"/>
  <c r="K52" i="40" s="1"/>
  <c r="J51" i="40"/>
  <c r="I51" i="40"/>
  <c r="E51" i="40"/>
  <c r="K51" i="40" s="1"/>
  <c r="J50" i="40"/>
  <c r="I50" i="40"/>
  <c r="E50" i="40"/>
  <c r="K50" i="40" s="1"/>
  <c r="J49" i="40"/>
  <c r="I49" i="40"/>
  <c r="E49" i="40"/>
  <c r="K49" i="40" s="1"/>
  <c r="J48" i="40"/>
  <c r="I48" i="40"/>
  <c r="E48" i="40"/>
  <c r="K48" i="40" s="1"/>
  <c r="J47" i="40"/>
  <c r="I47" i="40"/>
  <c r="E47" i="40"/>
  <c r="K47" i="40" s="1"/>
  <c r="J46" i="40"/>
  <c r="I46" i="40"/>
  <c r="E46" i="40"/>
  <c r="K46" i="40" s="1"/>
  <c r="J45" i="40"/>
  <c r="I45" i="40"/>
  <c r="E45" i="40"/>
  <c r="K45" i="40" s="1"/>
  <c r="J44" i="40"/>
  <c r="I44" i="40"/>
  <c r="E44" i="40"/>
  <c r="J43" i="40"/>
  <c r="I43" i="40"/>
  <c r="E43" i="40"/>
  <c r="K43" i="40" s="1"/>
  <c r="J42" i="40"/>
  <c r="I42" i="40"/>
  <c r="E42" i="40"/>
  <c r="K42" i="40" s="1"/>
  <c r="J41" i="40"/>
  <c r="I41" i="40"/>
  <c r="E41" i="40"/>
  <c r="K41" i="40" s="1"/>
  <c r="J40" i="40"/>
  <c r="I40" i="40"/>
  <c r="E40" i="40"/>
  <c r="K40" i="40" s="1"/>
  <c r="J39" i="40"/>
  <c r="I39" i="40"/>
  <c r="E39" i="40"/>
  <c r="K39" i="40" s="1"/>
  <c r="J38" i="40"/>
  <c r="I38" i="40"/>
  <c r="E38" i="40"/>
  <c r="K38" i="40" s="1"/>
  <c r="J37" i="40"/>
  <c r="I37" i="40"/>
  <c r="E37" i="40"/>
  <c r="K37" i="40" s="1"/>
  <c r="J36" i="40"/>
  <c r="I36" i="40"/>
  <c r="E36" i="40"/>
  <c r="K36" i="40" s="1"/>
  <c r="J35" i="40"/>
  <c r="I35" i="40"/>
  <c r="E35" i="40"/>
  <c r="K35" i="40" s="1"/>
  <c r="J34" i="40"/>
  <c r="I34" i="40"/>
  <c r="E34" i="40"/>
  <c r="K34" i="40" s="1"/>
  <c r="J33" i="40"/>
  <c r="I33" i="40"/>
  <c r="E33" i="40"/>
  <c r="K33" i="40" s="1"/>
  <c r="J32" i="40"/>
  <c r="I32" i="40"/>
  <c r="E32" i="40"/>
  <c r="K32" i="40" s="1"/>
  <c r="J31" i="40"/>
  <c r="I31" i="40"/>
  <c r="E31" i="40"/>
  <c r="K31" i="40" s="1"/>
  <c r="J30" i="40"/>
  <c r="I30" i="40"/>
  <c r="E30" i="40"/>
  <c r="K30" i="40" s="1"/>
  <c r="J29" i="40"/>
  <c r="I29" i="40"/>
  <c r="E29" i="40"/>
  <c r="K29" i="40" s="1"/>
  <c r="J28" i="40"/>
  <c r="I28" i="40"/>
  <c r="E28" i="40"/>
  <c r="J27" i="40"/>
  <c r="I27" i="40"/>
  <c r="E27" i="40"/>
  <c r="K27" i="40" s="1"/>
  <c r="J26" i="40"/>
  <c r="I26" i="40"/>
  <c r="E26" i="40"/>
  <c r="K26" i="40" s="1"/>
  <c r="J25" i="40"/>
  <c r="I25" i="40"/>
  <c r="E25" i="40"/>
  <c r="K25" i="40" s="1"/>
  <c r="J24" i="40"/>
  <c r="I24" i="40"/>
  <c r="E24" i="40"/>
  <c r="K24" i="40" s="1"/>
  <c r="J23" i="40"/>
  <c r="I23" i="40"/>
  <c r="E23" i="40"/>
  <c r="K23" i="40" s="1"/>
  <c r="J22" i="40"/>
  <c r="I22" i="40"/>
  <c r="E22" i="40"/>
  <c r="K22" i="40" s="1"/>
  <c r="J21" i="40"/>
  <c r="I21" i="40"/>
  <c r="E21" i="40"/>
  <c r="K21" i="40" s="1"/>
  <c r="J20" i="40"/>
  <c r="I20" i="40"/>
  <c r="E20" i="40"/>
  <c r="J19" i="40"/>
  <c r="I19" i="40"/>
  <c r="E19" i="40"/>
  <c r="K19" i="40" s="1"/>
  <c r="J18" i="40"/>
  <c r="I18" i="40"/>
  <c r="E18" i="40"/>
  <c r="K18" i="40" s="1"/>
  <c r="J17" i="40"/>
  <c r="I17" i="40"/>
  <c r="E17" i="40"/>
  <c r="K17" i="40" s="1"/>
  <c r="J16" i="40"/>
  <c r="I16" i="40"/>
  <c r="E16" i="40"/>
  <c r="K16" i="40" s="1"/>
  <c r="J15" i="40"/>
  <c r="I15" i="40"/>
  <c r="E15" i="40"/>
  <c r="K15" i="40" s="1"/>
  <c r="J14" i="40"/>
  <c r="I14" i="40"/>
  <c r="E14" i="40"/>
  <c r="K14" i="40" s="1"/>
  <c r="J13" i="40"/>
  <c r="I13" i="40"/>
  <c r="E13" i="40"/>
  <c r="K13" i="40" s="1"/>
  <c r="J12" i="40"/>
  <c r="I12" i="40"/>
  <c r="E12" i="40"/>
  <c r="K12" i="40" s="1"/>
  <c r="J11" i="40"/>
  <c r="I11" i="40"/>
  <c r="E11" i="40"/>
  <c r="K11" i="40" s="1"/>
  <c r="J10" i="40"/>
  <c r="I10" i="40"/>
  <c r="E10" i="40"/>
  <c r="K10" i="40" s="1"/>
  <c r="J9" i="40"/>
  <c r="I9" i="40"/>
  <c r="E9" i="40"/>
  <c r="K9" i="40" s="1"/>
  <c r="J8" i="40"/>
  <c r="I8" i="40"/>
  <c r="E8" i="40"/>
  <c r="G28" i="40" l="1"/>
  <c r="K28" i="40"/>
  <c r="G20" i="40"/>
  <c r="G44" i="40"/>
  <c r="K20" i="40"/>
  <c r="K44" i="40"/>
  <c r="G52" i="40"/>
  <c r="G46" i="40"/>
  <c r="G12" i="40"/>
  <c r="G36" i="40"/>
  <c r="G15" i="40"/>
  <c r="E54" i="40"/>
  <c r="G32" i="40"/>
  <c r="G40" i="40"/>
  <c r="G9" i="40"/>
  <c r="G17" i="40"/>
  <c r="G25" i="40"/>
  <c r="G33" i="40"/>
  <c r="G41" i="40"/>
  <c r="G49" i="40"/>
  <c r="G23" i="40"/>
  <c r="G39" i="40"/>
  <c r="G8" i="40"/>
  <c r="G16" i="40"/>
  <c r="G48" i="40"/>
  <c r="G10" i="40"/>
  <c r="G18" i="40"/>
  <c r="G26" i="40"/>
  <c r="G34" i="40"/>
  <c r="G42" i="40"/>
  <c r="G50" i="40"/>
  <c r="G24" i="40"/>
  <c r="K8" i="40"/>
  <c r="G11" i="40"/>
  <c r="G19" i="40"/>
  <c r="G35" i="40"/>
  <c r="G51" i="40"/>
  <c r="G13" i="40"/>
  <c r="G21" i="40"/>
  <c r="G29" i="40"/>
  <c r="G37" i="40"/>
  <c r="G45" i="40"/>
  <c r="G31" i="40"/>
  <c r="G47" i="40"/>
  <c r="G27" i="40"/>
  <c r="G43" i="40"/>
  <c r="G14" i="40"/>
  <c r="G22" i="40"/>
  <c r="G30" i="40"/>
  <c r="G38" i="40"/>
  <c r="M50" i="40" l="1"/>
  <c r="N49" i="40"/>
  <c r="O48" i="40"/>
  <c r="P47" i="40"/>
  <c r="M42" i="40"/>
  <c r="N41" i="40"/>
  <c r="O40" i="40"/>
  <c r="P39" i="40"/>
  <c r="M34" i="40"/>
  <c r="N33" i="40"/>
  <c r="O32" i="40"/>
  <c r="P31" i="40"/>
  <c r="M26" i="40"/>
  <c r="N25" i="40"/>
  <c r="O24" i="40"/>
  <c r="P23" i="40"/>
  <c r="M18" i="40"/>
  <c r="N17" i="40"/>
  <c r="O16" i="40"/>
  <c r="P15" i="40"/>
  <c r="M10" i="40"/>
  <c r="N9" i="40"/>
  <c r="O8" i="40"/>
  <c r="O29" i="40"/>
  <c r="O21" i="40"/>
  <c r="M15" i="40"/>
  <c r="P25" i="40"/>
  <c r="N19" i="40"/>
  <c r="N42" i="40"/>
  <c r="N34" i="40"/>
  <c r="O25" i="40"/>
  <c r="P16" i="40"/>
  <c r="P8" i="40"/>
  <c r="M49" i="40"/>
  <c r="N48" i="40"/>
  <c r="O47" i="40"/>
  <c r="P46" i="40"/>
  <c r="M41" i="40"/>
  <c r="N40" i="40"/>
  <c r="O39" i="40"/>
  <c r="P38" i="40"/>
  <c r="M33" i="40"/>
  <c r="N32" i="40"/>
  <c r="O31" i="40"/>
  <c r="P30" i="40"/>
  <c r="M25" i="40"/>
  <c r="N24" i="40"/>
  <c r="O23" i="40"/>
  <c r="P22" i="40"/>
  <c r="M17" i="40"/>
  <c r="N16" i="40"/>
  <c r="O15" i="40"/>
  <c r="P14" i="40"/>
  <c r="M9" i="40"/>
  <c r="N8" i="40"/>
  <c r="N46" i="40"/>
  <c r="N38" i="40"/>
  <c r="P36" i="40"/>
  <c r="N30" i="40"/>
  <c r="P28" i="40"/>
  <c r="N22" i="40"/>
  <c r="P20" i="40"/>
  <c r="N14" i="40"/>
  <c r="P12" i="40"/>
  <c r="P17" i="40"/>
  <c r="O10" i="40"/>
  <c r="M51" i="40"/>
  <c r="O41" i="40"/>
  <c r="P32" i="40"/>
  <c r="P24" i="40"/>
  <c r="M19" i="40"/>
  <c r="M11" i="40"/>
  <c r="M48" i="40"/>
  <c r="N47" i="40"/>
  <c r="O46" i="40"/>
  <c r="P45" i="40"/>
  <c r="M40" i="40"/>
  <c r="N39" i="40"/>
  <c r="O38" i="40"/>
  <c r="P37" i="40"/>
  <c r="M32" i="40"/>
  <c r="N31" i="40"/>
  <c r="O30" i="40"/>
  <c r="P29" i="40"/>
  <c r="M24" i="40"/>
  <c r="N23" i="40"/>
  <c r="O22" i="40"/>
  <c r="P21" i="40"/>
  <c r="M16" i="40"/>
  <c r="N15" i="40"/>
  <c r="O14" i="40"/>
  <c r="P13" i="40"/>
  <c r="M8" i="40"/>
  <c r="P52" i="40"/>
  <c r="M47" i="40"/>
  <c r="O45" i="40"/>
  <c r="P44" i="40"/>
  <c r="M39" i="40"/>
  <c r="O37" i="40"/>
  <c r="M31" i="40"/>
  <c r="M23" i="40"/>
  <c r="O13" i="40"/>
  <c r="O18" i="40"/>
  <c r="P9" i="40"/>
  <c r="N50" i="40"/>
  <c r="M43" i="40"/>
  <c r="M27" i="40"/>
  <c r="O17" i="40"/>
  <c r="N10" i="40"/>
  <c r="O52" i="40"/>
  <c r="P51" i="40"/>
  <c r="M46" i="40"/>
  <c r="N45" i="40"/>
  <c r="O44" i="40"/>
  <c r="P43" i="40"/>
  <c r="M38" i="40"/>
  <c r="N37" i="40"/>
  <c r="O36" i="40"/>
  <c r="P35" i="40"/>
  <c r="M30" i="40"/>
  <c r="N29" i="40"/>
  <c r="O28" i="40"/>
  <c r="P27" i="40"/>
  <c r="M22" i="40"/>
  <c r="N21" i="40"/>
  <c r="O20" i="40"/>
  <c r="P19" i="40"/>
  <c r="M14" i="40"/>
  <c r="N13" i="40"/>
  <c r="O12" i="40"/>
  <c r="P11" i="40"/>
  <c r="M52" i="40"/>
  <c r="O50" i="40"/>
  <c r="P49" i="40"/>
  <c r="N43" i="40"/>
  <c r="P41" i="40"/>
  <c r="N35" i="40"/>
  <c r="P33" i="40"/>
  <c r="N27" i="40"/>
  <c r="M20" i="40"/>
  <c r="N11" i="40"/>
  <c r="P48" i="40"/>
  <c r="O33" i="40"/>
  <c r="N26" i="40"/>
  <c r="N18" i="40"/>
  <c r="O9" i="40"/>
  <c r="N52" i="40"/>
  <c r="O51" i="40"/>
  <c r="P50" i="40"/>
  <c r="M45" i="40"/>
  <c r="N44" i="40"/>
  <c r="O43" i="40"/>
  <c r="P42" i="40"/>
  <c r="M37" i="40"/>
  <c r="N36" i="40"/>
  <c r="O35" i="40"/>
  <c r="P34" i="40"/>
  <c r="M29" i="40"/>
  <c r="N28" i="40"/>
  <c r="O27" i="40"/>
  <c r="P26" i="40"/>
  <c r="M21" i="40"/>
  <c r="N20" i="40"/>
  <c r="O19" i="40"/>
  <c r="P18" i="40"/>
  <c r="M13" i="40"/>
  <c r="N12" i="40"/>
  <c r="O11" i="40"/>
  <c r="P10" i="40"/>
  <c r="N51" i="40"/>
  <c r="M44" i="40"/>
  <c r="O42" i="40"/>
  <c r="M36" i="40"/>
  <c r="O34" i="40"/>
  <c r="M28" i="40"/>
  <c r="O26" i="40"/>
  <c r="M12" i="40"/>
  <c r="O49" i="40"/>
  <c r="P40" i="40"/>
  <c r="M35" i="40"/>
  <c r="F52" i="30" l="1"/>
  <c r="F45" i="30"/>
  <c r="F30" i="30"/>
  <c r="F19" i="30"/>
  <c r="F15" i="30"/>
  <c r="F8" i="30"/>
  <c r="C59" i="30"/>
  <c r="C12" i="30"/>
  <c r="I70" i="28"/>
  <c r="F58" i="28" l="1"/>
  <c r="F27" i="28"/>
  <c r="F12" i="28"/>
  <c r="C43" i="28"/>
  <c r="C30" i="28"/>
  <c r="F52" i="19"/>
  <c r="F30" i="19"/>
  <c r="F19" i="19"/>
  <c r="F15" i="19"/>
  <c r="F8" i="19"/>
  <c r="C59" i="19"/>
  <c r="C12" i="19"/>
  <c r="I70" i="6"/>
  <c r="F58" i="6" l="1"/>
  <c r="F27" i="6" l="1"/>
  <c r="C43" i="6"/>
  <c r="C30" i="6"/>
  <c r="F45" i="19" l="1"/>
  <c r="F48" i="19"/>
  <c r="I53" i="6" l="1"/>
  <c r="C57" i="28" l="1"/>
  <c r="C39" i="19"/>
  <c r="C51" i="6"/>
  <c r="C34" i="6"/>
  <c r="I29" i="6" l="1"/>
  <c r="D4" i="20" l="1"/>
  <c r="I17" i="30" l="1"/>
  <c r="I12" i="30"/>
  <c r="I7" i="30"/>
  <c r="F61" i="30"/>
  <c r="F57" i="30"/>
  <c r="F48" i="30"/>
  <c r="F33" i="30"/>
  <c r="F26" i="30"/>
  <c r="F22" i="30"/>
  <c r="C65" i="30"/>
  <c r="C62" i="30"/>
  <c r="C56" i="30"/>
  <c r="C52" i="30"/>
  <c r="C39" i="30"/>
  <c r="C19" i="30"/>
  <c r="C8" i="30"/>
  <c r="I53" i="28"/>
  <c r="I44" i="28"/>
  <c r="I38" i="28"/>
  <c r="I32" i="28"/>
  <c r="I29" i="28"/>
  <c r="I26" i="28"/>
  <c r="I22" i="28"/>
  <c r="I18" i="28"/>
  <c r="C63" i="28"/>
  <c r="C51" i="28"/>
  <c r="C38" i="28"/>
  <c r="C34" i="28"/>
  <c r="C24" i="28"/>
  <c r="C20" i="28"/>
  <c r="C16" i="28"/>
  <c r="I17" i="19"/>
  <c r="I7" i="19"/>
  <c r="F61" i="19"/>
  <c r="F57" i="19"/>
  <c r="F33" i="19"/>
  <c r="F26" i="19"/>
  <c r="F22" i="19"/>
  <c r="C65" i="19"/>
  <c r="C62" i="19"/>
  <c r="C56" i="19"/>
  <c r="C52" i="19"/>
  <c r="C19" i="19"/>
  <c r="C8" i="19"/>
  <c r="I44" i="6"/>
  <c r="I38" i="6"/>
  <c r="I32" i="6"/>
  <c r="I19" i="30" l="1"/>
  <c r="I26" i="6"/>
  <c r="I22" i="6"/>
  <c r="C57" i="6"/>
  <c r="C38" i="6"/>
  <c r="C24" i="6"/>
  <c r="C20" i="6"/>
  <c r="C16" i="6"/>
  <c r="C73" i="6" s="1"/>
  <c r="D73" i="6" s="1"/>
  <c r="K18" i="30" l="1"/>
  <c r="C74" i="6" l="1"/>
  <c r="D74" i="6" s="1"/>
  <c r="D5" i="20" l="1"/>
  <c r="A205" i="20" l="1"/>
  <c r="A204" i="20"/>
  <c r="A203" i="20"/>
  <c r="B204" i="20"/>
  <c r="B203" i="20"/>
  <c r="B205" i="20"/>
  <c r="S56" i="8" l="1"/>
  <c r="B8" i="20" l="1"/>
  <c r="C102" i="28" l="1"/>
  <c r="D102" i="28" s="1"/>
  <c r="D304" i="14"/>
  <c r="D307" i="28"/>
  <c r="E300" i="30"/>
  <c r="D307" i="14"/>
  <c r="D306" i="14"/>
  <c r="D305" i="14"/>
  <c r="D310" i="28"/>
  <c r="D309" i="28"/>
  <c r="D308" i="28"/>
  <c r="E303" i="30"/>
  <c r="E302" i="30"/>
  <c r="E301" i="30"/>
  <c r="D299" i="14"/>
  <c r="D302" i="28"/>
  <c r="E295" i="30"/>
  <c r="D303" i="14"/>
  <c r="D302" i="14"/>
  <c r="D301" i="14"/>
  <c r="D300" i="14"/>
  <c r="D306" i="28"/>
  <c r="D305" i="28"/>
  <c r="D304" i="28"/>
  <c r="D303" i="28"/>
  <c r="E299" i="30"/>
  <c r="E298" i="30"/>
  <c r="E297" i="30"/>
  <c r="E296" i="30"/>
  <c r="D296" i="14"/>
  <c r="D299" i="28"/>
  <c r="E292" i="30"/>
  <c r="D298" i="14"/>
  <c r="D297" i="14"/>
  <c r="D301" i="28"/>
  <c r="D300" i="28"/>
  <c r="E294" i="30"/>
  <c r="E293" i="30"/>
  <c r="D293" i="14"/>
  <c r="D296" i="28"/>
  <c r="E289" i="30"/>
  <c r="D295" i="14"/>
  <c r="D294" i="14"/>
  <c r="D298" i="28"/>
  <c r="D297" i="28"/>
  <c r="E291" i="30"/>
  <c r="E290" i="30"/>
  <c r="D288" i="14"/>
  <c r="D291" i="28"/>
  <c r="E284" i="30"/>
  <c r="D292" i="14"/>
  <c r="D291" i="14"/>
  <c r="D290" i="14"/>
  <c r="D289" i="14"/>
  <c r="D295" i="28"/>
  <c r="D294" i="28"/>
  <c r="D293" i="28"/>
  <c r="D292" i="28"/>
  <c r="E288" i="30"/>
  <c r="E287" i="30"/>
  <c r="E286" i="30"/>
  <c r="E285" i="30"/>
  <c r="D284" i="14"/>
  <c r="D287" i="28"/>
  <c r="E280" i="30"/>
  <c r="D287" i="14"/>
  <c r="D286" i="14"/>
  <c r="D285" i="14"/>
  <c r="D290" i="28"/>
  <c r="D289" i="28"/>
  <c r="D288" i="28"/>
  <c r="E283" i="30"/>
  <c r="E282" i="30"/>
  <c r="E281" i="30"/>
  <c r="D281" i="14"/>
  <c r="D284" i="28"/>
  <c r="E277" i="30"/>
  <c r="D283" i="14"/>
  <c r="D282" i="14"/>
  <c r="D286" i="28"/>
  <c r="D285" i="28"/>
  <c r="E279" i="30"/>
  <c r="E278" i="30"/>
  <c r="D270" i="14"/>
  <c r="D273" i="28"/>
  <c r="E266" i="30"/>
  <c r="D280" i="14"/>
  <c r="D279" i="14"/>
  <c r="D278" i="14"/>
  <c r="D277" i="14"/>
  <c r="D276" i="14"/>
  <c r="D275" i="14"/>
  <c r="D274" i="14"/>
  <c r="D273" i="14"/>
  <c r="D272" i="14"/>
  <c r="D271" i="14"/>
  <c r="D283" i="28"/>
  <c r="D282" i="28"/>
  <c r="D281" i="28"/>
  <c r="D280" i="28"/>
  <c r="D279" i="28"/>
  <c r="D278" i="28"/>
  <c r="D277" i="28"/>
  <c r="D276" i="28"/>
  <c r="D275" i="28"/>
  <c r="D274" i="28"/>
  <c r="E276" i="30"/>
  <c r="E275" i="30"/>
  <c r="E274" i="30"/>
  <c r="E273" i="30"/>
  <c r="E272" i="30"/>
  <c r="E271" i="30"/>
  <c r="E270" i="30"/>
  <c r="E269" i="30"/>
  <c r="E268" i="30"/>
  <c r="E267" i="30"/>
  <c r="D267" i="14"/>
  <c r="D270" i="28"/>
  <c r="E263" i="30"/>
  <c r="D269" i="14"/>
  <c r="D268" i="14"/>
  <c r="D272" i="28"/>
  <c r="D271" i="28"/>
  <c r="E265" i="30"/>
  <c r="E264" i="30"/>
  <c r="D266" i="14"/>
  <c r="D265" i="14"/>
  <c r="D264" i="14"/>
  <c r="D269" i="28"/>
  <c r="D268" i="28"/>
  <c r="D267" i="28"/>
  <c r="E262" i="30"/>
  <c r="E261" i="30"/>
  <c r="E260" i="30"/>
  <c r="D260" i="14"/>
  <c r="D263" i="28"/>
  <c r="E256" i="30"/>
  <c r="D262" i="14"/>
  <c r="D261" i="14"/>
  <c r="D265" i="28"/>
  <c r="D264" i="28"/>
  <c r="E258" i="30"/>
  <c r="E257" i="30"/>
  <c r="D257" i="14"/>
  <c r="D260" i="28"/>
  <c r="E253" i="30"/>
  <c r="D259" i="14"/>
  <c r="D258" i="14"/>
  <c r="D262" i="28"/>
  <c r="D261" i="28"/>
  <c r="E255" i="30"/>
  <c r="E254" i="30"/>
  <c r="D253" i="14"/>
  <c r="D256" i="28"/>
  <c r="E249" i="30"/>
  <c r="D256" i="14"/>
  <c r="D255" i="14"/>
  <c r="D254" i="14"/>
  <c r="D259" i="28"/>
  <c r="D258" i="28"/>
  <c r="D257" i="28"/>
  <c r="E252" i="30"/>
  <c r="E251" i="30"/>
  <c r="E250" i="30"/>
  <c r="D246" i="14"/>
  <c r="D249" i="28"/>
  <c r="E242" i="30"/>
  <c r="D252" i="14"/>
  <c r="D251" i="14"/>
  <c r="D250" i="14"/>
  <c r="D249" i="14"/>
  <c r="D248" i="14"/>
  <c r="D247" i="14"/>
  <c r="D255" i="28"/>
  <c r="D254" i="28"/>
  <c r="D253" i="28"/>
  <c r="D252" i="28"/>
  <c r="D251" i="28"/>
  <c r="D250" i="28"/>
  <c r="E248" i="30"/>
  <c r="E247" i="30"/>
  <c r="E246" i="30"/>
  <c r="E245" i="30"/>
  <c r="E244" i="30"/>
  <c r="E243" i="30"/>
  <c r="D241" i="14"/>
  <c r="D244" i="28"/>
  <c r="E237" i="30"/>
  <c r="D245" i="14"/>
  <c r="D244" i="14"/>
  <c r="D243" i="14"/>
  <c r="D242" i="14"/>
  <c r="D248" i="28"/>
  <c r="D247" i="28"/>
  <c r="D246" i="28"/>
  <c r="D245" i="28"/>
  <c r="E241" i="30"/>
  <c r="E240" i="30"/>
  <c r="E239" i="30"/>
  <c r="E238" i="30"/>
  <c r="D239" i="14"/>
  <c r="D242" i="28"/>
  <c r="E235" i="30"/>
  <c r="D240" i="14"/>
  <c r="D243" i="28"/>
  <c r="E236" i="30"/>
  <c r="D237" i="14"/>
  <c r="D240" i="28"/>
  <c r="E233" i="30"/>
  <c r="B15" i="31"/>
  <c r="U9" i="8"/>
  <c r="U10" i="8" s="1"/>
  <c r="U11" i="8" s="1"/>
  <c r="U12" i="8" s="1"/>
  <c r="U13" i="8" s="1"/>
  <c r="U14" i="8" s="1"/>
  <c r="U15" i="8" s="1"/>
  <c r="U16" i="8" s="1"/>
  <c r="U17" i="8" s="1"/>
  <c r="U18" i="8" s="1"/>
  <c r="U19" i="8" s="1"/>
  <c r="U20" i="8" s="1"/>
  <c r="U21" i="8" s="1"/>
  <c r="U22" i="8" s="1"/>
  <c r="U23" i="8" s="1"/>
  <c r="U24" i="8" s="1"/>
  <c r="U25" i="8" s="1"/>
  <c r="U26" i="8" s="1"/>
  <c r="U27" i="8" s="1"/>
  <c r="U28" i="8" s="1"/>
  <c r="U29" i="8" s="1"/>
  <c r="U30" i="8" s="1"/>
  <c r="U31" i="8" s="1"/>
  <c r="U32" i="8" s="1"/>
  <c r="U33" i="8" s="1"/>
  <c r="U34" i="8" s="1"/>
  <c r="U35" i="8" s="1"/>
  <c r="U36" i="8" s="1"/>
  <c r="U37" i="8" s="1"/>
  <c r="U38" i="8" s="1"/>
  <c r="U39" i="8" s="1"/>
  <c r="U40" i="8" s="1"/>
  <c r="U41" i="8" s="1"/>
  <c r="U42" i="8" s="1"/>
  <c r="U43" i="8" s="1"/>
  <c r="U44" i="8" s="1"/>
  <c r="U45" i="8" s="1"/>
  <c r="U46" i="8" s="1"/>
  <c r="U47" i="8" s="1"/>
  <c r="U48" i="8" s="1"/>
  <c r="U49" i="8" s="1"/>
  <c r="U50" i="8" s="1"/>
  <c r="U51" i="8" s="1"/>
  <c r="U52" i="8" s="1"/>
  <c r="U53" i="8" s="1"/>
  <c r="U54" i="8" s="1"/>
  <c r="I38" i="8"/>
  <c r="I39" i="8"/>
  <c r="I25" i="8"/>
  <c r="I46" i="8"/>
  <c r="I43" i="8"/>
  <c r="I48" i="8"/>
  <c r="I26" i="8"/>
  <c r="I16" i="8"/>
  <c r="I17" i="8"/>
  <c r="I44" i="8"/>
  <c r="I14" i="8"/>
  <c r="I28" i="8"/>
  <c r="I37" i="8"/>
  <c r="I27" i="8"/>
  <c r="I23" i="8"/>
  <c r="I52" i="8"/>
  <c r="I11" i="8"/>
  <c r="I24" i="8"/>
  <c r="I12" i="8"/>
  <c r="I13" i="8"/>
  <c r="I51" i="8"/>
  <c r="I22" i="8"/>
  <c r="I54" i="8"/>
  <c r="I33" i="8"/>
  <c r="I32" i="8"/>
  <c r="I10" i="8"/>
  <c r="I41" i="8"/>
  <c r="I36" i="8"/>
  <c r="I15" i="8"/>
  <c r="I9" i="8"/>
  <c r="I49" i="8"/>
  <c r="I45" i="8"/>
  <c r="I42" i="8"/>
  <c r="I53" i="8"/>
  <c r="I31" i="8"/>
  <c r="I50" i="8"/>
  <c r="I29" i="8"/>
  <c r="I40" i="8"/>
  <c r="I30" i="8"/>
  <c r="I19" i="8"/>
  <c r="I18" i="8"/>
  <c r="I47" i="8"/>
  <c r="I35" i="8"/>
  <c r="I8" i="8"/>
  <c r="I20" i="8"/>
  <c r="I21" i="8"/>
  <c r="I34" i="8"/>
  <c r="C46" i="8" l="1"/>
  <c r="C108" i="6"/>
  <c r="D108" i="6" s="1"/>
  <c r="C105" i="6"/>
  <c r="D105" i="6" s="1"/>
  <c r="C103" i="6"/>
  <c r="D103" i="6" s="1"/>
  <c r="C98" i="6"/>
  <c r="D98" i="6" s="1"/>
  <c r="C24" i="8"/>
  <c r="C30" i="8"/>
  <c r="C19" i="8"/>
  <c r="T19" i="8" s="1"/>
  <c r="C17" i="8"/>
  <c r="T17" i="8" s="1"/>
  <c r="C48" i="8"/>
  <c r="C44" i="8"/>
  <c r="E44" i="8" s="1"/>
  <c r="K44" i="8" s="1"/>
  <c r="C107" i="6"/>
  <c r="D107" i="6" s="1"/>
  <c r="B30" i="31"/>
  <c r="C29" i="8"/>
  <c r="C20" i="8"/>
  <c r="E20" i="8" s="1"/>
  <c r="K20" i="8" s="1"/>
  <c r="I74" i="28"/>
  <c r="C48" i="31"/>
  <c r="C46" i="31"/>
  <c r="C44" i="31"/>
  <c r="C20" i="31"/>
  <c r="C14" i="31"/>
  <c r="C52" i="8"/>
  <c r="E52" i="8" s="1"/>
  <c r="K52" i="8" s="1"/>
  <c r="B50" i="31"/>
  <c r="C114" i="6"/>
  <c r="D114" i="6" s="1"/>
  <c r="B49" i="31"/>
  <c r="C47" i="8"/>
  <c r="B44" i="31"/>
  <c r="B42" i="31"/>
  <c r="B18" i="31"/>
  <c r="C16" i="8"/>
  <c r="C77" i="6"/>
  <c r="D77" i="6" s="1"/>
  <c r="C76" i="6"/>
  <c r="D76" i="6" s="1"/>
  <c r="C36" i="31"/>
  <c r="C89" i="28"/>
  <c r="D89" i="28" s="1"/>
  <c r="E259" i="30"/>
  <c r="C14" i="8"/>
  <c r="E14" i="8" s="1"/>
  <c r="K14" i="8" s="1"/>
  <c r="B29" i="31"/>
  <c r="B54" i="31"/>
  <c r="B25" i="31"/>
  <c r="C22" i="31"/>
  <c r="C84" i="28"/>
  <c r="D84" i="28" s="1"/>
  <c r="C19" i="31"/>
  <c r="C55" i="31"/>
  <c r="C120" i="28"/>
  <c r="D120" i="28" s="1"/>
  <c r="C116" i="28"/>
  <c r="D116" i="28" s="1"/>
  <c r="C51" i="31"/>
  <c r="C112" i="28"/>
  <c r="D112" i="28" s="1"/>
  <c r="C47" i="31"/>
  <c r="C108" i="28"/>
  <c r="D108" i="28" s="1"/>
  <c r="C42" i="31"/>
  <c r="C104" i="28"/>
  <c r="D104" i="28" s="1"/>
  <c r="C96" i="28"/>
  <c r="D96" i="28" s="1"/>
  <c r="C15" i="31"/>
  <c r="D15" i="31" s="1"/>
  <c r="C11" i="31"/>
  <c r="C76" i="28"/>
  <c r="D76" i="28" s="1"/>
  <c r="B11" i="31"/>
  <c r="C115" i="28"/>
  <c r="D115" i="28" s="1"/>
  <c r="B34" i="31"/>
  <c r="C93" i="28"/>
  <c r="D93" i="28" s="1"/>
  <c r="C12" i="31"/>
  <c r="C101" i="28"/>
  <c r="D101" i="28" s="1"/>
  <c r="C103" i="28"/>
  <c r="D103" i="28" s="1"/>
  <c r="C119" i="28"/>
  <c r="D119" i="28" s="1"/>
  <c r="C91" i="28"/>
  <c r="D91" i="28" s="1"/>
  <c r="C18" i="31"/>
  <c r="C54" i="31"/>
  <c r="C50" i="31"/>
  <c r="C30" i="31"/>
  <c r="C95" i="28"/>
  <c r="D95" i="28" s="1"/>
  <c r="C26" i="31"/>
  <c r="C83" i="28"/>
  <c r="D83" i="28" s="1"/>
  <c r="C79" i="28"/>
  <c r="D79" i="28" s="1"/>
  <c r="C10" i="31"/>
  <c r="B53" i="31"/>
  <c r="B45" i="31"/>
  <c r="B41" i="31"/>
  <c r="B28" i="31"/>
  <c r="B20" i="31"/>
  <c r="B16" i="31"/>
  <c r="B12" i="31"/>
  <c r="C75" i="28"/>
  <c r="D75" i="28" s="1"/>
  <c r="C99" i="6"/>
  <c r="D99" i="6" s="1"/>
  <c r="C38" i="31"/>
  <c r="C34" i="31"/>
  <c r="B33" i="31"/>
  <c r="B37" i="31"/>
  <c r="C111" i="28"/>
  <c r="D111" i="28" s="1"/>
  <c r="C107" i="28"/>
  <c r="D107" i="28" s="1"/>
  <c r="B48" i="31"/>
  <c r="C88" i="28"/>
  <c r="D88" i="28" s="1"/>
  <c r="C99" i="28"/>
  <c r="D99" i="28" s="1"/>
  <c r="C27" i="31"/>
  <c r="C92" i="28"/>
  <c r="D92" i="28" s="1"/>
  <c r="C110" i="28"/>
  <c r="D110" i="28" s="1"/>
  <c r="C43" i="31"/>
  <c r="C106" i="28"/>
  <c r="D106" i="28" s="1"/>
  <c r="C39" i="31"/>
  <c r="C100" i="28"/>
  <c r="D100" i="28" s="1"/>
  <c r="C35" i="31"/>
  <c r="C31" i="31"/>
  <c r="C23" i="31"/>
  <c r="C80" i="28"/>
  <c r="D80" i="28" s="1"/>
  <c r="B38" i="31"/>
  <c r="B24" i="31"/>
  <c r="C78" i="28"/>
  <c r="D78" i="28" s="1"/>
  <c r="C29" i="31"/>
  <c r="C105" i="28"/>
  <c r="D105" i="28" s="1"/>
  <c r="C85" i="28"/>
  <c r="D85" i="28" s="1"/>
  <c r="C90" i="28"/>
  <c r="D90" i="28" s="1"/>
  <c r="C77" i="28"/>
  <c r="D77" i="28" s="1"/>
  <c r="C74" i="28"/>
  <c r="D74" i="28" s="1"/>
  <c r="C37" i="31"/>
  <c r="C97" i="28"/>
  <c r="D97" i="28" s="1"/>
  <c r="C113" i="28"/>
  <c r="D113" i="28" s="1"/>
  <c r="C117" i="28"/>
  <c r="D117" i="28" s="1"/>
  <c r="C109" i="28"/>
  <c r="D109" i="28" s="1"/>
  <c r="C81" i="28"/>
  <c r="D81" i="28" s="1"/>
  <c r="C94" i="28"/>
  <c r="D94" i="28" s="1"/>
  <c r="C40" i="31"/>
  <c r="B39" i="31"/>
  <c r="C34" i="8"/>
  <c r="J34" i="8" s="1"/>
  <c r="B55" i="31"/>
  <c r="B10" i="31"/>
  <c r="B13" i="31"/>
  <c r="B22" i="31"/>
  <c r="B43" i="31"/>
  <c r="B17" i="31"/>
  <c r="B46" i="31"/>
  <c r="B21" i="31"/>
  <c r="C53" i="31"/>
  <c r="C49" i="31"/>
  <c r="C45" i="31"/>
  <c r="C41" i="31"/>
  <c r="C33" i="31"/>
  <c r="C25" i="31"/>
  <c r="C21" i="31"/>
  <c r="C17" i="31"/>
  <c r="C82" i="28"/>
  <c r="D82" i="28" s="1"/>
  <c r="C13" i="31"/>
  <c r="C9" i="31"/>
  <c r="C114" i="28"/>
  <c r="D114" i="28" s="1"/>
  <c r="C86" i="28"/>
  <c r="D86" i="28" s="1"/>
  <c r="B51" i="31"/>
  <c r="B47" i="31"/>
  <c r="B35" i="31"/>
  <c r="B26" i="31"/>
  <c r="B14" i="31"/>
  <c r="C118" i="28"/>
  <c r="D118" i="28" s="1"/>
  <c r="C98" i="28"/>
  <c r="D98" i="28" s="1"/>
  <c r="B23" i="31"/>
  <c r="C57" i="31"/>
  <c r="C52" i="31"/>
  <c r="C32" i="31"/>
  <c r="C28" i="31"/>
  <c r="C24" i="31"/>
  <c r="C16" i="31"/>
  <c r="B52" i="31"/>
  <c r="B40" i="31"/>
  <c r="B36" i="31"/>
  <c r="B31" i="31"/>
  <c r="B27" i="31"/>
  <c r="B19" i="31"/>
  <c r="C87" i="28"/>
  <c r="D87" i="28" s="1"/>
  <c r="C110" i="6"/>
  <c r="D110" i="6" s="1"/>
  <c r="C45" i="8"/>
  <c r="B32" i="31"/>
  <c r="D266" i="28"/>
  <c r="D263" i="14"/>
  <c r="C104" i="6" l="1"/>
  <c r="D104" i="6" s="1"/>
  <c r="B9" i="31"/>
  <c r="C93" i="6"/>
  <c r="D93" i="6" s="1"/>
  <c r="D48" i="31"/>
  <c r="T14" i="8"/>
  <c r="C42" i="8"/>
  <c r="E42" i="8" s="1"/>
  <c r="K42" i="8" s="1"/>
  <c r="C53" i="8"/>
  <c r="J53" i="8" s="1"/>
  <c r="D49" i="31"/>
  <c r="C18" i="8"/>
  <c r="E18" i="8" s="1"/>
  <c r="K18" i="8" s="1"/>
  <c r="D42" i="31"/>
  <c r="D44" i="31"/>
  <c r="C82" i="6"/>
  <c r="D82" i="6" s="1"/>
  <c r="C111" i="6"/>
  <c r="D111" i="6" s="1"/>
  <c r="D50" i="31"/>
  <c r="C118" i="6"/>
  <c r="D118" i="6" s="1"/>
  <c r="C117" i="6"/>
  <c r="D117" i="6" s="1"/>
  <c r="C115" i="6"/>
  <c r="D115" i="6" s="1"/>
  <c r="C50" i="8"/>
  <c r="T50" i="8" s="1"/>
  <c r="C49" i="8"/>
  <c r="T49" i="8" s="1"/>
  <c r="C112" i="6"/>
  <c r="D112" i="6" s="1"/>
  <c r="E46" i="8"/>
  <c r="K46" i="8" s="1"/>
  <c r="T46" i="8"/>
  <c r="J46" i="8"/>
  <c r="C102" i="6"/>
  <c r="D102" i="6" s="1"/>
  <c r="C37" i="8"/>
  <c r="E37" i="8" s="1"/>
  <c r="K37" i="8" s="1"/>
  <c r="C33" i="8"/>
  <c r="T33" i="8" s="1"/>
  <c r="C96" i="6"/>
  <c r="D96" i="6" s="1"/>
  <c r="C31" i="8"/>
  <c r="T31" i="8" s="1"/>
  <c r="C95" i="6"/>
  <c r="D95" i="6" s="1"/>
  <c r="C91" i="6"/>
  <c r="D91" i="6" s="1"/>
  <c r="C26" i="8"/>
  <c r="J26" i="8" s="1"/>
  <c r="C23" i="8"/>
  <c r="T23" i="8" s="1"/>
  <c r="C88" i="6"/>
  <c r="D88" i="6" s="1"/>
  <c r="C86" i="6"/>
  <c r="D86" i="6" s="1"/>
  <c r="C21" i="8"/>
  <c r="E21" i="8" s="1"/>
  <c r="K21" i="8" s="1"/>
  <c r="D18" i="31"/>
  <c r="J14" i="8"/>
  <c r="D54" i="31"/>
  <c r="D29" i="31"/>
  <c r="D25" i="31"/>
  <c r="D47" i="31"/>
  <c r="J44" i="8"/>
  <c r="C28" i="8"/>
  <c r="E28" i="8" s="1"/>
  <c r="K28" i="8" s="1"/>
  <c r="T20" i="8"/>
  <c r="J20" i="8"/>
  <c r="C85" i="6"/>
  <c r="D85" i="6" s="1"/>
  <c r="C12" i="8"/>
  <c r="E12" i="8" s="1"/>
  <c r="K12" i="8" s="1"/>
  <c r="D21" i="31"/>
  <c r="T44" i="8"/>
  <c r="C15" i="8"/>
  <c r="E15" i="8" s="1"/>
  <c r="K15" i="8" s="1"/>
  <c r="C51" i="8"/>
  <c r="J51" i="8" s="1"/>
  <c r="D45" i="31"/>
  <c r="C36" i="8"/>
  <c r="D37" i="31"/>
  <c r="C101" i="6"/>
  <c r="D101" i="6" s="1"/>
  <c r="D34" i="31"/>
  <c r="D30" i="31"/>
  <c r="D20" i="31"/>
  <c r="C84" i="6"/>
  <c r="D84" i="6" s="1"/>
  <c r="D16" i="31"/>
  <c r="C11" i="8"/>
  <c r="J11" i="8" s="1"/>
  <c r="C75" i="6"/>
  <c r="D75" i="6" s="1"/>
  <c r="C10" i="8"/>
  <c r="T10" i="8" s="1"/>
  <c r="D11" i="31"/>
  <c r="D53" i="31"/>
  <c r="T52" i="8"/>
  <c r="C43" i="8"/>
  <c r="T43" i="8" s="1"/>
  <c r="C40" i="8"/>
  <c r="T40" i="8" s="1"/>
  <c r="C38" i="8"/>
  <c r="E38" i="8" s="1"/>
  <c r="K38" i="8" s="1"/>
  <c r="D33" i="31"/>
  <c r="C9" i="8"/>
  <c r="E9" i="8" s="1"/>
  <c r="K9" i="8" s="1"/>
  <c r="C87" i="6"/>
  <c r="D87" i="6" s="1"/>
  <c r="C22" i="8"/>
  <c r="E22" i="8" s="1"/>
  <c r="C92" i="6"/>
  <c r="D92" i="6" s="1"/>
  <c r="C27" i="8"/>
  <c r="T27" i="8" s="1"/>
  <c r="D12" i="31"/>
  <c r="D55" i="31"/>
  <c r="C113" i="6"/>
  <c r="D113" i="6" s="1"/>
  <c r="J52" i="8"/>
  <c r="C116" i="6"/>
  <c r="D116" i="6" s="1"/>
  <c r="D28" i="31"/>
  <c r="E34" i="8"/>
  <c r="K34" i="8" s="1"/>
  <c r="C80" i="6"/>
  <c r="D80" i="6" s="1"/>
  <c r="D40" i="31"/>
  <c r="C25" i="8"/>
  <c r="T25" i="8" s="1"/>
  <c r="D41" i="31"/>
  <c r="C32" i="8"/>
  <c r="T32" i="8" s="1"/>
  <c r="K21" i="30"/>
  <c r="B57" i="31"/>
  <c r="C39" i="8"/>
  <c r="T39" i="8" s="1"/>
  <c r="D38" i="31"/>
  <c r="C94" i="6"/>
  <c r="D94" i="6" s="1"/>
  <c r="D24" i="31"/>
  <c r="D17" i="31"/>
  <c r="C13" i="8"/>
  <c r="T13" i="8" s="1"/>
  <c r="D13" i="31"/>
  <c r="D10" i="31"/>
  <c r="D39" i="31"/>
  <c r="E19" i="8"/>
  <c r="K19" i="8" s="1"/>
  <c r="D31" i="31"/>
  <c r="C90" i="6"/>
  <c r="D90" i="6" s="1"/>
  <c r="D22" i="31"/>
  <c r="C54" i="8"/>
  <c r="E54" i="8" s="1"/>
  <c r="K54" i="8" s="1"/>
  <c r="T34" i="8"/>
  <c r="D46" i="31"/>
  <c r="C81" i="6"/>
  <c r="D81" i="6" s="1"/>
  <c r="C89" i="6"/>
  <c r="D89" i="6" s="1"/>
  <c r="D43" i="31"/>
  <c r="J19" i="8"/>
  <c r="D32" i="31"/>
  <c r="C35" i="8"/>
  <c r="C119" i="6"/>
  <c r="D119" i="6" s="1"/>
  <c r="C8" i="8"/>
  <c r="D26" i="31"/>
  <c r="C78" i="6"/>
  <c r="D78" i="6" s="1"/>
  <c r="D19" i="31"/>
  <c r="E17" i="8"/>
  <c r="K17" i="8" s="1"/>
  <c r="C100" i="6"/>
  <c r="D100" i="6" s="1"/>
  <c r="D52" i="31"/>
  <c r="E30" i="8"/>
  <c r="K30" i="8" s="1"/>
  <c r="J30" i="8"/>
  <c r="T30" i="8"/>
  <c r="D23" i="31"/>
  <c r="D51" i="31"/>
  <c r="D35" i="31"/>
  <c r="T48" i="8"/>
  <c r="J48" i="8"/>
  <c r="E48" i="8"/>
  <c r="K48" i="8" s="1"/>
  <c r="E24" i="8"/>
  <c r="K24" i="8" s="1"/>
  <c r="T24" i="8"/>
  <c r="J24" i="8"/>
  <c r="J17" i="8"/>
  <c r="D36" i="31"/>
  <c r="D27" i="31"/>
  <c r="D14" i="31"/>
  <c r="T16" i="8"/>
  <c r="J16" i="8"/>
  <c r="E16" i="8"/>
  <c r="K16" i="8" s="1"/>
  <c r="E45" i="8"/>
  <c r="K45" i="8" s="1"/>
  <c r="T45" i="8"/>
  <c r="J45" i="8"/>
  <c r="C106" i="6"/>
  <c r="D106" i="6" s="1"/>
  <c r="C41" i="8"/>
  <c r="T47" i="8"/>
  <c r="E47" i="8"/>
  <c r="K47" i="8" s="1"/>
  <c r="J47" i="8"/>
  <c r="J29" i="8"/>
  <c r="T29" i="8"/>
  <c r="E29" i="8"/>
  <c r="K29" i="8" s="1"/>
  <c r="K22" i="8" l="1"/>
  <c r="D9" i="31"/>
  <c r="E49" i="31" s="1"/>
  <c r="E11" i="8"/>
  <c r="K11" i="8" s="1"/>
  <c r="J42" i="8"/>
  <c r="T42" i="8"/>
  <c r="T53" i="8"/>
  <c r="J37" i="8"/>
  <c r="E49" i="8"/>
  <c r="K49" i="8" s="1"/>
  <c r="T26" i="8"/>
  <c r="E23" i="8"/>
  <c r="K23" i="8" s="1"/>
  <c r="J23" i="8"/>
  <c r="E53" i="8"/>
  <c r="K53" i="8" s="1"/>
  <c r="J18" i="8"/>
  <c r="J49" i="8"/>
  <c r="E26" i="8"/>
  <c r="K26" i="8" s="1"/>
  <c r="E27" i="8"/>
  <c r="K27" i="8" s="1"/>
  <c r="T18" i="8"/>
  <c r="J40" i="8"/>
  <c r="J33" i="8"/>
  <c r="J21" i="8"/>
  <c r="T11" i="8"/>
  <c r="E33" i="8"/>
  <c r="K33" i="8" s="1"/>
  <c r="E50" i="8"/>
  <c r="K50" i="8" s="1"/>
  <c r="J50" i="8"/>
  <c r="T37" i="8"/>
  <c r="J31" i="8"/>
  <c r="E31" i="8"/>
  <c r="K31" i="8" s="1"/>
  <c r="T21" i="8"/>
  <c r="J12" i="8"/>
  <c r="T12" i="8"/>
  <c r="J28" i="8"/>
  <c r="C55" i="8"/>
  <c r="E55" i="8" s="1"/>
  <c r="T38" i="8"/>
  <c r="T28" i="8"/>
  <c r="T15" i="8"/>
  <c r="J38" i="8"/>
  <c r="J15" i="8"/>
  <c r="J27" i="8"/>
  <c r="T51" i="8"/>
  <c r="E51" i="8"/>
  <c r="K51" i="8" s="1"/>
  <c r="J54" i="8"/>
  <c r="E43" i="8"/>
  <c r="K43" i="8" s="1"/>
  <c r="J43" i="8"/>
  <c r="E40" i="8"/>
  <c r="K40" i="8" s="1"/>
  <c r="E36" i="8"/>
  <c r="K36" i="8" s="1"/>
  <c r="T36" i="8"/>
  <c r="J36" i="8"/>
  <c r="J10" i="8"/>
  <c r="E10" i="8"/>
  <c r="K10" i="8" s="1"/>
  <c r="J9" i="8"/>
  <c r="T9" i="8"/>
  <c r="J32" i="8"/>
  <c r="J22" i="8"/>
  <c r="T22" i="8"/>
  <c r="E32" i="8"/>
  <c r="K32" i="8" s="1"/>
  <c r="E25" i="8"/>
  <c r="K25" i="8" s="1"/>
  <c r="Q18" i="8"/>
  <c r="J25" i="8"/>
  <c r="K22" i="30"/>
  <c r="Q13" i="8"/>
  <c r="E39" i="8"/>
  <c r="K39" i="8" s="1"/>
  <c r="J39" i="8"/>
  <c r="Q45" i="8"/>
  <c r="J13" i="8"/>
  <c r="E13" i="8"/>
  <c r="K13" i="8" s="1"/>
  <c r="J35" i="8"/>
  <c r="T35" i="8"/>
  <c r="T54" i="8"/>
  <c r="E35" i="8"/>
  <c r="K35" i="8" s="1"/>
  <c r="J8" i="8"/>
  <c r="T8" i="8"/>
  <c r="E8" i="8"/>
  <c r="K8" i="8" s="1"/>
  <c r="Q43" i="8"/>
  <c r="Q11" i="8"/>
  <c r="T41" i="8"/>
  <c r="J41" i="8"/>
  <c r="E41" i="8"/>
  <c r="Q26" i="8"/>
  <c r="Q9" i="8"/>
  <c r="Q30" i="8"/>
  <c r="Q50" i="8"/>
  <c r="Q31" i="8"/>
  <c r="Q44" i="8"/>
  <c r="Q37" i="8"/>
  <c r="Q42" i="8"/>
  <c r="Q38" i="8"/>
  <c r="Q29" i="8"/>
  <c r="Q25" i="8"/>
  <c r="Q33" i="8"/>
  <c r="Q40" i="8"/>
  <c r="Q16" i="8"/>
  <c r="Q19" i="8"/>
  <c r="Q52" i="8"/>
  <c r="Q24" i="8"/>
  <c r="Q54" i="8"/>
  <c r="Q20" i="8"/>
  <c r="Q23" i="8"/>
  <c r="Q22" i="8"/>
  <c r="Q21" i="8"/>
  <c r="Q28" i="8"/>
  <c r="Q46" i="8"/>
  <c r="Q36" i="8"/>
  <c r="Q15" i="8"/>
  <c r="Q51" i="8"/>
  <c r="Q12" i="8"/>
  <c r="Q10" i="8"/>
  <c r="Q41" i="8"/>
  <c r="Q34" i="8"/>
  <c r="Q47" i="8"/>
  <c r="Q48" i="8"/>
  <c r="Q53" i="8"/>
  <c r="Q35" i="8"/>
  <c r="Q27" i="8"/>
  <c r="Q32" i="8"/>
  <c r="Q39" i="8"/>
  <c r="Q49" i="8"/>
  <c r="Q8" i="8"/>
  <c r="Q14" i="8"/>
  <c r="Q17" i="8"/>
  <c r="F51" i="31" l="1"/>
  <c r="F18" i="31"/>
  <c r="E55" i="31"/>
  <c r="F14" i="31"/>
  <c r="E20" i="31"/>
  <c r="F27" i="31"/>
  <c r="E22" i="31"/>
  <c r="E35" i="31"/>
  <c r="D57" i="31"/>
  <c r="E52" i="31"/>
  <c r="E34" i="31"/>
  <c r="F47" i="31"/>
  <c r="E53" i="31"/>
  <c r="F29" i="31"/>
  <c r="F52" i="31"/>
  <c r="F49" i="31"/>
  <c r="F36" i="31"/>
  <c r="F35" i="31"/>
  <c r="F55" i="31"/>
  <c r="F42" i="31"/>
  <c r="F54" i="31"/>
  <c r="F17" i="31"/>
  <c r="F43" i="31"/>
  <c r="E39" i="31"/>
  <c r="F28" i="31"/>
  <c r="E23" i="31"/>
  <c r="E44" i="31"/>
  <c r="E26" i="31"/>
  <c r="E14" i="31"/>
  <c r="E43" i="31"/>
  <c r="F15" i="31"/>
  <c r="F44" i="31"/>
  <c r="E36" i="31"/>
  <c r="F20" i="31"/>
  <c r="E33" i="31"/>
  <c r="F13" i="31"/>
  <c r="E42" i="31"/>
  <c r="F23" i="31"/>
  <c r="E46" i="31"/>
  <c r="E16" i="31"/>
  <c r="E37" i="31"/>
  <c r="E40" i="31"/>
  <c r="F16" i="31"/>
  <c r="E18" i="31"/>
  <c r="E21" i="31"/>
  <c r="E19" i="31"/>
  <c r="E25" i="31"/>
  <c r="E29" i="31"/>
  <c r="F19" i="31"/>
  <c r="F32" i="31"/>
  <c r="E9" i="31"/>
  <c r="F39" i="31"/>
  <c r="F26" i="31"/>
  <c r="E27" i="31"/>
  <c r="F22" i="31"/>
  <c r="F37" i="31"/>
  <c r="F41" i="31"/>
  <c r="F53" i="31"/>
  <c r="F46" i="31"/>
  <c r="F25" i="31"/>
  <c r="F30" i="31"/>
  <c r="E41" i="31"/>
  <c r="E51" i="31"/>
  <c r="E17" i="31"/>
  <c r="F40" i="31"/>
  <c r="F31" i="31"/>
  <c r="F48" i="31"/>
  <c r="F33" i="31"/>
  <c r="F34" i="31"/>
  <c r="E11" i="31"/>
  <c r="F45" i="31"/>
  <c r="F50" i="31"/>
  <c r="E54" i="31"/>
  <c r="E28" i="31"/>
  <c r="E12" i="31"/>
  <c r="F21" i="31"/>
  <c r="E31" i="31"/>
  <c r="F10" i="31"/>
  <c r="E24" i="31"/>
  <c r="F11" i="31"/>
  <c r="E38" i="31"/>
  <c r="E15" i="31"/>
  <c r="F24" i="31"/>
  <c r="E13" i="31"/>
  <c r="F38" i="31"/>
  <c r="F9" i="31"/>
  <c r="E32" i="31"/>
  <c r="E45" i="31"/>
  <c r="E48" i="31"/>
  <c r="F12" i="31"/>
  <c r="E47" i="31"/>
  <c r="E30" i="31"/>
  <c r="E10" i="31"/>
  <c r="E50" i="31"/>
  <c r="G16" i="8"/>
  <c r="W11" i="8"/>
  <c r="X11" i="8"/>
  <c r="W13" i="8"/>
  <c r="X18" i="8"/>
  <c r="X14" i="8"/>
  <c r="V21" i="8"/>
  <c r="V26" i="8"/>
  <c r="W31" i="8"/>
  <c r="V37" i="8"/>
  <c r="X42" i="8"/>
  <c r="W46" i="8"/>
  <c r="W51" i="8"/>
  <c r="W23" i="8"/>
  <c r="W28" i="8"/>
  <c r="X34" i="8"/>
  <c r="V39" i="8"/>
  <c r="V45" i="8"/>
  <c r="W52" i="8"/>
  <c r="W14" i="8"/>
  <c r="W27" i="8"/>
  <c r="V47" i="8"/>
  <c r="X35" i="8"/>
  <c r="V11" i="8"/>
  <c r="X13" i="8"/>
  <c r="V14" i="8"/>
  <c r="V25" i="8"/>
  <c r="X36" i="8"/>
  <c r="V46" i="8"/>
  <c r="X23" i="8"/>
  <c r="V34" i="8"/>
  <c r="X44" i="8"/>
  <c r="W10" i="8"/>
  <c r="W18" i="8"/>
  <c r="X40" i="8"/>
  <c r="W26" i="8"/>
  <c r="V49" i="8"/>
  <c r="X12" i="8"/>
  <c r="W12" i="8"/>
  <c r="V17" i="8"/>
  <c r="X21" i="8"/>
  <c r="X19" i="8"/>
  <c r="X24" i="8"/>
  <c r="V30" i="8"/>
  <c r="V35" i="8"/>
  <c r="X41" i="8"/>
  <c r="W45" i="8"/>
  <c r="V50" i="8"/>
  <c r="V54" i="8"/>
  <c r="X27" i="8"/>
  <c r="V33" i="8"/>
  <c r="W37" i="8"/>
  <c r="W44" i="8"/>
  <c r="W50" i="8"/>
  <c r="X8" i="8"/>
  <c r="W22" i="8"/>
  <c r="V42" i="8"/>
  <c r="V29" i="8"/>
  <c r="V52" i="8"/>
  <c r="V9" i="8"/>
  <c r="V20" i="8"/>
  <c r="X22" i="8"/>
  <c r="W33" i="8"/>
  <c r="W43" i="8"/>
  <c r="X53" i="8"/>
  <c r="X31" i="8"/>
  <c r="V41" i="8"/>
  <c r="X54" i="8"/>
  <c r="W21" i="8"/>
  <c r="W34" i="8"/>
  <c r="W54" i="8"/>
  <c r="V43" i="8"/>
  <c r="X10" i="8"/>
  <c r="V10" i="8"/>
  <c r="W16" i="8"/>
  <c r="W20" i="8"/>
  <c r="X17" i="8"/>
  <c r="V23" i="8"/>
  <c r="X29" i="8"/>
  <c r="X33" i="8"/>
  <c r="X39" i="8"/>
  <c r="V44" i="8"/>
  <c r="X49" i="8"/>
  <c r="W53" i="8"/>
  <c r="X26" i="8"/>
  <c r="V32" i="8"/>
  <c r="W36" i="8"/>
  <c r="W42" i="8"/>
  <c r="X48" i="8"/>
  <c r="W8" i="8"/>
  <c r="X15" i="8"/>
  <c r="V38" i="8"/>
  <c r="V24" i="8"/>
  <c r="X46" i="8"/>
  <c r="V13" i="8"/>
  <c r="V18" i="8"/>
  <c r="X20" i="8"/>
  <c r="X30" i="8"/>
  <c r="W41" i="8"/>
  <c r="X50" i="8"/>
  <c r="V28" i="8"/>
  <c r="W38" i="8"/>
  <c r="V51" i="8"/>
  <c r="W17" i="8"/>
  <c r="W29" i="8"/>
  <c r="W49" i="8"/>
  <c r="X37" i="8"/>
  <c r="V8" i="8"/>
  <c r="X9" i="8"/>
  <c r="V15" i="8"/>
  <c r="V19" i="8"/>
  <c r="W15" i="8"/>
  <c r="V22" i="8"/>
  <c r="V27" i="8"/>
  <c r="X32" i="8"/>
  <c r="X38" i="8"/>
  <c r="X43" i="8"/>
  <c r="W48" i="8"/>
  <c r="X52" i="8"/>
  <c r="W25" i="8"/>
  <c r="W30" i="8"/>
  <c r="W35" i="8"/>
  <c r="W40" i="8"/>
  <c r="W47" i="8"/>
  <c r="V53" i="8"/>
  <c r="W19" i="8"/>
  <c r="V31" i="8"/>
  <c r="X51" i="8"/>
  <c r="V40" i="8"/>
  <c r="W9" i="8"/>
  <c r="V16" i="8"/>
  <c r="X16" i="8"/>
  <c r="X28" i="8"/>
  <c r="W39" i="8"/>
  <c r="V48" i="8"/>
  <c r="X25" i="8"/>
  <c r="V36" i="8"/>
  <c r="X47" i="8"/>
  <c r="V12" i="8"/>
  <c r="W24" i="8"/>
  <c r="X45" i="8"/>
  <c r="W32" i="8"/>
  <c r="K41" i="8"/>
  <c r="G39" i="8"/>
  <c r="G43" i="8"/>
  <c r="G49" i="8"/>
  <c r="G54" i="8"/>
  <c r="G8" i="8"/>
  <c r="G52" i="8"/>
  <c r="G50" i="8"/>
  <c r="G37" i="8"/>
  <c r="G20" i="8"/>
  <c r="G15" i="8"/>
  <c r="G47" i="8"/>
  <c r="G25" i="8"/>
  <c r="G17" i="8"/>
  <c r="G11" i="8"/>
  <c r="G44" i="8"/>
  <c r="G41" i="8"/>
  <c r="G28" i="8"/>
  <c r="G18" i="8"/>
  <c r="G51" i="8"/>
  <c r="G45" i="8"/>
  <c r="G42" i="8"/>
  <c r="G21" i="8"/>
  <c r="G13" i="8"/>
  <c r="G35" i="8"/>
  <c r="G33" i="8"/>
  <c r="G12" i="8"/>
  <c r="G9" i="8"/>
  <c r="G24" i="8"/>
  <c r="G46" i="8"/>
  <c r="G48" i="8"/>
  <c r="G10" i="8"/>
  <c r="G29" i="8"/>
  <c r="G38" i="8"/>
  <c r="G22" i="8"/>
  <c r="G23" i="8"/>
  <c r="G27" i="8"/>
  <c r="G19" i="8"/>
  <c r="G40" i="8"/>
  <c r="G34" i="8"/>
  <c r="G53" i="8"/>
  <c r="G30" i="8"/>
  <c r="G31" i="8"/>
  <c r="G32" i="8"/>
  <c r="G26" i="8"/>
  <c r="G36" i="8"/>
  <c r="G14" i="8"/>
  <c r="M47" i="8" l="1"/>
  <c r="M39" i="8"/>
  <c r="M31" i="8"/>
  <c r="M23" i="8"/>
  <c r="M15" i="8"/>
  <c r="O53" i="8"/>
  <c r="O51" i="8"/>
  <c r="O43" i="8"/>
  <c r="O35" i="8"/>
  <c r="O27" i="8"/>
  <c r="O19" i="8"/>
  <c r="O11" i="8"/>
  <c r="N50" i="8"/>
  <c r="O42" i="8"/>
  <c r="O34" i="8"/>
  <c r="P26" i="8"/>
  <c r="P18" i="8"/>
  <c r="P10" i="8"/>
  <c r="N43" i="8"/>
  <c r="N35" i="8"/>
  <c r="N27" i="8"/>
  <c r="N19" i="8"/>
  <c r="N11" i="8"/>
  <c r="M50" i="8"/>
  <c r="M18" i="8"/>
  <c r="O38" i="8"/>
  <c r="P29" i="8"/>
  <c r="N30" i="8"/>
  <c r="M52" i="8"/>
  <c r="M36" i="8"/>
  <c r="M20" i="8"/>
  <c r="P44" i="8"/>
  <c r="O28" i="8"/>
  <c r="O12" i="8"/>
  <c r="N51" i="8"/>
  <c r="P35" i="8"/>
  <c r="P19" i="8"/>
  <c r="N36" i="8"/>
  <c r="N20" i="8"/>
  <c r="N54" i="8"/>
  <c r="M22" i="8"/>
  <c r="O46" i="8"/>
  <c r="O18" i="8"/>
  <c r="O41" i="8"/>
  <c r="P9" i="8"/>
  <c r="M42" i="8"/>
  <c r="N10" i="8"/>
  <c r="M35" i="8"/>
  <c r="M11" i="8"/>
  <c r="P49" i="8"/>
  <c r="O47" i="8"/>
  <c r="O31" i="8"/>
  <c r="P14" i="8"/>
  <c r="N23" i="8"/>
  <c r="N34" i="8"/>
  <c r="O22" i="8"/>
  <c r="M12" i="8"/>
  <c r="O52" i="8"/>
  <c r="M44" i="8"/>
  <c r="M49" i="8"/>
  <c r="N41" i="8"/>
  <c r="N33" i="8"/>
  <c r="M25" i="8"/>
  <c r="M17" i="8"/>
  <c r="M9" i="8"/>
  <c r="P47" i="8"/>
  <c r="P53" i="8"/>
  <c r="O45" i="8"/>
  <c r="P37" i="8"/>
  <c r="O29" i="8"/>
  <c r="O21" i="8"/>
  <c r="O13" i="8"/>
  <c r="N52" i="8"/>
  <c r="O44" i="8"/>
  <c r="P36" i="8"/>
  <c r="P28" i="8"/>
  <c r="P20" i="8"/>
  <c r="P12" i="8"/>
  <c r="N45" i="8"/>
  <c r="M37" i="8"/>
  <c r="N29" i="8"/>
  <c r="N21" i="8"/>
  <c r="N13" i="8"/>
  <c r="M26" i="8"/>
  <c r="P48" i="8"/>
  <c r="O50" i="8"/>
  <c r="O14" i="8"/>
  <c r="O37" i="8"/>
  <c r="N38" i="8"/>
  <c r="N40" i="8"/>
  <c r="M24" i="8"/>
  <c r="M8" i="8"/>
  <c r="P46" i="8"/>
  <c r="O48" i="8"/>
  <c r="O32" i="8"/>
  <c r="O16" i="8"/>
  <c r="P39" i="8"/>
  <c r="P23" i="8"/>
  <c r="M40" i="8"/>
  <c r="N24" i="8"/>
  <c r="N8" i="8"/>
  <c r="M30" i="8"/>
  <c r="P52" i="8"/>
  <c r="P54" i="8"/>
  <c r="O26" i="8"/>
  <c r="N49" i="8"/>
  <c r="P17" i="8"/>
  <c r="N18" i="8"/>
  <c r="M51" i="8"/>
  <c r="M43" i="8"/>
  <c r="M27" i="8"/>
  <c r="M19" i="8"/>
  <c r="O39" i="8"/>
  <c r="O15" i="8"/>
  <c r="N46" i="8"/>
  <c r="P30" i="8"/>
  <c r="N39" i="8"/>
  <c r="N15" i="8"/>
  <c r="P13" i="8"/>
  <c r="M28" i="8"/>
  <c r="P43" i="8"/>
  <c r="P11" i="8"/>
  <c r="N28" i="8"/>
  <c r="M38" i="8"/>
  <c r="P25" i="8"/>
  <c r="N26" i="8"/>
  <c r="N53" i="8"/>
  <c r="M45" i="8"/>
  <c r="N37" i="8"/>
  <c r="M29" i="8"/>
  <c r="M21" i="8"/>
  <c r="M13" i="8"/>
  <c r="P51" i="8"/>
  <c r="O49" i="8"/>
  <c r="P41" i="8"/>
  <c r="P33" i="8"/>
  <c r="O25" i="8"/>
  <c r="O17" i="8"/>
  <c r="O9" i="8"/>
  <c r="N48" i="8"/>
  <c r="O40" i="8"/>
  <c r="P32" i="8"/>
  <c r="P24" i="8"/>
  <c r="P16" i="8"/>
  <c r="P8" i="8"/>
  <c r="M41" i="8"/>
  <c r="M33" i="8"/>
  <c r="N25" i="8"/>
  <c r="N17" i="8"/>
  <c r="N9" i="8"/>
  <c r="N42" i="8"/>
  <c r="M10" i="8"/>
  <c r="O30" i="8"/>
  <c r="M53" i="8"/>
  <c r="P21" i="8"/>
  <c r="N22" i="8"/>
  <c r="M48" i="8"/>
  <c r="M32" i="8"/>
  <c r="M16" i="8"/>
  <c r="O54" i="8"/>
  <c r="P40" i="8"/>
  <c r="O24" i="8"/>
  <c r="O8" i="8"/>
  <c r="N47" i="8"/>
  <c r="P31" i="8"/>
  <c r="P15" i="8"/>
  <c r="N32" i="8"/>
  <c r="N16" i="8"/>
  <c r="M46" i="8"/>
  <c r="M14" i="8"/>
  <c r="P42" i="8"/>
  <c r="O10" i="8"/>
  <c r="O33" i="8"/>
  <c r="M34" i="8"/>
  <c r="O23" i="8"/>
  <c r="M54" i="8"/>
  <c r="P38" i="8"/>
  <c r="P22" i="8"/>
  <c r="N31" i="8"/>
  <c r="P45" i="8"/>
  <c r="N14" i="8"/>
  <c r="N44" i="8"/>
  <c r="P50" i="8"/>
  <c r="O36" i="8"/>
  <c r="O20" i="8"/>
  <c r="P27" i="8"/>
  <c r="N12" i="8"/>
  <c r="P34" i="8"/>
  <c r="B162" i="20" l="1"/>
  <c r="A99" i="20"/>
  <c r="B125" i="20"/>
  <c r="B72" i="20"/>
  <c r="A215" i="20"/>
  <c r="B202" i="20"/>
  <c r="B219" i="20"/>
  <c r="A123" i="20"/>
  <c r="B171" i="20"/>
  <c r="B234" i="20"/>
  <c r="A192" i="20"/>
  <c r="A199" i="20"/>
  <c r="A102" i="20"/>
  <c r="A257" i="20"/>
  <c r="B152" i="20"/>
  <c r="A53" i="20"/>
  <c r="A206" i="20"/>
  <c r="A241" i="20"/>
  <c r="A56" i="20"/>
  <c r="B70" i="20"/>
  <c r="A164" i="20"/>
  <c r="A190" i="20"/>
  <c r="A21" i="20"/>
  <c r="A240" i="20"/>
  <c r="B237" i="20"/>
  <c r="A287" i="20"/>
  <c r="B282" i="20"/>
  <c r="B39" i="20"/>
  <c r="A162" i="20"/>
  <c r="B145" i="20"/>
  <c r="B34" i="20"/>
  <c r="A195" i="20"/>
  <c r="A177" i="20"/>
  <c r="B286" i="20"/>
  <c r="B164" i="20"/>
  <c r="B84" i="20"/>
  <c r="A131" i="20"/>
  <c r="A211" i="20"/>
  <c r="B150" i="20"/>
  <c r="B272" i="20"/>
  <c r="B194" i="20"/>
  <c r="B77" i="20"/>
  <c r="B254" i="20"/>
  <c r="A161" i="20"/>
  <c r="A247" i="20"/>
  <c r="A197" i="20"/>
  <c r="A116" i="20"/>
  <c r="A145" i="20"/>
  <c r="B68" i="20"/>
  <c r="A171" i="20"/>
  <c r="A112" i="20"/>
  <c r="A182" i="20"/>
  <c r="A181" i="20"/>
  <c r="B276" i="20"/>
  <c r="A100" i="20"/>
  <c r="B281" i="20"/>
  <c r="B149" i="20"/>
  <c r="A138" i="20"/>
  <c r="B271" i="20"/>
  <c r="B48" i="20"/>
  <c r="B32" i="20"/>
  <c r="B31" i="20"/>
  <c r="B64" i="20"/>
  <c r="B65" i="20"/>
  <c r="B232" i="20"/>
  <c r="B274" i="20"/>
  <c r="B157" i="20"/>
  <c r="A65" i="20"/>
  <c r="A9" i="20"/>
  <c r="B25" i="20"/>
  <c r="B257" i="20"/>
  <c r="B131" i="20"/>
  <c r="A185" i="20"/>
  <c r="B88" i="20"/>
  <c r="A227" i="20"/>
  <c r="A150" i="20"/>
  <c r="A86" i="20"/>
  <c r="A173" i="20"/>
  <c r="B61" i="20"/>
  <c r="A163" i="20"/>
  <c r="B250" i="20"/>
  <c r="B180" i="20"/>
  <c r="B218" i="20"/>
  <c r="A109" i="20"/>
  <c r="A91" i="20"/>
  <c r="B211" i="20"/>
  <c r="A8" i="20"/>
  <c r="A85" i="20"/>
  <c r="A127" i="20"/>
  <c r="B33" i="20"/>
  <c r="A111" i="20"/>
  <c r="A93" i="20"/>
  <c r="B106" i="20"/>
  <c r="A210" i="20"/>
  <c r="A235" i="20"/>
  <c r="A35" i="20"/>
  <c r="B69" i="20"/>
  <c r="B87" i="20"/>
  <c r="B142" i="20"/>
  <c r="B266" i="20"/>
  <c r="A236" i="20"/>
  <c r="B12" i="20"/>
  <c r="A148" i="20"/>
  <c r="A246" i="20"/>
  <c r="A280" i="20"/>
  <c r="A80" i="20"/>
  <c r="B291" i="20"/>
  <c r="B36" i="20"/>
  <c r="A149" i="20"/>
  <c r="B130" i="20"/>
  <c r="A260" i="20"/>
  <c r="B188" i="20"/>
  <c r="A270" i="20"/>
  <c r="A224" i="20"/>
  <c r="B245" i="20"/>
  <c r="B16" i="20"/>
  <c r="B153" i="20"/>
  <c r="B230" i="20"/>
  <c r="B277" i="20"/>
  <c r="B30" i="20"/>
  <c r="A252" i="20"/>
  <c r="B265" i="20"/>
  <c r="B19" i="20"/>
  <c r="A146" i="20"/>
  <c r="B57" i="20"/>
  <c r="B243" i="20"/>
  <c r="B103" i="20"/>
  <c r="A276" i="20"/>
  <c r="A221" i="20"/>
  <c r="B105" i="20"/>
  <c r="A223" i="20"/>
  <c r="A54" i="20"/>
  <c r="A134" i="20"/>
  <c r="A63" i="20"/>
  <c r="A71" i="20"/>
  <c r="B187" i="20"/>
  <c r="A144" i="20"/>
  <c r="B11" i="20"/>
  <c r="B290" i="20"/>
  <c r="A167" i="20"/>
  <c r="B24" i="20"/>
  <c r="B228" i="20"/>
  <c r="A243" i="20"/>
  <c r="B267" i="20"/>
  <c r="B129" i="20"/>
  <c r="B55" i="20"/>
  <c r="B210" i="20"/>
  <c r="A110" i="20"/>
  <c r="B112" i="20"/>
  <c r="A117" i="20"/>
  <c r="B215" i="20"/>
  <c r="A174" i="20"/>
  <c r="B213" i="20"/>
  <c r="A79" i="20"/>
  <c r="B144" i="20"/>
  <c r="B212" i="20"/>
  <c r="A106" i="20"/>
  <c r="B111" i="20"/>
  <c r="A256" i="20"/>
  <c r="A153" i="20"/>
  <c r="A200" i="20"/>
  <c r="A17" i="20"/>
  <c r="A118" i="20"/>
  <c r="A267" i="20"/>
  <c r="A209" i="20"/>
  <c r="A242" i="20"/>
  <c r="A29" i="20"/>
  <c r="A75" i="20"/>
  <c r="A272" i="20"/>
  <c r="B222" i="20"/>
  <c r="A179" i="20"/>
  <c r="A293" i="20"/>
  <c r="B104" i="20"/>
  <c r="B78" i="20"/>
  <c r="A157" i="20"/>
  <c r="A151" i="20"/>
  <c r="B255" i="20"/>
  <c r="A286" i="20"/>
  <c r="A269" i="20"/>
  <c r="B86" i="20"/>
  <c r="A261" i="20"/>
  <c r="A278" i="20"/>
  <c r="B195" i="20"/>
  <c r="B139" i="20"/>
  <c r="B285" i="20"/>
  <c r="A152" i="20"/>
  <c r="A69" i="20"/>
  <c r="B156" i="20"/>
  <c r="A266" i="20"/>
  <c r="A265" i="20"/>
  <c r="B161" i="20"/>
  <c r="A140" i="20"/>
  <c r="A45" i="20"/>
  <c r="B236" i="20"/>
  <c r="A229" i="20"/>
  <c r="B169" i="20"/>
  <c r="B71" i="20"/>
  <c r="B43" i="20"/>
  <c r="A180" i="20"/>
  <c r="A170" i="20"/>
  <c r="B217" i="20"/>
  <c r="B107" i="20"/>
  <c r="A169" i="20"/>
  <c r="A70" i="20"/>
  <c r="B247" i="20"/>
  <c r="B21" i="20"/>
  <c r="B27" i="20"/>
  <c r="B168" i="20"/>
  <c r="A216" i="20"/>
  <c r="B114" i="20"/>
  <c r="A166" i="20"/>
  <c r="B251" i="20"/>
  <c r="B85" i="20"/>
  <c r="B136" i="20"/>
  <c r="B35" i="20"/>
  <c r="A282" i="20"/>
  <c r="A262" i="20"/>
  <c r="A39" i="20"/>
  <c r="A36" i="20"/>
  <c r="B52" i="20"/>
  <c r="B49" i="20"/>
  <c r="B41" i="20"/>
  <c r="B10" i="20"/>
  <c r="A279" i="20"/>
  <c r="B134" i="20"/>
  <c r="A61" i="20"/>
  <c r="B128" i="20"/>
  <c r="B192" i="20"/>
  <c r="B119" i="20"/>
  <c r="B47" i="20"/>
  <c r="A281" i="20"/>
  <c r="B288" i="20"/>
  <c r="B45" i="20"/>
  <c r="A94" i="20"/>
  <c r="A238" i="20"/>
  <c r="A104" i="20"/>
  <c r="A248" i="20"/>
  <c r="A178" i="20"/>
  <c r="B209" i="20"/>
  <c r="A25" i="20"/>
  <c r="A58" i="20"/>
  <c r="B186" i="20"/>
  <c r="A277" i="20"/>
  <c r="B13" i="20"/>
  <c r="A19" i="20"/>
  <c r="B155" i="20"/>
  <c r="A292" i="20"/>
  <c r="B83" i="20"/>
  <c r="A234" i="20"/>
  <c r="A245" i="20"/>
  <c r="B62" i="20"/>
  <c r="B235" i="20"/>
  <c r="B122" i="20"/>
  <c r="A24" i="20"/>
  <c r="B207" i="20"/>
  <c r="B23" i="20"/>
  <c r="B175" i="20"/>
  <c r="A250" i="20"/>
  <c r="B115" i="20"/>
  <c r="A13" i="20"/>
  <c r="B141" i="20"/>
  <c r="B89" i="20"/>
  <c r="B51" i="20"/>
  <c r="B167" i="20"/>
  <c r="A249" i="20"/>
  <c r="B221" i="20"/>
  <c r="B29" i="20"/>
  <c r="B216" i="20"/>
  <c r="A95" i="20"/>
  <c r="B132" i="20"/>
  <c r="A30" i="20"/>
  <c r="A220" i="20"/>
  <c r="B73" i="20"/>
  <c r="A81" i="20"/>
  <c r="B249" i="20"/>
  <c r="A66" i="20"/>
  <c r="B181" i="20"/>
  <c r="A156" i="20"/>
  <c r="B231" i="20"/>
  <c r="B109" i="20"/>
  <c r="B177" i="20"/>
  <c r="B292" i="20"/>
  <c r="A84" i="20"/>
  <c r="A51" i="20"/>
  <c r="A108" i="20"/>
  <c r="A20" i="20"/>
  <c r="A155" i="20"/>
  <c r="B124" i="20"/>
  <c r="B60" i="20"/>
  <c r="A26" i="20"/>
  <c r="B50" i="20"/>
  <c r="A258" i="20"/>
  <c r="B90" i="20"/>
  <c r="B102" i="20"/>
  <c r="B287" i="20"/>
  <c r="B143" i="20"/>
  <c r="A31" i="20"/>
  <c r="A97" i="20"/>
  <c r="B183" i="20"/>
  <c r="B259" i="20"/>
  <c r="B9" i="20"/>
  <c r="A15" i="20"/>
  <c r="A189" i="20"/>
  <c r="A255" i="20"/>
  <c r="B20" i="20"/>
  <c r="A130" i="20"/>
  <c r="B179" i="20"/>
  <c r="B44" i="20"/>
  <c r="B91" i="20"/>
  <c r="B261" i="20"/>
  <c r="A158" i="20"/>
  <c r="A135" i="20"/>
  <c r="B133" i="20"/>
  <c r="A233" i="20"/>
  <c r="A46" i="20"/>
  <c r="A290" i="20"/>
  <c r="A68" i="20"/>
  <c r="B224" i="20"/>
  <c r="A119" i="20"/>
  <c r="A124" i="20"/>
  <c r="B46" i="20"/>
  <c r="A274" i="20"/>
  <c r="B14" i="20"/>
  <c r="B165" i="20"/>
  <c r="B240" i="20"/>
  <c r="B233" i="20"/>
  <c r="A207" i="20"/>
  <c r="B138" i="20"/>
  <c r="A175" i="20"/>
  <c r="A183" i="20"/>
  <c r="B280" i="20"/>
  <c r="B278" i="20"/>
  <c r="B191" i="20"/>
  <c r="B199" i="20"/>
  <c r="B42" i="20"/>
  <c r="A219" i="20"/>
  <c r="B160" i="20"/>
  <c r="B99" i="20"/>
  <c r="A137" i="20"/>
  <c r="B151" i="20"/>
  <c r="A88" i="20"/>
  <c r="A142" i="20"/>
  <c r="A122" i="20"/>
  <c r="A193" i="20"/>
  <c r="B270" i="20"/>
  <c r="B116" i="20"/>
  <c r="B37" i="20"/>
  <c r="A48" i="20"/>
  <c r="A120" i="20"/>
  <c r="A232" i="20"/>
  <c r="A64" i="20"/>
  <c r="A90" i="20"/>
  <c r="A55" i="20"/>
  <c r="A273" i="20"/>
  <c r="B159" i="20"/>
  <c r="B239" i="20"/>
  <c r="B220" i="20"/>
  <c r="A52" i="20"/>
  <c r="A202" i="20"/>
  <c r="A213" i="20"/>
  <c r="A165" i="20"/>
  <c r="B121" i="20"/>
  <c r="A263" i="20"/>
  <c r="B201" i="20"/>
  <c r="B100" i="20"/>
  <c r="A264" i="20"/>
  <c r="B113" i="20"/>
  <c r="B214" i="20"/>
  <c r="A218" i="20"/>
  <c r="A60" i="20"/>
  <c r="B53" i="20"/>
  <c r="B260" i="20"/>
  <c r="A222" i="20"/>
  <c r="A212" i="20"/>
  <c r="A33" i="20"/>
  <c r="B97" i="20"/>
  <c r="B81" i="20"/>
  <c r="B269" i="20"/>
  <c r="B244" i="20"/>
  <c r="B174" i="20"/>
  <c r="B158" i="20"/>
  <c r="A114" i="20"/>
  <c r="B279" i="20"/>
  <c r="B67" i="20"/>
  <c r="A18" i="20"/>
  <c r="A239" i="20"/>
  <c r="A132" i="20"/>
  <c r="A121" i="20"/>
  <c r="B283" i="20"/>
  <c r="A101" i="20"/>
  <c r="A198" i="20"/>
  <c r="A289" i="20"/>
  <c r="A28" i="20"/>
  <c r="A78" i="20"/>
  <c r="B146" i="20"/>
  <c r="A147" i="20"/>
  <c r="B185" i="20"/>
  <c r="A128" i="20"/>
  <c r="A98" i="20"/>
  <c r="B118" i="20"/>
  <c r="A237" i="20"/>
  <c r="B268" i="20"/>
  <c r="B241" i="20"/>
  <c r="A87" i="20"/>
  <c r="B95" i="20"/>
  <c r="A27" i="20"/>
  <c r="B38" i="20"/>
  <c r="A283" i="20"/>
  <c r="A226" i="20"/>
  <c r="A141" i="20"/>
  <c r="A22" i="20"/>
  <c r="B75" i="20"/>
  <c r="B101" i="20"/>
  <c r="A74" i="20"/>
  <c r="A186" i="20"/>
  <c r="B182" i="20"/>
  <c r="A72" i="20"/>
  <c r="B208" i="20"/>
  <c r="A291" i="20"/>
  <c r="A268" i="20"/>
  <c r="A139" i="20"/>
  <c r="B96" i="20"/>
  <c r="B79" i="20"/>
  <c r="B170" i="20"/>
  <c r="A40" i="20"/>
  <c r="B58" i="20"/>
  <c r="B284" i="20"/>
  <c r="A285" i="20"/>
  <c r="A107" i="20"/>
  <c r="B56" i="20"/>
  <c r="B190" i="20"/>
  <c r="B242" i="20"/>
  <c r="A67" i="20"/>
  <c r="A37" i="20"/>
  <c r="A38" i="20"/>
  <c r="A83" i="20"/>
  <c r="B18" i="20"/>
  <c r="A59" i="20"/>
  <c r="B59" i="20"/>
  <c r="A77" i="20"/>
  <c r="B273" i="20"/>
  <c r="B206" i="20"/>
  <c r="B93" i="20"/>
  <c r="B135" i="20"/>
  <c r="A154" i="20"/>
  <c r="B40" i="20"/>
  <c r="B227" i="20"/>
  <c r="B108" i="20"/>
  <c r="B28" i="20"/>
  <c r="B126" i="20"/>
  <c r="B22" i="20"/>
  <c r="A32" i="20"/>
  <c r="B137" i="20"/>
  <c r="B172" i="20"/>
  <c r="A187" i="20"/>
  <c r="B226" i="20"/>
  <c r="B163" i="20"/>
  <c r="A196" i="20"/>
  <c r="A125" i="20"/>
  <c r="A208" i="20"/>
  <c r="A11" i="20"/>
  <c r="A113" i="20"/>
  <c r="A259" i="20"/>
  <c r="B15" i="20"/>
  <c r="A73" i="20"/>
  <c r="A275" i="20"/>
  <c r="B252" i="20"/>
  <c r="A62" i="20"/>
  <c r="B94" i="20"/>
  <c r="A143" i="20"/>
  <c r="A115" i="20"/>
  <c r="B74" i="20"/>
  <c r="A96" i="20"/>
  <c r="B264" i="20"/>
  <c r="B197" i="20"/>
  <c r="A230" i="20"/>
  <c r="B253" i="20"/>
  <c r="B193" i="20"/>
  <c r="B127" i="20"/>
  <c r="A159" i="20"/>
  <c r="B26" i="20"/>
  <c r="A251" i="20"/>
  <c r="A92" i="20"/>
  <c r="A176" i="20"/>
  <c r="A89" i="20"/>
  <c r="A12" i="20"/>
  <c r="B263" i="20"/>
  <c r="B92" i="20"/>
  <c r="A194" i="20"/>
  <c r="B189" i="20"/>
  <c r="B148" i="20"/>
  <c r="A44" i="20"/>
  <c r="A133" i="20"/>
  <c r="B154" i="20"/>
  <c r="A16" i="20"/>
  <c r="B258" i="20"/>
  <c r="A217" i="20"/>
  <c r="A253" i="20"/>
  <c r="A168" i="20"/>
  <c r="A49" i="20"/>
  <c r="A244" i="20"/>
  <c r="A76" i="20"/>
  <c r="A160" i="20"/>
  <c r="B223" i="20"/>
  <c r="A231" i="20"/>
  <c r="B76" i="20"/>
  <c r="B229" i="20"/>
  <c r="A34" i="20"/>
  <c r="B82" i="20"/>
  <c r="B54" i="20"/>
  <c r="A23" i="20"/>
  <c r="B117" i="20"/>
  <c r="B63" i="20"/>
  <c r="B110" i="20"/>
  <c r="A47" i="20"/>
  <c r="A225" i="20"/>
  <c r="B173" i="20"/>
  <c r="A82" i="20"/>
  <c r="B262" i="20"/>
  <c r="B196" i="20"/>
  <c r="A14" i="20"/>
  <c r="A191" i="20"/>
  <c r="B123" i="20"/>
  <c r="A43" i="20"/>
  <c r="A126" i="20"/>
  <c r="B275" i="20"/>
  <c r="A42" i="20"/>
  <c r="B289" i="20"/>
  <c r="B256" i="20"/>
  <c r="B120" i="20"/>
  <c r="A136" i="20"/>
  <c r="B184" i="20"/>
  <c r="B200" i="20"/>
  <c r="B238" i="20"/>
  <c r="A129" i="20"/>
  <c r="B80" i="20"/>
  <c r="B17" i="20"/>
  <c r="A50" i="20"/>
  <c r="B248" i="20"/>
  <c r="A201" i="20"/>
  <c r="A254" i="20"/>
  <c r="A105" i="20"/>
  <c r="B147" i="20"/>
  <c r="B246" i="20"/>
  <c r="B98" i="20"/>
  <c r="B198" i="20"/>
  <c r="A103" i="20"/>
  <c r="A271" i="20"/>
  <c r="B176" i="20"/>
  <c r="B66" i="20"/>
  <c r="A10" i="20"/>
  <c r="A41" i="20"/>
  <c r="B225" i="20"/>
  <c r="A172" i="20"/>
  <c r="A288" i="20"/>
  <c r="B140" i="20"/>
  <c r="B178" i="20"/>
  <c r="A57" i="20"/>
  <c r="A214" i="20"/>
  <c r="A228" i="20"/>
  <c r="A184" i="20"/>
  <c r="B166" i="20"/>
  <c r="A284" i="20"/>
  <c r="A188" i="20"/>
  <c r="A295" i="20"/>
  <c r="A296" i="20"/>
  <c r="A294" i="20"/>
  <c r="B294" i="20"/>
  <c r="B296" i="20"/>
  <c r="B295" i="20"/>
  <c r="B293" i="20"/>
  <c r="G27" i="20" l="1"/>
  <c r="G28" i="20"/>
  <c r="H27" i="20"/>
  <c r="AA23" i="20"/>
  <c r="Q23" i="20"/>
  <c r="H23" i="20"/>
  <c r="W23" i="20"/>
  <c r="G23" i="20"/>
  <c r="V23" i="20"/>
  <c r="L23" i="20"/>
  <c r="M23" i="20"/>
  <c r="AB23" i="20"/>
  <c r="R23" i="20"/>
  <c r="L14" i="20"/>
  <c r="Q54" i="20"/>
  <c r="Q49" i="20"/>
  <c r="Q62" i="20"/>
  <c r="Q59" i="20"/>
  <c r="Q42" i="20"/>
  <c r="G44" i="20"/>
  <c r="Q21" i="20"/>
  <c r="AA18" i="20"/>
  <c r="G42" i="20"/>
  <c r="L29" i="20"/>
  <c r="G26" i="20"/>
  <c r="L37" i="20"/>
  <c r="V46" i="20"/>
  <c r="G21" i="20"/>
  <c r="Q64" i="20"/>
  <c r="AA43" i="20"/>
  <c r="L9" i="20"/>
  <c r="AA17" i="20"/>
  <c r="V21" i="20"/>
  <c r="V38" i="20"/>
  <c r="AA11" i="20"/>
  <c r="L64" i="20"/>
  <c r="AA40" i="20"/>
  <c r="V35" i="20"/>
  <c r="AA5" i="20"/>
  <c r="AA36" i="20"/>
  <c r="Q10" i="20"/>
  <c r="V14" i="20"/>
  <c r="Q57" i="20"/>
  <c r="Q51" i="20"/>
  <c r="Q7" i="20"/>
  <c r="L6" i="20"/>
  <c r="AA30" i="20"/>
  <c r="V6" i="20"/>
  <c r="Q9" i="20"/>
  <c r="V36" i="20"/>
  <c r="V60" i="20"/>
  <c r="V64" i="20"/>
  <c r="L51" i="20"/>
  <c r="G16" i="20"/>
  <c r="V52" i="20"/>
  <c r="AA52" i="20"/>
  <c r="G61" i="20"/>
  <c r="L13" i="20"/>
  <c r="L49" i="20"/>
  <c r="L15" i="20"/>
  <c r="V61" i="20"/>
  <c r="L44" i="20"/>
  <c r="Q8" i="20"/>
  <c r="L8" i="20"/>
  <c r="AA39" i="20"/>
  <c r="AA47" i="20"/>
  <c r="V13" i="20"/>
  <c r="Q31" i="20"/>
  <c r="L20" i="20"/>
  <c r="L63" i="20"/>
  <c r="G12" i="20"/>
  <c r="L60" i="20"/>
  <c r="L16" i="20"/>
  <c r="V24" i="20"/>
  <c r="AA27" i="20"/>
  <c r="AA22" i="20"/>
  <c r="V33" i="20"/>
  <c r="Q35" i="20"/>
  <c r="G39" i="20"/>
  <c r="L17" i="20"/>
  <c r="AA33" i="20"/>
  <c r="V37" i="20"/>
  <c r="Q61" i="20"/>
  <c r="V8" i="20"/>
  <c r="V26" i="20"/>
  <c r="Q28" i="20"/>
  <c r="G34" i="20"/>
  <c r="Q11" i="20"/>
  <c r="G30" i="20"/>
  <c r="L32" i="20"/>
  <c r="G36" i="20"/>
  <c r="AA51" i="20"/>
  <c r="G64" i="20"/>
  <c r="Q6" i="20"/>
  <c r="Q45" i="20"/>
  <c r="V7" i="20"/>
  <c r="AA49" i="20"/>
  <c r="V56" i="20"/>
  <c r="G29" i="20"/>
  <c r="L21" i="20"/>
  <c r="Q12" i="20"/>
  <c r="L47" i="20"/>
  <c r="AA38" i="20"/>
  <c r="Q20" i="20"/>
  <c r="Q29" i="20"/>
  <c r="G20" i="20"/>
  <c r="G45" i="20"/>
  <c r="G56" i="20"/>
  <c r="V47" i="20"/>
  <c r="L24" i="20"/>
  <c r="L11" i="20"/>
  <c r="AA37" i="20"/>
  <c r="L46" i="20"/>
  <c r="G8" i="20"/>
  <c r="AA41" i="20"/>
  <c r="V50" i="20"/>
  <c r="Q25" i="20"/>
  <c r="V20" i="20"/>
  <c r="Q60" i="20"/>
  <c r="G35" i="20"/>
  <c r="AA6" i="20"/>
  <c r="AA48" i="20"/>
  <c r="Q48" i="20"/>
  <c r="G40" i="20"/>
  <c r="L54" i="20"/>
  <c r="V18" i="20"/>
  <c r="Q24" i="20"/>
  <c r="V57" i="20"/>
  <c r="V54" i="20"/>
  <c r="L35" i="20"/>
  <c r="AA9" i="20"/>
  <c r="L30" i="20"/>
  <c r="AA53" i="20"/>
  <c r="G5" i="20"/>
  <c r="L58" i="20"/>
  <c r="V22" i="20"/>
  <c r="L12" i="20"/>
  <c r="V10" i="20"/>
  <c r="V29" i="20"/>
  <c r="Q47" i="20"/>
  <c r="L10" i="20"/>
  <c r="AA16" i="20"/>
  <c r="AA31" i="20"/>
  <c r="Q55" i="20"/>
  <c r="G7" i="20"/>
  <c r="G59" i="20"/>
  <c r="L7" i="20"/>
  <c r="V28" i="20"/>
  <c r="V27" i="20"/>
  <c r="G52" i="20"/>
  <c r="L33" i="20"/>
  <c r="L27" i="20"/>
  <c r="Q44" i="20"/>
  <c r="R51" i="20"/>
  <c r="R61" i="20"/>
  <c r="H49" i="20"/>
  <c r="M46" i="20"/>
  <c r="R14" i="20"/>
  <c r="H9" i="20"/>
  <c r="H63" i="20"/>
  <c r="AB29" i="20"/>
  <c r="AB19" i="20"/>
  <c r="R9" i="20"/>
  <c r="W15" i="20"/>
  <c r="AB26" i="20"/>
  <c r="W24" i="20"/>
  <c r="R64" i="20"/>
  <c r="M47" i="20"/>
  <c r="H54" i="20"/>
  <c r="W27" i="20"/>
  <c r="W35" i="20"/>
  <c r="AB42" i="20"/>
  <c r="R24" i="20"/>
  <c r="H45" i="20"/>
  <c r="W19" i="20"/>
  <c r="R11" i="20"/>
  <c r="R53" i="20"/>
  <c r="R52" i="20"/>
  <c r="H50" i="20"/>
  <c r="M20" i="20"/>
  <c r="AB15" i="20"/>
  <c r="AB36" i="20"/>
  <c r="R5" i="20"/>
  <c r="M55" i="20"/>
  <c r="W29" i="20"/>
  <c r="H38" i="20"/>
  <c r="R58" i="20"/>
  <c r="W51" i="20"/>
  <c r="W22" i="20"/>
  <c r="W7" i="20"/>
  <c r="R16" i="20"/>
  <c r="H6" i="20"/>
  <c r="W6" i="20"/>
  <c r="H11" i="20"/>
  <c r="R54" i="20"/>
  <c r="R40" i="20"/>
  <c r="R8" i="20"/>
  <c r="H61" i="20"/>
  <c r="M54" i="20"/>
  <c r="AB46" i="20"/>
  <c r="M28" i="20"/>
  <c r="M64" i="20"/>
  <c r="M31" i="20"/>
  <c r="AB37" i="20"/>
  <c r="R20" i="20"/>
  <c r="R42" i="20"/>
  <c r="R30" i="20"/>
  <c r="V25" i="20"/>
  <c r="G17" i="20"/>
  <c r="Q56" i="20"/>
  <c r="G14" i="20"/>
  <c r="Q30" i="20"/>
  <c r="G63" i="20"/>
  <c r="AA50" i="20"/>
  <c r="L62" i="20"/>
  <c r="G10" i="20"/>
  <c r="Q32" i="20"/>
  <c r="AA15" i="20"/>
  <c r="V11" i="20"/>
  <c r="AA45" i="20"/>
  <c r="G41" i="20"/>
  <c r="V19" i="20"/>
  <c r="G19" i="20"/>
  <c r="Q27" i="20"/>
  <c r="G49" i="20"/>
  <c r="Q33" i="20"/>
  <c r="Q17" i="20"/>
  <c r="Q14" i="20"/>
  <c r="AA8" i="20"/>
  <c r="L25" i="20"/>
  <c r="Q5" i="20"/>
  <c r="G25" i="20"/>
  <c r="Q36" i="20"/>
  <c r="L52" i="20"/>
  <c r="L18" i="20"/>
  <c r="Q18" i="20"/>
  <c r="L28" i="20"/>
  <c r="L41" i="20"/>
  <c r="V16" i="20"/>
  <c r="V40" i="20"/>
  <c r="V49" i="20"/>
  <c r="Q15" i="20"/>
  <c r="AA28" i="20"/>
  <c r="G46" i="20"/>
  <c r="Q16" i="20"/>
  <c r="Q63" i="20"/>
  <c r="AA12" i="20"/>
  <c r="L40" i="20"/>
  <c r="L53" i="20"/>
  <c r="V43" i="20"/>
  <c r="G54" i="20"/>
  <c r="Q43" i="20"/>
  <c r="G9" i="20"/>
  <c r="L56" i="20"/>
  <c r="G13" i="20"/>
  <c r="L48" i="20"/>
  <c r="V48" i="20"/>
  <c r="V62" i="20"/>
  <c r="V12" i="20"/>
  <c r="V31" i="20"/>
  <c r="G15" i="20"/>
  <c r="AA14" i="20"/>
  <c r="L36" i="20"/>
  <c r="L31" i="20"/>
  <c r="AA7" i="20"/>
  <c r="G18" i="20"/>
  <c r="Q46" i="20"/>
  <c r="G60" i="20"/>
  <c r="AA34" i="20"/>
  <c r="G32" i="20"/>
  <c r="G37" i="20"/>
  <c r="V44" i="20"/>
  <c r="Q58" i="20"/>
  <c r="L42" i="20"/>
  <c r="Q34" i="20"/>
  <c r="AA35" i="20"/>
  <c r="R17" i="20"/>
  <c r="W34" i="20"/>
  <c r="W63" i="20"/>
  <c r="H32" i="20"/>
  <c r="H20" i="20"/>
  <c r="R18" i="20"/>
  <c r="AB31" i="20"/>
  <c r="R63" i="20"/>
  <c r="H14" i="20"/>
  <c r="W57" i="20"/>
  <c r="AB30" i="20"/>
  <c r="M18" i="20"/>
  <c r="R32" i="20"/>
  <c r="M14" i="20"/>
  <c r="M11" i="20"/>
  <c r="W14" i="20"/>
  <c r="W16" i="20"/>
  <c r="AB9" i="20"/>
  <c r="W8" i="20"/>
  <c r="W12" i="20"/>
  <c r="W31" i="20"/>
  <c r="Q13" i="20"/>
  <c r="V34" i="20"/>
  <c r="L50" i="20"/>
  <c r="AA20" i="20"/>
  <c r="L39" i="20"/>
  <c r="Q26" i="20"/>
  <c r="AA10" i="20"/>
  <c r="L57" i="20"/>
  <c r="V5" i="20"/>
  <c r="L43" i="20"/>
  <c r="G11" i="20"/>
  <c r="G53" i="20"/>
  <c r="V32" i="20"/>
  <c r="Q37" i="20"/>
  <c r="L59" i="20"/>
  <c r="L61" i="20"/>
  <c r="G43" i="20"/>
  <c r="Q39" i="20"/>
  <c r="AA24" i="20"/>
  <c r="G24" i="20"/>
  <c r="V53" i="20"/>
  <c r="AA29" i="20"/>
  <c r="L45" i="20"/>
  <c r="Q52" i="20"/>
  <c r="V39" i="20"/>
  <c r="V55" i="20"/>
  <c r="G50" i="20"/>
  <c r="Q53" i="20"/>
  <c r="G33" i="20"/>
  <c r="V51" i="20"/>
  <c r="G31" i="20"/>
  <c r="Q40" i="20"/>
  <c r="AA13" i="20"/>
  <c r="V59" i="20"/>
  <c r="Q41" i="20"/>
  <c r="V15" i="20"/>
  <c r="AA32" i="20"/>
  <c r="V63" i="20"/>
  <c r="L22" i="20"/>
  <c r="G47" i="20"/>
  <c r="AA19" i="20"/>
  <c r="L34" i="20"/>
  <c r="G62" i="20"/>
  <c r="V17" i="20"/>
  <c r="AA44" i="20"/>
  <c r="L26" i="20"/>
  <c r="Q38" i="20"/>
  <c r="V41" i="20"/>
  <c r="G51" i="20"/>
  <c r="G6" i="20"/>
  <c r="AA21" i="20"/>
  <c r="L5" i="20"/>
  <c r="G22" i="20"/>
  <c r="V9" i="20"/>
  <c r="Q22" i="20"/>
  <c r="V58" i="20"/>
  <c r="G57" i="20"/>
  <c r="AA42" i="20"/>
  <c r="AA25" i="20"/>
  <c r="V42" i="20"/>
  <c r="Q19" i="20"/>
  <c r="G38" i="20"/>
  <c r="L19" i="20"/>
  <c r="G48" i="20"/>
  <c r="AA46" i="20"/>
  <c r="L38" i="20"/>
  <c r="V30" i="20"/>
  <c r="H43" i="20"/>
  <c r="AB47" i="20"/>
  <c r="M60" i="20"/>
  <c r="R44" i="20"/>
  <c r="M34" i="20"/>
  <c r="M8" i="20"/>
  <c r="R60" i="20"/>
  <c r="M21" i="20"/>
  <c r="R27" i="20"/>
  <c r="AB35" i="20"/>
  <c r="H13" i="20"/>
  <c r="M44" i="20"/>
  <c r="W28" i="20"/>
  <c r="H37" i="20"/>
  <c r="M30" i="20"/>
  <c r="R49" i="20"/>
  <c r="M53" i="20"/>
  <c r="W58" i="20"/>
  <c r="M22" i="20"/>
  <c r="AB34" i="20"/>
  <c r="M24" i="20"/>
  <c r="M38" i="20"/>
  <c r="AB27" i="20"/>
  <c r="W26" i="20"/>
  <c r="M63" i="20"/>
  <c r="AB14" i="20"/>
  <c r="W46" i="20"/>
  <c r="AB43" i="20"/>
  <c r="W40" i="20"/>
  <c r="R34" i="20"/>
  <c r="W49" i="20"/>
  <c r="W39" i="20"/>
  <c r="AB28" i="20"/>
  <c r="H53" i="20"/>
  <c r="AB5" i="20"/>
  <c r="W45" i="20"/>
  <c r="M39" i="20"/>
  <c r="AB40" i="20"/>
  <c r="R46" i="20"/>
  <c r="H30" i="20"/>
  <c r="H25" i="20"/>
  <c r="M48" i="20"/>
  <c r="AA26" i="20"/>
  <c r="G58" i="20"/>
  <c r="AB10" i="20"/>
  <c r="R21" i="20"/>
  <c r="R25" i="20"/>
  <c r="H31" i="20"/>
  <c r="W64" i="20"/>
  <c r="R22" i="20"/>
  <c r="W41" i="20"/>
  <c r="W36" i="20"/>
  <c r="M15" i="20"/>
  <c r="W59" i="20"/>
  <c r="H57" i="20"/>
  <c r="W50" i="20"/>
  <c r="W52" i="20"/>
  <c r="AB11" i="20"/>
  <c r="AB24" i="20"/>
  <c r="W60" i="20"/>
  <c r="AB52" i="20"/>
  <c r="AB44" i="20"/>
  <c r="M19" i="20"/>
  <c r="H18" i="20"/>
  <c r="W55" i="20"/>
  <c r="AB8" i="20"/>
  <c r="W32" i="20"/>
  <c r="H7" i="20"/>
  <c r="M13" i="20"/>
  <c r="H28" i="20"/>
  <c r="M26" i="20"/>
  <c r="W20" i="20"/>
  <c r="W43" i="20"/>
  <c r="M16" i="20"/>
  <c r="H56" i="20"/>
  <c r="W17" i="20"/>
  <c r="H21" i="20"/>
  <c r="W21" i="20"/>
  <c r="R12" i="20"/>
  <c r="M36" i="20"/>
  <c r="AB18" i="20"/>
  <c r="AB7" i="20"/>
  <c r="H64" i="20"/>
  <c r="H34" i="20"/>
  <c r="M12" i="20"/>
  <c r="R10" i="20"/>
  <c r="W38" i="20"/>
  <c r="R62" i="20"/>
  <c r="M7" i="20"/>
  <c r="AB41" i="20"/>
  <c r="R36" i="20"/>
  <c r="R7" i="20"/>
  <c r="R26" i="20"/>
  <c r="M43" i="20"/>
  <c r="H42" i="20"/>
  <c r="AB25" i="20"/>
  <c r="AB6" i="20"/>
  <c r="H58" i="20"/>
  <c r="W47" i="20"/>
  <c r="R39" i="20"/>
  <c r="H8" i="20"/>
  <c r="AB53" i="20"/>
  <c r="M42" i="20"/>
  <c r="H59" i="20"/>
  <c r="H46" i="20"/>
  <c r="H36" i="20"/>
  <c r="H15" i="20"/>
  <c r="M29" i="20"/>
  <c r="R59" i="20"/>
  <c r="W37" i="20"/>
  <c r="M32" i="20"/>
  <c r="H24" i="20"/>
  <c r="AB32" i="20"/>
  <c r="W42" i="20"/>
  <c r="Q50" i="20"/>
  <c r="AB39" i="20"/>
  <c r="AB17" i="20"/>
  <c r="H48" i="20"/>
  <c r="M49" i="20"/>
  <c r="AB45" i="20"/>
  <c r="R41" i="20"/>
  <c r="W18" i="20"/>
  <c r="M62" i="20"/>
  <c r="M5" i="20"/>
  <c r="AB50" i="20"/>
  <c r="R50" i="20"/>
  <c r="H60" i="20"/>
  <c r="H22" i="20"/>
  <c r="M33" i="20"/>
  <c r="R55" i="20"/>
  <c r="W62" i="20"/>
  <c r="AB20" i="20"/>
  <c r="H41" i="20"/>
  <c r="R45" i="20"/>
  <c r="H16" i="20"/>
  <c r="AB12" i="20"/>
  <c r="H44" i="20"/>
  <c r="AB13" i="20"/>
  <c r="M9" i="20"/>
  <c r="H39" i="20"/>
  <c r="H51" i="20"/>
  <c r="R15" i="20"/>
  <c r="V45" i="20"/>
  <c r="R57" i="20"/>
  <c r="AB21" i="20"/>
  <c r="M17" i="20"/>
  <c r="R29" i="20"/>
  <c r="R35" i="20"/>
  <c r="M37" i="20"/>
  <c r="M41" i="20"/>
  <c r="N41" i="20" s="1"/>
  <c r="W10" i="20"/>
  <c r="M50" i="20"/>
  <c r="M10" i="20"/>
  <c r="M56" i="20"/>
  <c r="H19" i="20"/>
  <c r="R6" i="20"/>
  <c r="R19" i="20"/>
  <c r="H29" i="20"/>
  <c r="M52" i="20"/>
  <c r="M57" i="20"/>
  <c r="R13" i="20"/>
  <c r="W11" i="20"/>
  <c r="W5" i="20"/>
  <c r="W48" i="20"/>
  <c r="W33" i="20"/>
  <c r="M59" i="20"/>
  <c r="R28" i="20"/>
  <c r="H47" i="20"/>
  <c r="M40" i="20"/>
  <c r="H10" i="20"/>
  <c r="H40" i="20"/>
  <c r="W13" i="20"/>
  <c r="R48" i="20"/>
  <c r="R43" i="20"/>
  <c r="S43" i="20" s="1"/>
  <c r="R37" i="20"/>
  <c r="W25" i="20"/>
  <c r="W44" i="20"/>
  <c r="W53" i="20"/>
  <c r="M58" i="20"/>
  <c r="M51" i="20"/>
  <c r="H35" i="20"/>
  <c r="AB49" i="20"/>
  <c r="R31" i="20"/>
  <c r="R56" i="20"/>
  <c r="M6" i="20"/>
  <c r="H55" i="20"/>
  <c r="H17" i="20"/>
  <c r="M25" i="20"/>
  <c r="AB33" i="20"/>
  <c r="AB16" i="20"/>
  <c r="H26" i="20"/>
  <c r="W61" i="20"/>
  <c r="H52" i="20"/>
  <c r="G55" i="20"/>
  <c r="L55" i="20"/>
  <c r="M27" i="20"/>
  <c r="M61" i="20"/>
  <c r="M45" i="20"/>
  <c r="N45" i="20" s="1"/>
  <c r="H33" i="20"/>
  <c r="W54" i="20"/>
  <c r="H62" i="20"/>
  <c r="AB48" i="20"/>
  <c r="AB51" i="20"/>
  <c r="M35" i="20"/>
  <c r="W30" i="20"/>
  <c r="R33" i="20"/>
  <c r="W9" i="20"/>
  <c r="W56" i="20"/>
  <c r="AB38" i="20"/>
  <c r="R38" i="20"/>
  <c r="H12" i="20"/>
  <c r="R47" i="20"/>
  <c r="AB22" i="20"/>
  <c r="S33" i="20" l="1"/>
  <c r="AC49" i="20"/>
  <c r="I29" i="20"/>
  <c r="S45" i="20"/>
  <c r="AC16" i="20"/>
  <c r="N59" i="20"/>
  <c r="S15" i="20"/>
  <c r="I27" i="20"/>
  <c r="X37" i="20"/>
  <c r="I48" i="20"/>
  <c r="S50" i="20"/>
  <c r="AC22" i="20"/>
  <c r="X30" i="20"/>
  <c r="N61" i="20"/>
  <c r="AC33" i="20"/>
  <c r="I35" i="20"/>
  <c r="S48" i="20"/>
  <c r="X33" i="20"/>
  <c r="S19" i="20"/>
  <c r="I62" i="20"/>
  <c r="X44" i="20"/>
  <c r="S13" i="20"/>
  <c r="AC38" i="20"/>
  <c r="N40" i="20"/>
  <c r="I52" i="20"/>
  <c r="N6" i="20"/>
  <c r="N37" i="20"/>
  <c r="I51" i="20"/>
  <c r="I41" i="20"/>
  <c r="S47" i="20"/>
  <c r="N35" i="20"/>
  <c r="N27" i="20"/>
  <c r="N25" i="20"/>
  <c r="N51" i="20"/>
  <c r="X13" i="20"/>
  <c r="X48" i="20"/>
  <c r="S6" i="20"/>
  <c r="I12" i="20"/>
  <c r="AC51" i="20"/>
  <c r="I17" i="20"/>
  <c r="N58" i="20"/>
  <c r="I40" i="20"/>
  <c r="X5" i="20"/>
  <c r="I19" i="20"/>
  <c r="S29" i="20"/>
  <c r="N9" i="20"/>
  <c r="S38" i="20"/>
  <c r="AC48" i="20"/>
  <c r="I55" i="20"/>
  <c r="X53" i="20"/>
  <c r="X56" i="20"/>
  <c r="X54" i="20"/>
  <c r="X61" i="20"/>
  <c r="S56" i="20"/>
  <c r="X25" i="20"/>
  <c r="I47" i="20"/>
  <c r="N57" i="20"/>
  <c r="X9" i="20"/>
  <c r="I33" i="20"/>
  <c r="I26" i="20"/>
  <c r="S31" i="20"/>
  <c r="S37" i="20"/>
  <c r="S28" i="20"/>
  <c r="N52" i="20"/>
  <c r="X10" i="20"/>
  <c r="I16" i="20"/>
  <c r="I60" i="20"/>
  <c r="AC50" i="20"/>
  <c r="N50" i="20"/>
  <c r="X62" i="20"/>
  <c r="N10" i="20"/>
  <c r="AC21" i="20"/>
  <c r="S57" i="20"/>
  <c r="AC12" i="20"/>
  <c r="N62" i="20"/>
  <c r="I22" i="20"/>
  <c r="AC45" i="20"/>
  <c r="I15" i="20"/>
  <c r="I24" i="20"/>
  <c r="N49" i="20"/>
  <c r="I59" i="20"/>
  <c r="AC17" i="20"/>
  <c r="S59" i="20"/>
  <c r="I8" i="20"/>
  <c r="S35" i="20"/>
  <c r="I39" i="20"/>
  <c r="AC20" i="20"/>
  <c r="N5" i="20"/>
  <c r="AC39" i="20"/>
  <c r="X47" i="20"/>
  <c r="S36" i="20"/>
  <c r="I64" i="20"/>
  <c r="I56" i="20"/>
  <c r="X32" i="20"/>
  <c r="AC24" i="20"/>
  <c r="X41" i="20"/>
  <c r="AC5" i="20"/>
  <c r="I10" i="20"/>
  <c r="X11" i="20"/>
  <c r="N56" i="20"/>
  <c r="N17" i="20"/>
  <c r="AC13" i="20"/>
  <c r="I44" i="20"/>
  <c r="N33" i="20"/>
  <c r="S41" i="20"/>
  <c r="AC32" i="20"/>
  <c r="I46" i="20"/>
  <c r="AC25" i="20"/>
  <c r="S62" i="20"/>
  <c r="N32" i="20"/>
  <c r="N42" i="20"/>
  <c r="I42" i="20"/>
  <c r="X38" i="20"/>
  <c r="S12" i="20"/>
  <c r="N26" i="20"/>
  <c r="N19" i="20"/>
  <c r="I57" i="20"/>
  <c r="S25" i="20"/>
  <c r="S46" i="20"/>
  <c r="X49" i="20"/>
  <c r="S26" i="20"/>
  <c r="N12" i="20"/>
  <c r="I21" i="20"/>
  <c r="N13" i="20"/>
  <c r="AC52" i="20"/>
  <c r="N15" i="20"/>
  <c r="AC10" i="20"/>
  <c r="N39" i="20"/>
  <c r="X40" i="20"/>
  <c r="N24" i="20"/>
  <c r="X28" i="20"/>
  <c r="N8" i="20"/>
  <c r="N11" i="20"/>
  <c r="AC31" i="20"/>
  <c r="N31" i="20"/>
  <c r="S54" i="20"/>
  <c r="S58" i="20"/>
  <c r="I50" i="20"/>
  <c r="X35" i="20"/>
  <c r="S9" i="20"/>
  <c r="S61" i="20"/>
  <c r="N23" i="20"/>
  <c r="N29" i="20"/>
  <c r="S39" i="20"/>
  <c r="S7" i="20"/>
  <c r="I34" i="20"/>
  <c r="X17" i="20"/>
  <c r="I7" i="20"/>
  <c r="X60" i="20"/>
  <c r="X36" i="20"/>
  <c r="X45" i="20"/>
  <c r="AC43" i="20"/>
  <c r="AC34" i="20"/>
  <c r="N44" i="20"/>
  <c r="N34" i="20"/>
  <c r="N14" i="20"/>
  <c r="S18" i="20"/>
  <c r="N64" i="20"/>
  <c r="I11" i="20"/>
  <c r="I38" i="20"/>
  <c r="S52" i="20"/>
  <c r="X27" i="20"/>
  <c r="AC19" i="20"/>
  <c r="S51" i="20"/>
  <c r="X46" i="20"/>
  <c r="N22" i="20"/>
  <c r="I13" i="20"/>
  <c r="S44" i="20"/>
  <c r="X31" i="20"/>
  <c r="S32" i="20"/>
  <c r="I20" i="20"/>
  <c r="N28" i="20"/>
  <c r="X6" i="20"/>
  <c r="X29" i="20"/>
  <c r="S53" i="20"/>
  <c r="I54" i="20"/>
  <c r="AC29" i="20"/>
  <c r="S55" i="20"/>
  <c r="X18" i="20"/>
  <c r="X42" i="20"/>
  <c r="I36" i="20"/>
  <c r="I58" i="20"/>
  <c r="AC41" i="20"/>
  <c r="AC7" i="20"/>
  <c r="N16" i="20"/>
  <c r="AC8" i="20"/>
  <c r="AC11" i="20"/>
  <c r="S22" i="20"/>
  <c r="N48" i="20"/>
  <c r="I53" i="20"/>
  <c r="AC14" i="20"/>
  <c r="X58" i="20"/>
  <c r="AC35" i="20"/>
  <c r="N60" i="20"/>
  <c r="X12" i="20"/>
  <c r="N18" i="20"/>
  <c r="I32" i="20"/>
  <c r="AC46" i="20"/>
  <c r="I6" i="20"/>
  <c r="N55" i="20"/>
  <c r="S11" i="20"/>
  <c r="N47" i="20"/>
  <c r="I63" i="20"/>
  <c r="AC6" i="20"/>
  <c r="N7" i="20"/>
  <c r="AC18" i="20"/>
  <c r="X43" i="20"/>
  <c r="X55" i="20"/>
  <c r="X52" i="20"/>
  <c r="X64" i="20"/>
  <c r="I25" i="20"/>
  <c r="AC28" i="20"/>
  <c r="N63" i="20"/>
  <c r="N53" i="20"/>
  <c r="S27" i="20"/>
  <c r="AC47" i="20"/>
  <c r="X8" i="20"/>
  <c r="AC30" i="20"/>
  <c r="X63" i="20"/>
  <c r="S30" i="20"/>
  <c r="N54" i="20"/>
  <c r="S16" i="20"/>
  <c r="S5" i="20"/>
  <c r="X19" i="20"/>
  <c r="S64" i="20"/>
  <c r="I9" i="20"/>
  <c r="X23" i="20"/>
  <c r="N36" i="20"/>
  <c r="X20" i="20"/>
  <c r="I18" i="20"/>
  <c r="X50" i="20"/>
  <c r="I31" i="20"/>
  <c r="I30" i="20"/>
  <c r="X39" i="20"/>
  <c r="X26" i="20"/>
  <c r="S49" i="20"/>
  <c r="I5" i="20"/>
  <c r="I43" i="20"/>
  <c r="AC9" i="20"/>
  <c r="X57" i="20"/>
  <c r="X34" i="20"/>
  <c r="S42" i="20"/>
  <c r="I61" i="20"/>
  <c r="X7" i="20"/>
  <c r="AC36" i="20"/>
  <c r="I45" i="20"/>
  <c r="X24" i="20"/>
  <c r="S14" i="20"/>
  <c r="I23" i="20"/>
  <c r="AC27" i="20"/>
  <c r="N30" i="20"/>
  <c r="N21" i="20"/>
  <c r="X16" i="20"/>
  <c r="I14" i="20"/>
  <c r="S17" i="20"/>
  <c r="S20" i="20"/>
  <c r="S8" i="20"/>
  <c r="X22" i="20"/>
  <c r="AC15" i="20"/>
  <c r="S24" i="20"/>
  <c r="AC26" i="20"/>
  <c r="N46" i="20"/>
  <c r="S23" i="20"/>
  <c r="AC53" i="20"/>
  <c r="N43" i="20"/>
  <c r="S10" i="20"/>
  <c r="X21" i="20"/>
  <c r="I28" i="20"/>
  <c r="AC44" i="20"/>
  <c r="X59" i="20"/>
  <c r="S21" i="20"/>
  <c r="AC40" i="20"/>
  <c r="S34" i="20"/>
  <c r="N38" i="20"/>
  <c r="I37" i="20"/>
  <c r="S60" i="20"/>
  <c r="X14" i="20"/>
  <c r="S63" i="20"/>
  <c r="AC37" i="20"/>
  <c r="S40" i="20"/>
  <c r="X51" i="20"/>
  <c r="N20" i="20"/>
  <c r="AC42" i="20"/>
  <c r="X15" i="20"/>
  <c r="I49" i="20"/>
  <c r="AC23" i="20"/>
  <c r="C109" i="6"/>
  <c r="D109" i="6" s="1"/>
  <c r="C79" i="6" l="1"/>
  <c r="D79" i="6" s="1"/>
  <c r="C83" i="6"/>
  <c r="D83" i="6" s="1"/>
  <c r="I75" i="6"/>
  <c r="C97" i="6"/>
  <c r="D97" i="6" s="1"/>
  <c r="K18" i="19"/>
  <c r="I19" i="19"/>
  <c r="K21" i="19" l="1"/>
  <c r="K22" i="19" s="1"/>
</calcChain>
</file>

<file path=xl/sharedStrings.xml><?xml version="1.0" encoding="utf-8"?>
<sst xmlns="http://schemas.openxmlformats.org/spreadsheetml/2006/main" count="3744" uniqueCount="1416">
  <si>
    <t>東京都第24区</t>
    <rPh sb="0" eb="3">
      <t>トウキョウト</t>
    </rPh>
    <rPh sb="3" eb="5">
      <t>ダイ</t>
    </rPh>
    <rPh sb="6" eb="7">
      <t>ク</t>
    </rPh>
    <phoneticPr fontId="8"/>
  </si>
  <si>
    <t>東京都第25区</t>
    <rPh sb="0" eb="3">
      <t>トウキョウト</t>
    </rPh>
    <rPh sb="3" eb="5">
      <t>ダイ</t>
    </rPh>
    <rPh sb="6" eb="7">
      <t>ク</t>
    </rPh>
    <phoneticPr fontId="8"/>
  </si>
  <si>
    <t>千葉県第10区</t>
    <rPh sb="0" eb="3">
      <t>チバケン</t>
    </rPh>
    <rPh sb="3" eb="5">
      <t>ダイ</t>
    </rPh>
    <rPh sb="6" eb="7">
      <t>ク</t>
    </rPh>
    <phoneticPr fontId="8"/>
  </si>
  <si>
    <t>千葉県第11区</t>
    <rPh sb="0" eb="3">
      <t>チバケン</t>
    </rPh>
    <rPh sb="3" eb="5">
      <t>ダイ</t>
    </rPh>
    <rPh sb="6" eb="7">
      <t>ク</t>
    </rPh>
    <phoneticPr fontId="8"/>
  </si>
  <si>
    <t>千葉県第12区</t>
    <rPh sb="0" eb="3">
      <t>チバケン</t>
    </rPh>
    <rPh sb="3" eb="5">
      <t>ダイ</t>
    </rPh>
    <rPh sb="6" eb="7">
      <t>ク</t>
    </rPh>
    <phoneticPr fontId="8"/>
  </si>
  <si>
    <t>千葉県第２区</t>
    <rPh sb="0" eb="3">
      <t>チバケン</t>
    </rPh>
    <rPh sb="3" eb="4">
      <t>ダイ</t>
    </rPh>
    <phoneticPr fontId="8"/>
  </si>
  <si>
    <t>千葉県第３区</t>
    <rPh sb="0" eb="3">
      <t>チバケン</t>
    </rPh>
    <rPh sb="3" eb="4">
      <t>ダイ</t>
    </rPh>
    <phoneticPr fontId="8"/>
  </si>
  <si>
    <t>千葉県第４区</t>
    <rPh sb="0" eb="3">
      <t>チバケン</t>
    </rPh>
    <rPh sb="3" eb="4">
      <t>ダイ</t>
    </rPh>
    <phoneticPr fontId="8"/>
  </si>
  <si>
    <t>千葉県第５区</t>
    <rPh sb="0" eb="3">
      <t>チバケン</t>
    </rPh>
    <rPh sb="3" eb="4">
      <t>ダイ</t>
    </rPh>
    <phoneticPr fontId="8"/>
  </si>
  <si>
    <t>千葉県第６区</t>
    <rPh sb="0" eb="3">
      <t>チバケン</t>
    </rPh>
    <rPh sb="3" eb="4">
      <t>ダイ</t>
    </rPh>
    <phoneticPr fontId="8"/>
  </si>
  <si>
    <t>千葉県第７区</t>
    <rPh sb="0" eb="3">
      <t>チバケン</t>
    </rPh>
    <rPh sb="3" eb="4">
      <t>ダイ</t>
    </rPh>
    <phoneticPr fontId="8"/>
  </si>
  <si>
    <t>千葉県第８区</t>
    <rPh sb="0" eb="3">
      <t>チバケン</t>
    </rPh>
    <rPh sb="3" eb="4">
      <t>ダイ</t>
    </rPh>
    <phoneticPr fontId="8"/>
  </si>
  <si>
    <t>千葉県第９区</t>
    <rPh sb="0" eb="3">
      <t>チバケン</t>
    </rPh>
    <rPh sb="3" eb="4">
      <t>ダイ</t>
    </rPh>
    <phoneticPr fontId="8"/>
  </si>
  <si>
    <t>東京都第２区</t>
    <rPh sb="0" eb="3">
      <t>トウキョウト</t>
    </rPh>
    <rPh sb="3" eb="4">
      <t>ダイ</t>
    </rPh>
    <phoneticPr fontId="8"/>
  </si>
  <si>
    <t>東京都第３区</t>
    <rPh sb="0" eb="3">
      <t>トウキョウト</t>
    </rPh>
    <rPh sb="3" eb="4">
      <t>ダイ</t>
    </rPh>
    <phoneticPr fontId="8"/>
  </si>
  <si>
    <t>東京都第４区</t>
    <rPh sb="0" eb="3">
      <t>トウキョウト</t>
    </rPh>
    <rPh sb="3" eb="4">
      <t>ダイ</t>
    </rPh>
    <phoneticPr fontId="8"/>
  </si>
  <si>
    <t>東京都第５区</t>
    <rPh sb="0" eb="3">
      <t>トウキョウト</t>
    </rPh>
    <rPh sb="3" eb="4">
      <t>ダイ</t>
    </rPh>
    <phoneticPr fontId="8"/>
  </si>
  <si>
    <t>東京都第６区</t>
    <rPh sb="0" eb="3">
      <t>トウキョウト</t>
    </rPh>
    <rPh sb="3" eb="4">
      <t>ダイ</t>
    </rPh>
    <phoneticPr fontId="8"/>
  </si>
  <si>
    <t>東京都第７区</t>
    <rPh sb="0" eb="3">
      <t>トウキョウト</t>
    </rPh>
    <rPh sb="3" eb="4">
      <t>ダイ</t>
    </rPh>
    <phoneticPr fontId="8"/>
  </si>
  <si>
    <t>東京都第８区</t>
    <rPh sb="0" eb="3">
      <t>トウキョウト</t>
    </rPh>
    <rPh sb="3" eb="4">
      <t>ダイ</t>
    </rPh>
    <phoneticPr fontId="8"/>
  </si>
  <si>
    <t>東京都第９区</t>
    <rPh sb="0" eb="3">
      <t>トウキョウト</t>
    </rPh>
    <rPh sb="3" eb="4">
      <t>ダイ</t>
    </rPh>
    <phoneticPr fontId="8"/>
  </si>
  <si>
    <t>神奈川県第２区</t>
    <rPh sb="0" eb="4">
      <t>カナガワケン</t>
    </rPh>
    <rPh sb="4" eb="5">
      <t>ダイ</t>
    </rPh>
    <phoneticPr fontId="8"/>
  </si>
  <si>
    <t>神奈川県第３区</t>
    <rPh sb="0" eb="4">
      <t>カナガワケン</t>
    </rPh>
    <rPh sb="4" eb="5">
      <t>ダイ</t>
    </rPh>
    <phoneticPr fontId="8"/>
  </si>
  <si>
    <t>神奈川県第４区</t>
    <rPh sb="0" eb="4">
      <t>カナガワケン</t>
    </rPh>
    <rPh sb="4" eb="5">
      <t>ダイ</t>
    </rPh>
    <phoneticPr fontId="8"/>
  </si>
  <si>
    <t>神奈川県第５区</t>
    <rPh sb="0" eb="4">
      <t>カナガワケン</t>
    </rPh>
    <rPh sb="4" eb="5">
      <t>ダイ</t>
    </rPh>
    <phoneticPr fontId="8"/>
  </si>
  <si>
    <t>神奈川県第６区</t>
    <rPh sb="0" eb="4">
      <t>カナガワケン</t>
    </rPh>
    <rPh sb="4" eb="5">
      <t>ダイ</t>
    </rPh>
    <phoneticPr fontId="8"/>
  </si>
  <si>
    <t>神奈川県第７区</t>
    <rPh sb="0" eb="4">
      <t>カナガワケン</t>
    </rPh>
    <rPh sb="4" eb="5">
      <t>ダイ</t>
    </rPh>
    <phoneticPr fontId="8"/>
  </si>
  <si>
    <t>神奈川県第８区</t>
    <rPh sb="0" eb="4">
      <t>カナガワケン</t>
    </rPh>
    <rPh sb="4" eb="5">
      <t>ダイ</t>
    </rPh>
    <phoneticPr fontId="8"/>
  </si>
  <si>
    <t>神奈川県第９区</t>
    <rPh sb="0" eb="4">
      <t>カナガワケン</t>
    </rPh>
    <rPh sb="4" eb="5">
      <t>ダイ</t>
    </rPh>
    <phoneticPr fontId="8"/>
  </si>
  <si>
    <t>富山県第１区</t>
    <rPh sb="0" eb="3">
      <t>トヤマケン</t>
    </rPh>
    <rPh sb="3" eb="4">
      <t>ダイ</t>
    </rPh>
    <rPh sb="5" eb="6">
      <t>ク</t>
    </rPh>
    <phoneticPr fontId="8"/>
  </si>
  <si>
    <t>富山県第２区</t>
    <rPh sb="0" eb="3">
      <t>トヤマケン</t>
    </rPh>
    <rPh sb="3" eb="4">
      <t>ダイ</t>
    </rPh>
    <phoneticPr fontId="8"/>
  </si>
  <si>
    <t>富山県第３区</t>
    <rPh sb="0" eb="3">
      <t>トヤマケン</t>
    </rPh>
    <rPh sb="3" eb="4">
      <t>ダイ</t>
    </rPh>
    <phoneticPr fontId="8"/>
  </si>
  <si>
    <t>石川県第１区</t>
    <rPh sb="0" eb="3">
      <t>イシカワケン</t>
    </rPh>
    <rPh sb="3" eb="4">
      <t>ダイ</t>
    </rPh>
    <rPh sb="5" eb="6">
      <t>ク</t>
    </rPh>
    <phoneticPr fontId="8"/>
  </si>
  <si>
    <t>石川県第２区</t>
    <rPh sb="0" eb="3">
      <t>イシカワケン</t>
    </rPh>
    <rPh sb="3" eb="4">
      <t>ダイ</t>
    </rPh>
    <phoneticPr fontId="8"/>
  </si>
  <si>
    <t>石川県第３区</t>
    <rPh sb="0" eb="3">
      <t>イシカワケン</t>
    </rPh>
    <rPh sb="3" eb="4">
      <t>ダイ</t>
    </rPh>
    <phoneticPr fontId="8"/>
  </si>
  <si>
    <t>福井県第１区</t>
    <rPh sb="0" eb="3">
      <t>フクイケン</t>
    </rPh>
    <rPh sb="3" eb="4">
      <t>ダイ</t>
    </rPh>
    <rPh sb="5" eb="6">
      <t>ク</t>
    </rPh>
    <phoneticPr fontId="8"/>
  </si>
  <si>
    <t>福井県第２区</t>
    <rPh sb="0" eb="3">
      <t>フクイケン</t>
    </rPh>
    <rPh sb="3" eb="4">
      <t>ダイ</t>
    </rPh>
    <phoneticPr fontId="8"/>
  </si>
  <si>
    <t>山梨県第１区</t>
    <rPh sb="0" eb="3">
      <t>ヤマナシケン</t>
    </rPh>
    <rPh sb="3" eb="4">
      <t>ダイ</t>
    </rPh>
    <rPh sb="5" eb="6">
      <t>ク</t>
    </rPh>
    <phoneticPr fontId="8"/>
  </si>
  <si>
    <t>山梨県第２区</t>
    <rPh sb="0" eb="3">
      <t>ヤマナシケン</t>
    </rPh>
    <rPh sb="3" eb="4">
      <t>ダイ</t>
    </rPh>
    <phoneticPr fontId="8"/>
  </si>
  <si>
    <t>長野県第１区</t>
    <rPh sb="0" eb="3">
      <t>ナガノケン</t>
    </rPh>
    <rPh sb="3" eb="4">
      <t>ダイ</t>
    </rPh>
    <rPh sb="5" eb="6">
      <t>ク</t>
    </rPh>
    <phoneticPr fontId="8"/>
  </si>
  <si>
    <t>長野県第２区</t>
    <rPh sb="0" eb="3">
      <t>ナガノケン</t>
    </rPh>
    <rPh sb="3" eb="4">
      <t>ダイ</t>
    </rPh>
    <phoneticPr fontId="8"/>
  </si>
  <si>
    <t>長野県第３区</t>
    <rPh sb="0" eb="3">
      <t>ナガノケン</t>
    </rPh>
    <rPh sb="3" eb="4">
      <t>ダイ</t>
    </rPh>
    <phoneticPr fontId="8"/>
  </si>
  <si>
    <t>長野県第４区</t>
    <rPh sb="0" eb="3">
      <t>ナガノケン</t>
    </rPh>
    <rPh sb="3" eb="4">
      <t>ダイ</t>
    </rPh>
    <phoneticPr fontId="8"/>
  </si>
  <si>
    <t>長野県第５区</t>
    <rPh sb="0" eb="3">
      <t>ナガノケン</t>
    </rPh>
    <rPh sb="3" eb="4">
      <t>ダイ</t>
    </rPh>
    <phoneticPr fontId="8"/>
  </si>
  <si>
    <t>岐阜県第１区</t>
    <rPh sb="0" eb="3">
      <t>ギフケン</t>
    </rPh>
    <rPh sb="3" eb="4">
      <t>ダイ</t>
    </rPh>
    <rPh sb="5" eb="6">
      <t>ク</t>
    </rPh>
    <phoneticPr fontId="8"/>
  </si>
  <si>
    <t>岐阜県第２区</t>
    <rPh sb="0" eb="3">
      <t>ギフケン</t>
    </rPh>
    <rPh sb="3" eb="4">
      <t>ダイ</t>
    </rPh>
    <phoneticPr fontId="8"/>
  </si>
  <si>
    <t>岐阜県第３区</t>
    <rPh sb="0" eb="3">
      <t>ギフケン</t>
    </rPh>
    <rPh sb="3" eb="4">
      <t>ダイ</t>
    </rPh>
    <phoneticPr fontId="8"/>
  </si>
  <si>
    <t>岐阜県第４区</t>
    <rPh sb="0" eb="3">
      <t>ギフケン</t>
    </rPh>
    <rPh sb="3" eb="4">
      <t>ダイ</t>
    </rPh>
    <phoneticPr fontId="8"/>
  </si>
  <si>
    <t>岐阜県第５区</t>
    <rPh sb="0" eb="3">
      <t>ギフケン</t>
    </rPh>
    <rPh sb="3" eb="4">
      <t>ダイ</t>
    </rPh>
    <phoneticPr fontId="8"/>
  </si>
  <si>
    <t>静岡県第１区</t>
    <rPh sb="0" eb="3">
      <t>シズオカケン</t>
    </rPh>
    <rPh sb="3" eb="4">
      <t>ダイ</t>
    </rPh>
    <rPh sb="5" eb="6">
      <t>ク</t>
    </rPh>
    <phoneticPr fontId="8"/>
  </si>
  <si>
    <t>静岡県第２区</t>
    <rPh sb="0" eb="3">
      <t>シズオカケン</t>
    </rPh>
    <rPh sb="3" eb="4">
      <t>ダイ</t>
    </rPh>
    <phoneticPr fontId="8"/>
  </si>
  <si>
    <t>静岡県第３区</t>
    <rPh sb="0" eb="3">
      <t>シズオカケン</t>
    </rPh>
    <rPh sb="3" eb="4">
      <t>ダイ</t>
    </rPh>
    <phoneticPr fontId="8"/>
  </si>
  <si>
    <t>静岡県第４区</t>
    <rPh sb="0" eb="3">
      <t>シズオカケン</t>
    </rPh>
    <rPh sb="3" eb="4">
      <t>ダイ</t>
    </rPh>
    <phoneticPr fontId="8"/>
  </si>
  <si>
    <t>静岡県第５区</t>
    <rPh sb="0" eb="3">
      <t>シズオカケン</t>
    </rPh>
    <rPh sb="3" eb="4">
      <t>ダイ</t>
    </rPh>
    <phoneticPr fontId="8"/>
  </si>
  <si>
    <t>静岡県第６区</t>
    <rPh sb="0" eb="3">
      <t>シズオカケン</t>
    </rPh>
    <rPh sb="3" eb="4">
      <t>ダイ</t>
    </rPh>
    <phoneticPr fontId="8"/>
  </si>
  <si>
    <t>静岡県第７区</t>
    <rPh sb="0" eb="3">
      <t>シズオカケン</t>
    </rPh>
    <rPh sb="3" eb="4">
      <t>ダイ</t>
    </rPh>
    <phoneticPr fontId="8"/>
  </si>
  <si>
    <t>静岡県第８区</t>
    <rPh sb="0" eb="3">
      <t>シズオカケン</t>
    </rPh>
    <rPh sb="3" eb="4">
      <t>ダイ</t>
    </rPh>
    <phoneticPr fontId="8"/>
  </si>
  <si>
    <t>愛知県第１区</t>
    <rPh sb="0" eb="3">
      <t>アイチケン</t>
    </rPh>
    <rPh sb="3" eb="4">
      <t>ダイ</t>
    </rPh>
    <rPh sb="5" eb="6">
      <t>ク</t>
    </rPh>
    <phoneticPr fontId="8"/>
  </si>
  <si>
    <t>愛知県第10区</t>
    <rPh sb="0" eb="3">
      <t>アイチケン</t>
    </rPh>
    <rPh sb="3" eb="5">
      <t>ダイ</t>
    </rPh>
    <rPh sb="6" eb="7">
      <t>ク</t>
    </rPh>
    <phoneticPr fontId="8"/>
  </si>
  <si>
    <t>愛知県第11区</t>
    <rPh sb="0" eb="3">
      <t>アイチケン</t>
    </rPh>
    <rPh sb="3" eb="5">
      <t>ダイ</t>
    </rPh>
    <rPh sb="6" eb="7">
      <t>ク</t>
    </rPh>
    <phoneticPr fontId="8"/>
  </si>
  <si>
    <t>愛知県第12区</t>
    <rPh sb="0" eb="3">
      <t>アイチケン</t>
    </rPh>
    <rPh sb="3" eb="5">
      <t>ダイ</t>
    </rPh>
    <rPh sb="6" eb="7">
      <t>ク</t>
    </rPh>
    <phoneticPr fontId="8"/>
  </si>
  <si>
    <t>愛知県第13区</t>
    <rPh sb="0" eb="3">
      <t>アイチケン</t>
    </rPh>
    <rPh sb="3" eb="5">
      <t>ダイ</t>
    </rPh>
    <rPh sb="6" eb="7">
      <t>ク</t>
    </rPh>
    <phoneticPr fontId="8"/>
  </si>
  <si>
    <t>愛知県第14区</t>
    <rPh sb="0" eb="3">
      <t>アイチケン</t>
    </rPh>
    <rPh sb="3" eb="5">
      <t>ダイ</t>
    </rPh>
    <rPh sb="6" eb="7">
      <t>ク</t>
    </rPh>
    <phoneticPr fontId="8"/>
  </si>
  <si>
    <t>愛知県第15区</t>
    <rPh sb="0" eb="3">
      <t>アイチケン</t>
    </rPh>
    <rPh sb="3" eb="5">
      <t>ダイ</t>
    </rPh>
    <rPh sb="6" eb="7">
      <t>ク</t>
    </rPh>
    <phoneticPr fontId="8"/>
  </si>
  <si>
    <t>愛知県第２区</t>
    <rPh sb="0" eb="3">
      <t>アイチケン</t>
    </rPh>
    <rPh sb="3" eb="4">
      <t>ダイ</t>
    </rPh>
    <phoneticPr fontId="8"/>
  </si>
  <si>
    <t>愛知県第３区</t>
    <rPh sb="0" eb="3">
      <t>アイチケン</t>
    </rPh>
    <rPh sb="3" eb="4">
      <t>ダイ</t>
    </rPh>
    <phoneticPr fontId="8"/>
  </si>
  <si>
    <t>愛知県第４区</t>
    <rPh sb="0" eb="3">
      <t>アイチケン</t>
    </rPh>
    <rPh sb="3" eb="4">
      <t>ダイ</t>
    </rPh>
    <phoneticPr fontId="8"/>
  </si>
  <si>
    <t>愛知県第５区</t>
    <rPh sb="0" eb="3">
      <t>アイチケン</t>
    </rPh>
    <rPh sb="3" eb="4">
      <t>ダイ</t>
    </rPh>
    <phoneticPr fontId="8"/>
  </si>
  <si>
    <t>愛知県第６区</t>
    <rPh sb="0" eb="3">
      <t>アイチケン</t>
    </rPh>
    <rPh sb="3" eb="4">
      <t>ダイ</t>
    </rPh>
    <phoneticPr fontId="8"/>
  </si>
  <si>
    <t>愛知県第７区</t>
    <rPh sb="0" eb="3">
      <t>アイチケン</t>
    </rPh>
    <rPh sb="3" eb="4">
      <t>ダイ</t>
    </rPh>
    <phoneticPr fontId="8"/>
  </si>
  <si>
    <t>愛知県第８区</t>
    <rPh sb="0" eb="3">
      <t>アイチケン</t>
    </rPh>
    <rPh sb="3" eb="4">
      <t>ダイ</t>
    </rPh>
    <phoneticPr fontId="8"/>
  </si>
  <si>
    <t>愛知県第９区</t>
    <rPh sb="0" eb="3">
      <t>アイチケン</t>
    </rPh>
    <rPh sb="3" eb="4">
      <t>ダイ</t>
    </rPh>
    <phoneticPr fontId="8"/>
  </si>
  <si>
    <t>計</t>
    <rPh sb="0" eb="1">
      <t>ケイ</t>
    </rPh>
    <phoneticPr fontId="8"/>
  </si>
  <si>
    <t>計</t>
    <rPh sb="0" eb="1">
      <t>ケイ</t>
    </rPh>
    <phoneticPr fontId="8"/>
  </si>
  <si>
    <t>計</t>
    <rPh sb="0" eb="1">
      <t>ケイ</t>
    </rPh>
    <phoneticPr fontId="8"/>
  </si>
  <si>
    <t>計</t>
    <rPh sb="0" eb="1">
      <t>ケイ</t>
    </rPh>
    <phoneticPr fontId="8"/>
  </si>
  <si>
    <t>計</t>
    <rPh sb="0" eb="1">
      <t>ケイ</t>
    </rPh>
    <phoneticPr fontId="8"/>
  </si>
  <si>
    <t>宮崎県第１区</t>
    <rPh sb="0" eb="3">
      <t>ミヤザキケン</t>
    </rPh>
    <rPh sb="3" eb="4">
      <t>ダイ</t>
    </rPh>
    <rPh sb="5" eb="6">
      <t>ク</t>
    </rPh>
    <phoneticPr fontId="8"/>
  </si>
  <si>
    <t>宮崎県第２区</t>
    <rPh sb="0" eb="3">
      <t>ミヤザキケン</t>
    </rPh>
    <rPh sb="3" eb="4">
      <t>ダイ</t>
    </rPh>
    <phoneticPr fontId="8"/>
  </si>
  <si>
    <t>宮崎県第３区</t>
    <rPh sb="0" eb="3">
      <t>ミヤザキケン</t>
    </rPh>
    <rPh sb="3" eb="4">
      <t>ダイ</t>
    </rPh>
    <phoneticPr fontId="8"/>
  </si>
  <si>
    <t>鹿児島県第１区</t>
    <rPh sb="0" eb="4">
      <t>カゴシマケン</t>
    </rPh>
    <rPh sb="4" eb="5">
      <t>ダイ</t>
    </rPh>
    <rPh sb="6" eb="7">
      <t>ク</t>
    </rPh>
    <phoneticPr fontId="8"/>
  </si>
  <si>
    <t>鹿児島県第２区</t>
    <rPh sb="0" eb="4">
      <t>カゴシマケン</t>
    </rPh>
    <rPh sb="4" eb="5">
      <t>ダイ</t>
    </rPh>
    <phoneticPr fontId="8"/>
  </si>
  <si>
    <t>鹿児島県第３区</t>
    <rPh sb="0" eb="4">
      <t>カゴシマケン</t>
    </rPh>
    <rPh sb="4" eb="5">
      <t>ダイ</t>
    </rPh>
    <phoneticPr fontId="8"/>
  </si>
  <si>
    <t>鹿児島県第４区</t>
    <rPh sb="0" eb="4">
      <t>カゴシマケン</t>
    </rPh>
    <rPh sb="4" eb="5">
      <t>ダイ</t>
    </rPh>
    <phoneticPr fontId="8"/>
  </si>
  <si>
    <t>合　　計</t>
    <rPh sb="0" eb="4">
      <t>ゴウケイ</t>
    </rPh>
    <phoneticPr fontId="8"/>
  </si>
  <si>
    <t>定　数</t>
    <rPh sb="0" eb="3">
      <t>テイスウ</t>
    </rPh>
    <phoneticPr fontId="8"/>
  </si>
  <si>
    <t>登　録　者　数</t>
    <rPh sb="0" eb="1">
      <t>トウ</t>
    </rPh>
    <rPh sb="2" eb="3">
      <t>ロク</t>
    </rPh>
    <rPh sb="4" eb="5">
      <t>シャ</t>
    </rPh>
    <rPh sb="6" eb="7">
      <t>スウ</t>
    </rPh>
    <phoneticPr fontId="8"/>
  </si>
  <si>
    <t>議員１人当たりの登録者数</t>
    <rPh sb="0" eb="2">
      <t>ギイン</t>
    </rPh>
    <rPh sb="3" eb="4">
      <t>ニン</t>
    </rPh>
    <rPh sb="4" eb="5">
      <t>ア</t>
    </rPh>
    <rPh sb="8" eb="11">
      <t>トウロクシャ</t>
    </rPh>
    <rPh sb="11" eb="12">
      <t>スウ</t>
    </rPh>
    <phoneticPr fontId="8"/>
  </si>
  <si>
    <t>区　　分</t>
    <rPh sb="0" eb="4">
      <t>クブン</t>
    </rPh>
    <phoneticPr fontId="8"/>
  </si>
  <si>
    <t>最　　高</t>
    <rPh sb="0" eb="4">
      <t>サイコウ</t>
    </rPh>
    <phoneticPr fontId="8"/>
  </si>
  <si>
    <t>最　　低</t>
    <rPh sb="0" eb="4">
      <t>サイテイ</t>
    </rPh>
    <phoneticPr fontId="8"/>
  </si>
  <si>
    <t>全国平均</t>
    <rPh sb="0" eb="2">
      <t>ゼンコク</t>
    </rPh>
    <rPh sb="2" eb="4">
      <t>ヘイキン</t>
    </rPh>
    <phoneticPr fontId="8"/>
  </si>
  <si>
    <t>５２選挙区</t>
    <rPh sb="2" eb="4">
      <t>センキョ</t>
    </rPh>
    <rPh sb="4" eb="5">
      <t>ク</t>
    </rPh>
    <phoneticPr fontId="8"/>
  </si>
  <si>
    <t>千葉４区</t>
    <rPh sb="0" eb="2">
      <t>チバ</t>
    </rPh>
    <rPh sb="3" eb="4">
      <t>ク</t>
    </rPh>
    <phoneticPr fontId="8"/>
  </si>
  <si>
    <t>（１）衆議院小選挙区別登録者数（在外選挙人名簿登録者含む）</t>
    <rPh sb="3" eb="6">
      <t>シュウギイン</t>
    </rPh>
    <rPh sb="6" eb="7">
      <t>ショウ</t>
    </rPh>
    <rPh sb="7" eb="10">
      <t>センキョク</t>
    </rPh>
    <rPh sb="10" eb="11">
      <t>ベツ</t>
    </rPh>
    <rPh sb="11" eb="14">
      <t>トウロクシャ</t>
    </rPh>
    <rPh sb="14" eb="15">
      <t>スウ</t>
    </rPh>
    <rPh sb="16" eb="18">
      <t>ザイガイ</t>
    </rPh>
    <rPh sb="18" eb="21">
      <t>センキョニン</t>
    </rPh>
    <rPh sb="21" eb="23">
      <t>メイボ</t>
    </rPh>
    <rPh sb="23" eb="26">
      <t>トウロクシャ</t>
    </rPh>
    <rPh sb="26" eb="27">
      <t>フク</t>
    </rPh>
    <phoneticPr fontId="8"/>
  </si>
  <si>
    <t>（参考資料１）衆議院小選挙区別選挙人名簿及び在外選挙人名簿登録者数（選挙区順）</t>
    <rPh sb="1" eb="3">
      <t>サンコウ</t>
    </rPh>
    <rPh sb="3" eb="5">
      <t>シリョウ</t>
    </rPh>
    <rPh sb="7" eb="10">
      <t>シュウギイン</t>
    </rPh>
    <rPh sb="10" eb="11">
      <t>ショウ</t>
    </rPh>
    <rPh sb="11" eb="13">
      <t>センキョ</t>
    </rPh>
    <rPh sb="13" eb="15">
      <t>クベツ</t>
    </rPh>
    <rPh sb="15" eb="18">
      <t>センキョニン</t>
    </rPh>
    <rPh sb="18" eb="20">
      <t>メイボ</t>
    </rPh>
    <rPh sb="20" eb="21">
      <t>オヨ</t>
    </rPh>
    <rPh sb="22" eb="24">
      <t>ザイガイ</t>
    </rPh>
    <rPh sb="24" eb="27">
      <t>センキョニン</t>
    </rPh>
    <rPh sb="27" eb="29">
      <t>メイボ</t>
    </rPh>
    <rPh sb="29" eb="32">
      <t>トウロクシャ</t>
    </rPh>
    <rPh sb="32" eb="33">
      <t>スウ</t>
    </rPh>
    <rPh sb="34" eb="37">
      <t>センキョク</t>
    </rPh>
    <rPh sb="37" eb="38">
      <t>ジュン</t>
    </rPh>
    <phoneticPr fontId="8"/>
  </si>
  <si>
    <t>　（参考資料２）衆議院小選挙区別選挙人名簿及び在外選挙人名簿登録者数（登録者数順）</t>
    <rPh sb="2" eb="4">
      <t>サンコウ</t>
    </rPh>
    <rPh sb="4" eb="6">
      <t>シリョウ</t>
    </rPh>
    <rPh sb="8" eb="11">
      <t>シュウギイン</t>
    </rPh>
    <rPh sb="11" eb="12">
      <t>ショウ</t>
    </rPh>
    <rPh sb="12" eb="15">
      <t>センキョク</t>
    </rPh>
    <rPh sb="15" eb="16">
      <t>ベツ</t>
    </rPh>
    <rPh sb="16" eb="19">
      <t>センキョニン</t>
    </rPh>
    <rPh sb="19" eb="21">
      <t>メイボ</t>
    </rPh>
    <rPh sb="21" eb="22">
      <t>オヨ</t>
    </rPh>
    <rPh sb="23" eb="25">
      <t>ザイガイ</t>
    </rPh>
    <rPh sb="25" eb="28">
      <t>センキョニン</t>
    </rPh>
    <rPh sb="28" eb="30">
      <t>メイボ</t>
    </rPh>
    <rPh sb="30" eb="33">
      <t>トウロクシャ</t>
    </rPh>
    <rPh sb="33" eb="34">
      <t>スウ</t>
    </rPh>
    <rPh sb="35" eb="38">
      <t>トウロクシャ</t>
    </rPh>
    <rPh sb="38" eb="39">
      <t>スウ</t>
    </rPh>
    <rPh sb="39" eb="40">
      <t>ジュン</t>
    </rPh>
    <phoneticPr fontId="8"/>
  </si>
  <si>
    <t>順位</t>
    <rPh sb="0" eb="2">
      <t>ジュンイ</t>
    </rPh>
    <phoneticPr fontId="8"/>
  </si>
  <si>
    <t>　前年は、</t>
    <rPh sb="1" eb="3">
      <t>ゼンネン</t>
    </rPh>
    <phoneticPr fontId="8"/>
  </si>
  <si>
    <t>島根３区</t>
    <rPh sb="0" eb="2">
      <t>シマネ</t>
    </rPh>
    <rPh sb="3" eb="4">
      <t>ク</t>
    </rPh>
    <phoneticPr fontId="8"/>
  </si>
  <si>
    <t>神奈川14区</t>
    <rPh sb="0" eb="3">
      <t>カナガワ</t>
    </rPh>
    <rPh sb="5" eb="6">
      <t>ク</t>
    </rPh>
    <phoneticPr fontId="8"/>
  </si>
  <si>
    <t>８衆当日有権者数</t>
    <rPh sb="1" eb="2">
      <t>シュウ</t>
    </rPh>
    <rPh sb="2" eb="4">
      <t>トウジツ</t>
    </rPh>
    <rPh sb="4" eb="7">
      <t>ユウケンシャ</t>
    </rPh>
    <rPh sb="7" eb="8">
      <t>スウ</t>
    </rPh>
    <phoneticPr fontId="8"/>
  </si>
  <si>
    <t>（8.10.20現在）</t>
    <rPh sb="8" eb="10">
      <t>ゲンザイ</t>
    </rPh>
    <phoneticPr fontId="8"/>
  </si>
  <si>
    <t>神奈川７区</t>
    <rPh sb="0" eb="3">
      <t>カナガワ</t>
    </rPh>
    <rPh sb="4" eb="5">
      <t>ク</t>
    </rPh>
    <phoneticPr fontId="8"/>
  </si>
  <si>
    <t>６０選挙区</t>
    <rPh sb="2" eb="4">
      <t>センキョ</t>
    </rPh>
    <rPh sb="4" eb="5">
      <t>ク</t>
    </rPh>
    <phoneticPr fontId="8"/>
  </si>
  <si>
    <t>６７選挙区</t>
    <rPh sb="2" eb="5">
      <t>センキョク</t>
    </rPh>
    <phoneticPr fontId="8"/>
  </si>
  <si>
    <t>７６選挙区</t>
    <rPh sb="2" eb="5">
      <t>センキョク</t>
    </rPh>
    <phoneticPr fontId="8"/>
  </si>
  <si>
    <t>８１選挙区</t>
    <rPh sb="2" eb="4">
      <t>センキョ</t>
    </rPh>
    <rPh sb="4" eb="5">
      <t>ク</t>
    </rPh>
    <phoneticPr fontId="8"/>
  </si>
  <si>
    <t>８８選挙区</t>
    <rPh sb="2" eb="5">
      <t>センキョク</t>
    </rPh>
    <phoneticPr fontId="8"/>
  </si>
  <si>
    <t>７参当日有権者数</t>
    <rPh sb="1" eb="2">
      <t>サン</t>
    </rPh>
    <rPh sb="2" eb="4">
      <t>トウジツ</t>
    </rPh>
    <rPh sb="4" eb="7">
      <t>ユウケンシャ</t>
    </rPh>
    <rPh sb="7" eb="8">
      <t>スウ</t>
    </rPh>
    <phoneticPr fontId="8"/>
  </si>
  <si>
    <t>（7.7.23現在）</t>
    <rPh sb="7" eb="9">
      <t>ゲンザイ</t>
    </rPh>
    <phoneticPr fontId="8"/>
  </si>
  <si>
    <t>鳥取県</t>
    <rPh sb="0" eb="3">
      <t>トットリケン</t>
    </rPh>
    <phoneticPr fontId="8"/>
  </si>
  <si>
    <t>東京都</t>
    <rPh sb="0" eb="3">
      <t>トウキョウト</t>
    </rPh>
    <phoneticPr fontId="8"/>
  </si>
  <si>
    <t>東京都</t>
    <rPh sb="0" eb="2">
      <t>トウキョウ</t>
    </rPh>
    <rPh sb="2" eb="3">
      <t>ト</t>
    </rPh>
    <phoneticPr fontId="8"/>
  </si>
  <si>
    <t>鳥取県</t>
    <rPh sb="0" eb="2">
      <t>トットリ</t>
    </rPh>
    <rPh sb="2" eb="3">
      <t>ケン</t>
    </rPh>
    <phoneticPr fontId="8"/>
  </si>
  <si>
    <t>順　位</t>
    <rPh sb="0" eb="3">
      <t>ジュンイ</t>
    </rPh>
    <phoneticPr fontId="8"/>
  </si>
  <si>
    <t>選挙区名</t>
    <rPh sb="0" eb="3">
      <t>センキョク</t>
    </rPh>
    <rPh sb="3" eb="4">
      <t>メイ</t>
    </rPh>
    <phoneticPr fontId="8"/>
  </si>
  <si>
    <t>岡山県第１区</t>
    <rPh sb="0" eb="3">
      <t>オカヤマケン</t>
    </rPh>
    <rPh sb="3" eb="4">
      <t>ダイ</t>
    </rPh>
    <rPh sb="5" eb="6">
      <t>ク</t>
    </rPh>
    <phoneticPr fontId="8"/>
  </si>
  <si>
    <t>岡山県第２区</t>
    <rPh sb="0" eb="3">
      <t>オカヤマケン</t>
    </rPh>
    <rPh sb="3" eb="4">
      <t>ダイ</t>
    </rPh>
    <phoneticPr fontId="8"/>
  </si>
  <si>
    <t>岡山県第３区</t>
    <rPh sb="0" eb="3">
      <t>オカヤマケン</t>
    </rPh>
    <rPh sb="3" eb="4">
      <t>ダイ</t>
    </rPh>
    <phoneticPr fontId="8"/>
  </si>
  <si>
    <t>岡山県第４区</t>
    <rPh sb="0" eb="3">
      <t>オカヤマケン</t>
    </rPh>
    <rPh sb="3" eb="4">
      <t>ダイ</t>
    </rPh>
    <phoneticPr fontId="8"/>
  </si>
  <si>
    <t>広島県第１区</t>
    <rPh sb="0" eb="3">
      <t>ヒロシマケン</t>
    </rPh>
    <rPh sb="3" eb="4">
      <t>ダイ</t>
    </rPh>
    <rPh sb="5" eb="6">
      <t>ク</t>
    </rPh>
    <phoneticPr fontId="8"/>
  </si>
  <si>
    <t>広島県第２区</t>
    <rPh sb="0" eb="3">
      <t>ヒロシマケン</t>
    </rPh>
    <rPh sb="3" eb="4">
      <t>ダイ</t>
    </rPh>
    <phoneticPr fontId="8"/>
  </si>
  <si>
    <t>広島県第３区</t>
    <rPh sb="0" eb="3">
      <t>ヒロシマケン</t>
    </rPh>
    <rPh sb="3" eb="4">
      <t>ダイ</t>
    </rPh>
    <phoneticPr fontId="8"/>
  </si>
  <si>
    <t>広島県第４区</t>
    <rPh sb="0" eb="3">
      <t>ヒロシマケン</t>
    </rPh>
    <rPh sb="3" eb="4">
      <t>ダイ</t>
    </rPh>
    <phoneticPr fontId="8"/>
  </si>
  <si>
    <t>広島県第５区</t>
    <rPh sb="0" eb="3">
      <t>ヒロシマケン</t>
    </rPh>
    <rPh sb="3" eb="4">
      <t>ダイ</t>
    </rPh>
    <phoneticPr fontId="8"/>
  </si>
  <si>
    <t>広島県第６区</t>
    <rPh sb="0" eb="3">
      <t>ヒロシマケン</t>
    </rPh>
    <rPh sb="3" eb="4">
      <t>ダイ</t>
    </rPh>
    <phoneticPr fontId="8"/>
  </si>
  <si>
    <t>山口県第１区</t>
    <rPh sb="0" eb="3">
      <t>ヤマグチケン</t>
    </rPh>
    <rPh sb="3" eb="4">
      <t>ダイ</t>
    </rPh>
    <rPh sb="5" eb="6">
      <t>ク</t>
    </rPh>
    <phoneticPr fontId="8"/>
  </si>
  <si>
    <t>山口県第２区</t>
    <rPh sb="0" eb="3">
      <t>ヤマグチケン</t>
    </rPh>
    <rPh sb="3" eb="4">
      <t>ダイ</t>
    </rPh>
    <phoneticPr fontId="8"/>
  </si>
  <si>
    <t>山口県第３区</t>
    <rPh sb="0" eb="3">
      <t>ヤマグチケン</t>
    </rPh>
    <rPh sb="3" eb="4">
      <t>ダイ</t>
    </rPh>
    <phoneticPr fontId="8"/>
  </si>
  <si>
    <t>徳島県第１区</t>
    <rPh sb="0" eb="3">
      <t>トクシマケン</t>
    </rPh>
    <rPh sb="3" eb="4">
      <t>ダイ</t>
    </rPh>
    <rPh sb="5" eb="6">
      <t>ク</t>
    </rPh>
    <phoneticPr fontId="8"/>
  </si>
  <si>
    <t>徳島県第２区</t>
    <rPh sb="0" eb="3">
      <t>トクシマケン</t>
    </rPh>
    <rPh sb="3" eb="4">
      <t>ダイ</t>
    </rPh>
    <phoneticPr fontId="8"/>
  </si>
  <si>
    <t>香川県第１区</t>
    <rPh sb="0" eb="3">
      <t>カガワケン</t>
    </rPh>
    <rPh sb="3" eb="4">
      <t>ダイ</t>
    </rPh>
    <rPh sb="5" eb="6">
      <t>ク</t>
    </rPh>
    <phoneticPr fontId="8"/>
  </si>
  <si>
    <t>香川県第２区</t>
    <rPh sb="0" eb="3">
      <t>カガワケン</t>
    </rPh>
    <rPh sb="3" eb="4">
      <t>ダイ</t>
    </rPh>
    <phoneticPr fontId="8"/>
  </si>
  <si>
    <t>香川県第３区</t>
    <rPh sb="0" eb="3">
      <t>カガワケン</t>
    </rPh>
    <rPh sb="3" eb="4">
      <t>ダイ</t>
    </rPh>
    <phoneticPr fontId="8"/>
  </si>
  <si>
    <t>愛媛県第１区</t>
    <rPh sb="0" eb="3">
      <t>エヒメケン</t>
    </rPh>
    <rPh sb="3" eb="4">
      <t>ダイ</t>
    </rPh>
    <rPh sb="5" eb="6">
      <t>ク</t>
    </rPh>
    <phoneticPr fontId="8"/>
  </si>
  <si>
    <t>愛媛県第２区</t>
    <rPh sb="0" eb="3">
      <t>エヒメケン</t>
    </rPh>
    <rPh sb="3" eb="4">
      <t>ダイ</t>
    </rPh>
    <phoneticPr fontId="8"/>
  </si>
  <si>
    <t>愛媛県第３区</t>
    <rPh sb="0" eb="3">
      <t>エヒメケン</t>
    </rPh>
    <rPh sb="3" eb="4">
      <t>ダイ</t>
    </rPh>
    <phoneticPr fontId="8"/>
  </si>
  <si>
    <t>高知県第１区</t>
    <rPh sb="0" eb="3">
      <t>コウチケン</t>
    </rPh>
    <rPh sb="3" eb="4">
      <t>ダイ</t>
    </rPh>
    <rPh sb="5" eb="6">
      <t>ク</t>
    </rPh>
    <phoneticPr fontId="8"/>
  </si>
  <si>
    <t>高知県第２区</t>
    <rPh sb="0" eb="3">
      <t>コウチケン</t>
    </rPh>
    <rPh sb="3" eb="4">
      <t>ダイ</t>
    </rPh>
    <phoneticPr fontId="8"/>
  </si>
  <si>
    <t>福岡県第１区</t>
    <rPh sb="0" eb="3">
      <t>フクオカケン</t>
    </rPh>
    <rPh sb="3" eb="4">
      <t>ダイ</t>
    </rPh>
    <rPh sb="5" eb="6">
      <t>ク</t>
    </rPh>
    <phoneticPr fontId="8"/>
  </si>
  <si>
    <t>福岡県第２区</t>
    <rPh sb="0" eb="3">
      <t>フクオカケン</t>
    </rPh>
    <rPh sb="3" eb="4">
      <t>ダイ</t>
    </rPh>
    <phoneticPr fontId="8"/>
  </si>
  <si>
    <t>福岡県第３区</t>
    <rPh sb="0" eb="3">
      <t>フクオカケン</t>
    </rPh>
    <rPh sb="3" eb="4">
      <t>ダイ</t>
    </rPh>
    <phoneticPr fontId="8"/>
  </si>
  <si>
    <t>福岡県第４区</t>
    <rPh sb="0" eb="3">
      <t>フクオカケン</t>
    </rPh>
    <rPh sb="3" eb="4">
      <t>ダイ</t>
    </rPh>
    <phoneticPr fontId="8"/>
  </si>
  <si>
    <t>福岡県第５区</t>
    <rPh sb="0" eb="3">
      <t>フクオカケン</t>
    </rPh>
    <rPh sb="3" eb="4">
      <t>ダイ</t>
    </rPh>
    <phoneticPr fontId="8"/>
  </si>
  <si>
    <t>福岡県第６区</t>
    <rPh sb="0" eb="3">
      <t>フクオカケン</t>
    </rPh>
    <rPh sb="3" eb="4">
      <t>ダイ</t>
    </rPh>
    <phoneticPr fontId="8"/>
  </si>
  <si>
    <t>福岡県第７区</t>
    <rPh sb="0" eb="3">
      <t>フクオカケン</t>
    </rPh>
    <rPh sb="3" eb="4">
      <t>ダイ</t>
    </rPh>
    <phoneticPr fontId="8"/>
  </si>
  <si>
    <t>福岡県第８区</t>
    <rPh sb="0" eb="3">
      <t>フクオカケン</t>
    </rPh>
    <rPh sb="3" eb="4">
      <t>ダイ</t>
    </rPh>
    <phoneticPr fontId="8"/>
  </si>
  <si>
    <t>福岡県第９区</t>
    <rPh sb="0" eb="3">
      <t>フクオカケン</t>
    </rPh>
    <rPh sb="3" eb="4">
      <t>ダイ</t>
    </rPh>
    <phoneticPr fontId="8"/>
  </si>
  <si>
    <t>福岡県第10区</t>
    <rPh sb="0" eb="3">
      <t>フクオカケン</t>
    </rPh>
    <rPh sb="3" eb="5">
      <t>ダイ</t>
    </rPh>
    <rPh sb="6" eb="7">
      <t>ク</t>
    </rPh>
    <phoneticPr fontId="8"/>
  </si>
  <si>
    <t>福岡県第11区</t>
    <rPh sb="0" eb="3">
      <t>フクオカケン</t>
    </rPh>
    <rPh sb="3" eb="5">
      <t>ダイ</t>
    </rPh>
    <rPh sb="6" eb="7">
      <t>ク</t>
    </rPh>
    <phoneticPr fontId="8"/>
  </si>
  <si>
    <t>佐賀県第１区</t>
    <rPh sb="0" eb="3">
      <t>サガケン</t>
    </rPh>
    <rPh sb="3" eb="4">
      <t>ダイ</t>
    </rPh>
    <rPh sb="5" eb="6">
      <t>ク</t>
    </rPh>
    <phoneticPr fontId="8"/>
  </si>
  <si>
    <t>佐賀県第２区</t>
    <rPh sb="0" eb="3">
      <t>サガケン</t>
    </rPh>
    <rPh sb="3" eb="4">
      <t>ダイ</t>
    </rPh>
    <phoneticPr fontId="8"/>
  </si>
  <si>
    <t>長崎県第１区</t>
    <rPh sb="0" eb="3">
      <t>ナガサキケン</t>
    </rPh>
    <rPh sb="3" eb="4">
      <t>ダイ</t>
    </rPh>
    <rPh sb="5" eb="6">
      <t>ク</t>
    </rPh>
    <phoneticPr fontId="8"/>
  </si>
  <si>
    <t>長崎県第２区</t>
    <rPh sb="0" eb="3">
      <t>ナガサキケン</t>
    </rPh>
    <rPh sb="3" eb="4">
      <t>ダイ</t>
    </rPh>
    <phoneticPr fontId="8"/>
  </si>
  <si>
    <t>長崎県第３区</t>
    <rPh sb="0" eb="3">
      <t>ナガサキケン</t>
    </rPh>
    <rPh sb="3" eb="4">
      <t>ダイ</t>
    </rPh>
    <phoneticPr fontId="8"/>
  </si>
  <si>
    <t>熊本県第１区</t>
    <rPh sb="0" eb="3">
      <t>クマモトケン</t>
    </rPh>
    <rPh sb="3" eb="4">
      <t>ダイ</t>
    </rPh>
    <rPh sb="5" eb="6">
      <t>ク</t>
    </rPh>
    <phoneticPr fontId="8"/>
  </si>
  <si>
    <t>熊本県第２区</t>
    <rPh sb="0" eb="3">
      <t>クマモトケン</t>
    </rPh>
    <rPh sb="3" eb="4">
      <t>ダイ</t>
    </rPh>
    <phoneticPr fontId="8"/>
  </si>
  <si>
    <t>熊本県第３区</t>
    <rPh sb="0" eb="3">
      <t>クマモトケン</t>
    </rPh>
    <rPh sb="3" eb="4">
      <t>ダイ</t>
    </rPh>
    <phoneticPr fontId="8"/>
  </si>
  <si>
    <t>熊本県第４区</t>
    <rPh sb="0" eb="3">
      <t>クマモトケン</t>
    </rPh>
    <rPh sb="3" eb="4">
      <t>ダイ</t>
    </rPh>
    <phoneticPr fontId="8"/>
  </si>
  <si>
    <t>大分県第１区</t>
    <rPh sb="0" eb="3">
      <t>オオイタケン</t>
    </rPh>
    <rPh sb="3" eb="4">
      <t>ダイ</t>
    </rPh>
    <rPh sb="5" eb="6">
      <t>ク</t>
    </rPh>
    <phoneticPr fontId="8"/>
  </si>
  <si>
    <t>大分県第２区</t>
    <rPh sb="0" eb="3">
      <t>オオイタケン</t>
    </rPh>
    <rPh sb="3" eb="4">
      <t>ダイ</t>
    </rPh>
    <phoneticPr fontId="8"/>
  </si>
  <si>
    <t>大分県第３区</t>
    <rPh sb="0" eb="3">
      <t>オオイタケン</t>
    </rPh>
    <rPh sb="3" eb="4">
      <t>ダイ</t>
    </rPh>
    <phoneticPr fontId="8"/>
  </si>
  <si>
    <t>検算</t>
    <rPh sb="0" eb="2">
      <t>ケンザン</t>
    </rPh>
    <phoneticPr fontId="8"/>
  </si>
  <si>
    <t>a</t>
    <phoneticPr fontId="8"/>
  </si>
  <si>
    <t>(c=a+b)</t>
    <phoneticPr fontId="8"/>
  </si>
  <si>
    <t>d</t>
    <phoneticPr fontId="8"/>
  </si>
  <si>
    <t>(=d-c)</t>
    <phoneticPr fontId="8"/>
  </si>
  <si>
    <t>（①選挙人名簿登録者数－⑥＆⑦選挙区別選挙人名簿登録者数計）</t>
    <rPh sb="2" eb="5">
      <t>センキョニン</t>
    </rPh>
    <rPh sb="5" eb="7">
      <t>メイボ</t>
    </rPh>
    <rPh sb="7" eb="10">
      <t>トウロクシャ</t>
    </rPh>
    <rPh sb="10" eb="11">
      <t>スウ</t>
    </rPh>
    <rPh sb="15" eb="18">
      <t>センキョク</t>
    </rPh>
    <rPh sb="18" eb="19">
      <t>ベツ</t>
    </rPh>
    <rPh sb="19" eb="22">
      <t>センキョニン</t>
    </rPh>
    <rPh sb="22" eb="24">
      <t>メイボ</t>
    </rPh>
    <rPh sb="24" eb="27">
      <t>トウロクシャ</t>
    </rPh>
    <rPh sb="27" eb="28">
      <t>スウ</t>
    </rPh>
    <rPh sb="28" eb="29">
      <t>ケイ</t>
    </rPh>
    <phoneticPr fontId="8"/>
  </si>
  <si>
    <t>三重県第１区</t>
  </si>
  <si>
    <t>三重県第１区</t>
    <rPh sb="0" eb="2">
      <t>ミエ</t>
    </rPh>
    <rPh sb="2" eb="3">
      <t>オカヤマケン</t>
    </rPh>
    <rPh sb="3" eb="4">
      <t>ダイ</t>
    </rPh>
    <rPh sb="5" eb="6">
      <t>ク</t>
    </rPh>
    <phoneticPr fontId="8"/>
  </si>
  <si>
    <t>三重県第２区</t>
  </si>
  <si>
    <t>三重県第２区</t>
    <rPh sb="0" eb="2">
      <t>ミエ</t>
    </rPh>
    <rPh sb="2" eb="3">
      <t>オカヤマケン</t>
    </rPh>
    <rPh sb="3" eb="4">
      <t>ダイ</t>
    </rPh>
    <phoneticPr fontId="8"/>
  </si>
  <si>
    <t>三重県第３区</t>
  </si>
  <si>
    <t>三重県第３区</t>
    <rPh sb="0" eb="2">
      <t>ミエ</t>
    </rPh>
    <rPh sb="2" eb="3">
      <t>オカヤマケン</t>
    </rPh>
    <rPh sb="3" eb="4">
      <t>ダイ</t>
    </rPh>
    <phoneticPr fontId="8"/>
  </si>
  <si>
    <t>三重県第４区</t>
  </si>
  <si>
    <t>三重県第４区</t>
    <rPh sb="0" eb="2">
      <t>ミエ</t>
    </rPh>
    <rPh sb="2" eb="3">
      <t>オカヤマケン</t>
    </rPh>
    <rPh sb="3" eb="4">
      <t>ダイ</t>
    </rPh>
    <phoneticPr fontId="8"/>
  </si>
  <si>
    <t>滋賀県第１区</t>
  </si>
  <si>
    <t>滋賀県第１区</t>
    <rPh sb="0" eb="2">
      <t>シガ</t>
    </rPh>
    <rPh sb="2" eb="3">
      <t>ヒロシマケン</t>
    </rPh>
    <rPh sb="3" eb="4">
      <t>ダイ</t>
    </rPh>
    <rPh sb="5" eb="6">
      <t>ク</t>
    </rPh>
    <phoneticPr fontId="8"/>
  </si>
  <si>
    <t>滋賀県第２区</t>
  </si>
  <si>
    <t>滋賀県第２区</t>
    <rPh sb="0" eb="2">
      <t>シガ</t>
    </rPh>
    <rPh sb="2" eb="3">
      <t>ヒロシマケン</t>
    </rPh>
    <rPh sb="3" eb="4">
      <t>ダイ</t>
    </rPh>
    <phoneticPr fontId="8"/>
  </si>
  <si>
    <t>滋賀県第３区</t>
  </si>
  <si>
    <t>滋賀県第３区</t>
    <rPh sb="0" eb="2">
      <t>シガ</t>
    </rPh>
    <rPh sb="2" eb="3">
      <t>ヒロシマケン</t>
    </rPh>
    <rPh sb="3" eb="4">
      <t>ダイ</t>
    </rPh>
    <phoneticPr fontId="8"/>
  </si>
  <si>
    <t>京都府第１区</t>
  </si>
  <si>
    <t>京都府第１区</t>
    <rPh sb="0" eb="3">
      <t>キョウトフ</t>
    </rPh>
    <rPh sb="3" eb="4">
      <t>ダイ</t>
    </rPh>
    <rPh sb="5" eb="6">
      <t>ク</t>
    </rPh>
    <phoneticPr fontId="8"/>
  </si>
  <si>
    <t>京都府第２区</t>
  </si>
  <si>
    <t>京都府第２区</t>
    <rPh sb="0" eb="3">
      <t>キョウトフ</t>
    </rPh>
    <rPh sb="3" eb="4">
      <t>ダイ</t>
    </rPh>
    <phoneticPr fontId="8"/>
  </si>
  <si>
    <t>京都府第３区</t>
  </si>
  <si>
    <t>京都府第３区</t>
    <rPh sb="0" eb="3">
      <t>キョウトフ</t>
    </rPh>
    <rPh sb="3" eb="4">
      <t>ダイ</t>
    </rPh>
    <phoneticPr fontId="8"/>
  </si>
  <si>
    <t>京都府第４区</t>
  </si>
  <si>
    <t>京都府第４区</t>
    <rPh sb="0" eb="3">
      <t>キョウトフ</t>
    </rPh>
    <rPh sb="3" eb="4">
      <t>ダイ</t>
    </rPh>
    <phoneticPr fontId="8"/>
  </si>
  <si>
    <t>京都府第５区</t>
  </si>
  <si>
    <t>京都府第５区</t>
    <rPh sb="0" eb="3">
      <t>キョウトフ</t>
    </rPh>
    <rPh sb="3" eb="4">
      <t>ダイ</t>
    </rPh>
    <phoneticPr fontId="8"/>
  </si>
  <si>
    <t>京都府第６区</t>
  </si>
  <si>
    <t>京都府第６区</t>
    <rPh sb="0" eb="3">
      <t>キョウトフ</t>
    </rPh>
    <rPh sb="3" eb="4">
      <t>ダイ</t>
    </rPh>
    <phoneticPr fontId="8"/>
  </si>
  <si>
    <t>大阪府第１区</t>
  </si>
  <si>
    <t>大阪府第１区</t>
    <rPh sb="0" eb="3">
      <t>オオサカフ</t>
    </rPh>
    <rPh sb="3" eb="4">
      <t>ダイ</t>
    </rPh>
    <rPh sb="5" eb="6">
      <t>ク</t>
    </rPh>
    <phoneticPr fontId="8"/>
  </si>
  <si>
    <t>大阪府第２区</t>
  </si>
  <si>
    <t>大阪府第２区</t>
    <rPh sb="0" eb="3">
      <t>オオサカフ</t>
    </rPh>
    <rPh sb="3" eb="4">
      <t>ダイ</t>
    </rPh>
    <phoneticPr fontId="8"/>
  </si>
  <si>
    <t>大阪府第３区</t>
  </si>
  <si>
    <t>大阪府第３区</t>
    <rPh sb="0" eb="3">
      <t>オオサカフ</t>
    </rPh>
    <rPh sb="3" eb="4">
      <t>ダイ</t>
    </rPh>
    <phoneticPr fontId="8"/>
  </si>
  <si>
    <t>大阪府第４区</t>
  </si>
  <si>
    <t>大阪府第４区</t>
    <rPh sb="0" eb="3">
      <t>オオサカフ</t>
    </rPh>
    <rPh sb="3" eb="4">
      <t>ダイ</t>
    </rPh>
    <phoneticPr fontId="8"/>
  </si>
  <si>
    <t>大阪府第５区</t>
  </si>
  <si>
    <t>大阪府第５区</t>
    <rPh sb="3" eb="4">
      <t>ダイ</t>
    </rPh>
    <phoneticPr fontId="8"/>
  </si>
  <si>
    <t>大阪府第６区</t>
  </si>
  <si>
    <t>大阪府第６区</t>
    <rPh sb="3" eb="4">
      <t>ダイ</t>
    </rPh>
    <phoneticPr fontId="8"/>
  </si>
  <si>
    <t>大阪府第７区</t>
  </si>
  <si>
    <t>区　分</t>
    <rPh sb="0" eb="3">
      <t>クブン</t>
    </rPh>
    <phoneticPr fontId="8"/>
  </si>
  <si>
    <t>上位</t>
    <rPh sb="0" eb="2">
      <t>ジョウイ</t>
    </rPh>
    <phoneticPr fontId="8"/>
  </si>
  <si>
    <t>下位</t>
    <rPh sb="0" eb="2">
      <t>カイ</t>
    </rPh>
    <phoneticPr fontId="8"/>
  </si>
  <si>
    <t>北海道</t>
    <rPh sb="0" eb="3">
      <t>ホッカイドウ</t>
    </rPh>
    <phoneticPr fontId="8"/>
  </si>
  <si>
    <t>青　森</t>
    <rPh sb="0" eb="1">
      <t>アオ</t>
    </rPh>
    <rPh sb="2" eb="3">
      <t>モリ</t>
    </rPh>
    <phoneticPr fontId="8"/>
  </si>
  <si>
    <t>岩　手</t>
    <rPh sb="0" eb="3">
      <t>イワテ</t>
    </rPh>
    <phoneticPr fontId="8"/>
  </si>
  <si>
    <t>宮　城</t>
    <rPh sb="0" eb="3">
      <t>ミヤギ</t>
    </rPh>
    <phoneticPr fontId="8"/>
  </si>
  <si>
    <t>秋　田</t>
    <rPh sb="0" eb="3">
      <t>アキタ</t>
    </rPh>
    <phoneticPr fontId="8"/>
  </si>
  <si>
    <t>山　形</t>
    <rPh sb="0" eb="3">
      <t>ヤマガタ</t>
    </rPh>
    <phoneticPr fontId="8"/>
  </si>
  <si>
    <t>福　島</t>
    <rPh sb="0" eb="3">
      <t>フクシマ</t>
    </rPh>
    <phoneticPr fontId="8"/>
  </si>
  <si>
    <t>茨　城</t>
    <rPh sb="0" eb="3">
      <t>イバラキ</t>
    </rPh>
    <phoneticPr fontId="8"/>
  </si>
  <si>
    <t>栃　木</t>
    <rPh sb="0" eb="3">
      <t>トチギ</t>
    </rPh>
    <phoneticPr fontId="8"/>
  </si>
  <si>
    <t>群　馬</t>
    <rPh sb="0" eb="3">
      <t>グンマ</t>
    </rPh>
    <phoneticPr fontId="8"/>
  </si>
  <si>
    <t>埼　玉</t>
    <rPh sb="0" eb="3">
      <t>サイタマ</t>
    </rPh>
    <phoneticPr fontId="8"/>
  </si>
  <si>
    <t>千　葉</t>
    <rPh sb="0" eb="3">
      <t>チバ</t>
    </rPh>
    <phoneticPr fontId="8"/>
  </si>
  <si>
    <t>東　京</t>
    <rPh sb="0" eb="3">
      <t>トウキョウ</t>
    </rPh>
    <phoneticPr fontId="8"/>
  </si>
  <si>
    <t>神奈川</t>
    <rPh sb="0" eb="3">
      <t>カナガワ</t>
    </rPh>
    <phoneticPr fontId="8"/>
  </si>
  <si>
    <t>新　潟</t>
    <rPh sb="0" eb="3">
      <t>ニイガタ</t>
    </rPh>
    <phoneticPr fontId="8"/>
  </si>
  <si>
    <t>富　山</t>
    <rPh sb="0" eb="3">
      <t>トヤマ</t>
    </rPh>
    <phoneticPr fontId="8"/>
  </si>
  <si>
    <t>石　川</t>
    <rPh sb="0" eb="3">
      <t>イシカワ</t>
    </rPh>
    <phoneticPr fontId="8"/>
  </si>
  <si>
    <t>福　井</t>
    <rPh sb="0" eb="3">
      <t>フクイ</t>
    </rPh>
    <phoneticPr fontId="8"/>
  </si>
  <si>
    <t>山　梨</t>
    <rPh sb="0" eb="3">
      <t>ヤマナシ</t>
    </rPh>
    <phoneticPr fontId="8"/>
  </si>
  <si>
    <t>長　野</t>
    <rPh sb="0" eb="3">
      <t>ナガノ</t>
    </rPh>
    <phoneticPr fontId="8"/>
  </si>
  <si>
    <t>岐　阜</t>
    <rPh sb="0" eb="3">
      <t>ギフ</t>
    </rPh>
    <phoneticPr fontId="8"/>
  </si>
  <si>
    <t>静　岡</t>
    <rPh sb="0" eb="3">
      <t>シズオカ</t>
    </rPh>
    <phoneticPr fontId="8"/>
  </si>
  <si>
    <t>愛　知</t>
    <rPh sb="0" eb="3">
      <t>アイチ</t>
    </rPh>
    <phoneticPr fontId="8"/>
  </si>
  <si>
    <t>三　重</t>
    <rPh sb="0" eb="3">
      <t>ミエ</t>
    </rPh>
    <phoneticPr fontId="8"/>
  </si>
  <si>
    <t>滋　賀</t>
    <rPh sb="0" eb="3">
      <t>シガ</t>
    </rPh>
    <phoneticPr fontId="8"/>
  </si>
  <si>
    <t>京　都</t>
    <rPh sb="0" eb="3">
      <t>キョウト</t>
    </rPh>
    <phoneticPr fontId="8"/>
  </si>
  <si>
    <t>大　阪</t>
    <rPh sb="0" eb="3">
      <t>オオサカ</t>
    </rPh>
    <phoneticPr fontId="8"/>
  </si>
  <si>
    <t>兵　庫</t>
    <rPh sb="0" eb="3">
      <t>ヒョウゴ</t>
    </rPh>
    <phoneticPr fontId="8"/>
  </si>
  <si>
    <t>奈　良</t>
    <rPh sb="0" eb="3">
      <t>ナラ</t>
    </rPh>
    <phoneticPr fontId="8"/>
  </si>
  <si>
    <t>岡　山</t>
    <rPh sb="0" eb="3">
      <t>オカヤマ</t>
    </rPh>
    <phoneticPr fontId="8"/>
  </si>
  <si>
    <t>広　島</t>
    <rPh sb="0" eb="3">
      <t>ヒロシマ</t>
    </rPh>
    <phoneticPr fontId="8"/>
  </si>
  <si>
    <t>山　口</t>
    <rPh sb="0" eb="3">
      <t>ヤマグチ</t>
    </rPh>
    <phoneticPr fontId="8"/>
  </si>
  <si>
    <t>香　川</t>
    <rPh sb="0" eb="3">
      <t>カガワ</t>
    </rPh>
    <phoneticPr fontId="8"/>
  </si>
  <si>
    <t>愛　媛</t>
    <rPh sb="0" eb="3">
      <t>エヒメ</t>
    </rPh>
    <phoneticPr fontId="8"/>
  </si>
  <si>
    <t>福　岡</t>
    <rPh sb="0" eb="3">
      <t>フクオカ</t>
    </rPh>
    <phoneticPr fontId="8"/>
  </si>
  <si>
    <t>佐　賀</t>
    <rPh sb="0" eb="3">
      <t>サガ</t>
    </rPh>
    <phoneticPr fontId="8"/>
  </si>
  <si>
    <t>長　崎</t>
    <rPh sb="0" eb="3">
      <t>ナガサキ</t>
    </rPh>
    <phoneticPr fontId="8"/>
  </si>
  <si>
    <t>熊　本</t>
    <rPh sb="0" eb="3">
      <t>クマモト</t>
    </rPh>
    <phoneticPr fontId="8"/>
  </si>
  <si>
    <t>大　分</t>
    <rPh sb="0" eb="3">
      <t>オオイタ</t>
    </rPh>
    <phoneticPr fontId="8"/>
  </si>
  <si>
    <t>宮　崎</t>
    <rPh sb="0" eb="3">
      <t>ミヤザキ</t>
    </rPh>
    <phoneticPr fontId="8"/>
  </si>
  <si>
    <t>鹿児島</t>
    <rPh sb="0" eb="3">
      <t>カゴシマ</t>
    </rPh>
    <phoneticPr fontId="8"/>
  </si>
  <si>
    <t>沖　縄</t>
    <rPh sb="0" eb="3">
      <t>オキナワ</t>
    </rPh>
    <phoneticPr fontId="8"/>
  </si>
  <si>
    <t>合　計</t>
    <rPh sb="0" eb="3">
      <t>ゴウケイ</t>
    </rPh>
    <phoneticPr fontId="8"/>
  </si>
  <si>
    <t>　４　衆議院議員小選挙区別選挙人名簿登録者数</t>
    <rPh sb="3" eb="6">
      <t>シュウギイン</t>
    </rPh>
    <rPh sb="6" eb="8">
      <t>ギイン</t>
    </rPh>
    <rPh sb="8" eb="9">
      <t>ショウ</t>
    </rPh>
    <rPh sb="9" eb="11">
      <t>センキョ</t>
    </rPh>
    <rPh sb="11" eb="13">
      <t>クベツ</t>
    </rPh>
    <rPh sb="13" eb="16">
      <t>センキョニン</t>
    </rPh>
    <rPh sb="16" eb="18">
      <t>メイボ</t>
    </rPh>
    <rPh sb="18" eb="21">
      <t>トウロクシャ</t>
    </rPh>
    <rPh sb="21" eb="22">
      <t>スウ</t>
    </rPh>
    <phoneticPr fontId="8"/>
  </si>
  <si>
    <t>　  　衆議院議員小選挙区別在外選挙人名簿登録者数</t>
    <rPh sb="9" eb="10">
      <t>ショウ</t>
    </rPh>
    <rPh sb="14" eb="16">
      <t>ザイガイ</t>
    </rPh>
    <phoneticPr fontId="8"/>
  </si>
  <si>
    <t>大阪府第７区</t>
    <rPh sb="3" eb="4">
      <t>ダイ</t>
    </rPh>
    <phoneticPr fontId="8"/>
  </si>
  <si>
    <t>大阪府第８区</t>
  </si>
  <si>
    <t>大阪府第８区</t>
    <rPh sb="3" eb="4">
      <t>ダイ</t>
    </rPh>
    <phoneticPr fontId="8"/>
  </si>
  <si>
    <t>大阪府第９区</t>
  </si>
  <si>
    <t>大阪府第９区</t>
    <rPh sb="3" eb="4">
      <t>ダイ</t>
    </rPh>
    <phoneticPr fontId="8"/>
  </si>
  <si>
    <t>大阪府第10区</t>
  </si>
  <si>
    <t>大阪府第10区</t>
    <rPh sb="3" eb="5">
      <t>ダイ</t>
    </rPh>
    <rPh sb="6" eb="7">
      <t>ク</t>
    </rPh>
    <phoneticPr fontId="8"/>
  </si>
  <si>
    <t>大阪府第11区</t>
  </si>
  <si>
    <t>大阪府第11区</t>
    <rPh sb="3" eb="5">
      <t>ダイ</t>
    </rPh>
    <rPh sb="6" eb="7">
      <t>ク</t>
    </rPh>
    <phoneticPr fontId="8"/>
  </si>
  <si>
    <t>大阪府第12区</t>
  </si>
  <si>
    <t>大阪府第12区</t>
    <rPh sb="3" eb="5">
      <t>ダイ</t>
    </rPh>
    <rPh sb="6" eb="7">
      <t>ク</t>
    </rPh>
    <phoneticPr fontId="8"/>
  </si>
  <si>
    <t>大阪府第13区</t>
  </si>
  <si>
    <t>大阪府第13区</t>
    <rPh sb="3" eb="5">
      <t>ダイ</t>
    </rPh>
    <rPh sb="6" eb="7">
      <t>ク</t>
    </rPh>
    <phoneticPr fontId="8"/>
  </si>
  <si>
    <t>大阪府第14区</t>
  </si>
  <si>
    <t>大阪府第14区</t>
    <rPh sb="3" eb="5">
      <t>ダイ</t>
    </rPh>
    <rPh sb="6" eb="7">
      <t>ク</t>
    </rPh>
    <phoneticPr fontId="8"/>
  </si>
  <si>
    <t>大阪府第15区</t>
  </si>
  <si>
    <t>大阪府第15区</t>
    <rPh sb="3" eb="5">
      <t>ダイ</t>
    </rPh>
    <rPh sb="6" eb="7">
      <t>ク</t>
    </rPh>
    <phoneticPr fontId="8"/>
  </si>
  <si>
    <t>大阪府第16区</t>
  </si>
  <si>
    <t>大阪府第16区</t>
    <rPh sb="3" eb="5">
      <t>ダイ</t>
    </rPh>
    <rPh sb="6" eb="7">
      <t>ク</t>
    </rPh>
    <phoneticPr fontId="8"/>
  </si>
  <si>
    <t>大阪府第17区</t>
  </si>
  <si>
    <t>大阪府第17区</t>
    <rPh sb="3" eb="5">
      <t>ダイ</t>
    </rPh>
    <rPh sb="6" eb="7">
      <t>ク</t>
    </rPh>
    <phoneticPr fontId="8"/>
  </si>
  <si>
    <t>大阪府第18区</t>
  </si>
  <si>
    <t>大阪府第18区</t>
    <rPh sb="3" eb="5">
      <t>ダイ</t>
    </rPh>
    <rPh sb="6" eb="7">
      <t>ク</t>
    </rPh>
    <phoneticPr fontId="8"/>
  </si>
  <si>
    <t>大阪府第19区</t>
  </si>
  <si>
    <t>大阪府第19区</t>
    <rPh sb="3" eb="5">
      <t>ダイ</t>
    </rPh>
    <rPh sb="6" eb="7">
      <t>ク</t>
    </rPh>
    <phoneticPr fontId="8"/>
  </si>
  <si>
    <t>兵庫県第１区</t>
  </si>
  <si>
    <t>兵庫県第１区</t>
    <rPh sb="0" eb="2">
      <t>ヒョウゴ</t>
    </rPh>
    <rPh sb="2" eb="3">
      <t>アイチケン</t>
    </rPh>
    <rPh sb="3" eb="4">
      <t>ダイ</t>
    </rPh>
    <rPh sb="5" eb="6">
      <t>ク</t>
    </rPh>
    <phoneticPr fontId="8"/>
  </si>
  <si>
    <t>兵庫県第２区</t>
  </si>
  <si>
    <t>兵庫県第２区</t>
    <rPh sb="3" eb="4">
      <t>ダイ</t>
    </rPh>
    <phoneticPr fontId="8"/>
  </si>
  <si>
    <t>兵庫県第３区</t>
  </si>
  <si>
    <t>兵庫県第３区</t>
    <rPh sb="3" eb="4">
      <t>ダイ</t>
    </rPh>
    <phoneticPr fontId="8"/>
  </si>
  <si>
    <t>兵庫県第４区</t>
  </si>
  <si>
    <t>兵庫県第４区</t>
    <rPh sb="3" eb="4">
      <t>ダイ</t>
    </rPh>
    <phoneticPr fontId="8"/>
  </si>
  <si>
    <t>兵庫県第５区</t>
  </si>
  <si>
    <t>兵庫県第５区</t>
    <rPh sb="3" eb="4">
      <t>ダイ</t>
    </rPh>
    <phoneticPr fontId="8"/>
  </si>
  <si>
    <t>兵庫県第６区</t>
  </si>
  <si>
    <t>兵庫県第６区</t>
    <rPh sb="3" eb="4">
      <t>ダイ</t>
    </rPh>
    <phoneticPr fontId="8"/>
  </si>
  <si>
    <t>兵庫県第７区</t>
  </si>
  <si>
    <t>兵庫県第７区</t>
    <rPh sb="3" eb="4">
      <t>ダイ</t>
    </rPh>
    <phoneticPr fontId="8"/>
  </si>
  <si>
    <t>兵庫県第８区</t>
  </si>
  <si>
    <t>兵庫県第８区</t>
    <rPh sb="3" eb="4">
      <t>ダイ</t>
    </rPh>
    <phoneticPr fontId="8"/>
  </si>
  <si>
    <t>兵庫県第９区</t>
  </si>
  <si>
    <t>兵庫県第９区</t>
    <rPh sb="3" eb="4">
      <t>ダイ</t>
    </rPh>
    <phoneticPr fontId="8"/>
  </si>
  <si>
    <t>兵庫県第10区</t>
  </si>
  <si>
    <t>兵庫県第10区</t>
    <rPh sb="3" eb="5">
      <t>ダイ</t>
    </rPh>
    <rPh sb="6" eb="7">
      <t>ク</t>
    </rPh>
    <phoneticPr fontId="8"/>
  </si>
  <si>
    <t>兵庫県第11区</t>
  </si>
  <si>
    <t>兵庫県第11区</t>
    <rPh sb="3" eb="5">
      <t>ダイ</t>
    </rPh>
    <rPh sb="6" eb="7">
      <t>ク</t>
    </rPh>
    <phoneticPr fontId="8"/>
  </si>
  <si>
    <t>兵庫県第12区</t>
  </si>
  <si>
    <t>兵庫県第12区</t>
    <rPh sb="3" eb="5">
      <t>ダイ</t>
    </rPh>
    <rPh sb="6" eb="7">
      <t>ク</t>
    </rPh>
    <phoneticPr fontId="8"/>
  </si>
  <si>
    <t>奈良県第１区</t>
  </si>
  <si>
    <t>奈良県第１区</t>
    <rPh sb="0" eb="2">
      <t>ナラ</t>
    </rPh>
    <rPh sb="2" eb="3">
      <t>ナガサキケン</t>
    </rPh>
    <rPh sb="3" eb="4">
      <t>ダイ</t>
    </rPh>
    <rPh sb="5" eb="6">
      <t>ク</t>
    </rPh>
    <phoneticPr fontId="8"/>
  </si>
  <si>
    <t>長崎県第２区</t>
  </si>
  <si>
    <t>奈良県第２区</t>
  </si>
  <si>
    <t>奈良県第２区</t>
    <rPh sb="0" eb="2">
      <t>ナラ</t>
    </rPh>
    <rPh sb="2" eb="3">
      <t>ナガサキケン</t>
    </rPh>
    <rPh sb="3" eb="4">
      <t>ダイ</t>
    </rPh>
    <phoneticPr fontId="8"/>
  </si>
  <si>
    <t>奈良県第３区</t>
  </si>
  <si>
    <t>奈良県第３区</t>
    <rPh sb="0" eb="2">
      <t>ナラ</t>
    </rPh>
    <rPh sb="2" eb="3">
      <t>ナガサキケン</t>
    </rPh>
    <rPh sb="3" eb="4">
      <t>ダイ</t>
    </rPh>
    <phoneticPr fontId="8"/>
  </si>
  <si>
    <t>和歌山県第１区</t>
  </si>
  <si>
    <t>和歌山県第１区</t>
    <rPh sb="0" eb="3">
      <t>ワカヤマ</t>
    </rPh>
    <rPh sb="3" eb="4">
      <t>ヒロシマケン</t>
    </rPh>
    <rPh sb="4" eb="5">
      <t>ダイ</t>
    </rPh>
    <rPh sb="6" eb="7">
      <t>ク</t>
    </rPh>
    <phoneticPr fontId="8"/>
  </si>
  <si>
    <t>和歌山県第３区</t>
  </si>
  <si>
    <t>和歌山県第２区</t>
  </si>
  <si>
    <t>和歌山県第２区</t>
    <rPh sb="0" eb="3">
      <t>ワカヤマ</t>
    </rPh>
    <rPh sb="3" eb="4">
      <t>ケン</t>
    </rPh>
    <rPh sb="4" eb="5">
      <t>ダイ</t>
    </rPh>
    <phoneticPr fontId="8"/>
  </si>
  <si>
    <t>鳥取県第１区</t>
  </si>
  <si>
    <t>鳥取県第１区</t>
    <rPh sb="0" eb="2">
      <t>トットリ</t>
    </rPh>
    <rPh sb="2" eb="3">
      <t>クマモトケン</t>
    </rPh>
    <rPh sb="3" eb="4">
      <t>ダイ</t>
    </rPh>
    <rPh sb="5" eb="6">
      <t>ク</t>
    </rPh>
    <phoneticPr fontId="8"/>
  </si>
  <si>
    <t>鳥取県第２区</t>
  </si>
  <si>
    <t>鳥取県第２区</t>
    <rPh sb="0" eb="2">
      <t>トットリ</t>
    </rPh>
    <rPh sb="2" eb="3">
      <t>クマモトケン</t>
    </rPh>
    <rPh sb="3" eb="4">
      <t>ダイ</t>
    </rPh>
    <phoneticPr fontId="8"/>
  </si>
  <si>
    <t>島根県第１区</t>
  </si>
  <si>
    <t>島根県第１区</t>
    <rPh sb="0" eb="2">
      <t>シマネ</t>
    </rPh>
    <rPh sb="2" eb="3">
      <t>オオイタケン</t>
    </rPh>
    <rPh sb="3" eb="4">
      <t>ダイ</t>
    </rPh>
    <rPh sb="5" eb="6">
      <t>ク</t>
    </rPh>
    <phoneticPr fontId="8"/>
  </si>
  <si>
    <t>島根県第２区</t>
  </si>
  <si>
    <t>島根県第２区</t>
    <rPh sb="0" eb="2">
      <t>シマネ</t>
    </rPh>
    <rPh sb="2" eb="3">
      <t>オオイタケン</t>
    </rPh>
    <rPh sb="3" eb="4">
      <t>ダイ</t>
    </rPh>
    <phoneticPr fontId="8"/>
  </si>
  <si>
    <t>選挙区名</t>
  </si>
  <si>
    <t>登録者数</t>
  </si>
  <si>
    <t>北海道第１区</t>
  </si>
  <si>
    <t>埼玉県第１区</t>
  </si>
  <si>
    <t>神奈川県第13区</t>
  </si>
  <si>
    <t>北海道第２区</t>
  </si>
  <si>
    <t>埼玉県第２区</t>
  </si>
  <si>
    <t>神奈川県第14区</t>
  </si>
  <si>
    <t>北海道第３区</t>
  </si>
  <si>
    <t>埼玉県第３区</t>
  </si>
  <si>
    <t>神奈川県第15区</t>
  </si>
  <si>
    <t>北海道第４区</t>
  </si>
  <si>
    <t>埼玉県第４区</t>
  </si>
  <si>
    <t>神奈川県第16区</t>
  </si>
  <si>
    <t>北海道第５区</t>
  </si>
  <si>
    <t>埼玉県第５区</t>
  </si>
  <si>
    <t>神奈川県第17区</t>
  </si>
  <si>
    <t>北海道第６区</t>
  </si>
  <si>
    <t>埼玉県第６区</t>
  </si>
  <si>
    <t>北海道第７区</t>
  </si>
  <si>
    <t>埼玉県第７区</t>
  </si>
  <si>
    <t>新潟県第１区</t>
  </si>
  <si>
    <t>北海道第８区</t>
  </si>
  <si>
    <t>埼玉県第８区</t>
  </si>
  <si>
    <t>新潟県第２区</t>
  </si>
  <si>
    <t>北海道第９区</t>
  </si>
  <si>
    <t>埼玉県第９区</t>
  </si>
  <si>
    <t>新潟県第３区</t>
  </si>
  <si>
    <t>北海道第10区</t>
  </si>
  <si>
    <t>埼玉県第10区</t>
  </si>
  <si>
    <t>新潟県第４区</t>
  </si>
  <si>
    <t>北海道第11区</t>
  </si>
  <si>
    <t>埼玉県第11区</t>
  </si>
  <si>
    <t>新潟県第５区</t>
  </si>
  <si>
    <t>北海道第12区</t>
  </si>
  <si>
    <t>埼玉県第12区</t>
  </si>
  <si>
    <t>新潟県第６区</t>
  </si>
  <si>
    <t>埼玉県第13区</t>
  </si>
  <si>
    <t>埼玉県第14区</t>
  </si>
  <si>
    <t>富山県第１区</t>
  </si>
  <si>
    <t>青森県第１区</t>
  </si>
  <si>
    <t>富山県第２区</t>
  </si>
  <si>
    <t>青森県第２区</t>
  </si>
  <si>
    <t>千葉県第１区</t>
  </si>
  <si>
    <t>富山県第３区</t>
  </si>
  <si>
    <t>青森県第３区</t>
  </si>
  <si>
    <t>千葉県第２区</t>
  </si>
  <si>
    <t>千葉県第３区</t>
  </si>
  <si>
    <t>石川県第１区</t>
  </si>
  <si>
    <t>千葉県第４区</t>
  </si>
  <si>
    <t>石川県第２区</t>
  </si>
  <si>
    <t>岩手県第１区</t>
  </si>
  <si>
    <t>千葉県第５区</t>
  </si>
  <si>
    <t>石川県第３区</t>
  </si>
  <si>
    <t>岩手県第２区</t>
  </si>
  <si>
    <t>千葉県第６区</t>
  </si>
  <si>
    <t>岩手県第３区</t>
  </si>
  <si>
    <t>千葉県第７区</t>
  </si>
  <si>
    <t>福井県第１区</t>
  </si>
  <si>
    <t>千葉県第８区</t>
  </si>
  <si>
    <t>福井県第２区</t>
  </si>
  <si>
    <t>千葉県第９区</t>
  </si>
  <si>
    <t>宮城県第１区</t>
  </si>
  <si>
    <t>千葉県第10区</t>
  </si>
  <si>
    <t>宮城県第２区</t>
  </si>
  <si>
    <t>千葉県第11区</t>
  </si>
  <si>
    <t>山梨県第１区</t>
  </si>
  <si>
    <t>宮城県第３区</t>
  </si>
  <si>
    <t>千葉県第12区</t>
  </si>
  <si>
    <t>山梨県第２区</t>
  </si>
  <si>
    <t>宮城県第４区</t>
  </si>
  <si>
    <t>宮城県第５区</t>
  </si>
  <si>
    <t>東京都第１区</t>
  </si>
  <si>
    <t>宮城県第６区</t>
  </si>
  <si>
    <t>東京都第２区</t>
  </si>
  <si>
    <t>長野県第１区</t>
  </si>
  <si>
    <t>東京都第３区</t>
  </si>
  <si>
    <t>長野県第２区</t>
  </si>
  <si>
    <t>秋田県第１区</t>
  </si>
  <si>
    <t>東京都第４区</t>
  </si>
  <si>
    <t>長野県第３区</t>
  </si>
  <si>
    <t>秋田県第２区</t>
  </si>
  <si>
    <t>東京都第５区</t>
  </si>
  <si>
    <t>長野県第４区</t>
  </si>
  <si>
    <t>秋田県第３区</t>
  </si>
  <si>
    <t>東京都第６区</t>
  </si>
  <si>
    <t>長野県第５区</t>
  </si>
  <si>
    <t>東京都第７区</t>
  </si>
  <si>
    <t>山形県第１区</t>
  </si>
  <si>
    <t>東京都第８区</t>
  </si>
  <si>
    <t>岐阜県第１区</t>
  </si>
  <si>
    <t>山形県第２区</t>
  </si>
  <si>
    <t>東京都第９区</t>
  </si>
  <si>
    <t>岐阜県第２区</t>
  </si>
  <si>
    <t>山形県第３区</t>
  </si>
  <si>
    <t>東京都第10区</t>
  </si>
  <si>
    <t>岐阜県第３区</t>
  </si>
  <si>
    <t>東京都第11区</t>
  </si>
  <si>
    <t>岐阜県第４区</t>
  </si>
  <si>
    <t>東京都第12区</t>
  </si>
  <si>
    <t>岐阜県第５区</t>
  </si>
  <si>
    <t>福島県第１区</t>
  </si>
  <si>
    <t>東京都第13区</t>
  </si>
  <si>
    <t>福島県第２区</t>
  </si>
  <si>
    <t>東京都第14区</t>
  </si>
  <si>
    <t>静岡県第１区</t>
  </si>
  <si>
    <t>福島県第３区</t>
  </si>
  <si>
    <t>東京都第15区</t>
  </si>
  <si>
    <t>静岡県第２区</t>
  </si>
  <si>
    <t>福島県第４区</t>
  </si>
  <si>
    <t>東京都第16区</t>
  </si>
  <si>
    <t>静岡県第３区</t>
  </si>
  <si>
    <t>福島県第５区</t>
  </si>
  <si>
    <t>東京都第17区</t>
  </si>
  <si>
    <t>静岡県第４区</t>
  </si>
  <si>
    <t>東京都第18区</t>
  </si>
  <si>
    <t>静岡県第５区</t>
  </si>
  <si>
    <t>茨城県第１区</t>
  </si>
  <si>
    <t>東京都第19区</t>
  </si>
  <si>
    <t>静岡県第６区</t>
  </si>
  <si>
    <t>茨城県第２区</t>
  </si>
  <si>
    <t>東京都第20区</t>
  </si>
  <si>
    <t>静岡県第７区</t>
  </si>
  <si>
    <t>茨城県第３区</t>
  </si>
  <si>
    <t>東京都第21区</t>
  </si>
  <si>
    <t>静岡県第８区</t>
  </si>
  <si>
    <t>茨城県第４区</t>
  </si>
  <si>
    <t>東京都第22区</t>
  </si>
  <si>
    <t>茨城県第５区</t>
  </si>
  <si>
    <t>東京都第23区</t>
  </si>
  <si>
    <t>茨城県第６区</t>
  </si>
  <si>
    <t>東京都第24区</t>
  </si>
  <si>
    <t>愛知県第１区</t>
  </si>
  <si>
    <t>茨城県第７区</t>
  </si>
  <si>
    <t>東京都第25区</t>
  </si>
  <si>
    <t>愛知県第２区</t>
  </si>
  <si>
    <t>愛知県第３区</t>
  </si>
  <si>
    <t>栃木県第１区</t>
  </si>
  <si>
    <t>神奈川県第１区</t>
  </si>
  <si>
    <t>愛知県第４区</t>
  </si>
  <si>
    <t>栃木県第２区</t>
  </si>
  <si>
    <t>神奈川県第２区</t>
  </si>
  <si>
    <t>愛知県第５区</t>
  </si>
  <si>
    <t>栃木県第３区</t>
  </si>
  <si>
    <t>神奈川県第３区</t>
  </si>
  <si>
    <t>愛知県第６区</t>
  </si>
  <si>
    <t>栃木県第４区</t>
  </si>
  <si>
    <t>神奈川県第４区</t>
  </si>
  <si>
    <t>愛知県第７区</t>
  </si>
  <si>
    <t>栃木県第５区</t>
  </si>
  <si>
    <t>神奈川県第５区</t>
  </si>
  <si>
    <t>愛知県第８区</t>
  </si>
  <si>
    <t>神奈川県第６区</t>
  </si>
  <si>
    <t>愛知県第９区</t>
  </si>
  <si>
    <t>群馬県第１区</t>
  </si>
  <si>
    <t>神奈川県第７区</t>
  </si>
  <si>
    <t>愛知県第10区</t>
  </si>
  <si>
    <t>群馬県第２区</t>
  </si>
  <si>
    <t>神奈川県第８区</t>
  </si>
  <si>
    <t>愛知県第11区</t>
  </si>
  <si>
    <t>群馬県第３区</t>
  </si>
  <si>
    <t>神奈川県第９区</t>
  </si>
  <si>
    <t>愛知県第12区</t>
  </si>
  <si>
    <t>群馬県第４区</t>
  </si>
  <si>
    <t>神奈川県第10区</t>
  </si>
  <si>
    <t>愛知県第13区</t>
  </si>
  <si>
    <t>群馬県第５区</t>
  </si>
  <si>
    <t>神奈川県第11区</t>
  </si>
  <si>
    <t>愛知県第14区</t>
  </si>
  <si>
    <t>神奈川県第12区</t>
  </si>
  <si>
    <t>愛知県第15区</t>
  </si>
  <si>
    <t>岡山県第１区</t>
  </si>
  <si>
    <t>岡山県第２区</t>
  </si>
  <si>
    <t>岡山県第３区</t>
  </si>
  <si>
    <t>宮崎県第１区</t>
  </si>
  <si>
    <t>岡山県第４区</t>
  </si>
  <si>
    <t>宮崎県第２区</t>
  </si>
  <si>
    <t>岡山県第５区</t>
  </si>
  <si>
    <t>宮崎県第３区</t>
  </si>
  <si>
    <t>広島県第１区</t>
  </si>
  <si>
    <t>鹿児島県第１区</t>
  </si>
  <si>
    <t>広島県第２区</t>
  </si>
  <si>
    <t>鹿児島県第２区</t>
  </si>
  <si>
    <t>広島県第３区</t>
  </si>
  <si>
    <t>鹿児島県第３区</t>
  </si>
  <si>
    <t>広島県第４区</t>
  </si>
  <si>
    <t>鹿児島県第４区</t>
  </si>
  <si>
    <t>広島県第５区</t>
  </si>
  <si>
    <t>広島県第６区</t>
  </si>
  <si>
    <t>広島県第７区</t>
  </si>
  <si>
    <t>沖縄県第１区</t>
  </si>
  <si>
    <t>沖縄県第２区</t>
  </si>
  <si>
    <t>山口県第１区</t>
  </si>
  <si>
    <t>沖縄県第３区</t>
  </si>
  <si>
    <t>山口県第２区</t>
  </si>
  <si>
    <t>山口県第３区</t>
  </si>
  <si>
    <t>山口県第４区</t>
  </si>
  <si>
    <t>合　　計</t>
  </si>
  <si>
    <t>徳島県第１区</t>
  </si>
  <si>
    <t>徳島県第２区</t>
  </si>
  <si>
    <t>香川県第１区</t>
  </si>
  <si>
    <t>香川県第２区</t>
  </si>
  <si>
    <t>香川県第３区</t>
  </si>
  <si>
    <t>愛媛県第１区</t>
  </si>
  <si>
    <t>愛媛県第２区</t>
  </si>
  <si>
    <t>愛媛県第３区</t>
  </si>
  <si>
    <t>愛媛県第４区</t>
  </si>
  <si>
    <t>高知県第１区</t>
  </si>
  <si>
    <t>高知県第２区</t>
  </si>
  <si>
    <t>福岡県第１区</t>
  </si>
  <si>
    <t>福岡県第２区</t>
  </si>
  <si>
    <t>福岡県第３区</t>
  </si>
  <si>
    <t>福岡県第４区</t>
  </si>
  <si>
    <t>福岡県第５区</t>
  </si>
  <si>
    <t>福岡県第６区</t>
  </si>
  <si>
    <t>福岡県第７区</t>
  </si>
  <si>
    <t>福岡県第８区</t>
  </si>
  <si>
    <t>埼玉県第13区</t>
    <rPh sb="0" eb="3">
      <t>サイタマケン</t>
    </rPh>
    <rPh sb="3" eb="4">
      <t>ダイ</t>
    </rPh>
    <rPh sb="6" eb="7">
      <t>ク</t>
    </rPh>
    <phoneticPr fontId="8"/>
  </si>
  <si>
    <t>福岡県第９区</t>
  </si>
  <si>
    <t>福岡県第10区</t>
  </si>
  <si>
    <t>福岡県第11区</t>
  </si>
  <si>
    <t>佐賀県第１区</t>
  </si>
  <si>
    <t>佐賀県第２区</t>
  </si>
  <si>
    <t>長崎県第１区</t>
  </si>
  <si>
    <t>長崎県第３区</t>
  </si>
  <si>
    <t>長崎県第４区</t>
  </si>
  <si>
    <t>熊本県第１区</t>
  </si>
  <si>
    <t>熊本県第２区</t>
  </si>
  <si>
    <t>熊本県第３区</t>
  </si>
  <si>
    <t>熊本県第４区</t>
  </si>
  <si>
    <t>大分県第１区</t>
  </si>
  <si>
    <t>大分県第２区</t>
  </si>
  <si>
    <t>大分県第３区</t>
  </si>
  <si>
    <t>順位</t>
    <rPh sb="0" eb="2">
      <t>ジュンイ</t>
    </rPh>
    <phoneticPr fontId="8"/>
  </si>
  <si>
    <t>順位</t>
    <rPh sb="0" eb="2">
      <t>ジュンイ</t>
    </rPh>
    <phoneticPr fontId="8"/>
  </si>
  <si>
    <t>順位
昇順</t>
    <rPh sb="0" eb="2">
      <t>ジュンイ</t>
    </rPh>
    <rPh sb="3" eb="5">
      <t>ショウジュン</t>
    </rPh>
    <phoneticPr fontId="8"/>
  </si>
  <si>
    <t>順位
降順</t>
    <rPh sb="0" eb="2">
      <t>ジュンイ</t>
    </rPh>
    <rPh sb="3" eb="4">
      <t>フ</t>
    </rPh>
    <rPh sb="4" eb="5">
      <t>ショウジュン</t>
    </rPh>
    <phoneticPr fontId="8"/>
  </si>
  <si>
    <t>平均</t>
    <rPh sb="0" eb="2">
      <t>ヘイキン</t>
    </rPh>
    <phoneticPr fontId="8"/>
  </si>
  <si>
    <t>（13.7.29現在）</t>
    <rPh sb="8" eb="10">
      <t>ゲンザイ</t>
    </rPh>
    <phoneticPr fontId="8"/>
  </si>
  <si>
    <t>１３参当日有権者数</t>
    <rPh sb="2" eb="3">
      <t>サン</t>
    </rPh>
    <rPh sb="3" eb="5">
      <t>トウジツ</t>
    </rPh>
    <rPh sb="5" eb="7">
      <t>ユウケン</t>
    </rPh>
    <rPh sb="7" eb="8">
      <t>トウロクシャ</t>
    </rPh>
    <rPh sb="8" eb="9">
      <t>スウ</t>
    </rPh>
    <phoneticPr fontId="8"/>
  </si>
  <si>
    <t>区　分</t>
  </si>
  <si>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</si>
  <si>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</si>
  <si>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</si>
  <si>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</si>
  <si>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</si>
  <si>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</si>
  <si>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</si>
  <si>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</si>
  <si>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</si>
  <si>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</si>
  <si>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</si>
  <si>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</si>
  <si>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</si>
  <si>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</si>
  <si>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</si>
  <si>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</si>
  <si>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</si>
  <si>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</si>
  <si>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</si>
  <si>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</si>
  <si>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</si>
  <si>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</si>
  <si>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</si>
  <si>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</si>
  <si>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</si>
  <si>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</si>
  <si>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</si>
  <si>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</si>
  <si>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</si>
  <si>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</si>
  <si>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</si>
  <si>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</si>
  <si>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</si>
  <si>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</si>
  <si>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</si>
  <si>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</si>
  <si>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</si>
  <si>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</si>
  <si>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</si>
  <si>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</si>
  <si>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</si>
  <si>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</si>
  <si>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</si>
  <si>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</si>
  <si>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</si>
  <si>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</si>
  <si>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</si>
  <si>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t>合　計</t>
  </si>
  <si>
    <t>人</t>
  </si>
  <si>
    <t>％</t>
    <phoneticPr fontId="8"/>
  </si>
  <si>
    <t>北海道第10区</t>
    <rPh sb="0" eb="3">
      <t>ホッカイドウ</t>
    </rPh>
    <rPh sb="3" eb="4">
      <t>ダイ</t>
    </rPh>
    <rPh sb="6" eb="7">
      <t>ク</t>
    </rPh>
    <phoneticPr fontId="8"/>
  </si>
  <si>
    <t>埼玉県第８区</t>
    <rPh sb="0" eb="3">
      <t>サイタマケン</t>
    </rPh>
    <rPh sb="3" eb="4">
      <t>ダイ</t>
    </rPh>
    <rPh sb="5" eb="6">
      <t>ク</t>
    </rPh>
    <phoneticPr fontId="8"/>
  </si>
  <si>
    <t>埼玉県第９区</t>
    <rPh sb="0" eb="3">
      <t>サイタマケン</t>
    </rPh>
    <rPh sb="3" eb="4">
      <t>ダイ</t>
    </rPh>
    <rPh sb="5" eb="6">
      <t>ク</t>
    </rPh>
    <phoneticPr fontId="8"/>
  </si>
  <si>
    <t>埼玉県第７区</t>
    <rPh sb="0" eb="3">
      <t>サイタマケン</t>
    </rPh>
    <rPh sb="3" eb="4">
      <t>ダイ</t>
    </rPh>
    <rPh sb="5" eb="6">
      <t>ク</t>
    </rPh>
    <phoneticPr fontId="8"/>
  </si>
  <si>
    <t>岡山県第１区</t>
    <rPh sb="0" eb="3">
      <t>オカヤマケン</t>
    </rPh>
    <rPh sb="3" eb="4">
      <t>ダイ</t>
    </rPh>
    <rPh sb="5" eb="6">
      <t>ク</t>
    </rPh>
    <phoneticPr fontId="8"/>
  </si>
  <si>
    <t>大阪府第１区</t>
    <rPh sb="0" eb="3">
      <t>オオサカフ</t>
    </rPh>
    <rPh sb="3" eb="4">
      <t>ダイ</t>
    </rPh>
    <rPh sb="5" eb="6">
      <t>ク</t>
    </rPh>
    <phoneticPr fontId="8"/>
  </si>
  <si>
    <t>佐賀県第１区</t>
    <rPh sb="0" eb="3">
      <t>サガケン</t>
    </rPh>
    <rPh sb="3" eb="4">
      <t>ダイ</t>
    </rPh>
    <rPh sb="5" eb="6">
      <t>ク</t>
    </rPh>
    <phoneticPr fontId="8"/>
  </si>
  <si>
    <t>１７衆当日有権者数</t>
    <rPh sb="2" eb="3">
      <t>シュウ</t>
    </rPh>
    <rPh sb="3" eb="5">
      <t>トウジツ</t>
    </rPh>
    <rPh sb="5" eb="8">
      <t>ユウケンシャ</t>
    </rPh>
    <rPh sb="8" eb="9">
      <t>スウ</t>
    </rPh>
    <phoneticPr fontId="8"/>
  </si>
  <si>
    <t>（17.9.11現在）</t>
    <rPh sb="8" eb="10">
      <t>ゲンザイ</t>
    </rPh>
    <phoneticPr fontId="8"/>
  </si>
  <si>
    <t>３４選挙区</t>
    <rPh sb="2" eb="5">
      <t>センキョク</t>
    </rPh>
    <phoneticPr fontId="8"/>
  </si>
  <si>
    <t>徳島１区</t>
    <rPh sb="0" eb="2">
      <t>トクシマ</t>
    </rPh>
    <rPh sb="3" eb="4">
      <t>ク</t>
    </rPh>
    <phoneticPr fontId="8"/>
  </si>
  <si>
    <t>神奈川県</t>
    <rPh sb="0" eb="3">
      <t>カナガワ</t>
    </rPh>
    <rPh sb="3" eb="4">
      <t>ケン</t>
    </rPh>
    <phoneticPr fontId="8"/>
  </si>
  <si>
    <t>埼玉県第10区</t>
    <rPh sb="0" eb="3">
      <t>サイタマケン</t>
    </rPh>
    <rPh sb="3" eb="4">
      <t>ダイ</t>
    </rPh>
    <rPh sb="6" eb="7">
      <t>ク</t>
    </rPh>
    <phoneticPr fontId="8"/>
  </si>
  <si>
    <t>静岡県第１区</t>
    <rPh sb="0" eb="3">
      <t>シズオカケン</t>
    </rPh>
    <rPh sb="3" eb="4">
      <t>ダイ</t>
    </rPh>
    <rPh sb="5" eb="6">
      <t>ク</t>
    </rPh>
    <phoneticPr fontId="8"/>
  </si>
  <si>
    <t>長野県第１区</t>
    <rPh sb="0" eb="3">
      <t>ナガノケン</t>
    </rPh>
    <rPh sb="3" eb="4">
      <t>ダイ</t>
    </rPh>
    <rPh sb="5" eb="6">
      <t>ク</t>
    </rPh>
    <phoneticPr fontId="8"/>
  </si>
  <si>
    <t>埼玉県第２区</t>
    <rPh sb="0" eb="3">
      <t>サイタマケン</t>
    </rPh>
    <rPh sb="3" eb="4">
      <t>ダイ</t>
    </rPh>
    <rPh sb="5" eb="6">
      <t>ク</t>
    </rPh>
    <phoneticPr fontId="8"/>
  </si>
  <si>
    <t>一人当たり</t>
    <rPh sb="0" eb="2">
      <t>ヒトリ</t>
    </rPh>
    <rPh sb="2" eb="3">
      <t>ア</t>
    </rPh>
    <phoneticPr fontId="8"/>
  </si>
  <si>
    <t>定数</t>
    <rPh sb="0" eb="2">
      <t>テイスウ</t>
    </rPh>
    <phoneticPr fontId="8"/>
  </si>
  <si>
    <t>１２衆当日有権者数</t>
    <rPh sb="2" eb="3">
      <t>シュウ</t>
    </rPh>
    <rPh sb="3" eb="5">
      <t>トウジツ</t>
    </rPh>
    <rPh sb="5" eb="8">
      <t>ユウケンシャ</t>
    </rPh>
    <rPh sb="8" eb="9">
      <t>スウ</t>
    </rPh>
    <phoneticPr fontId="8"/>
  </si>
  <si>
    <t>（12.6.25現在）</t>
    <rPh sb="8" eb="10">
      <t>ゲンザイ</t>
    </rPh>
    <phoneticPr fontId="8"/>
  </si>
  <si>
    <t>埼玉県第15区</t>
    <rPh sb="0" eb="3">
      <t>サイタマケン</t>
    </rPh>
    <rPh sb="3" eb="4">
      <t>ダイ</t>
    </rPh>
    <rPh sb="6" eb="7">
      <t>ク</t>
    </rPh>
    <phoneticPr fontId="8"/>
  </si>
  <si>
    <t>千葉県第13区</t>
    <rPh sb="0" eb="3">
      <t>チバケン</t>
    </rPh>
    <rPh sb="3" eb="5">
      <t>ダイ</t>
    </rPh>
    <rPh sb="6" eb="7">
      <t>ク</t>
    </rPh>
    <phoneticPr fontId="8"/>
  </si>
  <si>
    <t>神奈川県第18区</t>
    <rPh sb="0" eb="4">
      <t>カナガワケン</t>
    </rPh>
    <rPh sb="4" eb="5">
      <t>ダイ</t>
    </rPh>
    <phoneticPr fontId="8"/>
  </si>
  <si>
    <t>埼玉県第15区</t>
    <phoneticPr fontId="8"/>
  </si>
  <si>
    <t>千葉県第13区</t>
    <phoneticPr fontId="8"/>
  </si>
  <si>
    <t>神奈川県第18区</t>
    <phoneticPr fontId="8"/>
  </si>
  <si>
    <t>滋賀県第４区</t>
    <phoneticPr fontId="8"/>
  </si>
  <si>
    <t>沖縄県第４区</t>
    <phoneticPr fontId="8"/>
  </si>
  <si>
    <t>神奈川県第18区</t>
  </si>
  <si>
    <t>計</t>
  </si>
  <si>
    <t>埼玉県第15区</t>
  </si>
  <si>
    <t>千葉県第13区</t>
  </si>
  <si>
    <t>検算</t>
  </si>
  <si>
    <t>（選挙人名簿登録者数－選挙区別選挙人名簿登録者数計）</t>
  </si>
  <si>
    <t>沖縄県第４区</t>
  </si>
  <si>
    <t>b</t>
  </si>
  <si>
    <t>d</t>
  </si>
  <si>
    <t>(c=a+b)</t>
  </si>
  <si>
    <t>(=d-c)</t>
  </si>
  <si>
    <t>北海道第１区</t>
    <rPh sb="0" eb="3">
      <t>ホッカイドウ</t>
    </rPh>
    <rPh sb="3" eb="4">
      <t>ダイ</t>
    </rPh>
    <rPh sb="5" eb="6">
      <t>ク</t>
    </rPh>
    <phoneticPr fontId="8"/>
  </si>
  <si>
    <t>徳島１区</t>
    <rPh sb="0" eb="2">
      <t>トクシマ</t>
    </rPh>
    <rPh sb="2" eb="4">
      <t>１ク</t>
    </rPh>
    <phoneticPr fontId="8"/>
  </si>
  <si>
    <t>人</t>
    <rPh sb="0" eb="1">
      <t>ニン</t>
    </rPh>
    <phoneticPr fontId="8"/>
  </si>
  <si>
    <t>北海道第１区</t>
    <rPh sb="0" eb="3">
      <t>ホッカイドウ</t>
    </rPh>
    <rPh sb="3" eb="4">
      <t>ダイ</t>
    </rPh>
    <rPh sb="5" eb="6">
      <t>ク</t>
    </rPh>
    <phoneticPr fontId="8"/>
  </si>
  <si>
    <t>高知県第１区</t>
    <rPh sb="0" eb="3">
      <t>コウチケン</t>
    </rPh>
    <rPh sb="3" eb="4">
      <t>ダイ</t>
    </rPh>
    <rPh sb="5" eb="6">
      <t>ク</t>
    </rPh>
    <phoneticPr fontId="8"/>
  </si>
  <si>
    <t>定　数</t>
    <rPh sb="0" eb="3">
      <t>テイスウ</t>
    </rPh>
    <phoneticPr fontId="8"/>
  </si>
  <si>
    <t>登　録　者　数</t>
    <rPh sb="0" eb="1">
      <t>トウ</t>
    </rPh>
    <rPh sb="2" eb="3">
      <t>ロク</t>
    </rPh>
    <rPh sb="4" eb="5">
      <t>シャ</t>
    </rPh>
    <rPh sb="6" eb="7">
      <t>スウ</t>
    </rPh>
    <phoneticPr fontId="8"/>
  </si>
  <si>
    <t>議員１人当たりの登録者数</t>
    <rPh sb="0" eb="2">
      <t>ギイン</t>
    </rPh>
    <rPh sb="3" eb="4">
      <t>ニン</t>
    </rPh>
    <rPh sb="4" eb="5">
      <t>ア</t>
    </rPh>
    <rPh sb="8" eb="11">
      <t>トウロクシャ</t>
    </rPh>
    <rPh sb="11" eb="12">
      <t>スウ</t>
    </rPh>
    <phoneticPr fontId="8"/>
  </si>
  <si>
    <t>順位（昇順）</t>
    <rPh sb="0" eb="2">
      <t>ジュンイ</t>
    </rPh>
    <rPh sb="3" eb="5">
      <t>ショウジュン</t>
    </rPh>
    <phoneticPr fontId="8"/>
  </si>
  <si>
    <t>登録者数</t>
    <rPh sb="0" eb="3">
      <t>トウロクシャ</t>
    </rPh>
    <rPh sb="3" eb="4">
      <t>スウ</t>
    </rPh>
    <phoneticPr fontId="8"/>
  </si>
  <si>
    <t>東京６区</t>
    <rPh sb="0" eb="2">
      <t>トウキョウ</t>
    </rPh>
    <rPh sb="2" eb="4">
      <t>６ク</t>
    </rPh>
    <phoneticPr fontId="8"/>
  </si>
  <si>
    <t>２４選挙区</t>
    <rPh sb="2" eb="4">
      <t>センキョ</t>
    </rPh>
    <rPh sb="4" eb="5">
      <t>ク</t>
    </rPh>
    <phoneticPr fontId="8"/>
  </si>
  <si>
    <t>選挙人名簿登録者数</t>
  </si>
  <si>
    <t>在外選挙人名簿登録者数</t>
  </si>
  <si>
    <t>上位</t>
  </si>
  <si>
    <t>下位</t>
  </si>
  <si>
    <t>２６選挙区</t>
    <rPh sb="2" eb="4">
      <t>センキョ</t>
    </rPh>
    <rPh sb="4" eb="5">
      <t>ク</t>
    </rPh>
    <phoneticPr fontId="8"/>
  </si>
  <si>
    <t>１　概要</t>
    <rPh sb="2" eb="4">
      <t>ガイヨウ</t>
    </rPh>
    <phoneticPr fontId="8"/>
  </si>
  <si>
    <t>（１）登録者数</t>
    <rPh sb="3" eb="5">
      <t>トウロク</t>
    </rPh>
    <rPh sb="5" eb="6">
      <t>シャ</t>
    </rPh>
    <rPh sb="6" eb="7">
      <t>スウ</t>
    </rPh>
    <phoneticPr fontId="8"/>
  </si>
  <si>
    <t>（２）対前年比較</t>
    <rPh sb="3" eb="4">
      <t>タイ</t>
    </rPh>
    <rPh sb="4" eb="6">
      <t>ゼンネン</t>
    </rPh>
    <rPh sb="6" eb="8">
      <t>ヒカク</t>
    </rPh>
    <phoneticPr fontId="8"/>
  </si>
  <si>
    <t>（３）登録者数の多い団体及び少ない団体</t>
    <rPh sb="3" eb="6">
      <t>トウロクシャ</t>
    </rPh>
    <rPh sb="6" eb="7">
      <t>スウ</t>
    </rPh>
    <rPh sb="8" eb="9">
      <t>オオ</t>
    </rPh>
    <rPh sb="10" eb="12">
      <t>ダンタイ</t>
    </rPh>
    <rPh sb="12" eb="13">
      <t>オヨ</t>
    </rPh>
    <rPh sb="14" eb="15">
      <t>スク</t>
    </rPh>
    <rPh sb="17" eb="19">
      <t>ダンタイ</t>
    </rPh>
    <phoneticPr fontId="8"/>
  </si>
  <si>
    <t>１５衆当日有権者数</t>
    <rPh sb="2" eb="3">
      <t>シュウ</t>
    </rPh>
    <rPh sb="3" eb="5">
      <t>トウジツ</t>
    </rPh>
    <rPh sb="5" eb="8">
      <t>ユウケンシャ</t>
    </rPh>
    <rPh sb="8" eb="9">
      <t>スウ</t>
    </rPh>
    <phoneticPr fontId="8"/>
  </si>
  <si>
    <t>（15.11.9現在）</t>
    <rPh sb="8" eb="10">
      <t>ゲンザイ</t>
    </rPh>
    <phoneticPr fontId="8"/>
  </si>
  <si>
    <t>２９選挙区</t>
    <rPh sb="2" eb="4">
      <t>センキョ</t>
    </rPh>
    <rPh sb="4" eb="5">
      <t>ク</t>
    </rPh>
    <phoneticPr fontId="8"/>
  </si>
  <si>
    <t>１６参当日有権者数</t>
    <rPh sb="2" eb="3">
      <t>サン</t>
    </rPh>
    <rPh sb="3" eb="5">
      <t>トウジツ</t>
    </rPh>
    <rPh sb="5" eb="7">
      <t>ユウケン</t>
    </rPh>
    <rPh sb="7" eb="8">
      <t>トウロクシャ</t>
    </rPh>
    <rPh sb="8" eb="9">
      <t>スウ</t>
    </rPh>
    <phoneticPr fontId="8"/>
  </si>
  <si>
    <t>（16.7.11現在）</t>
    <rPh sb="8" eb="10">
      <t>ゲンザイ</t>
    </rPh>
    <phoneticPr fontId="8"/>
  </si>
  <si>
    <t>千葉県第１区</t>
    <rPh sb="0" eb="3">
      <t>チバケン</t>
    </rPh>
    <rPh sb="3" eb="4">
      <t>ダイ</t>
    </rPh>
    <rPh sb="5" eb="6">
      <t>ク</t>
    </rPh>
    <phoneticPr fontId="8"/>
  </si>
  <si>
    <t>東京６区</t>
    <rPh sb="0" eb="2">
      <t>トウキョウ</t>
    </rPh>
    <rPh sb="3" eb="4">
      <t>ク</t>
    </rPh>
    <phoneticPr fontId="8"/>
  </si>
  <si>
    <t>３３選挙区</t>
    <rPh sb="2" eb="4">
      <t>センキョ</t>
    </rPh>
    <rPh sb="4" eb="5">
      <t>ク</t>
    </rPh>
    <phoneticPr fontId="8"/>
  </si>
  <si>
    <t>和歌山</t>
    <rPh sb="0" eb="3">
      <t>ワカヤマ</t>
    </rPh>
    <phoneticPr fontId="8"/>
  </si>
  <si>
    <t>宮城県第４区</t>
    <rPh sb="0" eb="3">
      <t>ミヤギケン</t>
    </rPh>
    <rPh sb="3" eb="4">
      <t>ダイ</t>
    </rPh>
    <phoneticPr fontId="8"/>
  </si>
  <si>
    <t>北海道第３区</t>
    <rPh sb="0" eb="3">
      <t>ホッカイドウ</t>
    </rPh>
    <rPh sb="3" eb="4">
      <t>ダイ</t>
    </rPh>
    <rPh sb="5" eb="6">
      <t>ク</t>
    </rPh>
    <phoneticPr fontId="8"/>
  </si>
  <si>
    <t>富山県第１区</t>
    <rPh sb="0" eb="3">
      <t>トヤマケン</t>
    </rPh>
    <rPh sb="3" eb="4">
      <t>ダイ</t>
    </rPh>
    <rPh sb="5" eb="6">
      <t>ク</t>
    </rPh>
    <phoneticPr fontId="8"/>
  </si>
  <si>
    <t>徳島県第１区</t>
    <rPh sb="0" eb="3">
      <t>トクシマケン</t>
    </rPh>
    <rPh sb="3" eb="4">
      <t>ダイ</t>
    </rPh>
    <rPh sb="5" eb="6">
      <t>ク</t>
    </rPh>
    <phoneticPr fontId="8"/>
  </si>
  <si>
    <t>岩手県第１区</t>
    <rPh sb="0" eb="3">
      <t>イワテケン</t>
    </rPh>
    <rPh sb="3" eb="4">
      <t>ダイ</t>
    </rPh>
    <rPh sb="5" eb="6">
      <t>ク</t>
    </rPh>
    <phoneticPr fontId="8"/>
  </si>
  <si>
    <t>秋田県第１区</t>
    <rPh sb="0" eb="3">
      <t>アキタケン</t>
    </rPh>
    <rPh sb="3" eb="4">
      <t>ダイ</t>
    </rPh>
    <rPh sb="5" eb="6">
      <t>ク</t>
    </rPh>
    <phoneticPr fontId="8"/>
  </si>
  <si>
    <t>福井県第１区</t>
    <rPh sb="0" eb="3">
      <t>フクイケン</t>
    </rPh>
    <rPh sb="3" eb="4">
      <t>ダイ</t>
    </rPh>
    <rPh sb="5" eb="6">
      <t>ク</t>
    </rPh>
    <phoneticPr fontId="8"/>
  </si>
  <si>
    <t>東京都第５区</t>
    <rPh sb="0" eb="3">
      <t>トウキョウト</t>
    </rPh>
    <rPh sb="3" eb="4">
      <t>ダイ</t>
    </rPh>
    <phoneticPr fontId="8"/>
  </si>
  <si>
    <t>神奈川県第１区</t>
    <rPh sb="0" eb="4">
      <t>カナガワケン</t>
    </rPh>
    <rPh sb="4" eb="5">
      <t>ダイ</t>
    </rPh>
    <rPh sb="6" eb="7">
      <t>ク</t>
    </rPh>
    <phoneticPr fontId="8"/>
  </si>
  <si>
    <t>埼玉県第１区</t>
    <rPh sb="0" eb="3">
      <t>サイタマケン</t>
    </rPh>
    <rPh sb="3" eb="4">
      <t>ダイ</t>
    </rPh>
    <rPh sb="5" eb="6">
      <t>ク</t>
    </rPh>
    <phoneticPr fontId="8"/>
  </si>
  <si>
    <t>沖縄県第１区</t>
    <rPh sb="0" eb="3">
      <t>オキナワケン</t>
    </rPh>
    <rPh sb="3" eb="4">
      <t>ダイ</t>
    </rPh>
    <rPh sb="5" eb="6">
      <t>ク</t>
    </rPh>
    <phoneticPr fontId="8"/>
  </si>
  <si>
    <t>岐阜県第１区</t>
    <rPh sb="0" eb="3">
      <t>ギフケン</t>
    </rPh>
    <rPh sb="3" eb="4">
      <t>ダイ</t>
    </rPh>
    <rPh sb="5" eb="6">
      <t>ク</t>
    </rPh>
    <phoneticPr fontId="8"/>
  </si>
  <si>
    <t>埼玉県第11区</t>
    <rPh sb="0" eb="3">
      <t>サイタマケン</t>
    </rPh>
    <rPh sb="3" eb="4">
      <t>ダイ</t>
    </rPh>
    <rPh sb="6" eb="7">
      <t>ク</t>
    </rPh>
    <phoneticPr fontId="8"/>
  </si>
  <si>
    <t>千葉県第６区</t>
    <rPh sb="0" eb="3">
      <t>チバケン</t>
    </rPh>
    <rPh sb="3" eb="4">
      <t>ダイ</t>
    </rPh>
    <phoneticPr fontId="8"/>
  </si>
  <si>
    <t>愛知県第１区</t>
    <rPh sb="0" eb="3">
      <t>アイチケン</t>
    </rPh>
    <rPh sb="3" eb="4">
      <t>ダイ</t>
    </rPh>
    <rPh sb="5" eb="6">
      <t>ク</t>
    </rPh>
    <phoneticPr fontId="8"/>
  </si>
  <si>
    <t>山梨県第１区</t>
    <rPh sb="0" eb="3">
      <t>ヤマナシケン</t>
    </rPh>
    <rPh sb="3" eb="4">
      <t>ダイ</t>
    </rPh>
    <rPh sb="5" eb="6">
      <t>ク</t>
    </rPh>
    <phoneticPr fontId="8"/>
  </si>
  <si>
    <t>高知３区</t>
    <rPh sb="0" eb="2">
      <t>コウチ</t>
    </rPh>
    <rPh sb="3" eb="4">
      <t>ク</t>
    </rPh>
    <phoneticPr fontId="8"/>
  </si>
  <si>
    <t>３６選挙区</t>
    <rPh sb="2" eb="5">
      <t>センキョク</t>
    </rPh>
    <phoneticPr fontId="8"/>
  </si>
  <si>
    <t>石川県第１区</t>
    <rPh sb="0" eb="3">
      <t>イシカワケン</t>
    </rPh>
    <rPh sb="3" eb="4">
      <t>ダイ</t>
    </rPh>
    <rPh sb="5" eb="6">
      <t>ク</t>
    </rPh>
    <phoneticPr fontId="8"/>
  </si>
  <si>
    <t>　２　選挙人名簿登録者数（前回調査との比較）</t>
    <rPh sb="3" eb="6">
      <t>センキョニン</t>
    </rPh>
    <rPh sb="6" eb="8">
      <t>メイボ</t>
    </rPh>
    <rPh sb="8" eb="11">
      <t>トウロクシャ</t>
    </rPh>
    <rPh sb="11" eb="12">
      <t>スウ</t>
    </rPh>
    <rPh sb="13" eb="15">
      <t>ゼンカイ</t>
    </rPh>
    <rPh sb="15" eb="17">
      <t>チョウサ</t>
    </rPh>
    <rPh sb="19" eb="21">
      <t>ヒカク</t>
    </rPh>
    <phoneticPr fontId="8"/>
  </si>
  <si>
    <t>　３　選挙人名簿登録者数（男女別）</t>
    <rPh sb="3" eb="6">
      <t>センキョニン</t>
    </rPh>
    <rPh sb="6" eb="8">
      <t>メイボ</t>
    </rPh>
    <rPh sb="8" eb="11">
      <t>トウロクシャ</t>
    </rPh>
    <rPh sb="11" eb="12">
      <t>スウ</t>
    </rPh>
    <rPh sb="13" eb="16">
      <t>ダンジョベツ</t>
    </rPh>
    <phoneticPr fontId="8"/>
  </si>
  <si>
    <t>　２　在外選挙人名簿登録者数（前回調査との比較）</t>
    <rPh sb="3" eb="5">
      <t>ザイガイ</t>
    </rPh>
    <rPh sb="5" eb="8">
      <t>センキョニン</t>
    </rPh>
    <rPh sb="8" eb="10">
      <t>メイボ</t>
    </rPh>
    <rPh sb="10" eb="13">
      <t>トウロクシャ</t>
    </rPh>
    <rPh sb="13" eb="14">
      <t>スウ</t>
    </rPh>
    <rPh sb="15" eb="17">
      <t>ゼンカイ</t>
    </rPh>
    <rPh sb="17" eb="19">
      <t>チョウサ</t>
    </rPh>
    <rPh sb="21" eb="23">
      <t>ヒカク</t>
    </rPh>
    <phoneticPr fontId="8"/>
  </si>
  <si>
    <t>　３　在外選挙人名簿登録者数（男女別）</t>
    <rPh sb="3" eb="5">
      <t>ザイガイ</t>
    </rPh>
    <rPh sb="5" eb="8">
      <t>センキョニン</t>
    </rPh>
    <rPh sb="8" eb="10">
      <t>メイボ</t>
    </rPh>
    <rPh sb="10" eb="13">
      <t>トウロクシャ</t>
    </rPh>
    <rPh sb="13" eb="14">
      <t>スウ</t>
    </rPh>
    <rPh sb="15" eb="18">
      <t>ダンジョベツ</t>
    </rPh>
    <phoneticPr fontId="8"/>
  </si>
  <si>
    <t>Ⅳ　選挙区ごとの選挙人名簿及び在外選挙人名簿登録者数等</t>
    <rPh sb="2" eb="5">
      <t>センキョク</t>
    </rPh>
    <rPh sb="8" eb="11">
      <t>センキョニン</t>
    </rPh>
    <rPh sb="11" eb="13">
      <t>メイボ</t>
    </rPh>
    <rPh sb="13" eb="14">
      <t>オヨ</t>
    </rPh>
    <rPh sb="15" eb="17">
      <t>ザイガイ</t>
    </rPh>
    <rPh sb="17" eb="20">
      <t>センキョニン</t>
    </rPh>
    <rPh sb="20" eb="22">
      <t>メイボ</t>
    </rPh>
    <rPh sb="22" eb="25">
      <t>トウロクシャ</t>
    </rPh>
    <rPh sb="25" eb="26">
      <t>スウ</t>
    </rPh>
    <rPh sb="26" eb="27">
      <t>トウ</t>
    </rPh>
    <phoneticPr fontId="8"/>
  </si>
  <si>
    <t>（２）参議院議員（選挙区）１人当たり登録者数（在外選挙人名簿登録者含む）</t>
    <rPh sb="3" eb="6">
      <t>サンギイン</t>
    </rPh>
    <rPh sb="6" eb="8">
      <t>ギイン</t>
    </rPh>
    <rPh sb="9" eb="12">
      <t>センキョク</t>
    </rPh>
    <rPh sb="14" eb="15">
      <t>ニン</t>
    </rPh>
    <rPh sb="15" eb="16">
      <t>ア</t>
    </rPh>
    <rPh sb="18" eb="21">
      <t>トウロクシャ</t>
    </rPh>
    <rPh sb="21" eb="22">
      <t>スウ</t>
    </rPh>
    <rPh sb="23" eb="25">
      <t>ザイガイ</t>
    </rPh>
    <rPh sb="25" eb="28">
      <t>センキョニン</t>
    </rPh>
    <rPh sb="28" eb="30">
      <t>メイボ</t>
    </rPh>
    <rPh sb="30" eb="33">
      <t>トウロクシャ</t>
    </rPh>
    <rPh sb="33" eb="34">
      <t>フク</t>
    </rPh>
    <phoneticPr fontId="8"/>
  </si>
  <si>
    <t>選挙区名</t>
    <rPh sb="0" eb="3">
      <t>センキョク</t>
    </rPh>
    <rPh sb="3" eb="4">
      <t>メイ</t>
    </rPh>
    <phoneticPr fontId="8"/>
  </si>
  <si>
    <t>埼玉県第３区</t>
    <rPh sb="0" eb="3">
      <t>サイタマケン</t>
    </rPh>
    <rPh sb="3" eb="4">
      <t>ダイ</t>
    </rPh>
    <rPh sb="5" eb="6">
      <t>ク</t>
    </rPh>
    <phoneticPr fontId="8"/>
  </si>
  <si>
    <t>北海道第２区</t>
    <rPh sb="0" eb="3">
      <t>ホッカイドウ</t>
    </rPh>
    <rPh sb="3" eb="4">
      <t>ダイ</t>
    </rPh>
    <phoneticPr fontId="8"/>
  </si>
  <si>
    <t>埼玉県第４区</t>
    <rPh sb="0" eb="3">
      <t>サイタマケン</t>
    </rPh>
    <rPh sb="3" eb="4">
      <t>ダイ</t>
    </rPh>
    <rPh sb="5" eb="6">
      <t>ク</t>
    </rPh>
    <phoneticPr fontId="8"/>
  </si>
  <si>
    <t>神奈川県第14区</t>
    <rPh sb="0" eb="4">
      <t>カナガワケン</t>
    </rPh>
    <rPh sb="4" eb="5">
      <t>ダイ</t>
    </rPh>
    <phoneticPr fontId="8"/>
  </si>
  <si>
    <t>埼玉県第５区</t>
    <rPh sb="0" eb="3">
      <t>サイタマケン</t>
    </rPh>
    <rPh sb="3" eb="4">
      <t>ダイ</t>
    </rPh>
    <rPh sb="5" eb="6">
      <t>ク</t>
    </rPh>
    <phoneticPr fontId="8"/>
  </si>
  <si>
    <t>神奈川県第15区</t>
    <rPh sb="0" eb="4">
      <t>カナガワケン</t>
    </rPh>
    <rPh sb="4" eb="5">
      <t>ダイ</t>
    </rPh>
    <phoneticPr fontId="8"/>
  </si>
  <si>
    <t>北海道第４区</t>
    <rPh sb="0" eb="3">
      <t>ホッカイドウ</t>
    </rPh>
    <rPh sb="3" eb="4">
      <t>ダイ</t>
    </rPh>
    <phoneticPr fontId="8"/>
  </si>
  <si>
    <t>埼玉県第６区</t>
    <rPh sb="0" eb="3">
      <t>サイタマケン</t>
    </rPh>
    <rPh sb="3" eb="4">
      <t>ダイ</t>
    </rPh>
    <rPh sb="5" eb="6">
      <t>ク</t>
    </rPh>
    <phoneticPr fontId="8"/>
  </si>
  <si>
    <t>神奈川県第16区</t>
    <rPh sb="0" eb="4">
      <t>カナガワケン</t>
    </rPh>
    <rPh sb="4" eb="5">
      <t>ダイ</t>
    </rPh>
    <phoneticPr fontId="8"/>
  </si>
  <si>
    <t>北海道第５区</t>
    <rPh sb="0" eb="3">
      <t>ホッカイドウ</t>
    </rPh>
    <rPh sb="3" eb="4">
      <t>ダイ</t>
    </rPh>
    <phoneticPr fontId="8"/>
  </si>
  <si>
    <t>神奈川県第17区</t>
    <rPh sb="0" eb="4">
      <t>カナガワケン</t>
    </rPh>
    <rPh sb="4" eb="5">
      <t>ダイ</t>
    </rPh>
    <phoneticPr fontId="8"/>
  </si>
  <si>
    <t>神奈川県第18区</t>
    <rPh sb="0" eb="4">
      <t>カナガワケン</t>
    </rPh>
    <rPh sb="4" eb="5">
      <t>ダイ</t>
    </rPh>
    <phoneticPr fontId="8"/>
  </si>
  <si>
    <t>北海道第７区</t>
    <rPh sb="0" eb="3">
      <t>ホッカイドウ</t>
    </rPh>
    <rPh sb="3" eb="4">
      <t>ダイ</t>
    </rPh>
    <phoneticPr fontId="8"/>
  </si>
  <si>
    <t>計</t>
    <rPh sb="0" eb="1">
      <t>ケイ</t>
    </rPh>
    <phoneticPr fontId="8"/>
  </si>
  <si>
    <t>北海道第８区</t>
    <rPh sb="0" eb="3">
      <t>ホッカイドウ</t>
    </rPh>
    <rPh sb="3" eb="4">
      <t>ダイ</t>
    </rPh>
    <phoneticPr fontId="8"/>
  </si>
  <si>
    <t>北海道第９区</t>
    <rPh sb="0" eb="3">
      <t>ホッカイドウ</t>
    </rPh>
    <rPh sb="3" eb="4">
      <t>ダイ</t>
    </rPh>
    <phoneticPr fontId="8"/>
  </si>
  <si>
    <t>新潟県第２区</t>
    <rPh sb="0" eb="3">
      <t>ニイガタケン</t>
    </rPh>
    <rPh sb="3" eb="4">
      <t>ダイ</t>
    </rPh>
    <phoneticPr fontId="8"/>
  </si>
  <si>
    <t>新潟県第３区</t>
    <rPh sb="0" eb="3">
      <t>ニイガタケン</t>
    </rPh>
    <rPh sb="3" eb="4">
      <t>ダイ</t>
    </rPh>
    <phoneticPr fontId="8"/>
  </si>
  <si>
    <t>北海道第11区</t>
    <rPh sb="0" eb="3">
      <t>ホッカイドウ</t>
    </rPh>
    <rPh sb="3" eb="5">
      <t>ダイ</t>
    </rPh>
    <rPh sb="6" eb="7">
      <t>ク</t>
    </rPh>
    <phoneticPr fontId="8"/>
  </si>
  <si>
    <t>新潟県第４区</t>
    <rPh sb="0" eb="3">
      <t>ニイガタケン</t>
    </rPh>
    <rPh sb="3" eb="4">
      <t>ダイ</t>
    </rPh>
    <phoneticPr fontId="8"/>
  </si>
  <si>
    <t>北海道第12区</t>
    <rPh sb="0" eb="3">
      <t>ホッカイドウ</t>
    </rPh>
    <rPh sb="3" eb="5">
      <t>ダイ</t>
    </rPh>
    <rPh sb="6" eb="7">
      <t>ク</t>
    </rPh>
    <phoneticPr fontId="8"/>
  </si>
  <si>
    <t>新潟県第５区</t>
    <rPh sb="0" eb="3">
      <t>ニイガタケン</t>
    </rPh>
    <rPh sb="3" eb="4">
      <t>ダイ</t>
    </rPh>
    <phoneticPr fontId="8"/>
  </si>
  <si>
    <t>埼玉県第15区</t>
    <rPh sb="0" eb="3">
      <t>サイタマケン</t>
    </rPh>
    <rPh sb="3" eb="4">
      <t>ダイ</t>
    </rPh>
    <rPh sb="6" eb="7">
      <t>ク</t>
    </rPh>
    <phoneticPr fontId="8"/>
  </si>
  <si>
    <t>青森県第１区</t>
    <rPh sb="0" eb="3">
      <t>アオモリケン</t>
    </rPh>
    <rPh sb="3" eb="4">
      <t>ダイ</t>
    </rPh>
    <rPh sb="5" eb="6">
      <t>ク</t>
    </rPh>
    <phoneticPr fontId="8"/>
  </si>
  <si>
    <t>青森県第２区</t>
    <rPh sb="0" eb="3">
      <t>アオモリケン</t>
    </rPh>
    <rPh sb="3" eb="4">
      <t>ダイ</t>
    </rPh>
    <phoneticPr fontId="8"/>
  </si>
  <si>
    <t>青森県第３区</t>
    <rPh sb="0" eb="3">
      <t>アオモリケン</t>
    </rPh>
    <rPh sb="3" eb="4">
      <t>ダイ</t>
    </rPh>
    <phoneticPr fontId="8"/>
  </si>
  <si>
    <t>千葉県第２区</t>
    <rPh sb="0" eb="3">
      <t>チバケン</t>
    </rPh>
    <rPh sb="3" eb="4">
      <t>ダイ</t>
    </rPh>
    <phoneticPr fontId="8"/>
  </si>
  <si>
    <t>富山県第２区</t>
    <rPh sb="0" eb="3">
      <t>トヤマケン</t>
    </rPh>
    <rPh sb="3" eb="4">
      <t>ダイ</t>
    </rPh>
    <phoneticPr fontId="8"/>
  </si>
  <si>
    <t>千葉県第３区</t>
    <rPh sb="0" eb="3">
      <t>チバケン</t>
    </rPh>
    <rPh sb="3" eb="4">
      <t>ダイ</t>
    </rPh>
    <phoneticPr fontId="8"/>
  </si>
  <si>
    <t>富山県第３区</t>
    <rPh sb="0" eb="3">
      <t>トヤマケン</t>
    </rPh>
    <rPh sb="3" eb="4">
      <t>ダイ</t>
    </rPh>
    <phoneticPr fontId="8"/>
  </si>
  <si>
    <t>千葉県第４区</t>
    <rPh sb="0" eb="3">
      <t>チバケン</t>
    </rPh>
    <rPh sb="3" eb="4">
      <t>ダイ</t>
    </rPh>
    <phoneticPr fontId="8"/>
  </si>
  <si>
    <t>千葉県第５区</t>
    <rPh sb="0" eb="3">
      <t>チバケン</t>
    </rPh>
    <rPh sb="3" eb="4">
      <t>ダイ</t>
    </rPh>
    <phoneticPr fontId="8"/>
  </si>
  <si>
    <t>岩手県第２区</t>
    <rPh sb="0" eb="3">
      <t>イワテケン</t>
    </rPh>
    <rPh sb="3" eb="4">
      <t>ダイ</t>
    </rPh>
    <phoneticPr fontId="8"/>
  </si>
  <si>
    <t>石川県第２区</t>
    <rPh sb="0" eb="3">
      <t>イシカワケン</t>
    </rPh>
    <rPh sb="3" eb="4">
      <t>ダイ</t>
    </rPh>
    <phoneticPr fontId="8"/>
  </si>
  <si>
    <t>岩手県第３区</t>
    <rPh sb="0" eb="3">
      <t>イワテケン</t>
    </rPh>
    <rPh sb="3" eb="4">
      <t>ダイ</t>
    </rPh>
    <phoneticPr fontId="8"/>
  </si>
  <si>
    <t>千葉県第７区</t>
    <rPh sb="0" eb="3">
      <t>チバケン</t>
    </rPh>
    <rPh sb="3" eb="4">
      <t>ダイ</t>
    </rPh>
    <phoneticPr fontId="8"/>
  </si>
  <si>
    <t>石川県第３区</t>
    <rPh sb="0" eb="3">
      <t>イシカワケン</t>
    </rPh>
    <rPh sb="3" eb="4">
      <t>ダイ</t>
    </rPh>
    <phoneticPr fontId="8"/>
  </si>
  <si>
    <t>千葉県第８区</t>
    <rPh sb="0" eb="3">
      <t>チバケン</t>
    </rPh>
    <rPh sb="3" eb="4">
      <t>ダイ</t>
    </rPh>
    <phoneticPr fontId="8"/>
  </si>
  <si>
    <t>千葉県第９区</t>
    <rPh sb="0" eb="3">
      <t>チバケン</t>
    </rPh>
    <rPh sb="3" eb="4">
      <t>ダイ</t>
    </rPh>
    <phoneticPr fontId="8"/>
  </si>
  <si>
    <t>千葉県第10区</t>
    <rPh sb="0" eb="3">
      <t>チバケン</t>
    </rPh>
    <rPh sb="3" eb="5">
      <t>ダイ</t>
    </rPh>
    <rPh sb="6" eb="7">
      <t>ク</t>
    </rPh>
    <phoneticPr fontId="8"/>
  </si>
  <si>
    <t>福井県第２区</t>
    <rPh sb="0" eb="3">
      <t>フクイケン</t>
    </rPh>
    <rPh sb="3" eb="4">
      <t>ダイ</t>
    </rPh>
    <phoneticPr fontId="8"/>
  </si>
  <si>
    <t>宮城県第２区</t>
    <rPh sb="0" eb="3">
      <t>ミヤギケン</t>
    </rPh>
    <rPh sb="3" eb="4">
      <t>ダイ</t>
    </rPh>
    <phoneticPr fontId="8"/>
  </si>
  <si>
    <t>千葉県第11区</t>
    <rPh sb="0" eb="3">
      <t>チバケン</t>
    </rPh>
    <rPh sb="3" eb="5">
      <t>ダイ</t>
    </rPh>
    <rPh sb="6" eb="7">
      <t>ク</t>
    </rPh>
    <phoneticPr fontId="8"/>
  </si>
  <si>
    <t>宮城県第３区</t>
    <rPh sb="0" eb="3">
      <t>ミヤギケン</t>
    </rPh>
    <rPh sb="3" eb="4">
      <t>ダイ</t>
    </rPh>
    <phoneticPr fontId="8"/>
  </si>
  <si>
    <t>千葉県第12区</t>
    <rPh sb="0" eb="3">
      <t>チバケン</t>
    </rPh>
    <rPh sb="3" eb="5">
      <t>ダイ</t>
    </rPh>
    <rPh sb="6" eb="7">
      <t>ク</t>
    </rPh>
    <phoneticPr fontId="8"/>
  </si>
  <si>
    <t>千葉県第13区</t>
    <rPh sb="0" eb="3">
      <t>チバケン</t>
    </rPh>
    <rPh sb="3" eb="5">
      <t>ダイ</t>
    </rPh>
    <rPh sb="6" eb="7">
      <t>ク</t>
    </rPh>
    <phoneticPr fontId="8"/>
  </si>
  <si>
    <t>宮城県第５区</t>
    <rPh sb="0" eb="3">
      <t>ミヤギケン</t>
    </rPh>
    <rPh sb="3" eb="4">
      <t>ダイ</t>
    </rPh>
    <phoneticPr fontId="8"/>
  </si>
  <si>
    <t>山梨県第２区</t>
    <rPh sb="0" eb="3">
      <t>ヤマナシケン</t>
    </rPh>
    <rPh sb="3" eb="4">
      <t>ダイ</t>
    </rPh>
    <phoneticPr fontId="8"/>
  </si>
  <si>
    <t>東京都第１区</t>
    <rPh sb="0" eb="3">
      <t>トウキョウト</t>
    </rPh>
    <rPh sb="3" eb="4">
      <t>ダイ</t>
    </rPh>
    <rPh sb="5" eb="6">
      <t>ク</t>
    </rPh>
    <phoneticPr fontId="8"/>
  </si>
  <si>
    <t>東京都第２区</t>
    <rPh sb="0" eb="3">
      <t>トウキョウト</t>
    </rPh>
    <rPh sb="3" eb="4">
      <t>ダイ</t>
    </rPh>
    <phoneticPr fontId="8"/>
  </si>
  <si>
    <t>東京都第３区</t>
    <rPh sb="0" eb="3">
      <t>トウキョウト</t>
    </rPh>
    <rPh sb="3" eb="4">
      <t>ダイ</t>
    </rPh>
    <phoneticPr fontId="8"/>
  </si>
  <si>
    <t>秋田県第２区</t>
    <rPh sb="0" eb="3">
      <t>アキタケン</t>
    </rPh>
    <rPh sb="3" eb="4">
      <t>ダイ</t>
    </rPh>
    <phoneticPr fontId="8"/>
  </si>
  <si>
    <t>東京都第４区</t>
    <rPh sb="0" eb="3">
      <t>トウキョウト</t>
    </rPh>
    <rPh sb="3" eb="4">
      <t>ダイ</t>
    </rPh>
    <phoneticPr fontId="8"/>
  </si>
  <si>
    <t>長野県第２区</t>
    <rPh sb="0" eb="3">
      <t>ナガノケン</t>
    </rPh>
    <rPh sb="3" eb="4">
      <t>ダイ</t>
    </rPh>
    <phoneticPr fontId="8"/>
  </si>
  <si>
    <t>秋田県第３区</t>
    <rPh sb="0" eb="3">
      <t>アキタケン</t>
    </rPh>
    <rPh sb="3" eb="4">
      <t>ダイ</t>
    </rPh>
    <phoneticPr fontId="8"/>
  </si>
  <si>
    <t>長野県第３区</t>
    <rPh sb="0" eb="3">
      <t>ナガノケン</t>
    </rPh>
    <rPh sb="3" eb="4">
      <t>ダイ</t>
    </rPh>
    <phoneticPr fontId="8"/>
  </si>
  <si>
    <t>東京都第６区</t>
    <rPh sb="0" eb="3">
      <t>トウキョウト</t>
    </rPh>
    <rPh sb="3" eb="4">
      <t>ダイ</t>
    </rPh>
    <phoneticPr fontId="8"/>
  </si>
  <si>
    <t>長野県第４区</t>
    <rPh sb="0" eb="3">
      <t>ナガノケン</t>
    </rPh>
    <rPh sb="3" eb="4">
      <t>ダイ</t>
    </rPh>
    <phoneticPr fontId="8"/>
  </si>
  <si>
    <t>東京都第７区</t>
    <rPh sb="0" eb="3">
      <t>トウキョウト</t>
    </rPh>
    <rPh sb="3" eb="4">
      <t>ダイ</t>
    </rPh>
    <phoneticPr fontId="8"/>
  </si>
  <si>
    <t>長野県第５区</t>
    <rPh sb="0" eb="3">
      <t>ナガノケン</t>
    </rPh>
    <rPh sb="3" eb="4">
      <t>ダイ</t>
    </rPh>
    <phoneticPr fontId="8"/>
  </si>
  <si>
    <t>山形県第２区</t>
    <rPh sb="0" eb="3">
      <t>ヤマガタケン</t>
    </rPh>
    <rPh sb="3" eb="4">
      <t>ダイ</t>
    </rPh>
    <phoneticPr fontId="8"/>
  </si>
  <si>
    <t>東京都第８区</t>
    <rPh sb="0" eb="3">
      <t>トウキョウト</t>
    </rPh>
    <rPh sb="3" eb="4">
      <t>ダイ</t>
    </rPh>
    <phoneticPr fontId="8"/>
  </si>
  <si>
    <t>山形県第３区</t>
    <rPh sb="0" eb="3">
      <t>ヤマガタケン</t>
    </rPh>
    <rPh sb="3" eb="4">
      <t>ダイ</t>
    </rPh>
    <phoneticPr fontId="8"/>
  </si>
  <si>
    <t>東京都第９区</t>
    <rPh sb="0" eb="3">
      <t>トウキョウト</t>
    </rPh>
    <rPh sb="3" eb="4">
      <t>ダイ</t>
    </rPh>
    <phoneticPr fontId="8"/>
  </si>
  <si>
    <t>東京都第10区</t>
    <rPh sb="0" eb="3">
      <t>トウキョウト</t>
    </rPh>
    <rPh sb="3" eb="5">
      <t>ダイ</t>
    </rPh>
    <rPh sb="6" eb="7">
      <t>ク</t>
    </rPh>
    <phoneticPr fontId="8"/>
  </si>
  <si>
    <t>岐阜県第２区</t>
    <rPh sb="0" eb="3">
      <t>ギフケン</t>
    </rPh>
    <rPh sb="3" eb="4">
      <t>ダイ</t>
    </rPh>
    <phoneticPr fontId="8"/>
  </si>
  <si>
    <t>福島県第１区</t>
    <rPh sb="0" eb="3">
      <t>フクシマケン</t>
    </rPh>
    <rPh sb="3" eb="4">
      <t>ダイ</t>
    </rPh>
    <rPh sb="5" eb="6">
      <t>ク</t>
    </rPh>
    <phoneticPr fontId="8"/>
  </si>
  <si>
    <t>東京都第11区</t>
    <rPh sb="0" eb="3">
      <t>トウキョウト</t>
    </rPh>
    <rPh sb="3" eb="5">
      <t>ダイ</t>
    </rPh>
    <rPh sb="6" eb="7">
      <t>ク</t>
    </rPh>
    <phoneticPr fontId="8"/>
  </si>
  <si>
    <t>岐阜県第３区</t>
    <rPh sb="0" eb="3">
      <t>ギフケン</t>
    </rPh>
    <rPh sb="3" eb="4">
      <t>ダイ</t>
    </rPh>
    <phoneticPr fontId="8"/>
  </si>
  <si>
    <t>福島県第２区</t>
    <rPh sb="0" eb="3">
      <t>フクシマケン</t>
    </rPh>
    <rPh sb="3" eb="4">
      <t>ダイ</t>
    </rPh>
    <phoneticPr fontId="8"/>
  </si>
  <si>
    <t>東京都第12区</t>
    <rPh sb="0" eb="3">
      <t>トウキョウト</t>
    </rPh>
    <rPh sb="3" eb="5">
      <t>ダイ</t>
    </rPh>
    <rPh sb="6" eb="7">
      <t>ク</t>
    </rPh>
    <phoneticPr fontId="8"/>
  </si>
  <si>
    <t>岐阜県第４区</t>
    <rPh sb="0" eb="3">
      <t>ギフケン</t>
    </rPh>
    <rPh sb="3" eb="4">
      <t>ダイ</t>
    </rPh>
    <phoneticPr fontId="8"/>
  </si>
  <si>
    <t>東京都第13区</t>
    <rPh sb="0" eb="3">
      <t>トウキョウト</t>
    </rPh>
    <rPh sb="3" eb="5">
      <t>ダイ</t>
    </rPh>
    <rPh sb="6" eb="7">
      <t>ク</t>
    </rPh>
    <phoneticPr fontId="8"/>
  </si>
  <si>
    <t>岐阜県第５区</t>
    <rPh sb="0" eb="3">
      <t>ギフケン</t>
    </rPh>
    <rPh sb="3" eb="4">
      <t>ダイ</t>
    </rPh>
    <phoneticPr fontId="8"/>
  </si>
  <si>
    <t>福島県第４区</t>
    <rPh sb="0" eb="3">
      <t>フクシマケン</t>
    </rPh>
    <rPh sb="3" eb="4">
      <t>ダイ</t>
    </rPh>
    <phoneticPr fontId="8"/>
  </si>
  <si>
    <t>東京都第14区</t>
    <rPh sb="0" eb="3">
      <t>トウキョウト</t>
    </rPh>
    <rPh sb="3" eb="5">
      <t>ダイ</t>
    </rPh>
    <rPh sb="6" eb="7">
      <t>ク</t>
    </rPh>
    <phoneticPr fontId="8"/>
  </si>
  <si>
    <t>東京都第15区</t>
    <rPh sb="0" eb="3">
      <t>トウキョウト</t>
    </rPh>
    <rPh sb="3" eb="5">
      <t>ダイ</t>
    </rPh>
    <rPh sb="6" eb="7">
      <t>ク</t>
    </rPh>
    <phoneticPr fontId="8"/>
  </si>
  <si>
    <t>東京都第16区</t>
    <rPh sb="0" eb="3">
      <t>トウキョウト</t>
    </rPh>
    <rPh sb="3" eb="5">
      <t>ダイ</t>
    </rPh>
    <rPh sb="6" eb="7">
      <t>ク</t>
    </rPh>
    <phoneticPr fontId="8"/>
  </si>
  <si>
    <t>静岡県第２区</t>
    <rPh sb="0" eb="3">
      <t>シズオカケン</t>
    </rPh>
    <rPh sb="3" eb="4">
      <t>ダイ</t>
    </rPh>
    <phoneticPr fontId="8"/>
  </si>
  <si>
    <t>茨城県第１区</t>
    <rPh sb="0" eb="3">
      <t>イバラキケン</t>
    </rPh>
    <rPh sb="3" eb="4">
      <t>ダイ</t>
    </rPh>
    <rPh sb="5" eb="6">
      <t>ク</t>
    </rPh>
    <phoneticPr fontId="8"/>
  </si>
  <si>
    <t>東京都第17区</t>
    <rPh sb="0" eb="3">
      <t>トウキョウト</t>
    </rPh>
    <rPh sb="3" eb="5">
      <t>ダイ</t>
    </rPh>
    <rPh sb="6" eb="7">
      <t>ク</t>
    </rPh>
    <phoneticPr fontId="8"/>
  </si>
  <si>
    <t>静岡県第３区</t>
    <rPh sb="0" eb="3">
      <t>シズオカケン</t>
    </rPh>
    <rPh sb="3" eb="4">
      <t>ダイ</t>
    </rPh>
    <phoneticPr fontId="8"/>
  </si>
  <si>
    <t>茨城県第２区</t>
    <rPh sb="0" eb="3">
      <t>イバラキケン</t>
    </rPh>
    <rPh sb="3" eb="4">
      <t>ダイ</t>
    </rPh>
    <phoneticPr fontId="8"/>
  </si>
  <si>
    <t>東京都第18区</t>
    <rPh sb="0" eb="3">
      <t>トウキョウト</t>
    </rPh>
    <rPh sb="3" eb="5">
      <t>ダイ</t>
    </rPh>
    <rPh sb="6" eb="7">
      <t>ク</t>
    </rPh>
    <phoneticPr fontId="8"/>
  </si>
  <si>
    <t>静岡県第４区</t>
    <rPh sb="0" eb="3">
      <t>シズオカケン</t>
    </rPh>
    <rPh sb="3" eb="4">
      <t>ダイ</t>
    </rPh>
    <phoneticPr fontId="8"/>
  </si>
  <si>
    <t>茨城県第３区</t>
    <rPh sb="0" eb="3">
      <t>イバラキケン</t>
    </rPh>
    <rPh sb="3" eb="4">
      <t>ダイ</t>
    </rPh>
    <phoneticPr fontId="8"/>
  </si>
  <si>
    <t>東京都第19区</t>
    <rPh sb="0" eb="3">
      <t>トウキョウト</t>
    </rPh>
    <rPh sb="3" eb="5">
      <t>ダイ</t>
    </rPh>
    <rPh sb="6" eb="7">
      <t>ク</t>
    </rPh>
    <phoneticPr fontId="8"/>
  </si>
  <si>
    <t>静岡県第５区</t>
    <rPh sb="0" eb="3">
      <t>シズオカケン</t>
    </rPh>
    <rPh sb="3" eb="4">
      <t>ダイ</t>
    </rPh>
    <phoneticPr fontId="8"/>
  </si>
  <si>
    <t>茨城県第４区</t>
    <rPh sb="0" eb="3">
      <t>イバラキケン</t>
    </rPh>
    <rPh sb="3" eb="4">
      <t>ダイ</t>
    </rPh>
    <phoneticPr fontId="8"/>
  </si>
  <si>
    <t>東京都第20区</t>
    <rPh sb="0" eb="3">
      <t>トウキョウト</t>
    </rPh>
    <rPh sb="3" eb="5">
      <t>ダイ</t>
    </rPh>
    <rPh sb="6" eb="7">
      <t>ク</t>
    </rPh>
    <phoneticPr fontId="8"/>
  </si>
  <si>
    <t>静岡県第６区</t>
    <rPh sb="0" eb="3">
      <t>シズオカケン</t>
    </rPh>
    <rPh sb="3" eb="4">
      <t>ダイ</t>
    </rPh>
    <phoneticPr fontId="8"/>
  </si>
  <si>
    <t>茨城県第５区</t>
    <rPh sb="0" eb="3">
      <t>イバラキケン</t>
    </rPh>
    <rPh sb="3" eb="4">
      <t>ダイ</t>
    </rPh>
    <phoneticPr fontId="8"/>
  </si>
  <si>
    <t>東京都第21区</t>
    <rPh sb="0" eb="3">
      <t>トウキョウト</t>
    </rPh>
    <rPh sb="3" eb="5">
      <t>ダイ</t>
    </rPh>
    <rPh sb="6" eb="7">
      <t>ク</t>
    </rPh>
    <phoneticPr fontId="8"/>
  </si>
  <si>
    <t>静岡県第７区</t>
    <rPh sb="0" eb="3">
      <t>シズオカケン</t>
    </rPh>
    <rPh sb="3" eb="4">
      <t>ダイ</t>
    </rPh>
    <phoneticPr fontId="8"/>
  </si>
  <si>
    <t>茨城県第６区</t>
    <rPh sb="0" eb="3">
      <t>イバラキケン</t>
    </rPh>
    <rPh sb="3" eb="4">
      <t>ダイ</t>
    </rPh>
    <phoneticPr fontId="8"/>
  </si>
  <si>
    <t>東京都第22区</t>
    <rPh sb="0" eb="3">
      <t>トウキョウト</t>
    </rPh>
    <rPh sb="3" eb="5">
      <t>ダイ</t>
    </rPh>
    <rPh sb="6" eb="7">
      <t>ク</t>
    </rPh>
    <phoneticPr fontId="8"/>
  </si>
  <si>
    <t>静岡県第８区</t>
    <rPh sb="0" eb="3">
      <t>シズオカケン</t>
    </rPh>
    <rPh sb="3" eb="4">
      <t>ダイ</t>
    </rPh>
    <phoneticPr fontId="8"/>
  </si>
  <si>
    <t>茨城県第７区</t>
    <rPh sb="0" eb="3">
      <t>イバラキケン</t>
    </rPh>
    <rPh sb="3" eb="4">
      <t>ダイ</t>
    </rPh>
    <phoneticPr fontId="8"/>
  </si>
  <si>
    <t>東京都第23区</t>
    <rPh sb="0" eb="3">
      <t>トウキョウト</t>
    </rPh>
    <rPh sb="3" eb="5">
      <t>ダイ</t>
    </rPh>
    <rPh sb="6" eb="7">
      <t>ク</t>
    </rPh>
    <phoneticPr fontId="8"/>
  </si>
  <si>
    <t>東京都第24区</t>
    <rPh sb="0" eb="3">
      <t>トウキョウト</t>
    </rPh>
    <rPh sb="3" eb="5">
      <t>ダイ</t>
    </rPh>
    <rPh sb="6" eb="7">
      <t>ク</t>
    </rPh>
    <phoneticPr fontId="8"/>
  </si>
  <si>
    <t>栃木県第１区</t>
    <rPh sb="0" eb="3">
      <t>トチギケン</t>
    </rPh>
    <rPh sb="3" eb="4">
      <t>ダイ</t>
    </rPh>
    <rPh sb="5" eb="6">
      <t>ク</t>
    </rPh>
    <phoneticPr fontId="8"/>
  </si>
  <si>
    <t>東京都第25区</t>
    <rPh sb="0" eb="3">
      <t>トウキョウト</t>
    </rPh>
    <rPh sb="3" eb="5">
      <t>ダイ</t>
    </rPh>
    <rPh sb="6" eb="7">
      <t>ク</t>
    </rPh>
    <phoneticPr fontId="8"/>
  </si>
  <si>
    <t>愛知県第２区</t>
    <rPh sb="0" eb="3">
      <t>アイチケン</t>
    </rPh>
    <rPh sb="3" eb="4">
      <t>ダイ</t>
    </rPh>
    <phoneticPr fontId="8"/>
  </si>
  <si>
    <t>栃木県第２区</t>
    <rPh sb="0" eb="3">
      <t>トチギケン</t>
    </rPh>
    <rPh sb="3" eb="4">
      <t>ダイ</t>
    </rPh>
    <phoneticPr fontId="8"/>
  </si>
  <si>
    <t>愛知県第３区</t>
    <rPh sb="0" eb="3">
      <t>アイチケン</t>
    </rPh>
    <rPh sb="3" eb="4">
      <t>ダイ</t>
    </rPh>
    <phoneticPr fontId="8"/>
  </si>
  <si>
    <t>栃木県第３区</t>
    <rPh sb="0" eb="3">
      <t>トチギケン</t>
    </rPh>
    <rPh sb="3" eb="4">
      <t>ダイ</t>
    </rPh>
    <phoneticPr fontId="8"/>
  </si>
  <si>
    <t>愛知県第４区</t>
    <rPh sb="0" eb="3">
      <t>アイチケン</t>
    </rPh>
    <rPh sb="3" eb="4">
      <t>ダイ</t>
    </rPh>
    <phoneticPr fontId="8"/>
  </si>
  <si>
    <t>栃木県第４区</t>
    <rPh sb="0" eb="3">
      <t>トチギケン</t>
    </rPh>
    <rPh sb="3" eb="4">
      <t>ダイ</t>
    </rPh>
    <phoneticPr fontId="8"/>
  </si>
  <si>
    <t>神奈川県第２区</t>
    <rPh sb="0" eb="4">
      <t>カナガワケン</t>
    </rPh>
    <rPh sb="4" eb="5">
      <t>ダイ</t>
    </rPh>
    <phoneticPr fontId="8"/>
  </si>
  <si>
    <t>愛知県第５区</t>
    <rPh sb="0" eb="3">
      <t>アイチケン</t>
    </rPh>
    <rPh sb="3" eb="4">
      <t>ダイ</t>
    </rPh>
    <phoneticPr fontId="8"/>
  </si>
  <si>
    <t>栃木県第５区</t>
    <rPh sb="0" eb="3">
      <t>トチギケン</t>
    </rPh>
    <rPh sb="3" eb="4">
      <t>ダイ</t>
    </rPh>
    <phoneticPr fontId="8"/>
  </si>
  <si>
    <t>神奈川県第３区</t>
    <rPh sb="0" eb="4">
      <t>カナガワケン</t>
    </rPh>
    <rPh sb="4" eb="5">
      <t>ダイ</t>
    </rPh>
    <phoneticPr fontId="8"/>
  </si>
  <si>
    <t>愛知県第６区</t>
    <rPh sb="0" eb="3">
      <t>アイチケン</t>
    </rPh>
    <rPh sb="3" eb="4">
      <t>ダイ</t>
    </rPh>
    <phoneticPr fontId="8"/>
  </si>
  <si>
    <t>神奈川県第４区</t>
    <rPh sb="0" eb="4">
      <t>カナガワケン</t>
    </rPh>
    <rPh sb="4" eb="5">
      <t>ダイ</t>
    </rPh>
    <phoneticPr fontId="8"/>
  </si>
  <si>
    <t>愛知県第７区</t>
    <rPh sb="0" eb="3">
      <t>アイチケン</t>
    </rPh>
    <rPh sb="3" eb="4">
      <t>ダイ</t>
    </rPh>
    <phoneticPr fontId="8"/>
  </si>
  <si>
    <t>神奈川県第５区</t>
    <rPh sb="0" eb="4">
      <t>カナガワケン</t>
    </rPh>
    <rPh sb="4" eb="5">
      <t>ダイ</t>
    </rPh>
    <phoneticPr fontId="8"/>
  </si>
  <si>
    <t>愛知県第８区</t>
    <rPh sb="0" eb="3">
      <t>アイチケン</t>
    </rPh>
    <rPh sb="3" eb="4">
      <t>ダイ</t>
    </rPh>
    <phoneticPr fontId="8"/>
  </si>
  <si>
    <t>群馬県第２区</t>
    <rPh sb="0" eb="3">
      <t>グンマケン</t>
    </rPh>
    <rPh sb="3" eb="4">
      <t>ダイ</t>
    </rPh>
    <phoneticPr fontId="8"/>
  </si>
  <si>
    <t>神奈川県第６区</t>
    <rPh sb="0" eb="4">
      <t>カナガワケン</t>
    </rPh>
    <rPh sb="4" eb="5">
      <t>ダイ</t>
    </rPh>
    <phoneticPr fontId="8"/>
  </si>
  <si>
    <t>愛知県第９区</t>
    <rPh sb="0" eb="3">
      <t>アイチケン</t>
    </rPh>
    <rPh sb="3" eb="4">
      <t>ダイ</t>
    </rPh>
    <phoneticPr fontId="8"/>
  </si>
  <si>
    <t>群馬県第３区</t>
    <rPh sb="0" eb="3">
      <t>グンマケン</t>
    </rPh>
    <rPh sb="3" eb="4">
      <t>ダイ</t>
    </rPh>
    <phoneticPr fontId="8"/>
  </si>
  <si>
    <t>神奈川県第７区</t>
    <rPh sb="0" eb="4">
      <t>カナガワケン</t>
    </rPh>
    <rPh sb="4" eb="5">
      <t>ダイ</t>
    </rPh>
    <phoneticPr fontId="8"/>
  </si>
  <si>
    <t>愛知県第10区</t>
    <rPh sb="0" eb="3">
      <t>アイチケン</t>
    </rPh>
    <rPh sb="3" eb="5">
      <t>ダイ</t>
    </rPh>
    <rPh sb="6" eb="7">
      <t>ク</t>
    </rPh>
    <phoneticPr fontId="8"/>
  </si>
  <si>
    <t>群馬県第４区</t>
    <rPh sb="0" eb="3">
      <t>グンマケン</t>
    </rPh>
    <rPh sb="3" eb="4">
      <t>ダイ</t>
    </rPh>
    <phoneticPr fontId="8"/>
  </si>
  <si>
    <t>神奈川県第８区</t>
    <rPh sb="0" eb="4">
      <t>カナガワケン</t>
    </rPh>
    <rPh sb="4" eb="5">
      <t>ダイ</t>
    </rPh>
    <phoneticPr fontId="8"/>
  </si>
  <si>
    <t>愛知県第11区</t>
    <rPh sb="0" eb="3">
      <t>アイチケン</t>
    </rPh>
    <rPh sb="3" eb="5">
      <t>ダイ</t>
    </rPh>
    <rPh sb="6" eb="7">
      <t>ク</t>
    </rPh>
    <phoneticPr fontId="8"/>
  </si>
  <si>
    <t>群馬県第５区</t>
    <rPh sb="0" eb="3">
      <t>グンマケン</t>
    </rPh>
    <rPh sb="3" eb="4">
      <t>ダイ</t>
    </rPh>
    <phoneticPr fontId="8"/>
  </si>
  <si>
    <t>神奈川県第９区</t>
    <rPh sb="0" eb="4">
      <t>カナガワケン</t>
    </rPh>
    <rPh sb="4" eb="5">
      <t>ダイ</t>
    </rPh>
    <phoneticPr fontId="8"/>
  </si>
  <si>
    <t>愛知県第12区</t>
    <rPh sb="0" eb="3">
      <t>アイチケン</t>
    </rPh>
    <rPh sb="3" eb="5">
      <t>ダイ</t>
    </rPh>
    <rPh sb="6" eb="7">
      <t>ク</t>
    </rPh>
    <phoneticPr fontId="8"/>
  </si>
  <si>
    <t>神奈川県第10区</t>
    <rPh sb="0" eb="4">
      <t>カナガワケン</t>
    </rPh>
    <rPh sb="4" eb="6">
      <t>ダイ</t>
    </rPh>
    <rPh sb="7" eb="8">
      <t>ク</t>
    </rPh>
    <phoneticPr fontId="8"/>
  </si>
  <si>
    <t>愛知県第13区</t>
    <rPh sb="0" eb="3">
      <t>アイチケン</t>
    </rPh>
    <rPh sb="3" eb="5">
      <t>ダイ</t>
    </rPh>
    <rPh sb="6" eb="7">
      <t>ク</t>
    </rPh>
    <phoneticPr fontId="8"/>
  </si>
  <si>
    <t>神奈川県第11区</t>
    <rPh sb="0" eb="4">
      <t>カナガワケン</t>
    </rPh>
    <rPh sb="4" eb="6">
      <t>ダイ</t>
    </rPh>
    <rPh sb="7" eb="8">
      <t>ク</t>
    </rPh>
    <phoneticPr fontId="8"/>
  </si>
  <si>
    <t>愛知県第14区</t>
    <rPh sb="0" eb="3">
      <t>アイチケン</t>
    </rPh>
    <rPh sb="3" eb="5">
      <t>ダイ</t>
    </rPh>
    <rPh sb="6" eb="7">
      <t>ク</t>
    </rPh>
    <phoneticPr fontId="8"/>
  </si>
  <si>
    <t>愛知県第15区</t>
    <rPh sb="0" eb="3">
      <t>アイチケン</t>
    </rPh>
    <rPh sb="3" eb="5">
      <t>ダイ</t>
    </rPh>
    <rPh sb="6" eb="7">
      <t>ク</t>
    </rPh>
    <phoneticPr fontId="8"/>
  </si>
  <si>
    <t>三重県第１区</t>
    <rPh sb="0" eb="2">
      <t>ミエ</t>
    </rPh>
    <rPh sb="2" eb="3">
      <t>オカヤマケン</t>
    </rPh>
    <rPh sb="3" eb="4">
      <t>ダイ</t>
    </rPh>
    <rPh sb="5" eb="6">
      <t>ク</t>
    </rPh>
    <phoneticPr fontId="8"/>
  </si>
  <si>
    <t>三重県第２区</t>
    <rPh sb="0" eb="2">
      <t>ミエ</t>
    </rPh>
    <rPh sb="2" eb="3">
      <t>オカヤマケン</t>
    </rPh>
    <rPh sb="3" eb="4">
      <t>ダイ</t>
    </rPh>
    <phoneticPr fontId="8"/>
  </si>
  <si>
    <t>岡山県第２区</t>
    <rPh sb="0" eb="3">
      <t>オカヤマケン</t>
    </rPh>
    <rPh sb="3" eb="4">
      <t>ダイ</t>
    </rPh>
    <phoneticPr fontId="8"/>
  </si>
  <si>
    <t>三重県第３区</t>
    <rPh sb="0" eb="2">
      <t>ミエ</t>
    </rPh>
    <rPh sb="2" eb="3">
      <t>オカヤマケン</t>
    </rPh>
    <rPh sb="3" eb="4">
      <t>ダイ</t>
    </rPh>
    <phoneticPr fontId="8"/>
  </si>
  <si>
    <t>岡山県第３区</t>
    <rPh sb="0" eb="3">
      <t>オカヤマケン</t>
    </rPh>
    <rPh sb="3" eb="4">
      <t>ダイ</t>
    </rPh>
    <phoneticPr fontId="8"/>
  </si>
  <si>
    <t>三重県第４区</t>
    <rPh sb="0" eb="2">
      <t>ミエ</t>
    </rPh>
    <rPh sb="2" eb="3">
      <t>オカヤマケン</t>
    </rPh>
    <rPh sb="3" eb="4">
      <t>ダイ</t>
    </rPh>
    <phoneticPr fontId="8"/>
  </si>
  <si>
    <t>岡山県第４区</t>
    <rPh sb="0" eb="3">
      <t>オカヤマケン</t>
    </rPh>
    <rPh sb="3" eb="4">
      <t>ダイ</t>
    </rPh>
    <phoneticPr fontId="8"/>
  </si>
  <si>
    <t>滋賀県第１区</t>
    <rPh sb="0" eb="2">
      <t>シガ</t>
    </rPh>
    <rPh sb="2" eb="3">
      <t>ヒロシマケン</t>
    </rPh>
    <rPh sb="3" eb="4">
      <t>ダイ</t>
    </rPh>
    <rPh sb="5" eb="6">
      <t>ク</t>
    </rPh>
    <phoneticPr fontId="8"/>
  </si>
  <si>
    <t>広島県第１区</t>
    <rPh sb="0" eb="3">
      <t>ヒロシマケン</t>
    </rPh>
    <rPh sb="3" eb="4">
      <t>ダイ</t>
    </rPh>
    <rPh sb="5" eb="6">
      <t>ク</t>
    </rPh>
    <phoneticPr fontId="8"/>
  </si>
  <si>
    <t>滋賀県第２区</t>
    <rPh sb="0" eb="2">
      <t>シガ</t>
    </rPh>
    <rPh sb="2" eb="3">
      <t>ヒロシマケン</t>
    </rPh>
    <rPh sb="3" eb="4">
      <t>ダイ</t>
    </rPh>
    <phoneticPr fontId="8"/>
  </si>
  <si>
    <t>広島県第２区</t>
    <rPh sb="0" eb="3">
      <t>ヒロシマケン</t>
    </rPh>
    <rPh sb="3" eb="4">
      <t>ダイ</t>
    </rPh>
    <phoneticPr fontId="8"/>
  </si>
  <si>
    <t>滋賀県第３区</t>
    <rPh sb="0" eb="2">
      <t>シガ</t>
    </rPh>
    <rPh sb="2" eb="3">
      <t>ヒロシマケン</t>
    </rPh>
    <rPh sb="3" eb="4">
      <t>ダイ</t>
    </rPh>
    <phoneticPr fontId="8"/>
  </si>
  <si>
    <t>広島県第３区</t>
    <rPh sb="0" eb="3">
      <t>ヒロシマケン</t>
    </rPh>
    <rPh sb="3" eb="4">
      <t>ダイ</t>
    </rPh>
    <phoneticPr fontId="8"/>
  </si>
  <si>
    <t>広島県第４区</t>
    <rPh sb="0" eb="3">
      <t>ヒロシマケン</t>
    </rPh>
    <rPh sb="3" eb="4">
      <t>ダイ</t>
    </rPh>
    <phoneticPr fontId="8"/>
  </si>
  <si>
    <t>広島県第５区</t>
    <rPh sb="0" eb="3">
      <t>ヒロシマケン</t>
    </rPh>
    <rPh sb="3" eb="4">
      <t>ダイ</t>
    </rPh>
    <phoneticPr fontId="8"/>
  </si>
  <si>
    <t>京都府第１区</t>
    <rPh sb="0" eb="3">
      <t>キョウトフ</t>
    </rPh>
    <rPh sb="3" eb="4">
      <t>ダイ</t>
    </rPh>
    <rPh sb="5" eb="6">
      <t>ク</t>
    </rPh>
    <phoneticPr fontId="8"/>
  </si>
  <si>
    <t>広島県第６区</t>
    <rPh sb="0" eb="3">
      <t>ヒロシマケン</t>
    </rPh>
    <rPh sb="3" eb="4">
      <t>ダイ</t>
    </rPh>
    <phoneticPr fontId="8"/>
  </si>
  <si>
    <t>沖縄県第２区</t>
    <rPh sb="0" eb="3">
      <t>オキナワケン</t>
    </rPh>
    <rPh sb="3" eb="4">
      <t>ダイ</t>
    </rPh>
    <phoneticPr fontId="8"/>
  </si>
  <si>
    <t>京都府第２区</t>
    <rPh sb="0" eb="3">
      <t>キョウトフ</t>
    </rPh>
    <rPh sb="3" eb="4">
      <t>ダイ</t>
    </rPh>
    <phoneticPr fontId="8"/>
  </si>
  <si>
    <t>沖縄県第３区</t>
    <rPh sb="0" eb="3">
      <t>オキナワケン</t>
    </rPh>
    <rPh sb="3" eb="4">
      <t>ダイ</t>
    </rPh>
    <phoneticPr fontId="8"/>
  </si>
  <si>
    <t>京都府第３区</t>
    <rPh sb="0" eb="3">
      <t>キョウトフ</t>
    </rPh>
    <rPh sb="3" eb="4">
      <t>ダイ</t>
    </rPh>
    <phoneticPr fontId="8"/>
  </si>
  <si>
    <t>沖縄県第４区</t>
    <rPh sb="0" eb="3">
      <t>オキナワケン</t>
    </rPh>
    <rPh sb="3" eb="4">
      <t>ダイ</t>
    </rPh>
    <phoneticPr fontId="8"/>
  </si>
  <si>
    <t>京都府第４区</t>
    <rPh sb="0" eb="3">
      <t>キョウトフ</t>
    </rPh>
    <rPh sb="3" eb="4">
      <t>ダイ</t>
    </rPh>
    <phoneticPr fontId="8"/>
  </si>
  <si>
    <t>京都府第５区</t>
    <rPh sb="0" eb="3">
      <t>キョウトフ</t>
    </rPh>
    <rPh sb="3" eb="4">
      <t>ダイ</t>
    </rPh>
    <phoneticPr fontId="8"/>
  </si>
  <si>
    <t>山口県第２区</t>
    <rPh sb="0" eb="3">
      <t>ヤマグチケン</t>
    </rPh>
    <rPh sb="3" eb="4">
      <t>ダイ</t>
    </rPh>
    <phoneticPr fontId="8"/>
  </si>
  <si>
    <t>京都府第６区</t>
    <rPh sb="0" eb="3">
      <t>キョウトフ</t>
    </rPh>
    <rPh sb="3" eb="4">
      <t>ダイ</t>
    </rPh>
    <phoneticPr fontId="8"/>
  </si>
  <si>
    <t>山口県第３区</t>
    <rPh sb="0" eb="3">
      <t>ヤマグチケン</t>
    </rPh>
    <rPh sb="3" eb="4">
      <t>ダイ</t>
    </rPh>
    <phoneticPr fontId="8"/>
  </si>
  <si>
    <t>大阪府第２区</t>
    <rPh sb="0" eb="3">
      <t>オオサカフ</t>
    </rPh>
    <rPh sb="3" eb="4">
      <t>ダイ</t>
    </rPh>
    <phoneticPr fontId="8"/>
  </si>
  <si>
    <t>大阪府第３区</t>
    <rPh sb="0" eb="3">
      <t>オオサカフ</t>
    </rPh>
    <rPh sb="3" eb="4">
      <t>ダイ</t>
    </rPh>
    <phoneticPr fontId="8"/>
  </si>
  <si>
    <t>徳島県第２区</t>
    <rPh sb="0" eb="3">
      <t>トクシマケン</t>
    </rPh>
    <rPh sb="3" eb="4">
      <t>ダイ</t>
    </rPh>
    <phoneticPr fontId="8"/>
  </si>
  <si>
    <t>大阪府第４区</t>
    <rPh sb="0" eb="3">
      <t>オオサカフ</t>
    </rPh>
    <rPh sb="3" eb="4">
      <t>ダイ</t>
    </rPh>
    <phoneticPr fontId="8"/>
  </si>
  <si>
    <t>大阪府第５区</t>
    <rPh sb="3" eb="4">
      <t>ダイ</t>
    </rPh>
    <phoneticPr fontId="8"/>
  </si>
  <si>
    <t>大阪府第６区</t>
    <rPh sb="3" eb="4">
      <t>ダイ</t>
    </rPh>
    <phoneticPr fontId="8"/>
  </si>
  <si>
    <t>大阪府第７区</t>
    <rPh sb="3" eb="4">
      <t>ダイ</t>
    </rPh>
    <phoneticPr fontId="8"/>
  </si>
  <si>
    <t>香川県第２区</t>
    <rPh sb="0" eb="3">
      <t>カガワケン</t>
    </rPh>
    <rPh sb="3" eb="4">
      <t>ダイ</t>
    </rPh>
    <phoneticPr fontId="8"/>
  </si>
  <si>
    <t>大阪府第８区</t>
    <rPh sb="3" eb="4">
      <t>ダイ</t>
    </rPh>
    <phoneticPr fontId="8"/>
  </si>
  <si>
    <t>香川県第３区</t>
    <rPh sb="0" eb="3">
      <t>カガワケン</t>
    </rPh>
    <rPh sb="3" eb="4">
      <t>ダイ</t>
    </rPh>
    <phoneticPr fontId="8"/>
  </si>
  <si>
    <t>大阪府第９区</t>
    <rPh sb="3" eb="4">
      <t>ダイ</t>
    </rPh>
    <phoneticPr fontId="8"/>
  </si>
  <si>
    <t>大阪府第10区</t>
    <rPh sb="3" eb="5">
      <t>ダイ</t>
    </rPh>
    <rPh sb="6" eb="7">
      <t>ク</t>
    </rPh>
    <phoneticPr fontId="8"/>
  </si>
  <si>
    <t>愛媛県第１区</t>
    <rPh sb="0" eb="3">
      <t>エヒメケン</t>
    </rPh>
    <rPh sb="3" eb="4">
      <t>ダイ</t>
    </rPh>
    <rPh sb="5" eb="6">
      <t>ク</t>
    </rPh>
    <phoneticPr fontId="8"/>
  </si>
  <si>
    <t>大阪府第11区</t>
    <rPh sb="3" eb="5">
      <t>ダイ</t>
    </rPh>
    <rPh sb="6" eb="7">
      <t>ク</t>
    </rPh>
    <phoneticPr fontId="8"/>
  </si>
  <si>
    <t>愛媛県第２区</t>
    <rPh sb="0" eb="3">
      <t>エヒメケン</t>
    </rPh>
    <rPh sb="3" eb="4">
      <t>ダイ</t>
    </rPh>
    <phoneticPr fontId="8"/>
  </si>
  <si>
    <t>大阪府第12区</t>
    <rPh sb="3" eb="5">
      <t>ダイ</t>
    </rPh>
    <rPh sb="6" eb="7">
      <t>ク</t>
    </rPh>
    <phoneticPr fontId="8"/>
  </si>
  <si>
    <t>愛媛県第３区</t>
    <rPh sb="0" eb="3">
      <t>エヒメケン</t>
    </rPh>
    <rPh sb="3" eb="4">
      <t>ダイ</t>
    </rPh>
    <phoneticPr fontId="8"/>
  </si>
  <si>
    <t>大阪府第13区</t>
    <rPh sb="3" eb="5">
      <t>ダイ</t>
    </rPh>
    <rPh sb="6" eb="7">
      <t>ク</t>
    </rPh>
    <phoneticPr fontId="8"/>
  </si>
  <si>
    <t>大阪府第14区</t>
    <rPh sb="3" eb="5">
      <t>ダイ</t>
    </rPh>
    <rPh sb="6" eb="7">
      <t>ク</t>
    </rPh>
    <phoneticPr fontId="8"/>
  </si>
  <si>
    <t>大阪府第15区</t>
    <rPh sb="3" eb="5">
      <t>ダイ</t>
    </rPh>
    <rPh sb="6" eb="7">
      <t>ク</t>
    </rPh>
    <phoneticPr fontId="8"/>
  </si>
  <si>
    <t>大阪府第16区</t>
    <rPh sb="3" eb="5">
      <t>ダイ</t>
    </rPh>
    <rPh sb="6" eb="7">
      <t>ク</t>
    </rPh>
    <phoneticPr fontId="8"/>
  </si>
  <si>
    <t>高知県第２区</t>
    <rPh sb="0" eb="3">
      <t>コウチケン</t>
    </rPh>
    <rPh sb="3" eb="4">
      <t>ダイ</t>
    </rPh>
    <phoneticPr fontId="8"/>
  </si>
  <si>
    <t>大阪府第17区</t>
    <rPh sb="3" eb="5">
      <t>ダイ</t>
    </rPh>
    <rPh sb="6" eb="7">
      <t>ク</t>
    </rPh>
    <phoneticPr fontId="8"/>
  </si>
  <si>
    <t>大阪府第18区</t>
    <rPh sb="3" eb="5">
      <t>ダイ</t>
    </rPh>
    <rPh sb="6" eb="7">
      <t>ク</t>
    </rPh>
    <phoneticPr fontId="8"/>
  </si>
  <si>
    <t>大阪府第19区</t>
    <rPh sb="3" eb="5">
      <t>ダイ</t>
    </rPh>
    <rPh sb="6" eb="7">
      <t>ク</t>
    </rPh>
    <phoneticPr fontId="8"/>
  </si>
  <si>
    <t>福岡県第１区</t>
    <rPh sb="0" eb="3">
      <t>フクオカケン</t>
    </rPh>
    <rPh sb="3" eb="4">
      <t>ダイ</t>
    </rPh>
    <rPh sb="5" eb="6">
      <t>ク</t>
    </rPh>
    <phoneticPr fontId="8"/>
  </si>
  <si>
    <t>福岡県第２区</t>
    <rPh sb="0" eb="3">
      <t>フクオカケン</t>
    </rPh>
    <rPh sb="3" eb="4">
      <t>ダイ</t>
    </rPh>
    <phoneticPr fontId="8"/>
  </si>
  <si>
    <t>兵庫県第１区</t>
    <rPh sb="0" eb="2">
      <t>ヒョウゴ</t>
    </rPh>
    <rPh sb="2" eb="3">
      <t>アイチケン</t>
    </rPh>
    <rPh sb="3" eb="4">
      <t>ダイ</t>
    </rPh>
    <rPh sb="5" eb="6">
      <t>ク</t>
    </rPh>
    <phoneticPr fontId="8"/>
  </si>
  <si>
    <t>福岡県第３区</t>
    <rPh sb="0" eb="3">
      <t>フクオカケン</t>
    </rPh>
    <rPh sb="3" eb="4">
      <t>ダイ</t>
    </rPh>
    <phoneticPr fontId="8"/>
  </si>
  <si>
    <t>兵庫県第２区</t>
    <rPh sb="3" eb="4">
      <t>ダイ</t>
    </rPh>
    <phoneticPr fontId="8"/>
  </si>
  <si>
    <t>福岡県第４区</t>
    <rPh sb="0" eb="3">
      <t>フクオカケン</t>
    </rPh>
    <rPh sb="3" eb="4">
      <t>ダイ</t>
    </rPh>
    <phoneticPr fontId="8"/>
  </si>
  <si>
    <t>兵庫県第３区</t>
    <rPh sb="3" eb="4">
      <t>ダイ</t>
    </rPh>
    <phoneticPr fontId="8"/>
  </si>
  <si>
    <t>福岡県第５区</t>
    <rPh sb="0" eb="3">
      <t>フクオカケン</t>
    </rPh>
    <rPh sb="3" eb="4">
      <t>ダイ</t>
    </rPh>
    <phoneticPr fontId="8"/>
  </si>
  <si>
    <t>兵庫県第４区</t>
    <rPh sb="3" eb="4">
      <t>ダイ</t>
    </rPh>
    <phoneticPr fontId="8"/>
  </si>
  <si>
    <t>福岡県第６区</t>
    <rPh sb="0" eb="3">
      <t>フクオカケン</t>
    </rPh>
    <rPh sb="3" eb="4">
      <t>ダイ</t>
    </rPh>
    <phoneticPr fontId="8"/>
  </si>
  <si>
    <t>兵庫県第５区</t>
    <rPh sb="3" eb="4">
      <t>ダイ</t>
    </rPh>
    <phoneticPr fontId="8"/>
  </si>
  <si>
    <t>福岡県第７区</t>
    <rPh sb="0" eb="3">
      <t>フクオカケン</t>
    </rPh>
    <rPh sb="3" eb="4">
      <t>ダイ</t>
    </rPh>
    <phoneticPr fontId="8"/>
  </si>
  <si>
    <t>兵庫県第６区</t>
    <rPh sb="3" eb="4">
      <t>ダイ</t>
    </rPh>
    <phoneticPr fontId="8"/>
  </si>
  <si>
    <t>福岡県第８区</t>
    <rPh sb="0" eb="3">
      <t>フクオカケン</t>
    </rPh>
    <rPh sb="3" eb="4">
      <t>ダイ</t>
    </rPh>
    <phoneticPr fontId="8"/>
  </si>
  <si>
    <t>兵庫県第７区</t>
    <rPh sb="3" eb="4">
      <t>ダイ</t>
    </rPh>
    <phoneticPr fontId="8"/>
  </si>
  <si>
    <t>福岡県第９区</t>
    <rPh sb="0" eb="3">
      <t>フクオカケン</t>
    </rPh>
    <rPh sb="3" eb="4">
      <t>ダイ</t>
    </rPh>
    <phoneticPr fontId="8"/>
  </si>
  <si>
    <t>兵庫県第８区</t>
    <rPh sb="3" eb="4">
      <t>ダイ</t>
    </rPh>
    <phoneticPr fontId="8"/>
  </si>
  <si>
    <t>福岡県第10区</t>
    <rPh sb="0" eb="3">
      <t>フクオカケン</t>
    </rPh>
    <rPh sb="3" eb="5">
      <t>ダイ</t>
    </rPh>
    <rPh sb="6" eb="7">
      <t>ク</t>
    </rPh>
    <phoneticPr fontId="8"/>
  </si>
  <si>
    <t>兵庫県第９区</t>
    <rPh sb="3" eb="4">
      <t>ダイ</t>
    </rPh>
    <phoneticPr fontId="8"/>
  </si>
  <si>
    <t>福岡県第11区</t>
    <rPh sb="0" eb="3">
      <t>フクオカケン</t>
    </rPh>
    <rPh sb="3" eb="5">
      <t>ダイ</t>
    </rPh>
    <rPh sb="6" eb="7">
      <t>ク</t>
    </rPh>
    <phoneticPr fontId="8"/>
  </si>
  <si>
    <t>兵庫県第10区</t>
    <rPh sb="3" eb="5">
      <t>ダイ</t>
    </rPh>
    <rPh sb="6" eb="7">
      <t>ク</t>
    </rPh>
    <phoneticPr fontId="8"/>
  </si>
  <si>
    <t>兵庫県第11区</t>
    <rPh sb="3" eb="5">
      <t>ダイ</t>
    </rPh>
    <rPh sb="6" eb="7">
      <t>ク</t>
    </rPh>
    <phoneticPr fontId="8"/>
  </si>
  <si>
    <t>兵庫県第12区</t>
    <rPh sb="3" eb="5">
      <t>ダイ</t>
    </rPh>
    <rPh sb="6" eb="7">
      <t>ク</t>
    </rPh>
    <phoneticPr fontId="8"/>
  </si>
  <si>
    <t>奈良県第１区</t>
    <rPh sb="0" eb="2">
      <t>ナラ</t>
    </rPh>
    <rPh sb="2" eb="3">
      <t>ナガサキケン</t>
    </rPh>
    <rPh sb="3" eb="4">
      <t>ダイ</t>
    </rPh>
    <rPh sb="5" eb="6">
      <t>ク</t>
    </rPh>
    <phoneticPr fontId="8"/>
  </si>
  <si>
    <t>奈良県第２区</t>
    <rPh sb="0" eb="2">
      <t>ナラ</t>
    </rPh>
    <rPh sb="2" eb="3">
      <t>ナガサキケン</t>
    </rPh>
    <rPh sb="3" eb="4">
      <t>ダイ</t>
    </rPh>
    <phoneticPr fontId="8"/>
  </si>
  <si>
    <t>長崎県第１区</t>
    <rPh sb="0" eb="3">
      <t>ナガサキケン</t>
    </rPh>
    <rPh sb="3" eb="4">
      <t>ダイ</t>
    </rPh>
    <rPh sb="5" eb="6">
      <t>ク</t>
    </rPh>
    <phoneticPr fontId="8"/>
  </si>
  <si>
    <t>奈良県第３区</t>
    <rPh sb="0" eb="2">
      <t>ナラ</t>
    </rPh>
    <rPh sb="2" eb="3">
      <t>ナガサキケン</t>
    </rPh>
    <rPh sb="3" eb="4">
      <t>ダイ</t>
    </rPh>
    <phoneticPr fontId="8"/>
  </si>
  <si>
    <t>長崎県第２区</t>
    <rPh sb="0" eb="3">
      <t>ナガサキケン</t>
    </rPh>
    <rPh sb="3" eb="4">
      <t>ダイ</t>
    </rPh>
    <phoneticPr fontId="8"/>
  </si>
  <si>
    <t>長崎県第３区</t>
    <rPh sb="0" eb="3">
      <t>ナガサキケン</t>
    </rPh>
    <rPh sb="3" eb="4">
      <t>ダイ</t>
    </rPh>
    <phoneticPr fontId="8"/>
  </si>
  <si>
    <t>和歌山県第１区</t>
    <rPh sb="0" eb="3">
      <t>ワカヤマ</t>
    </rPh>
    <rPh sb="3" eb="4">
      <t>ヒロシマケン</t>
    </rPh>
    <rPh sb="4" eb="5">
      <t>ダイ</t>
    </rPh>
    <rPh sb="6" eb="7">
      <t>ク</t>
    </rPh>
    <phoneticPr fontId="8"/>
  </si>
  <si>
    <t>和歌山県第２区</t>
    <rPh sb="0" eb="3">
      <t>ワカヤマ</t>
    </rPh>
    <rPh sb="3" eb="4">
      <t>ケン</t>
    </rPh>
    <rPh sb="4" eb="5">
      <t>ダイ</t>
    </rPh>
    <phoneticPr fontId="8"/>
  </si>
  <si>
    <t>熊本県第１区</t>
    <rPh sb="0" eb="3">
      <t>クマモトケン</t>
    </rPh>
    <rPh sb="3" eb="4">
      <t>ダイ</t>
    </rPh>
    <rPh sb="5" eb="6">
      <t>ク</t>
    </rPh>
    <phoneticPr fontId="8"/>
  </si>
  <si>
    <t>熊本県第２区</t>
    <rPh sb="0" eb="3">
      <t>クマモトケン</t>
    </rPh>
    <rPh sb="3" eb="4">
      <t>ダイ</t>
    </rPh>
    <phoneticPr fontId="8"/>
  </si>
  <si>
    <t>熊本県第３区</t>
    <rPh sb="0" eb="3">
      <t>クマモトケン</t>
    </rPh>
    <rPh sb="3" eb="4">
      <t>ダイ</t>
    </rPh>
    <phoneticPr fontId="8"/>
  </si>
  <si>
    <t>鳥取県第１区</t>
    <rPh sb="0" eb="2">
      <t>トットリ</t>
    </rPh>
    <rPh sb="2" eb="3">
      <t>クマモトケン</t>
    </rPh>
    <rPh sb="3" eb="4">
      <t>ダイ</t>
    </rPh>
    <rPh sb="5" eb="6">
      <t>ク</t>
    </rPh>
    <phoneticPr fontId="8"/>
  </si>
  <si>
    <t>熊本県第４区</t>
    <rPh sb="0" eb="3">
      <t>クマモトケン</t>
    </rPh>
    <rPh sb="3" eb="4">
      <t>ダイ</t>
    </rPh>
    <phoneticPr fontId="8"/>
  </si>
  <si>
    <t>鳥取県第２区</t>
    <rPh sb="0" eb="2">
      <t>トットリ</t>
    </rPh>
    <rPh sb="2" eb="3">
      <t>クマモトケン</t>
    </rPh>
    <rPh sb="3" eb="4">
      <t>ダイ</t>
    </rPh>
    <phoneticPr fontId="8"/>
  </si>
  <si>
    <t>島根県第１区</t>
    <rPh sb="0" eb="2">
      <t>シマネ</t>
    </rPh>
    <rPh sb="2" eb="3">
      <t>オオイタケン</t>
    </rPh>
    <rPh sb="3" eb="4">
      <t>ダイ</t>
    </rPh>
    <rPh sb="5" eb="6">
      <t>ク</t>
    </rPh>
    <phoneticPr fontId="8"/>
  </si>
  <si>
    <t>大分県第１区</t>
    <rPh sb="0" eb="3">
      <t>オオイタケン</t>
    </rPh>
    <rPh sb="3" eb="4">
      <t>ダイ</t>
    </rPh>
    <rPh sb="5" eb="6">
      <t>ク</t>
    </rPh>
    <phoneticPr fontId="8"/>
  </si>
  <si>
    <t>島根県第２区</t>
    <rPh sb="0" eb="2">
      <t>シマネ</t>
    </rPh>
    <rPh sb="2" eb="3">
      <t>オオイタケン</t>
    </rPh>
    <rPh sb="3" eb="4">
      <t>ダイ</t>
    </rPh>
    <phoneticPr fontId="8"/>
  </si>
  <si>
    <t>大分県第２区</t>
    <rPh sb="0" eb="3">
      <t>オオイタケン</t>
    </rPh>
    <rPh sb="3" eb="4">
      <t>ダイ</t>
    </rPh>
    <phoneticPr fontId="8"/>
  </si>
  <si>
    <t>大分県第３区</t>
    <rPh sb="0" eb="3">
      <t>オオイタケン</t>
    </rPh>
    <rPh sb="3" eb="4">
      <t>ダイ</t>
    </rPh>
    <phoneticPr fontId="8"/>
  </si>
  <si>
    <t>（参考資料５）</t>
    <rPh sb="1" eb="3">
      <t>サンコウ</t>
    </rPh>
    <rPh sb="3" eb="5">
      <t>シリョウ</t>
    </rPh>
    <phoneticPr fontId="8"/>
  </si>
  <si>
    <t>　参議院議員（選挙区）１人当たり選挙人名簿及び在外選挙人名簿登録者数</t>
    <rPh sb="30" eb="33">
      <t>トウロクシャ</t>
    </rPh>
    <rPh sb="33" eb="34">
      <t>スウ</t>
    </rPh>
    <phoneticPr fontId="8"/>
  </si>
  <si>
    <t>１９参当日有権者数</t>
    <rPh sb="2" eb="3">
      <t>サン</t>
    </rPh>
    <rPh sb="3" eb="5">
      <t>トウジツ</t>
    </rPh>
    <rPh sb="5" eb="7">
      <t>ユウケン</t>
    </rPh>
    <rPh sb="7" eb="8">
      <t>トウロクシャ</t>
    </rPh>
    <rPh sb="8" eb="9">
      <t>スウ</t>
    </rPh>
    <phoneticPr fontId="8"/>
  </si>
  <si>
    <t>（19.7.29現在）</t>
    <rPh sb="8" eb="10">
      <t>ゲンザイ</t>
    </rPh>
    <phoneticPr fontId="8"/>
  </si>
  <si>
    <t>香川県第１区</t>
    <rPh sb="0" eb="3">
      <t>カガワケン</t>
    </rPh>
    <rPh sb="3" eb="4">
      <t>ダイ</t>
    </rPh>
    <rPh sb="5" eb="6">
      <t>ク</t>
    </rPh>
    <phoneticPr fontId="8"/>
  </si>
  <si>
    <t>山形県第１区</t>
    <rPh sb="0" eb="3">
      <t>ヤマガタケン</t>
    </rPh>
    <rPh sb="3" eb="4">
      <t>ダイ</t>
    </rPh>
    <rPh sb="5" eb="6">
      <t>ク</t>
    </rPh>
    <phoneticPr fontId="8"/>
  </si>
  <si>
    <t>新潟県第１区</t>
    <rPh sb="0" eb="3">
      <t>ニイガタケン</t>
    </rPh>
    <rPh sb="3" eb="4">
      <t>ダイ</t>
    </rPh>
    <rPh sb="5" eb="6">
      <t>ク</t>
    </rPh>
    <phoneticPr fontId="8"/>
  </si>
  <si>
    <t>北海道第６区</t>
    <rPh sb="0" eb="3">
      <t>ホッカイドウ</t>
    </rPh>
    <rPh sb="3" eb="4">
      <t>ダイ</t>
    </rPh>
    <phoneticPr fontId="8"/>
  </si>
  <si>
    <t>宮城県第１区</t>
    <rPh sb="0" eb="3">
      <t>ミヤギケン</t>
    </rPh>
    <rPh sb="3" eb="4">
      <t>ダイ</t>
    </rPh>
    <rPh sb="5" eb="6">
      <t>ク</t>
    </rPh>
    <phoneticPr fontId="8"/>
  </si>
  <si>
    <t>山口県第１区</t>
    <rPh sb="0" eb="3">
      <t>ヤマグチケン</t>
    </rPh>
    <rPh sb="3" eb="4">
      <t>ダイ</t>
    </rPh>
    <rPh sb="5" eb="6">
      <t>ク</t>
    </rPh>
    <phoneticPr fontId="8"/>
  </si>
  <si>
    <t>群馬県第１区</t>
    <rPh sb="0" eb="3">
      <t>グンマケン</t>
    </rPh>
    <rPh sb="3" eb="4">
      <t>ダイ</t>
    </rPh>
    <rPh sb="5" eb="6">
      <t>ク</t>
    </rPh>
    <phoneticPr fontId="8"/>
  </si>
  <si>
    <t>埼玉県第12区</t>
    <rPh sb="0" eb="3">
      <t>サイタマケン</t>
    </rPh>
    <rPh sb="3" eb="4">
      <t>ダイ</t>
    </rPh>
    <rPh sb="6" eb="7">
      <t>ク</t>
    </rPh>
    <phoneticPr fontId="8"/>
  </si>
  <si>
    <t>埼玉県第14区</t>
    <rPh sb="0" eb="3">
      <t>サイタマケン</t>
    </rPh>
    <rPh sb="3" eb="4">
      <t>ダイ</t>
    </rPh>
    <rPh sb="6" eb="7">
      <t>ク</t>
    </rPh>
    <phoneticPr fontId="8"/>
  </si>
  <si>
    <t>福島県第３区</t>
    <rPh sb="0" eb="3">
      <t>フクシマケン</t>
    </rPh>
    <rPh sb="3" eb="4">
      <t>ダイ</t>
    </rPh>
    <phoneticPr fontId="8"/>
  </si>
  <si>
    <t>佐賀県第２区</t>
    <rPh sb="0" eb="3">
      <t>サガケン</t>
    </rPh>
    <rPh sb="3" eb="4">
      <t>ダイ</t>
    </rPh>
    <phoneticPr fontId="8"/>
  </si>
  <si>
    <t>（１）　登録者数</t>
    <rPh sb="4" eb="7">
      <t>トウロクシャ</t>
    </rPh>
    <rPh sb="7" eb="8">
      <t>スウ</t>
    </rPh>
    <phoneticPr fontId="8"/>
  </si>
  <si>
    <t>（２）　対前年比較</t>
    <rPh sb="4" eb="5">
      <t>タイ</t>
    </rPh>
    <rPh sb="5" eb="7">
      <t>ゼンネン</t>
    </rPh>
    <rPh sb="7" eb="9">
      <t>ヒカク</t>
    </rPh>
    <phoneticPr fontId="8"/>
  </si>
  <si>
    <t>（３）　登録者数の多い団体及び少ない団体</t>
    <rPh sb="4" eb="7">
      <t>トウロクシャ</t>
    </rPh>
    <rPh sb="7" eb="8">
      <t>スウ</t>
    </rPh>
    <rPh sb="9" eb="10">
      <t>オオ</t>
    </rPh>
    <rPh sb="11" eb="13">
      <t>ダンタイ</t>
    </rPh>
    <rPh sb="13" eb="14">
      <t>オヨ</t>
    </rPh>
    <rPh sb="15" eb="16">
      <t>スク</t>
    </rPh>
    <rPh sb="18" eb="20">
      <t>ダンタイ</t>
    </rPh>
    <phoneticPr fontId="8"/>
  </si>
  <si>
    <t>山　形</t>
    <rPh sb="0" eb="3">
      <t>ヤマガタ</t>
    </rPh>
    <phoneticPr fontId="8"/>
  </si>
  <si>
    <t>福　島</t>
    <rPh sb="0" eb="3">
      <t>フクシマ</t>
    </rPh>
    <phoneticPr fontId="8"/>
  </si>
  <si>
    <t>茨　城</t>
    <rPh sb="0" eb="3">
      <t>イバラキ</t>
    </rPh>
    <phoneticPr fontId="8"/>
  </si>
  <si>
    <t>埼　玉</t>
    <rPh sb="0" eb="3">
      <t>サイタマ</t>
    </rPh>
    <phoneticPr fontId="8"/>
  </si>
  <si>
    <t>総　　　　務　　　　省</t>
    <rPh sb="0" eb="6">
      <t>ソウム</t>
    </rPh>
    <rPh sb="10" eb="11">
      <t>ショウ</t>
    </rPh>
    <phoneticPr fontId="8"/>
  </si>
  <si>
    <t>区　分</t>
    <rPh sb="0" eb="3">
      <t>クブン</t>
    </rPh>
    <phoneticPr fontId="8"/>
  </si>
  <si>
    <t>計</t>
    <rPh sb="0" eb="1">
      <t>ケイ</t>
    </rPh>
    <phoneticPr fontId="8"/>
  </si>
  <si>
    <t>北海道</t>
    <rPh sb="0" eb="3">
      <t>ホッカイドウ</t>
    </rPh>
    <phoneticPr fontId="8"/>
  </si>
  <si>
    <t>青　森</t>
    <rPh sb="0" eb="1">
      <t>アオ</t>
    </rPh>
    <rPh sb="2" eb="3">
      <t>モリ</t>
    </rPh>
    <phoneticPr fontId="8"/>
  </si>
  <si>
    <t>岩　手</t>
    <rPh sb="0" eb="3">
      <t>イワテ</t>
    </rPh>
    <phoneticPr fontId="8"/>
  </si>
  <si>
    <t>宮　城</t>
    <rPh sb="0" eb="3">
      <t>ミヤギ</t>
    </rPh>
    <phoneticPr fontId="8"/>
  </si>
  <si>
    <t>秋　田</t>
    <rPh sb="0" eb="3">
      <t>アキタ</t>
    </rPh>
    <phoneticPr fontId="8"/>
  </si>
  <si>
    <t>栃　木</t>
    <rPh sb="0" eb="3">
      <t>トチギ</t>
    </rPh>
    <phoneticPr fontId="8"/>
  </si>
  <si>
    <t>群　馬</t>
    <rPh sb="0" eb="3">
      <t>グンマ</t>
    </rPh>
    <phoneticPr fontId="8"/>
  </si>
  <si>
    <t>千　葉</t>
    <rPh sb="0" eb="3">
      <t>チバ</t>
    </rPh>
    <phoneticPr fontId="8"/>
  </si>
  <si>
    <t>東　京</t>
    <rPh sb="0" eb="3">
      <t>トウキョウ</t>
    </rPh>
    <phoneticPr fontId="8"/>
  </si>
  <si>
    <t>神奈川</t>
    <rPh sb="0" eb="3">
      <t>カナガワ</t>
    </rPh>
    <phoneticPr fontId="8"/>
  </si>
  <si>
    <t>新　潟</t>
    <rPh sb="0" eb="3">
      <t>ニイガタ</t>
    </rPh>
    <phoneticPr fontId="8"/>
  </si>
  <si>
    <t>富　山</t>
    <rPh sb="0" eb="3">
      <t>トヤマ</t>
    </rPh>
    <phoneticPr fontId="8"/>
  </si>
  <si>
    <t>石　川</t>
    <rPh sb="0" eb="3">
      <t>イシカワ</t>
    </rPh>
    <phoneticPr fontId="8"/>
  </si>
  <si>
    <t>福　井</t>
    <rPh sb="0" eb="3">
      <t>フクイ</t>
    </rPh>
    <phoneticPr fontId="8"/>
  </si>
  <si>
    <t>山　梨</t>
    <rPh sb="0" eb="3">
      <t>ヤマナシ</t>
    </rPh>
    <phoneticPr fontId="8"/>
  </si>
  <si>
    <t>長　野</t>
    <rPh sb="0" eb="3">
      <t>ナガノ</t>
    </rPh>
    <phoneticPr fontId="8"/>
  </si>
  <si>
    <t>岐　阜</t>
    <rPh sb="0" eb="3">
      <t>ギフ</t>
    </rPh>
    <phoneticPr fontId="8"/>
  </si>
  <si>
    <t>静　岡</t>
    <rPh sb="0" eb="3">
      <t>シズオカ</t>
    </rPh>
    <phoneticPr fontId="8"/>
  </si>
  <si>
    <t>愛　知</t>
    <rPh sb="0" eb="3">
      <t>アイチ</t>
    </rPh>
    <phoneticPr fontId="8"/>
  </si>
  <si>
    <t>三　重</t>
    <rPh sb="0" eb="3">
      <t>ミエ</t>
    </rPh>
    <phoneticPr fontId="8"/>
  </si>
  <si>
    <t>滋　賀</t>
    <rPh sb="0" eb="3">
      <t>シガ</t>
    </rPh>
    <phoneticPr fontId="8"/>
  </si>
  <si>
    <t>京　都</t>
    <rPh sb="0" eb="3">
      <t>キョウト</t>
    </rPh>
    <phoneticPr fontId="8"/>
  </si>
  <si>
    <t>大　阪</t>
    <rPh sb="0" eb="3">
      <t>オオサカ</t>
    </rPh>
    <phoneticPr fontId="8"/>
  </si>
  <si>
    <t>兵　庫</t>
    <rPh sb="0" eb="3">
      <t>ヒョウゴ</t>
    </rPh>
    <phoneticPr fontId="8"/>
  </si>
  <si>
    <t>奈　良</t>
    <rPh sb="0" eb="3">
      <t>ナラ</t>
    </rPh>
    <phoneticPr fontId="8"/>
  </si>
  <si>
    <t>和歌山</t>
    <rPh sb="0" eb="3">
      <t>ワカヤマ</t>
    </rPh>
    <phoneticPr fontId="8"/>
  </si>
  <si>
    <t>鳥　取</t>
    <rPh sb="0" eb="3">
      <t>トットリ</t>
    </rPh>
    <phoneticPr fontId="8"/>
  </si>
  <si>
    <t>島　根</t>
    <rPh sb="0" eb="3">
      <t>シマネ</t>
    </rPh>
    <phoneticPr fontId="8"/>
  </si>
  <si>
    <t>岡　山</t>
    <rPh sb="0" eb="3">
      <t>オカヤマ</t>
    </rPh>
    <phoneticPr fontId="8"/>
  </si>
  <si>
    <t>広　島</t>
    <rPh sb="0" eb="3">
      <t>ヒロシマ</t>
    </rPh>
    <phoneticPr fontId="8"/>
  </si>
  <si>
    <t>山　口</t>
    <rPh sb="0" eb="3">
      <t>ヤマグチ</t>
    </rPh>
    <phoneticPr fontId="8"/>
  </si>
  <si>
    <t>徳　島</t>
    <rPh sb="0" eb="3">
      <t>トクシマ</t>
    </rPh>
    <phoneticPr fontId="8"/>
  </si>
  <si>
    <t>香　川</t>
    <rPh sb="0" eb="3">
      <t>カガワ</t>
    </rPh>
    <phoneticPr fontId="8"/>
  </si>
  <si>
    <t>愛　媛</t>
    <rPh sb="0" eb="3">
      <t>エヒメ</t>
    </rPh>
    <phoneticPr fontId="8"/>
  </si>
  <si>
    <t>高　知</t>
    <rPh sb="0" eb="3">
      <t>コウチ</t>
    </rPh>
    <phoneticPr fontId="8"/>
  </si>
  <si>
    <t>福　岡</t>
    <rPh sb="0" eb="3">
      <t>フクオカ</t>
    </rPh>
    <phoneticPr fontId="8"/>
  </si>
  <si>
    <t>佐　賀</t>
    <rPh sb="0" eb="3">
      <t>サガ</t>
    </rPh>
    <phoneticPr fontId="8"/>
  </si>
  <si>
    <t>長　崎</t>
    <rPh sb="0" eb="3">
      <t>ナガサキ</t>
    </rPh>
    <phoneticPr fontId="8"/>
  </si>
  <si>
    <t>熊　本</t>
    <rPh sb="0" eb="3">
      <t>クマモト</t>
    </rPh>
    <phoneticPr fontId="8"/>
  </si>
  <si>
    <t>大　分</t>
    <rPh sb="0" eb="3">
      <t>オオイタ</t>
    </rPh>
    <phoneticPr fontId="8"/>
  </si>
  <si>
    <t>宮　崎</t>
    <rPh sb="0" eb="3">
      <t>ミヤザキ</t>
    </rPh>
    <phoneticPr fontId="8"/>
  </si>
  <si>
    <t>鹿児島</t>
    <rPh sb="0" eb="3">
      <t>カゴシマ</t>
    </rPh>
    <phoneticPr fontId="8"/>
  </si>
  <si>
    <t>沖　縄</t>
    <rPh sb="0" eb="3">
      <t>オキナワ</t>
    </rPh>
    <phoneticPr fontId="8"/>
  </si>
  <si>
    <t>合　計</t>
    <rPh sb="0" eb="3">
      <t>ゴウケイ</t>
    </rPh>
    <phoneticPr fontId="8"/>
  </si>
  <si>
    <t>（多い団体）</t>
    <rPh sb="1" eb="2">
      <t>オオ</t>
    </rPh>
    <rPh sb="3" eb="5">
      <t>ダンタイ</t>
    </rPh>
    <phoneticPr fontId="8"/>
  </si>
  <si>
    <t>（少ない団体）</t>
    <rPh sb="1" eb="2">
      <t>スク</t>
    </rPh>
    <rPh sb="4" eb="6">
      <t>ダンタイ</t>
    </rPh>
    <phoneticPr fontId="8"/>
  </si>
  <si>
    <t>（多い選挙区）</t>
    <rPh sb="1" eb="2">
      <t>オオ</t>
    </rPh>
    <rPh sb="3" eb="6">
      <t>センキョク</t>
    </rPh>
    <phoneticPr fontId="8"/>
  </si>
  <si>
    <t>（少ない選挙区）</t>
    <rPh sb="1" eb="2">
      <t>スク</t>
    </rPh>
    <rPh sb="4" eb="6">
      <t>センキョ</t>
    </rPh>
    <rPh sb="6" eb="7">
      <t>ク</t>
    </rPh>
    <phoneticPr fontId="8"/>
  </si>
  <si>
    <t>※　全国平均</t>
    <rPh sb="2" eb="4">
      <t>ゼンコク</t>
    </rPh>
    <rPh sb="4" eb="6">
      <t>ヘイキン</t>
    </rPh>
    <phoneticPr fontId="8"/>
  </si>
  <si>
    <t>男</t>
    <rPh sb="0" eb="1">
      <t>オトコ</t>
    </rPh>
    <phoneticPr fontId="8"/>
  </si>
  <si>
    <t>女</t>
    <rPh sb="0" eb="1">
      <t>オンナ</t>
    </rPh>
    <phoneticPr fontId="8"/>
  </si>
  <si>
    <t>（A）</t>
    <phoneticPr fontId="8"/>
  </si>
  <si>
    <t>（B）</t>
    <phoneticPr fontId="8"/>
  </si>
  <si>
    <t>(A)-(B)=(C)</t>
    <phoneticPr fontId="8"/>
  </si>
  <si>
    <t>(C)/(B)%</t>
    <phoneticPr fontId="8"/>
  </si>
  <si>
    <t>選挙人名簿登録者数</t>
    <rPh sb="0" eb="3">
      <t>センキョニン</t>
    </rPh>
    <rPh sb="3" eb="5">
      <t>メイボ</t>
    </rPh>
    <rPh sb="5" eb="8">
      <t>トウロクシャ</t>
    </rPh>
    <rPh sb="8" eb="9">
      <t>スウ</t>
    </rPh>
    <phoneticPr fontId="8"/>
  </si>
  <si>
    <t>在外選挙人名簿登録者数</t>
    <rPh sb="0" eb="2">
      <t>ザイガイ</t>
    </rPh>
    <rPh sb="2" eb="5">
      <t>センキョニン</t>
    </rPh>
    <rPh sb="5" eb="7">
      <t>メイボ</t>
    </rPh>
    <rPh sb="7" eb="10">
      <t>トウロクシャ</t>
    </rPh>
    <rPh sb="10" eb="11">
      <t>スウ</t>
    </rPh>
    <phoneticPr fontId="8"/>
  </si>
  <si>
    <t>北海道</t>
    <rPh sb="0" eb="3">
      <t>ホッカイドウ</t>
    </rPh>
    <phoneticPr fontId="8"/>
  </si>
  <si>
    <t>東　京</t>
    <rPh sb="0" eb="3">
      <t>トウキョウ</t>
    </rPh>
    <phoneticPr fontId="8"/>
  </si>
  <si>
    <t>静　岡</t>
    <rPh sb="0" eb="3">
      <t>シズオカ</t>
    </rPh>
    <phoneticPr fontId="8"/>
  </si>
  <si>
    <t>京　都</t>
    <rPh sb="0" eb="3">
      <t>キョウト</t>
    </rPh>
    <phoneticPr fontId="8"/>
  </si>
  <si>
    <t>大　阪</t>
    <rPh sb="0" eb="3">
      <t>オオサカ</t>
    </rPh>
    <phoneticPr fontId="8"/>
  </si>
  <si>
    <t>兵　庫</t>
    <rPh sb="0" eb="3">
      <t>ヒョウゴ</t>
    </rPh>
    <phoneticPr fontId="8"/>
  </si>
  <si>
    <t>和歌山</t>
    <rPh sb="0" eb="3">
      <t>ワカヤマ</t>
    </rPh>
    <phoneticPr fontId="8"/>
  </si>
  <si>
    <t>鳥　取</t>
    <rPh sb="0" eb="3">
      <t>トットリ</t>
    </rPh>
    <phoneticPr fontId="8"/>
  </si>
  <si>
    <t>岡　山</t>
    <rPh sb="0" eb="3">
      <t>オカヤマ</t>
    </rPh>
    <phoneticPr fontId="8"/>
  </si>
  <si>
    <t>広　島</t>
    <rPh sb="0" eb="3">
      <t>ヒロシマ</t>
    </rPh>
    <phoneticPr fontId="8"/>
  </si>
  <si>
    <t>山　口</t>
    <rPh sb="0" eb="3">
      <t>ヤマグチ</t>
    </rPh>
    <phoneticPr fontId="8"/>
  </si>
  <si>
    <t>徳　島</t>
    <rPh sb="0" eb="3">
      <t>トクシマ</t>
    </rPh>
    <phoneticPr fontId="8"/>
  </si>
  <si>
    <t>福　岡</t>
    <rPh sb="0" eb="3">
      <t>フクオカ</t>
    </rPh>
    <phoneticPr fontId="8"/>
  </si>
  <si>
    <t>長　崎</t>
    <rPh sb="0" eb="3">
      <t>ナガサキ</t>
    </rPh>
    <phoneticPr fontId="8"/>
  </si>
  <si>
    <t>熊　本</t>
    <rPh sb="0" eb="3">
      <t>クマモト</t>
    </rPh>
    <phoneticPr fontId="8"/>
  </si>
  <si>
    <t>大　分</t>
    <rPh sb="0" eb="3">
      <t>オオイタ</t>
    </rPh>
    <phoneticPr fontId="8"/>
  </si>
  <si>
    <t>（参考資料４）</t>
    <rPh sb="1" eb="3">
      <t>サンコウ</t>
    </rPh>
    <rPh sb="3" eb="5">
      <t>シリョウ</t>
    </rPh>
    <phoneticPr fontId="8"/>
  </si>
  <si>
    <t>宮　崎</t>
    <rPh sb="0" eb="3">
      <t>ミヤザキ</t>
    </rPh>
    <phoneticPr fontId="8"/>
  </si>
  <si>
    <t>鹿児島</t>
    <rPh sb="0" eb="3">
      <t>カゴシマ</t>
    </rPh>
    <phoneticPr fontId="8"/>
  </si>
  <si>
    <t>沖　縄</t>
    <rPh sb="0" eb="3">
      <t>オキナワ</t>
    </rPh>
    <phoneticPr fontId="8"/>
  </si>
  <si>
    <t>北海道第３区</t>
    <rPh sb="0" eb="3">
      <t>ホッカイドウ</t>
    </rPh>
    <rPh sb="3" eb="4">
      <t>ダイ</t>
    </rPh>
    <rPh sb="5" eb="6">
      <t>ク</t>
    </rPh>
    <phoneticPr fontId="8"/>
  </si>
  <si>
    <t>北海道第10区</t>
    <rPh sb="0" eb="3">
      <t>ホッカイドウ</t>
    </rPh>
    <rPh sb="3" eb="4">
      <t>ダイ</t>
    </rPh>
    <rPh sb="6" eb="7">
      <t>ク</t>
    </rPh>
    <phoneticPr fontId="8"/>
  </si>
  <si>
    <t>埼玉県第１区</t>
    <rPh sb="0" eb="3">
      <t>サイタマケン</t>
    </rPh>
    <rPh sb="3" eb="4">
      <t>ダイ</t>
    </rPh>
    <rPh sb="5" eb="6">
      <t>ク</t>
    </rPh>
    <phoneticPr fontId="8"/>
  </si>
  <si>
    <t>埼玉県第２区</t>
    <rPh sb="0" eb="3">
      <t>サイタマケン</t>
    </rPh>
    <rPh sb="3" eb="4">
      <t>ダイ</t>
    </rPh>
    <rPh sb="5" eb="6">
      <t>ク</t>
    </rPh>
    <phoneticPr fontId="8"/>
  </si>
  <si>
    <t>埼玉県第３区</t>
    <rPh sb="0" eb="3">
      <t>サイタマケン</t>
    </rPh>
    <rPh sb="3" eb="4">
      <t>ダイ</t>
    </rPh>
    <rPh sb="5" eb="6">
      <t>ク</t>
    </rPh>
    <phoneticPr fontId="8"/>
  </si>
  <si>
    <t>埼玉県第４区</t>
    <rPh sb="0" eb="3">
      <t>サイタマケン</t>
    </rPh>
    <rPh sb="3" eb="4">
      <t>ダイ</t>
    </rPh>
    <rPh sb="5" eb="6">
      <t>ク</t>
    </rPh>
    <phoneticPr fontId="8"/>
  </si>
  <si>
    <t>埼玉県第５区</t>
    <rPh sb="0" eb="3">
      <t>サイタマケン</t>
    </rPh>
    <rPh sb="3" eb="4">
      <t>ダイ</t>
    </rPh>
    <rPh sb="5" eb="6">
      <t>ク</t>
    </rPh>
    <phoneticPr fontId="8"/>
  </si>
  <si>
    <t>埼玉県第８区</t>
    <rPh sb="0" eb="3">
      <t>サイタマケン</t>
    </rPh>
    <rPh sb="3" eb="4">
      <t>ダイ</t>
    </rPh>
    <rPh sb="5" eb="6">
      <t>ク</t>
    </rPh>
    <phoneticPr fontId="8"/>
  </si>
  <si>
    <t>計</t>
    <rPh sb="0" eb="1">
      <t>ケイ</t>
    </rPh>
    <phoneticPr fontId="8"/>
  </si>
  <si>
    <t>新潟県第１区</t>
    <rPh sb="0" eb="3">
      <t>ニイガタケン</t>
    </rPh>
    <rPh sb="3" eb="4">
      <t>ダイ</t>
    </rPh>
    <rPh sb="5" eb="6">
      <t>ク</t>
    </rPh>
    <phoneticPr fontId="8"/>
  </si>
  <si>
    <t>青森県第１区</t>
    <rPh sb="0" eb="3">
      <t>アオモリケン</t>
    </rPh>
    <rPh sb="3" eb="4">
      <t>ダイ</t>
    </rPh>
    <rPh sb="5" eb="6">
      <t>ク</t>
    </rPh>
    <phoneticPr fontId="8"/>
  </si>
  <si>
    <t>山形県第１区</t>
    <rPh sb="0" eb="3">
      <t>ヤマガタケン</t>
    </rPh>
    <rPh sb="3" eb="4">
      <t>ダイ</t>
    </rPh>
    <rPh sb="5" eb="6">
      <t>ク</t>
    </rPh>
    <phoneticPr fontId="8"/>
  </si>
  <si>
    <t>選挙区名</t>
    <rPh sb="0" eb="3">
      <t>センキョク</t>
    </rPh>
    <rPh sb="3" eb="4">
      <t>メイ</t>
    </rPh>
    <phoneticPr fontId="8"/>
  </si>
  <si>
    <t>登録者数</t>
    <rPh sb="0" eb="3">
      <t>トウロクシャ</t>
    </rPh>
    <rPh sb="3" eb="4">
      <t>スウ</t>
    </rPh>
    <phoneticPr fontId="8"/>
  </si>
  <si>
    <t>選挙区名</t>
    <rPh sb="0" eb="3">
      <t>センキョク</t>
    </rPh>
    <rPh sb="3" eb="4">
      <t>メイ</t>
    </rPh>
    <phoneticPr fontId="8"/>
  </si>
  <si>
    <t>北海道第２区</t>
    <rPh sb="0" eb="3">
      <t>ホッカイドウ</t>
    </rPh>
    <rPh sb="3" eb="4">
      <t>ダイ</t>
    </rPh>
    <phoneticPr fontId="8"/>
  </si>
  <si>
    <t>神奈川県第14区</t>
    <rPh sb="0" eb="4">
      <t>カナガワケン</t>
    </rPh>
    <rPh sb="4" eb="5">
      <t>ダイ</t>
    </rPh>
    <phoneticPr fontId="8"/>
  </si>
  <si>
    <t>神奈川県第15区</t>
    <rPh sb="0" eb="4">
      <t>カナガワケン</t>
    </rPh>
    <rPh sb="4" eb="5">
      <t>ダイ</t>
    </rPh>
    <phoneticPr fontId="8"/>
  </si>
  <si>
    <t>北海道第４区</t>
    <rPh sb="0" eb="3">
      <t>ホッカイドウ</t>
    </rPh>
    <rPh sb="3" eb="4">
      <t>ダイ</t>
    </rPh>
    <phoneticPr fontId="8"/>
  </si>
  <si>
    <t>神奈川県第16区</t>
    <rPh sb="0" eb="4">
      <t>カナガワケン</t>
    </rPh>
    <rPh sb="4" eb="5">
      <t>ダイ</t>
    </rPh>
    <phoneticPr fontId="8"/>
  </si>
  <si>
    <t>神奈川県第17区</t>
    <rPh sb="0" eb="4">
      <t>カナガワケン</t>
    </rPh>
    <rPh sb="4" eb="5">
      <t>ダイ</t>
    </rPh>
    <phoneticPr fontId="8"/>
  </si>
  <si>
    <t>北海道第６区</t>
    <rPh sb="0" eb="3">
      <t>ホッカイドウ</t>
    </rPh>
    <rPh sb="3" eb="4">
      <t>ダイ</t>
    </rPh>
    <phoneticPr fontId="8"/>
  </si>
  <si>
    <t>計</t>
    <rPh sb="0" eb="1">
      <t>ケイ</t>
    </rPh>
    <phoneticPr fontId="8"/>
  </si>
  <si>
    <t>北海道第７区</t>
    <rPh sb="0" eb="3">
      <t>ホッカイドウ</t>
    </rPh>
    <rPh sb="3" eb="4">
      <t>ダイ</t>
    </rPh>
    <phoneticPr fontId="8"/>
  </si>
  <si>
    <t>北海道第８区</t>
    <rPh sb="0" eb="3">
      <t>ホッカイドウ</t>
    </rPh>
    <rPh sb="3" eb="4">
      <t>ダイ</t>
    </rPh>
    <phoneticPr fontId="8"/>
  </si>
  <si>
    <t>新潟県第２区</t>
    <rPh sb="0" eb="3">
      <t>ニイガタケン</t>
    </rPh>
    <rPh sb="3" eb="4">
      <t>ダイ</t>
    </rPh>
    <phoneticPr fontId="8"/>
  </si>
  <si>
    <t>北海道第９区</t>
    <rPh sb="0" eb="3">
      <t>ホッカイドウ</t>
    </rPh>
    <rPh sb="3" eb="4">
      <t>ダイ</t>
    </rPh>
    <phoneticPr fontId="8"/>
  </si>
  <si>
    <t>新潟県第３区</t>
    <rPh sb="0" eb="3">
      <t>ニイガタケン</t>
    </rPh>
    <rPh sb="3" eb="4">
      <t>ダイ</t>
    </rPh>
    <phoneticPr fontId="8"/>
  </si>
  <si>
    <t>新潟県第４区</t>
    <rPh sb="0" eb="3">
      <t>ニイガタケン</t>
    </rPh>
    <rPh sb="3" eb="4">
      <t>ダイ</t>
    </rPh>
    <phoneticPr fontId="8"/>
  </si>
  <si>
    <t>北海道第11区</t>
    <rPh sb="0" eb="3">
      <t>ホッカイドウ</t>
    </rPh>
    <rPh sb="3" eb="5">
      <t>ダイ</t>
    </rPh>
    <rPh sb="6" eb="7">
      <t>ク</t>
    </rPh>
    <phoneticPr fontId="8"/>
  </si>
  <si>
    <t>新潟県第５区</t>
    <rPh sb="0" eb="3">
      <t>ニイガタケン</t>
    </rPh>
    <rPh sb="3" eb="4">
      <t>ダイ</t>
    </rPh>
    <phoneticPr fontId="8"/>
  </si>
  <si>
    <t>北海道第12区</t>
    <rPh sb="0" eb="3">
      <t>ホッカイドウ</t>
    </rPh>
    <rPh sb="3" eb="5">
      <t>ダイ</t>
    </rPh>
    <rPh sb="6" eb="7">
      <t>ク</t>
    </rPh>
    <phoneticPr fontId="8"/>
  </si>
  <si>
    <t>計</t>
    <rPh sb="0" eb="1">
      <t>ケイ</t>
    </rPh>
    <phoneticPr fontId="8"/>
  </si>
  <si>
    <t>青森県第２区</t>
    <rPh sb="0" eb="3">
      <t>アオモリケン</t>
    </rPh>
    <rPh sb="3" eb="4">
      <t>ダイ</t>
    </rPh>
    <phoneticPr fontId="8"/>
  </si>
  <si>
    <t>青森県第３区</t>
    <rPh sb="0" eb="3">
      <t>アオモリケン</t>
    </rPh>
    <rPh sb="3" eb="4">
      <t>ダイ</t>
    </rPh>
    <phoneticPr fontId="8"/>
  </si>
  <si>
    <t>岩手県第１区</t>
    <rPh sb="0" eb="3">
      <t>イワテケン</t>
    </rPh>
    <rPh sb="3" eb="4">
      <t>ダイ</t>
    </rPh>
    <rPh sb="5" eb="6">
      <t>ク</t>
    </rPh>
    <phoneticPr fontId="8"/>
  </si>
  <si>
    <t>岩手県第２区</t>
    <rPh sb="0" eb="3">
      <t>イワテケン</t>
    </rPh>
    <rPh sb="3" eb="4">
      <t>ダイ</t>
    </rPh>
    <phoneticPr fontId="8"/>
  </si>
  <si>
    <t>岩手県第３区</t>
    <rPh sb="0" eb="3">
      <t>イワテケン</t>
    </rPh>
    <rPh sb="3" eb="4">
      <t>ダイ</t>
    </rPh>
    <phoneticPr fontId="8"/>
  </si>
  <si>
    <t>計</t>
    <rPh sb="0" eb="1">
      <t>ケイ</t>
    </rPh>
    <phoneticPr fontId="8"/>
  </si>
  <si>
    <t>宮城県第１区</t>
    <rPh sb="0" eb="3">
      <t>ミヤギケン</t>
    </rPh>
    <rPh sb="3" eb="4">
      <t>ダイ</t>
    </rPh>
    <rPh sb="5" eb="6">
      <t>ク</t>
    </rPh>
    <phoneticPr fontId="8"/>
  </si>
  <si>
    <t>宮城県第２区</t>
    <rPh sb="0" eb="3">
      <t>ミヤギケン</t>
    </rPh>
    <rPh sb="3" eb="4">
      <t>ダイ</t>
    </rPh>
    <phoneticPr fontId="8"/>
  </si>
  <si>
    <t>宮城県第３区</t>
    <rPh sb="0" eb="3">
      <t>ミヤギケン</t>
    </rPh>
    <rPh sb="3" eb="4">
      <t>ダイ</t>
    </rPh>
    <phoneticPr fontId="8"/>
  </si>
  <si>
    <t>宮城県第４区</t>
    <rPh sb="0" eb="3">
      <t>ミヤギケン</t>
    </rPh>
    <rPh sb="3" eb="4">
      <t>ダイ</t>
    </rPh>
    <phoneticPr fontId="8"/>
  </si>
  <si>
    <t>計</t>
    <rPh sb="0" eb="1">
      <t>ケイ</t>
    </rPh>
    <phoneticPr fontId="8"/>
  </si>
  <si>
    <t>秋田県第１区</t>
    <rPh sb="0" eb="3">
      <t>アキタケン</t>
    </rPh>
    <rPh sb="3" eb="4">
      <t>ダイ</t>
    </rPh>
    <rPh sb="5" eb="6">
      <t>ク</t>
    </rPh>
    <phoneticPr fontId="8"/>
  </si>
  <si>
    <t>秋田県第２区</t>
    <rPh sb="0" eb="3">
      <t>アキタケン</t>
    </rPh>
    <rPh sb="3" eb="4">
      <t>ダイ</t>
    </rPh>
    <phoneticPr fontId="8"/>
  </si>
  <si>
    <t>秋田県第３区</t>
    <rPh sb="0" eb="3">
      <t>アキタケン</t>
    </rPh>
    <rPh sb="3" eb="4">
      <t>ダイ</t>
    </rPh>
    <phoneticPr fontId="8"/>
  </si>
  <si>
    <t>山形県第２区</t>
    <rPh sb="0" eb="3">
      <t>ヤマガタケン</t>
    </rPh>
    <rPh sb="3" eb="4">
      <t>ダイ</t>
    </rPh>
    <phoneticPr fontId="8"/>
  </si>
  <si>
    <t>山形県第３区</t>
    <rPh sb="0" eb="3">
      <t>ヤマガタケン</t>
    </rPh>
    <rPh sb="3" eb="4">
      <t>ダイ</t>
    </rPh>
    <phoneticPr fontId="8"/>
  </si>
  <si>
    <t>福島県第１区</t>
    <rPh sb="0" eb="3">
      <t>フクシマケン</t>
    </rPh>
    <rPh sb="3" eb="4">
      <t>ダイ</t>
    </rPh>
    <rPh sb="5" eb="6">
      <t>ク</t>
    </rPh>
    <phoneticPr fontId="8"/>
  </si>
  <si>
    <t>福島県第２区</t>
    <rPh sb="0" eb="3">
      <t>フクシマケン</t>
    </rPh>
    <rPh sb="3" eb="4">
      <t>ダイ</t>
    </rPh>
    <phoneticPr fontId="8"/>
  </si>
  <si>
    <t>福島県第３区</t>
    <rPh sb="0" eb="3">
      <t>フクシマケン</t>
    </rPh>
    <rPh sb="3" eb="4">
      <t>ダイ</t>
    </rPh>
    <phoneticPr fontId="8"/>
  </si>
  <si>
    <t>福島県第４区</t>
    <rPh sb="0" eb="3">
      <t>フクシマケン</t>
    </rPh>
    <rPh sb="3" eb="4">
      <t>ダイ</t>
    </rPh>
    <phoneticPr fontId="8"/>
  </si>
  <si>
    <t>計</t>
    <rPh sb="0" eb="1">
      <t>ケイ</t>
    </rPh>
    <phoneticPr fontId="8"/>
  </si>
  <si>
    <t>茨城県第１区</t>
    <rPh sb="0" eb="3">
      <t>イバラキケン</t>
    </rPh>
    <rPh sb="3" eb="4">
      <t>ダイ</t>
    </rPh>
    <rPh sb="5" eb="6">
      <t>ク</t>
    </rPh>
    <phoneticPr fontId="8"/>
  </si>
  <si>
    <t>茨城県第２区</t>
    <rPh sb="0" eb="3">
      <t>イバラキケン</t>
    </rPh>
    <rPh sb="3" eb="4">
      <t>ダイ</t>
    </rPh>
    <phoneticPr fontId="8"/>
  </si>
  <si>
    <t>茨城県第３区</t>
    <rPh sb="0" eb="3">
      <t>イバラキケン</t>
    </rPh>
    <rPh sb="3" eb="4">
      <t>ダイ</t>
    </rPh>
    <phoneticPr fontId="8"/>
  </si>
  <si>
    <t>茨城県第４区</t>
    <rPh sb="0" eb="3">
      <t>イバラキケン</t>
    </rPh>
    <rPh sb="3" eb="4">
      <t>ダイ</t>
    </rPh>
    <phoneticPr fontId="8"/>
  </si>
  <si>
    <t>茨城県第５区</t>
    <rPh sb="0" eb="3">
      <t>イバラキケン</t>
    </rPh>
    <rPh sb="3" eb="4">
      <t>ダイ</t>
    </rPh>
    <phoneticPr fontId="8"/>
  </si>
  <si>
    <t>茨城県第６区</t>
    <rPh sb="0" eb="3">
      <t>イバラキケン</t>
    </rPh>
    <rPh sb="3" eb="4">
      <t>ダイ</t>
    </rPh>
    <phoneticPr fontId="8"/>
  </si>
  <si>
    <t>茨城県第７区</t>
    <rPh sb="0" eb="3">
      <t>イバラキケン</t>
    </rPh>
    <rPh sb="3" eb="4">
      <t>ダイ</t>
    </rPh>
    <phoneticPr fontId="8"/>
  </si>
  <si>
    <t>計</t>
    <rPh sb="0" eb="1">
      <t>ケイ</t>
    </rPh>
    <phoneticPr fontId="8"/>
  </si>
  <si>
    <t>栃木県第２区</t>
    <rPh sb="0" eb="3">
      <t>トチギケン</t>
    </rPh>
    <rPh sb="3" eb="4">
      <t>ダイ</t>
    </rPh>
    <phoneticPr fontId="8"/>
  </si>
  <si>
    <t>栃木県第３区</t>
    <rPh sb="0" eb="3">
      <t>トチギケン</t>
    </rPh>
    <rPh sb="3" eb="4">
      <t>ダイ</t>
    </rPh>
    <phoneticPr fontId="8"/>
  </si>
  <si>
    <t>栃木県第４区</t>
    <rPh sb="0" eb="3">
      <t>トチギケン</t>
    </rPh>
    <rPh sb="3" eb="4">
      <t>ダイ</t>
    </rPh>
    <phoneticPr fontId="8"/>
  </si>
  <si>
    <t>栃木県第５区</t>
    <rPh sb="0" eb="3">
      <t>トチギケン</t>
    </rPh>
    <rPh sb="3" eb="4">
      <t>ダイ</t>
    </rPh>
    <phoneticPr fontId="8"/>
  </si>
  <si>
    <t>栃木県第１区</t>
    <rPh sb="0" eb="3">
      <t>トチギケン</t>
    </rPh>
    <rPh sb="3" eb="4">
      <t>ダイ</t>
    </rPh>
    <rPh sb="5" eb="6">
      <t>ク</t>
    </rPh>
    <phoneticPr fontId="8"/>
  </si>
  <si>
    <t>群馬県第１区</t>
    <rPh sb="0" eb="3">
      <t>グンマケン</t>
    </rPh>
    <rPh sb="3" eb="4">
      <t>ダイ</t>
    </rPh>
    <rPh sb="5" eb="6">
      <t>ク</t>
    </rPh>
    <phoneticPr fontId="8"/>
  </si>
  <si>
    <t>群馬県第２区</t>
    <rPh sb="0" eb="3">
      <t>グンマケン</t>
    </rPh>
    <rPh sb="3" eb="4">
      <t>ダイ</t>
    </rPh>
    <phoneticPr fontId="8"/>
  </si>
  <si>
    <t>群馬県第３区</t>
    <rPh sb="0" eb="3">
      <t>グンマケン</t>
    </rPh>
    <rPh sb="3" eb="4">
      <t>ダイ</t>
    </rPh>
    <phoneticPr fontId="8"/>
  </si>
  <si>
    <t>群馬県第４区</t>
    <rPh sb="0" eb="3">
      <t>グンマケン</t>
    </rPh>
    <rPh sb="3" eb="4">
      <t>ダイ</t>
    </rPh>
    <phoneticPr fontId="8"/>
  </si>
  <si>
    <t>群馬県第５区</t>
    <rPh sb="0" eb="3">
      <t>グンマケン</t>
    </rPh>
    <rPh sb="3" eb="4">
      <t>ダイ</t>
    </rPh>
    <phoneticPr fontId="8"/>
  </si>
  <si>
    <t>計</t>
    <rPh sb="0" eb="1">
      <t>ケイ</t>
    </rPh>
    <phoneticPr fontId="8"/>
  </si>
  <si>
    <t>千葉県第１区</t>
    <rPh sb="0" eb="3">
      <t>チバケン</t>
    </rPh>
    <rPh sb="3" eb="4">
      <t>ダイ</t>
    </rPh>
    <rPh sb="5" eb="6">
      <t>ク</t>
    </rPh>
    <phoneticPr fontId="8"/>
  </si>
  <si>
    <t>東京都第１区</t>
    <rPh sb="0" eb="3">
      <t>トウキョウト</t>
    </rPh>
    <rPh sb="3" eb="4">
      <t>ダイ</t>
    </rPh>
    <rPh sb="5" eb="6">
      <t>ク</t>
    </rPh>
    <phoneticPr fontId="8"/>
  </si>
  <si>
    <t>神奈川県第１区</t>
    <rPh sb="0" eb="4">
      <t>カナガワケン</t>
    </rPh>
    <rPh sb="4" eb="5">
      <t>ダイ</t>
    </rPh>
    <rPh sb="6" eb="7">
      <t>ク</t>
    </rPh>
    <phoneticPr fontId="8"/>
  </si>
  <si>
    <t>神奈川県第10区</t>
    <rPh sb="0" eb="4">
      <t>カナガワケン</t>
    </rPh>
    <rPh sb="4" eb="6">
      <t>ダイ</t>
    </rPh>
    <rPh sb="7" eb="8">
      <t>ク</t>
    </rPh>
    <phoneticPr fontId="8"/>
  </si>
  <si>
    <t>東京都第10区</t>
    <rPh sb="0" eb="3">
      <t>トウキョウト</t>
    </rPh>
    <rPh sb="3" eb="5">
      <t>ダイ</t>
    </rPh>
    <rPh sb="6" eb="7">
      <t>ク</t>
    </rPh>
    <phoneticPr fontId="8"/>
  </si>
  <si>
    <t>東京都第11区</t>
    <rPh sb="0" eb="3">
      <t>トウキョウト</t>
    </rPh>
    <rPh sb="3" eb="5">
      <t>ダイ</t>
    </rPh>
    <rPh sb="6" eb="7">
      <t>ク</t>
    </rPh>
    <phoneticPr fontId="8"/>
  </si>
  <si>
    <t>東京都第12区</t>
    <rPh sb="0" eb="3">
      <t>トウキョウト</t>
    </rPh>
    <rPh sb="3" eb="5">
      <t>ダイ</t>
    </rPh>
    <rPh sb="6" eb="7">
      <t>ク</t>
    </rPh>
    <phoneticPr fontId="8"/>
  </si>
  <si>
    <t>東京都第13区</t>
    <rPh sb="0" eb="3">
      <t>トウキョウト</t>
    </rPh>
    <rPh sb="3" eb="5">
      <t>ダイ</t>
    </rPh>
    <rPh sb="6" eb="7">
      <t>ク</t>
    </rPh>
    <phoneticPr fontId="8"/>
  </si>
  <si>
    <t>東京都第14区</t>
    <rPh sb="0" eb="3">
      <t>トウキョウト</t>
    </rPh>
    <rPh sb="3" eb="5">
      <t>ダイ</t>
    </rPh>
    <rPh sb="6" eb="7">
      <t>ク</t>
    </rPh>
    <phoneticPr fontId="8"/>
  </si>
  <si>
    <t>東京都第15区</t>
    <rPh sb="0" eb="3">
      <t>トウキョウト</t>
    </rPh>
    <rPh sb="3" eb="5">
      <t>ダイ</t>
    </rPh>
    <rPh sb="6" eb="7">
      <t>ク</t>
    </rPh>
    <phoneticPr fontId="8"/>
  </si>
  <si>
    <t>東京都第16区</t>
    <rPh sb="0" eb="3">
      <t>トウキョウト</t>
    </rPh>
    <rPh sb="3" eb="5">
      <t>ダイ</t>
    </rPh>
    <rPh sb="6" eb="7">
      <t>ク</t>
    </rPh>
    <phoneticPr fontId="8"/>
  </si>
  <si>
    <t>東京都第17区</t>
    <rPh sb="0" eb="3">
      <t>トウキョウト</t>
    </rPh>
    <rPh sb="3" eb="5">
      <t>ダイ</t>
    </rPh>
    <rPh sb="6" eb="7">
      <t>ク</t>
    </rPh>
    <phoneticPr fontId="8"/>
  </si>
  <si>
    <t>東京都第18区</t>
    <rPh sb="0" eb="3">
      <t>トウキョウト</t>
    </rPh>
    <rPh sb="3" eb="5">
      <t>ダイ</t>
    </rPh>
    <rPh sb="6" eb="7">
      <t>ク</t>
    </rPh>
    <phoneticPr fontId="8"/>
  </si>
  <si>
    <t>東京都第19区</t>
    <rPh sb="0" eb="3">
      <t>トウキョウト</t>
    </rPh>
    <rPh sb="3" eb="5">
      <t>ダイ</t>
    </rPh>
    <rPh sb="6" eb="7">
      <t>ク</t>
    </rPh>
    <phoneticPr fontId="8"/>
  </si>
  <si>
    <t>東京都第20区</t>
    <rPh sb="0" eb="3">
      <t>トウキョウト</t>
    </rPh>
    <rPh sb="3" eb="5">
      <t>ダイ</t>
    </rPh>
    <rPh sb="6" eb="7">
      <t>ク</t>
    </rPh>
    <phoneticPr fontId="8"/>
  </si>
  <si>
    <t>東京都第21区</t>
    <rPh sb="0" eb="3">
      <t>トウキョウト</t>
    </rPh>
    <rPh sb="3" eb="5">
      <t>ダイ</t>
    </rPh>
    <rPh sb="6" eb="7">
      <t>ク</t>
    </rPh>
    <phoneticPr fontId="8"/>
  </si>
  <si>
    <t>東京都第22区</t>
    <rPh sb="0" eb="3">
      <t>トウキョウト</t>
    </rPh>
    <rPh sb="3" eb="5">
      <t>ダイ</t>
    </rPh>
    <rPh sb="6" eb="7">
      <t>ク</t>
    </rPh>
    <phoneticPr fontId="8"/>
  </si>
  <si>
    <t>東京都第23区</t>
    <rPh sb="0" eb="3">
      <t>トウキョウト</t>
    </rPh>
    <rPh sb="3" eb="5">
      <t>ダイ</t>
    </rPh>
    <rPh sb="6" eb="7">
      <t>ク</t>
    </rPh>
    <phoneticPr fontId="8"/>
  </si>
  <si>
    <t>３８選挙区</t>
    <rPh sb="2" eb="4">
      <t>センキョ</t>
    </rPh>
    <rPh sb="4" eb="5">
      <t>ク</t>
    </rPh>
    <phoneticPr fontId="8"/>
  </si>
  <si>
    <t>　　登録者数の概要</t>
    <rPh sb="2" eb="5">
      <t>トウロクシャ</t>
    </rPh>
    <rPh sb="5" eb="6">
      <t>スウ</t>
    </rPh>
    <rPh sb="7" eb="9">
      <t>ガイヨウ</t>
    </rPh>
    <phoneticPr fontId="8"/>
  </si>
  <si>
    <t>４７選挙区</t>
    <rPh sb="2" eb="4">
      <t>センキョ</t>
    </rPh>
    <rPh sb="4" eb="5">
      <t>ク</t>
    </rPh>
    <phoneticPr fontId="8"/>
  </si>
  <si>
    <t>２１衆当日有権者数</t>
    <rPh sb="2" eb="3">
      <t>シュウ</t>
    </rPh>
    <rPh sb="3" eb="5">
      <t>トウジツ</t>
    </rPh>
    <rPh sb="5" eb="8">
      <t>ユウケンシャ</t>
    </rPh>
    <rPh sb="8" eb="9">
      <t>スウ</t>
    </rPh>
    <phoneticPr fontId="8"/>
  </si>
  <si>
    <t>（21.8.30現在）</t>
    <rPh sb="8" eb="10">
      <t>ゲンザイ</t>
    </rPh>
    <phoneticPr fontId="8"/>
  </si>
  <si>
    <t>５５選挙区</t>
    <rPh sb="2" eb="4">
      <t>センキョ</t>
    </rPh>
    <rPh sb="4" eb="5">
      <t>ク</t>
    </rPh>
    <phoneticPr fontId="8"/>
  </si>
  <si>
    <t xml:space="preserve">千葉４区     </t>
    <rPh sb="0" eb="1">
      <t>セン</t>
    </rPh>
    <rPh sb="1" eb="2">
      <t>ハ</t>
    </rPh>
    <rPh sb="3" eb="4">
      <t>ク</t>
    </rPh>
    <phoneticPr fontId="8"/>
  </si>
  <si>
    <t>高知３区</t>
    <rPh sb="0" eb="1">
      <t>タカ</t>
    </rPh>
    <rPh sb="1" eb="2">
      <t>チ</t>
    </rPh>
    <rPh sb="3" eb="4">
      <t>ク</t>
    </rPh>
    <phoneticPr fontId="8"/>
  </si>
  <si>
    <t>２２参当日有権者数</t>
    <rPh sb="2" eb="3">
      <t>サン</t>
    </rPh>
    <rPh sb="3" eb="5">
      <t>トウジツ</t>
    </rPh>
    <rPh sb="5" eb="8">
      <t>ユウケンシャ</t>
    </rPh>
    <rPh sb="8" eb="9">
      <t>スウ</t>
    </rPh>
    <phoneticPr fontId="8"/>
  </si>
  <si>
    <t>（22.7.11現在）</t>
    <rPh sb="8" eb="10">
      <t>ゲンザイ</t>
    </rPh>
    <phoneticPr fontId="8"/>
  </si>
  <si>
    <t>有権者数</t>
    <rPh sb="0" eb="3">
      <t>ユウケンシャ</t>
    </rPh>
    <rPh sb="3" eb="4">
      <t>スウ</t>
    </rPh>
    <phoneticPr fontId="8"/>
  </si>
  <si>
    <t>※結果調作成時のデータを使用</t>
    <rPh sb="1" eb="3">
      <t>ケッカ</t>
    </rPh>
    <rPh sb="3" eb="4">
      <t>チョウ</t>
    </rPh>
    <rPh sb="4" eb="6">
      <t>サクセイ</t>
    </rPh>
    <rPh sb="6" eb="7">
      <t>ジ</t>
    </rPh>
    <rPh sb="12" eb="14">
      <t>シヨウ</t>
    </rPh>
    <phoneticPr fontId="8"/>
  </si>
  <si>
    <t>→結果調の電子データを貼り付け、計算式で結果をだす。</t>
    <rPh sb="1" eb="3">
      <t>ケッカ</t>
    </rPh>
    <rPh sb="3" eb="4">
      <t>チョウ</t>
    </rPh>
    <rPh sb="5" eb="7">
      <t>デンシ</t>
    </rPh>
    <rPh sb="11" eb="12">
      <t>ハ</t>
    </rPh>
    <rPh sb="13" eb="14">
      <t>ツ</t>
    </rPh>
    <rPh sb="16" eb="19">
      <t>ケイサンシキ</t>
    </rPh>
    <rPh sb="20" eb="22">
      <t>ケッカ</t>
    </rPh>
    <phoneticPr fontId="8"/>
  </si>
  <si>
    <t>　参議院議員（選挙区）１人当たり有権者数</t>
    <rPh sb="16" eb="19">
      <t>ユウケンシャ</t>
    </rPh>
    <rPh sb="19" eb="20">
      <t>スウ</t>
    </rPh>
    <phoneticPr fontId="8"/>
  </si>
  <si>
    <t>議員１人当たりの有権者数</t>
    <rPh sb="0" eb="2">
      <t>ギイン</t>
    </rPh>
    <rPh sb="3" eb="4">
      <t>ニン</t>
    </rPh>
    <rPh sb="4" eb="5">
      <t>ア</t>
    </rPh>
    <rPh sb="8" eb="11">
      <t>ユウケンシャ</t>
    </rPh>
    <rPh sb="11" eb="12">
      <t>スウ</t>
    </rPh>
    <phoneticPr fontId="8"/>
  </si>
  <si>
    <t>６５選挙区</t>
    <rPh sb="2" eb="4">
      <t>センキョ</t>
    </rPh>
    <rPh sb="4" eb="5">
      <t>ク</t>
    </rPh>
    <phoneticPr fontId="8"/>
  </si>
  <si>
    <t>７２選挙区</t>
    <rPh sb="2" eb="5">
      <t>センキョク</t>
    </rPh>
    <phoneticPr fontId="8"/>
  </si>
  <si>
    <t>神奈川県　</t>
    <rPh sb="0" eb="4">
      <t>カナガワケン</t>
    </rPh>
    <phoneticPr fontId="8"/>
  </si>
  <si>
    <t>北海道１区</t>
    <rPh sb="0" eb="3">
      <t>ホッカイドウ</t>
    </rPh>
    <rPh sb="4" eb="5">
      <t>ク</t>
    </rPh>
    <phoneticPr fontId="8"/>
  </si>
  <si>
    <t>宮城５区</t>
    <rPh sb="0" eb="2">
      <t>ミヤギ</t>
    </rPh>
    <rPh sb="3" eb="4">
      <t>ク</t>
    </rPh>
    <phoneticPr fontId="8"/>
  </si>
  <si>
    <t>７選挙区</t>
    <rPh sb="1" eb="4">
      <t>センキョク</t>
    </rPh>
    <phoneticPr fontId="8"/>
  </si>
  <si>
    <t>最小選挙区
との較差</t>
    <rPh sb="0" eb="2">
      <t>サイショウ</t>
    </rPh>
    <rPh sb="2" eb="5">
      <t>センキョク</t>
    </rPh>
    <rPh sb="8" eb="10">
      <t>カクサ</t>
    </rPh>
    <phoneticPr fontId="8"/>
  </si>
  <si>
    <t>最大較差</t>
    <rPh sb="0" eb="2">
      <t>サイダイ</t>
    </rPh>
    <rPh sb="2" eb="4">
      <t>カクサ</t>
    </rPh>
    <phoneticPr fontId="8"/>
  </si>
  <si>
    <t>較差２倍を超える選挙区数</t>
    <rPh sb="0" eb="2">
      <t>カクサ</t>
    </rPh>
    <rPh sb="3" eb="4">
      <t>バイ</t>
    </rPh>
    <rPh sb="5" eb="6">
      <t>コ</t>
    </rPh>
    <rPh sb="8" eb="11">
      <t>センキョク</t>
    </rPh>
    <rPh sb="11" eb="12">
      <t>スウ</t>
    </rPh>
    <phoneticPr fontId="8"/>
  </si>
  <si>
    <t>最小選挙区との較差</t>
    <rPh sb="0" eb="2">
      <t>サイショウ</t>
    </rPh>
    <rPh sb="2" eb="4">
      <t>センキョ</t>
    </rPh>
    <rPh sb="4" eb="5">
      <t>ク</t>
    </rPh>
    <rPh sb="7" eb="9">
      <t>カクサ</t>
    </rPh>
    <phoneticPr fontId="8"/>
  </si>
  <si>
    <t>２５参当日有権者数</t>
    <rPh sb="2" eb="3">
      <t>サン</t>
    </rPh>
    <rPh sb="3" eb="5">
      <t>トウジツ</t>
    </rPh>
    <rPh sb="5" eb="8">
      <t>ユウケンシャ</t>
    </rPh>
    <rPh sb="8" eb="9">
      <t>スウ</t>
    </rPh>
    <phoneticPr fontId="8"/>
  </si>
  <si>
    <t>(25.7.21現在）</t>
    <rPh sb="8" eb="10">
      <t>ゲンザイ</t>
    </rPh>
    <phoneticPr fontId="8"/>
  </si>
  <si>
    <t>北 海 道</t>
    <rPh sb="0" eb="1">
      <t>キタ</t>
    </rPh>
    <rPh sb="2" eb="3">
      <t>ウミ</t>
    </rPh>
    <rPh sb="4" eb="5">
      <t>ミチ</t>
    </rPh>
    <phoneticPr fontId="10"/>
  </si>
  <si>
    <t>鳥 取 県</t>
    <rPh sb="0" eb="5">
      <t>トットリケン</t>
    </rPh>
    <phoneticPr fontId="10"/>
  </si>
  <si>
    <t>２４衆当日有権者数</t>
    <rPh sb="2" eb="3">
      <t>シュウ</t>
    </rPh>
    <rPh sb="3" eb="5">
      <t>トウジツ</t>
    </rPh>
    <rPh sb="5" eb="8">
      <t>ユウケンシャ</t>
    </rPh>
    <rPh sb="8" eb="9">
      <t>スウ</t>
    </rPh>
    <phoneticPr fontId="8"/>
  </si>
  <si>
    <t>（24.12.16現在）</t>
    <rPh sb="9" eb="11">
      <t>ゲンザイ</t>
    </rPh>
    <phoneticPr fontId="8"/>
  </si>
  <si>
    <t>当日有権者数</t>
    <rPh sb="0" eb="2">
      <t>トウジツ</t>
    </rPh>
    <rPh sb="2" eb="5">
      <t>ユウケンシャ</t>
    </rPh>
    <rPh sb="5" eb="6">
      <t>スウ</t>
    </rPh>
    <phoneticPr fontId="8"/>
  </si>
  <si>
    <t>０選挙区</t>
    <rPh sb="1" eb="4">
      <t>センキョク</t>
    </rPh>
    <phoneticPr fontId="8"/>
  </si>
  <si>
    <r>
      <t>　（</t>
    </r>
    <r>
      <rPr>
        <sz val="12"/>
        <color rgb="FFFF0000"/>
        <rFont val="ＭＳ 明朝"/>
        <family val="1"/>
        <charset val="128"/>
      </rPr>
      <t>参考資料３作成用</t>
    </r>
    <r>
      <rPr>
        <sz val="12"/>
        <rFont val="ＭＳ 明朝"/>
        <family val="1"/>
        <charset val="128"/>
      </rPr>
      <t>）衆議院議員一人あたりの有権者数</t>
    </r>
    <rPh sb="2" eb="4">
      <t>サンコウ</t>
    </rPh>
    <rPh sb="4" eb="6">
      <t>シリョウ</t>
    </rPh>
    <rPh sb="7" eb="10">
      <t>サクセイヨウ</t>
    </rPh>
    <rPh sb="11" eb="14">
      <t>シュウギイン</t>
    </rPh>
    <rPh sb="14" eb="16">
      <t>ギイン</t>
    </rPh>
    <rPh sb="16" eb="18">
      <t>ヒトリ</t>
    </rPh>
    <rPh sb="22" eb="25">
      <t>ユウケンシャ</t>
    </rPh>
    <rPh sb="25" eb="26">
      <t>スウ</t>
    </rPh>
    <phoneticPr fontId="8"/>
  </si>
  <si>
    <r>
      <t>（</t>
    </r>
    <r>
      <rPr>
        <sz val="12"/>
        <color rgb="FFFF0000"/>
        <rFont val="ＭＳ 明朝"/>
        <family val="1"/>
        <charset val="128"/>
      </rPr>
      <t>参考資料６作成用</t>
    </r>
    <r>
      <rPr>
        <sz val="12"/>
        <rFont val="ＭＳ 明朝"/>
        <family val="1"/>
        <charset val="128"/>
      </rPr>
      <t>　→　速報値を貼り付けて出す）</t>
    </r>
    <rPh sb="1" eb="3">
      <t>サンコウ</t>
    </rPh>
    <rPh sb="3" eb="5">
      <t>シリョウ</t>
    </rPh>
    <rPh sb="6" eb="9">
      <t>サクセイヨウ</t>
    </rPh>
    <phoneticPr fontId="8"/>
  </si>
  <si>
    <t>増減数</t>
    <rPh sb="0" eb="2">
      <t>ゾウゲン</t>
    </rPh>
    <rPh sb="2" eb="3">
      <t>スウ</t>
    </rPh>
    <phoneticPr fontId="8"/>
  </si>
  <si>
    <t>増減率</t>
    <rPh sb="0" eb="2">
      <t>ゾウゲン</t>
    </rPh>
    <rPh sb="2" eb="3">
      <t>リツ</t>
    </rPh>
    <phoneticPr fontId="8"/>
  </si>
  <si>
    <t>手順</t>
    <rPh sb="0" eb="2">
      <t>テジュン</t>
    </rPh>
    <phoneticPr fontId="8"/>
  </si>
  <si>
    <t>作業内容</t>
    <rPh sb="0" eb="2">
      <t>サギョウ</t>
    </rPh>
    <rPh sb="2" eb="4">
      <t>ナイヨウ</t>
    </rPh>
    <phoneticPr fontId="8"/>
  </si>
  <si>
    <t>↓議員一人当たりの登録者数の順位（昇順）</t>
    <rPh sb="1" eb="3">
      <t>ギイン</t>
    </rPh>
    <rPh sb="3" eb="5">
      <t>ヒトリ</t>
    </rPh>
    <rPh sb="5" eb="6">
      <t>ア</t>
    </rPh>
    <rPh sb="9" eb="12">
      <t>トウロクシャ</t>
    </rPh>
    <rPh sb="12" eb="13">
      <t>スウ</t>
    </rPh>
    <rPh sb="14" eb="16">
      <t>ジュンイ</t>
    </rPh>
    <rPh sb="17" eb="19">
      <t>ショウジュン</t>
    </rPh>
    <phoneticPr fontId="8"/>
  </si>
  <si>
    <t>↓登録者数の順位（昇順）</t>
    <rPh sb="1" eb="4">
      <t>トウロクシャ</t>
    </rPh>
    <rPh sb="4" eb="5">
      <t>スウ</t>
    </rPh>
    <rPh sb="6" eb="8">
      <t>ジュンイ</t>
    </rPh>
    <rPh sb="9" eb="11">
      <t>ショウジュン</t>
    </rPh>
    <phoneticPr fontId="8"/>
  </si>
  <si>
    <t>参議院議員（選挙区）１人当たり選挙人名簿登録者数</t>
    <rPh sb="0" eb="3">
      <t>サンギイン</t>
    </rPh>
    <rPh sb="3" eb="5">
      <t>ギイン</t>
    </rPh>
    <rPh sb="6" eb="9">
      <t>センキョク</t>
    </rPh>
    <rPh sb="11" eb="12">
      <t>ニン</t>
    </rPh>
    <rPh sb="12" eb="13">
      <t>ア</t>
    </rPh>
    <rPh sb="15" eb="18">
      <t>センキョニン</t>
    </rPh>
    <rPh sb="18" eb="20">
      <t>メイボ</t>
    </rPh>
    <rPh sb="20" eb="23">
      <t>トウロクシャ</t>
    </rPh>
    <rPh sb="23" eb="24">
      <t>スウ</t>
    </rPh>
    <phoneticPr fontId="8"/>
  </si>
  <si>
    <t>東京１区</t>
    <rPh sb="0" eb="2">
      <t>トウキョウ</t>
    </rPh>
    <rPh sb="3" eb="4">
      <t>ク</t>
    </rPh>
    <phoneticPr fontId="8"/>
  </si>
  <si>
    <t>１３選挙区</t>
    <rPh sb="2" eb="4">
      <t>センキョ</t>
    </rPh>
    <rPh sb="4" eb="5">
      <t>ク</t>
    </rPh>
    <phoneticPr fontId="8"/>
  </si>
  <si>
    <t>２６衆当日有権者数</t>
    <rPh sb="2" eb="3">
      <t>シュウ</t>
    </rPh>
    <rPh sb="3" eb="5">
      <t>トウジツ</t>
    </rPh>
    <rPh sb="5" eb="8">
      <t>ユウケンシャ</t>
    </rPh>
    <rPh sb="8" eb="9">
      <t>スウ</t>
    </rPh>
    <phoneticPr fontId="8"/>
  </si>
  <si>
    <t>（26.12.14現在）</t>
    <rPh sb="9" eb="11">
      <t>ゲンザイ</t>
    </rPh>
    <phoneticPr fontId="8"/>
  </si>
  <si>
    <t>１５選挙区</t>
    <rPh sb="2" eb="4">
      <t>センキョ</t>
    </rPh>
    <rPh sb="4" eb="5">
      <t>ク</t>
    </rPh>
    <phoneticPr fontId="8"/>
  </si>
  <si>
    <t>a</t>
    <phoneticPr fontId="8"/>
  </si>
  <si>
    <t>福井県</t>
    <rPh sb="0" eb="2">
      <t>フクイ</t>
    </rPh>
    <rPh sb="2" eb="3">
      <t>ケン</t>
    </rPh>
    <phoneticPr fontId="8"/>
  </si>
  <si>
    <t>鳥取・島根</t>
    <rPh sb="0" eb="2">
      <t>トットリ</t>
    </rPh>
    <rPh sb="3" eb="5">
      <t>シマネ</t>
    </rPh>
    <phoneticPr fontId="8"/>
  </si>
  <si>
    <t>徳島・高知</t>
    <rPh sb="0" eb="2">
      <t>トクシマ</t>
    </rPh>
    <rPh sb="3" eb="5">
      <t>コウチ</t>
    </rPh>
    <phoneticPr fontId="8"/>
  </si>
  <si>
    <t>埼玉県</t>
    <rPh sb="0" eb="3">
      <t>サイタマケン</t>
    </rPh>
    <phoneticPr fontId="8"/>
  </si>
  <si>
    <t>（人）</t>
    <rPh sb="1" eb="2">
      <t>ニン</t>
    </rPh>
    <phoneticPr fontId="8"/>
  </si>
  <si>
    <t>福島４区</t>
    <rPh sb="0" eb="2">
      <t>フクシマ</t>
    </rPh>
    <rPh sb="3" eb="4">
      <t>ク</t>
    </rPh>
    <phoneticPr fontId="8"/>
  </si>
  <si>
    <t>２８参当日有権者数</t>
    <rPh sb="2" eb="3">
      <t>サン</t>
    </rPh>
    <rPh sb="3" eb="5">
      <t>トウジツ</t>
    </rPh>
    <rPh sb="5" eb="8">
      <t>ユウケンシャ</t>
    </rPh>
    <rPh sb="8" eb="9">
      <t>スウ</t>
    </rPh>
    <phoneticPr fontId="8"/>
  </si>
  <si>
    <t>(28.7.10現在）</t>
    <rPh sb="8" eb="10">
      <t>ゲンザイ</t>
    </rPh>
    <phoneticPr fontId="8"/>
  </si>
  <si>
    <t>福井県</t>
    <rPh sb="0" eb="3">
      <t>フクイケン</t>
    </rPh>
    <phoneticPr fontId="8"/>
  </si>
  <si>
    <t>２３選挙区</t>
    <rPh sb="2" eb="5">
      <t>センキョク</t>
    </rPh>
    <phoneticPr fontId="8"/>
  </si>
  <si>
    <t>較差２倍を超
える選挙区数</t>
    <rPh sb="0" eb="2">
      <t>カクサ</t>
    </rPh>
    <rPh sb="3" eb="4">
      <t>バイ</t>
    </rPh>
    <rPh sb="5" eb="6">
      <t>コ</t>
    </rPh>
    <rPh sb="9" eb="12">
      <t>センキョク</t>
    </rPh>
    <rPh sb="12" eb="13">
      <t>スウ</t>
    </rPh>
    <phoneticPr fontId="8"/>
  </si>
  <si>
    <t>２９衆当日有権者数</t>
    <rPh sb="2" eb="3">
      <t>シュウ</t>
    </rPh>
    <rPh sb="3" eb="5">
      <t>トウジツ</t>
    </rPh>
    <rPh sb="5" eb="8">
      <t>ユウケンシャ</t>
    </rPh>
    <rPh sb="8" eb="9">
      <t>スウ</t>
    </rPh>
    <phoneticPr fontId="8"/>
  </si>
  <si>
    <t>東京13区</t>
    <rPh sb="0" eb="2">
      <t>トウキョウ</t>
    </rPh>
    <rPh sb="4" eb="5">
      <t>ク</t>
    </rPh>
    <phoneticPr fontId="8"/>
  </si>
  <si>
    <t>鳥取1区</t>
    <rPh sb="0" eb="2">
      <t>トットリ</t>
    </rPh>
    <rPh sb="3" eb="4">
      <t>ク</t>
    </rPh>
    <phoneticPr fontId="8"/>
  </si>
  <si>
    <t>（減少数の多い団体）</t>
    <rPh sb="1" eb="3">
      <t>ゲンショウ</t>
    </rPh>
    <rPh sb="3" eb="4">
      <t>カズ</t>
    </rPh>
    <rPh sb="5" eb="6">
      <t>オオ</t>
    </rPh>
    <rPh sb="7" eb="9">
      <t>ダンタイ</t>
    </rPh>
    <phoneticPr fontId="8"/>
  </si>
  <si>
    <t>（減少率の高い団体）</t>
    <rPh sb="1" eb="3">
      <t>ゲンショウ</t>
    </rPh>
    <rPh sb="3" eb="4">
      <t>リツ</t>
    </rPh>
    <rPh sb="5" eb="6">
      <t>タカ</t>
    </rPh>
    <rPh sb="7" eb="9">
      <t>ダンタイ</t>
    </rPh>
    <phoneticPr fontId="8"/>
  </si>
  <si>
    <t>（29.10．22現在）</t>
    <rPh sb="9" eb="11">
      <t>ゲンザイ</t>
    </rPh>
    <phoneticPr fontId="8"/>
  </si>
  <si>
    <t>東京13区</t>
  </si>
  <si>
    <t>鳥取１区</t>
  </si>
  <si>
    <t>較差2倍を超える選挙区数</t>
    <rPh sb="0" eb="2">
      <t>カクサ</t>
    </rPh>
    <rPh sb="3" eb="4">
      <t>バイ</t>
    </rPh>
    <rPh sb="5" eb="6">
      <t>コ</t>
    </rPh>
    <rPh sb="8" eb="11">
      <t>センキョク</t>
    </rPh>
    <rPh sb="11" eb="12">
      <t>スウ</t>
    </rPh>
    <phoneticPr fontId="8"/>
  </si>
  <si>
    <t>９２選挙区</t>
    <rPh sb="2" eb="5">
      <t>センキョク</t>
    </rPh>
    <phoneticPr fontId="8"/>
  </si>
  <si>
    <t>東京６区</t>
  </si>
  <si>
    <t>徳島１区</t>
  </si>
  <si>
    <t>１選挙区</t>
    <rPh sb="1" eb="4">
      <t>センキョク</t>
    </rPh>
    <phoneticPr fontId="8"/>
  </si>
  <si>
    <t>宮城県</t>
    <rPh sb="0" eb="2">
      <t>ミヤギ</t>
    </rPh>
    <rPh sb="2" eb="3">
      <t>ケン</t>
    </rPh>
    <phoneticPr fontId="8"/>
  </si>
  <si>
    <t>愛媛県第２区</t>
    <phoneticPr fontId="8"/>
  </si>
  <si>
    <t>１０参当日有権者数</t>
    <rPh sb="2" eb="3">
      <t>サン</t>
    </rPh>
    <rPh sb="3" eb="5">
      <t>トウジツ</t>
    </rPh>
    <rPh sb="5" eb="8">
      <t>ユウケンシャ</t>
    </rPh>
    <rPh sb="8" eb="9">
      <t>スウ</t>
    </rPh>
    <phoneticPr fontId="8"/>
  </si>
  <si>
    <t>（10.7.12現在）</t>
    <rPh sb="8" eb="10">
      <t>ゲンザイ</t>
    </rPh>
    <phoneticPr fontId="8"/>
  </si>
  <si>
    <t>９選挙区</t>
    <rPh sb="1" eb="4">
      <t>センキョク</t>
    </rPh>
    <phoneticPr fontId="8"/>
  </si>
  <si>
    <t>平7.9.2現在</t>
    <rPh sb="0" eb="1">
      <t>ヘイ</t>
    </rPh>
    <rPh sb="6" eb="8">
      <t>ゲンザイ</t>
    </rPh>
    <phoneticPr fontId="8"/>
  </si>
  <si>
    <t>平8.9.2現在</t>
    <rPh sb="0" eb="1">
      <t>ヘイ</t>
    </rPh>
    <rPh sb="6" eb="8">
      <t>ゲンザイ</t>
    </rPh>
    <phoneticPr fontId="8"/>
  </si>
  <si>
    <t>平9.9.2現在</t>
    <rPh sb="0" eb="1">
      <t>ヘイ</t>
    </rPh>
    <rPh sb="6" eb="8">
      <t>ゲンザイ</t>
    </rPh>
    <phoneticPr fontId="8"/>
  </si>
  <si>
    <t>平10.9.2現在</t>
    <rPh sb="0" eb="1">
      <t>ヘイ</t>
    </rPh>
    <rPh sb="7" eb="9">
      <t>ゲンザイ</t>
    </rPh>
    <phoneticPr fontId="8"/>
  </si>
  <si>
    <t>平11.9.2現在</t>
    <rPh sb="0" eb="1">
      <t>ヘイ</t>
    </rPh>
    <rPh sb="7" eb="9">
      <t>ゲンザイ</t>
    </rPh>
    <phoneticPr fontId="8"/>
  </si>
  <si>
    <t>平12.9.2現在</t>
    <rPh sb="0" eb="1">
      <t>ヘイ</t>
    </rPh>
    <rPh sb="7" eb="9">
      <t>ゲンザイ</t>
    </rPh>
    <phoneticPr fontId="8"/>
  </si>
  <si>
    <t>平13.9.2現在</t>
    <rPh sb="0" eb="1">
      <t>ヘイ</t>
    </rPh>
    <rPh sb="7" eb="9">
      <t>ゲンザイ</t>
    </rPh>
    <phoneticPr fontId="8"/>
  </si>
  <si>
    <t>平14.9.2現在</t>
    <rPh sb="0" eb="1">
      <t>ヘイ</t>
    </rPh>
    <rPh sb="7" eb="9">
      <t>ゲンザイ</t>
    </rPh>
    <phoneticPr fontId="8"/>
  </si>
  <si>
    <t>平15.9.2現在</t>
    <rPh sb="0" eb="1">
      <t>ヘイ</t>
    </rPh>
    <rPh sb="7" eb="9">
      <t>ゲンザイ</t>
    </rPh>
    <phoneticPr fontId="8"/>
  </si>
  <si>
    <t>平16.9.2現在</t>
    <rPh sb="0" eb="1">
      <t>ヘイ</t>
    </rPh>
    <rPh sb="7" eb="9">
      <t>ゲンザイ</t>
    </rPh>
    <phoneticPr fontId="8"/>
  </si>
  <si>
    <t>平17.9.2現在</t>
    <rPh sb="0" eb="1">
      <t>ヘイ</t>
    </rPh>
    <rPh sb="7" eb="9">
      <t>ゲンザイ</t>
    </rPh>
    <phoneticPr fontId="8"/>
  </si>
  <si>
    <t>平18.9.2現在</t>
    <rPh sb="0" eb="1">
      <t>ヘイ</t>
    </rPh>
    <rPh sb="7" eb="9">
      <t>ゲンザイ</t>
    </rPh>
    <phoneticPr fontId="8"/>
  </si>
  <si>
    <t>平19.9.2現在</t>
    <rPh sb="0" eb="1">
      <t>ヘイ</t>
    </rPh>
    <rPh sb="7" eb="9">
      <t>ゲンザイ</t>
    </rPh>
    <phoneticPr fontId="8"/>
  </si>
  <si>
    <t>平20.9.2現在</t>
    <rPh sb="0" eb="1">
      <t>ヘイ</t>
    </rPh>
    <rPh sb="7" eb="9">
      <t>ゲンザイ</t>
    </rPh>
    <phoneticPr fontId="8"/>
  </si>
  <si>
    <t>平21.9.2現在</t>
    <rPh sb="0" eb="1">
      <t>ヘイ</t>
    </rPh>
    <rPh sb="7" eb="9">
      <t>ゲンザイ</t>
    </rPh>
    <phoneticPr fontId="8"/>
  </si>
  <si>
    <t>平22.9.2現在</t>
    <rPh sb="0" eb="1">
      <t>ヘイ</t>
    </rPh>
    <rPh sb="7" eb="9">
      <t>ゲンザイ</t>
    </rPh>
    <phoneticPr fontId="8"/>
  </si>
  <si>
    <t>平23.9.2現在</t>
    <rPh sb="0" eb="1">
      <t>ヘイ</t>
    </rPh>
    <rPh sb="7" eb="9">
      <t>ゲンザイ</t>
    </rPh>
    <phoneticPr fontId="8"/>
  </si>
  <si>
    <t>平24.9.2現在</t>
    <rPh sb="0" eb="1">
      <t>ヘイ</t>
    </rPh>
    <rPh sb="7" eb="9">
      <t>ゲンザイ</t>
    </rPh>
    <phoneticPr fontId="8"/>
  </si>
  <si>
    <t>平25.9.2現在</t>
    <rPh sb="0" eb="1">
      <t>ヘイ</t>
    </rPh>
    <rPh sb="7" eb="9">
      <t>ゲンザイ</t>
    </rPh>
    <phoneticPr fontId="8"/>
  </si>
  <si>
    <t>平26.9.2現在</t>
    <rPh sb="0" eb="1">
      <t>ヘイ</t>
    </rPh>
    <rPh sb="7" eb="9">
      <t>ゲンザイ</t>
    </rPh>
    <phoneticPr fontId="8"/>
  </si>
  <si>
    <t>平27.9.2現在</t>
    <rPh sb="0" eb="1">
      <t>ヘイ</t>
    </rPh>
    <rPh sb="7" eb="9">
      <t>ゲンザイ</t>
    </rPh>
    <phoneticPr fontId="8"/>
  </si>
  <si>
    <t>平28.9.2現在</t>
    <rPh sb="0" eb="1">
      <t>ヘイ</t>
    </rPh>
    <rPh sb="7" eb="9">
      <t>ゲンザイ</t>
    </rPh>
    <phoneticPr fontId="8"/>
  </si>
  <si>
    <t>平29.9.1現在</t>
    <rPh sb="0" eb="1">
      <t>ヘイ</t>
    </rPh>
    <rPh sb="7" eb="9">
      <t>ゲンザイ</t>
    </rPh>
    <phoneticPr fontId="8"/>
  </si>
  <si>
    <t>平30.9月登録日現在</t>
    <rPh sb="0" eb="1">
      <t>ヘイ</t>
    </rPh>
    <rPh sb="5" eb="6">
      <t>ガツ</t>
    </rPh>
    <rPh sb="6" eb="9">
      <t>トウロクビ</t>
    </rPh>
    <rPh sb="9" eb="11">
      <t>ゲンザイ</t>
    </rPh>
    <phoneticPr fontId="8"/>
  </si>
  <si>
    <t>令元.9月登録日現在</t>
    <rPh sb="0" eb="1">
      <t>レイ</t>
    </rPh>
    <rPh sb="1" eb="2">
      <t>ガン</t>
    </rPh>
    <rPh sb="4" eb="5">
      <t>ガツ</t>
    </rPh>
    <rPh sb="5" eb="8">
      <t>トウロクビ</t>
    </rPh>
    <rPh sb="8" eb="10">
      <t>ゲンザイ</t>
    </rPh>
    <phoneticPr fontId="8"/>
  </si>
  <si>
    <t>令元参当日有権者数</t>
    <rPh sb="0" eb="1">
      <t>レイ</t>
    </rPh>
    <rPh sb="1" eb="2">
      <t>ガン</t>
    </rPh>
    <rPh sb="2" eb="3">
      <t>サン</t>
    </rPh>
    <rPh sb="3" eb="5">
      <t>トウジツ</t>
    </rPh>
    <rPh sb="5" eb="8">
      <t>ユウケンシャ</t>
    </rPh>
    <rPh sb="8" eb="9">
      <t>スウ</t>
    </rPh>
    <phoneticPr fontId="8"/>
  </si>
  <si>
    <t>(令元.7.21現在）</t>
    <rPh sb="1" eb="2">
      <t>レイ</t>
    </rPh>
    <rPh sb="2" eb="3">
      <t>ゲン</t>
    </rPh>
    <rPh sb="8" eb="10">
      <t>ゲンザイ</t>
    </rPh>
    <phoneticPr fontId="8"/>
  </si>
  <si>
    <t>（２倍超：０選挙区）</t>
    <rPh sb="2" eb="4">
      <t>バイチョウ</t>
    </rPh>
    <rPh sb="6" eb="9">
      <t>センキョク</t>
    </rPh>
    <phoneticPr fontId="8"/>
  </si>
  <si>
    <t>（２倍超：１３選挙区）</t>
    <rPh sb="2" eb="4">
      <t>バイチョウ</t>
    </rPh>
    <rPh sb="7" eb="9">
      <t>センキョ</t>
    </rPh>
    <rPh sb="9" eb="10">
      <t>ク</t>
    </rPh>
    <phoneticPr fontId="8"/>
  </si>
  <si>
    <t>（２倍超：７２選挙区）</t>
    <rPh sb="2" eb="4">
      <t>バイチョウ</t>
    </rPh>
    <rPh sb="7" eb="10">
      <t>センキョク</t>
    </rPh>
    <phoneticPr fontId="8"/>
  </si>
  <si>
    <t>（２倍超：４５選挙区）</t>
    <rPh sb="2" eb="4">
      <t>バイチョウ</t>
    </rPh>
    <rPh sb="7" eb="10">
      <t>センキョク</t>
    </rPh>
    <phoneticPr fontId="8"/>
  </si>
  <si>
    <t>（２倍超：３３選挙区）</t>
    <rPh sb="2" eb="3">
      <t>バイ</t>
    </rPh>
    <rPh sb="3" eb="4">
      <t>チョウ</t>
    </rPh>
    <rPh sb="7" eb="10">
      <t>センキョク</t>
    </rPh>
    <phoneticPr fontId="8"/>
  </si>
  <si>
    <t>（２倍超：２７選挙区）</t>
    <rPh sb="2" eb="3">
      <t>バイ</t>
    </rPh>
    <rPh sb="3" eb="4">
      <t>チョウ</t>
    </rPh>
    <rPh sb="7" eb="10">
      <t>センキョク</t>
    </rPh>
    <phoneticPr fontId="8"/>
  </si>
  <si>
    <t>（２倍超：８７選挙区）</t>
    <rPh sb="7" eb="10">
      <t>センキョク</t>
    </rPh>
    <phoneticPr fontId="8"/>
  </si>
  <si>
    <t>（２倍超：６２選挙区）</t>
    <rPh sb="2" eb="3">
      <t>バイ</t>
    </rPh>
    <rPh sb="3" eb="4">
      <t>ゴ</t>
    </rPh>
    <rPh sb="7" eb="10">
      <t>センキョク</t>
    </rPh>
    <phoneticPr fontId="8"/>
  </si>
  <si>
    <t>（選挙人名簿登録者数ベース）</t>
    <phoneticPr fontId="8"/>
  </si>
  <si>
    <t>（参考資料３）衆議院議員１人当たり人口、有権者数の推移</t>
    <rPh sb="1" eb="3">
      <t>サンコウ</t>
    </rPh>
    <rPh sb="3" eb="5">
      <t>シリョウ</t>
    </rPh>
    <rPh sb="7" eb="10">
      <t>シュウギイン</t>
    </rPh>
    <rPh sb="10" eb="12">
      <t>ギイン</t>
    </rPh>
    <rPh sb="13" eb="14">
      <t>ニン</t>
    </rPh>
    <rPh sb="14" eb="15">
      <t>ア</t>
    </rPh>
    <rPh sb="17" eb="19">
      <t>ジンコウ</t>
    </rPh>
    <rPh sb="20" eb="23">
      <t>ユウケンシャ</t>
    </rPh>
    <rPh sb="23" eb="24">
      <t>スウ</t>
    </rPh>
    <rPh sb="25" eb="27">
      <t>スイイ</t>
    </rPh>
    <phoneticPr fontId="8"/>
  </si>
  <si>
    <t>令2.9.1現在</t>
    <rPh sb="0" eb="1">
      <t>レイ</t>
    </rPh>
    <rPh sb="6" eb="8">
      <t>ニチゲンザイ</t>
    </rPh>
    <phoneticPr fontId="8"/>
  </si>
  <si>
    <t>東京10区</t>
  </si>
  <si>
    <t>令2.9.1現在</t>
    <rPh sb="0" eb="1">
      <t>レイ</t>
    </rPh>
    <rPh sb="6" eb="8">
      <t>ゲンザイ</t>
    </rPh>
    <phoneticPr fontId="8"/>
  </si>
  <si>
    <t>　</t>
    <phoneticPr fontId="8"/>
  </si>
  <si>
    <t>令3.9.1現在</t>
    <rPh sb="0" eb="1">
      <t>レイ</t>
    </rPh>
    <rPh sb="6" eb="8">
      <t>ゲンザイ</t>
    </rPh>
    <phoneticPr fontId="8"/>
  </si>
  <si>
    <t>令3.9.1現在</t>
    <rPh sb="0" eb="1">
      <t>レイ</t>
    </rPh>
    <rPh sb="6" eb="8">
      <t>ニチゲンザイ</t>
    </rPh>
    <phoneticPr fontId="8"/>
  </si>
  <si>
    <t>東京13区</t>
    <phoneticPr fontId="8"/>
  </si>
  <si>
    <t>（令和３年１０月３１日現在）</t>
    <rPh sb="1" eb="3">
      <t>レウィア</t>
    </rPh>
    <rPh sb="11" eb="13">
      <t>ゲンザイ</t>
    </rPh>
    <phoneticPr fontId="8"/>
  </si>
  <si>
    <t>Ｒ３衆当日有権者数</t>
    <rPh sb="2" eb="3">
      <t>シュウ</t>
    </rPh>
    <rPh sb="3" eb="5">
      <t>トウジツ</t>
    </rPh>
    <rPh sb="5" eb="8">
      <t>ユウケンシャ</t>
    </rPh>
    <rPh sb="8" eb="9">
      <t>スウ</t>
    </rPh>
    <phoneticPr fontId="8"/>
  </si>
  <si>
    <t>（Ｒ３.10.31現在）</t>
    <rPh sb="9" eb="11">
      <t>ゲンザイ</t>
    </rPh>
    <phoneticPr fontId="8"/>
  </si>
  <si>
    <t>（２倍超：29選挙区）</t>
    <rPh sb="2" eb="4">
      <t>バイチョウ</t>
    </rPh>
    <rPh sb="7" eb="10">
      <t>センキョク</t>
    </rPh>
    <phoneticPr fontId="8"/>
  </si>
  <si>
    <t>三重県第１区</t>
    <phoneticPr fontId="8"/>
  </si>
  <si>
    <t>埼玉県第16区</t>
    <rPh sb="0" eb="3">
      <t>サイタマケン</t>
    </rPh>
    <rPh sb="3" eb="4">
      <t>ダイ</t>
    </rPh>
    <rPh sb="6" eb="7">
      <t>ク</t>
    </rPh>
    <phoneticPr fontId="8"/>
  </si>
  <si>
    <t>千葉県第14区</t>
    <rPh sb="0" eb="3">
      <t>チバケン</t>
    </rPh>
    <rPh sb="6" eb="7">
      <t>ク</t>
    </rPh>
    <phoneticPr fontId="8"/>
  </si>
  <si>
    <t>東京都第26区</t>
    <rPh sb="0" eb="3">
      <t>トウキョウト</t>
    </rPh>
    <rPh sb="6" eb="7">
      <t>ク</t>
    </rPh>
    <phoneticPr fontId="8"/>
  </si>
  <si>
    <t>東京都第27区</t>
    <rPh sb="0" eb="3">
      <t>トウキョウト</t>
    </rPh>
    <rPh sb="6" eb="7">
      <t>ク</t>
    </rPh>
    <phoneticPr fontId="8"/>
  </si>
  <si>
    <t>東京都第28区</t>
    <rPh sb="0" eb="3">
      <t>トウキョウト</t>
    </rPh>
    <rPh sb="6" eb="7">
      <t>ク</t>
    </rPh>
    <phoneticPr fontId="8"/>
  </si>
  <si>
    <t>東京都第29区</t>
    <rPh sb="0" eb="3">
      <t>トウキョウト</t>
    </rPh>
    <rPh sb="6" eb="7">
      <t>ク</t>
    </rPh>
    <phoneticPr fontId="8"/>
  </si>
  <si>
    <t>東京都第30区</t>
    <rPh sb="0" eb="3">
      <t>トウキョウト</t>
    </rPh>
    <rPh sb="6" eb="7">
      <t>ク</t>
    </rPh>
    <phoneticPr fontId="8"/>
  </si>
  <si>
    <t>神奈川県第11区</t>
    <rPh sb="0" eb="4">
      <t>カナガワケン</t>
    </rPh>
    <rPh sb="7" eb="8">
      <t>ク</t>
    </rPh>
    <phoneticPr fontId="8"/>
  </si>
  <si>
    <t>神奈川県第12区</t>
    <rPh sb="0" eb="4">
      <t>カナガワケン</t>
    </rPh>
    <rPh sb="7" eb="8">
      <t>ク</t>
    </rPh>
    <phoneticPr fontId="8"/>
  </si>
  <si>
    <t>神奈川県第13区</t>
    <rPh sb="0" eb="4">
      <t>カナガワケン</t>
    </rPh>
    <rPh sb="7" eb="8">
      <t>ク</t>
    </rPh>
    <phoneticPr fontId="8"/>
  </si>
  <si>
    <t>神奈川県第19区</t>
    <rPh sb="0" eb="4">
      <t>カナガワケン</t>
    </rPh>
    <rPh sb="4" eb="5">
      <t>ダイ</t>
    </rPh>
    <phoneticPr fontId="8"/>
  </si>
  <si>
    <t>神奈川県第20区</t>
    <rPh sb="0" eb="4">
      <t>カナガワケン</t>
    </rPh>
    <rPh sb="4" eb="5">
      <t>ダイ</t>
    </rPh>
    <phoneticPr fontId="8"/>
  </si>
  <si>
    <t>愛知県第16区</t>
    <rPh sb="0" eb="3">
      <t>アイチケン</t>
    </rPh>
    <rPh sb="6" eb="7">
      <t>ク</t>
    </rPh>
    <phoneticPr fontId="8"/>
  </si>
  <si>
    <t>計</t>
    <phoneticPr fontId="8"/>
  </si>
  <si>
    <t>埼玉県第１区</t>
    <phoneticPr fontId="8"/>
  </si>
  <si>
    <t>埼玉県第16区</t>
  </si>
  <si>
    <t>千葉県第14区</t>
  </si>
  <si>
    <t>東京都第26区</t>
  </si>
  <si>
    <t>東京都第27区</t>
  </si>
  <si>
    <t>東京都第28区</t>
  </si>
  <si>
    <t>東京都第29区</t>
  </si>
  <si>
    <t>東京都第30区</t>
  </si>
  <si>
    <t>神奈川県第19区</t>
  </si>
  <si>
    <t>神奈川県第20区</t>
  </si>
  <si>
    <t>愛知県第16区</t>
  </si>
  <si>
    <t>静岡県第８区</t>
    <phoneticPr fontId="8"/>
  </si>
  <si>
    <t>兵庫県第１区</t>
    <phoneticPr fontId="8"/>
  </si>
  <si>
    <t>（参考資料６）参議院議員１人当たり人口、有権者数の推移</t>
    <rPh sb="1" eb="3">
      <t>サンコウ</t>
    </rPh>
    <rPh sb="3" eb="5">
      <t>シリョウ</t>
    </rPh>
    <rPh sb="7" eb="10">
      <t>サンギイン</t>
    </rPh>
    <rPh sb="10" eb="12">
      <t>ギイン</t>
    </rPh>
    <rPh sb="13" eb="14">
      <t>ニン</t>
    </rPh>
    <rPh sb="14" eb="15">
      <t>ア</t>
    </rPh>
    <rPh sb="17" eb="19">
      <t>ジンコウ</t>
    </rPh>
    <rPh sb="20" eb="23">
      <t>ユウケンシャ</t>
    </rPh>
    <rPh sb="23" eb="24">
      <t>スウ</t>
    </rPh>
    <rPh sb="25" eb="27">
      <t>スイイ</t>
    </rPh>
    <phoneticPr fontId="8"/>
  </si>
  <si>
    <t>令4.9.1現在</t>
    <rPh sb="0" eb="1">
      <t>レイ</t>
    </rPh>
    <rPh sb="6" eb="8">
      <t>ゲンザイ</t>
    </rPh>
    <phoneticPr fontId="8"/>
  </si>
  <si>
    <t>令４参当日有権者数</t>
    <rPh sb="0" eb="1">
      <t>レイ</t>
    </rPh>
    <rPh sb="2" eb="3">
      <t>サン</t>
    </rPh>
    <rPh sb="3" eb="5">
      <t>トウジツ</t>
    </rPh>
    <rPh sb="5" eb="8">
      <t>ユウケンシャ</t>
    </rPh>
    <rPh sb="8" eb="9">
      <t>スウ</t>
    </rPh>
    <phoneticPr fontId="8"/>
  </si>
  <si>
    <t>(令4.7.10現在）</t>
    <rPh sb="1" eb="2">
      <t>レイ</t>
    </rPh>
    <rPh sb="8" eb="10">
      <t>ゲンザイ</t>
    </rPh>
    <phoneticPr fontId="8"/>
  </si>
  <si>
    <t>令4.9.1現在</t>
    <rPh sb="0" eb="1">
      <t>レイ</t>
    </rPh>
    <rPh sb="6" eb="8">
      <t>ニチゲンザイ</t>
    </rPh>
    <phoneticPr fontId="8"/>
  </si>
  <si>
    <t>２１選挙区</t>
    <rPh sb="2" eb="5">
      <t>センキョク</t>
    </rPh>
    <phoneticPr fontId="8"/>
  </si>
  <si>
    <t>３０選挙区</t>
    <rPh sb="2" eb="5">
      <t>センキョク</t>
    </rPh>
    <phoneticPr fontId="8"/>
  </si>
  <si>
    <t>北海道２区</t>
    <phoneticPr fontId="8"/>
  </si>
  <si>
    <t>令5.9.1現在</t>
    <rPh sb="0" eb="1">
      <t>レイ</t>
    </rPh>
    <rPh sb="6" eb="8">
      <t>ゲンザイ</t>
    </rPh>
    <phoneticPr fontId="8"/>
  </si>
  <si>
    <t>鳥取１区</t>
    <phoneticPr fontId="8"/>
  </si>
  <si>
    <t>８選挙区</t>
    <rPh sb="1" eb="4">
      <t>センキョク</t>
    </rPh>
    <phoneticPr fontId="8"/>
  </si>
  <si>
    <t>北海道３区</t>
    <phoneticPr fontId="8"/>
  </si>
  <si>
    <t>３選挙区</t>
    <rPh sb="1" eb="4">
      <t>センキョク</t>
    </rPh>
    <phoneticPr fontId="8"/>
  </si>
  <si>
    <t>神奈川県</t>
    <phoneticPr fontId="8"/>
  </si>
  <si>
    <t>　　　衆議院議員小選挙区別選挙人名簿登録者数</t>
    <rPh sb="3" eb="6">
      <t>シュウギイン</t>
    </rPh>
    <rPh sb="6" eb="8">
      <t>ギイン</t>
    </rPh>
    <rPh sb="8" eb="9">
      <t>ショウ</t>
    </rPh>
    <rPh sb="9" eb="11">
      <t>センキョ</t>
    </rPh>
    <rPh sb="11" eb="13">
      <t>クベツ</t>
    </rPh>
    <rPh sb="13" eb="16">
      <t>センキョニン</t>
    </rPh>
    <rPh sb="16" eb="18">
      <t>メイボ</t>
    </rPh>
    <rPh sb="18" eb="21">
      <t>トウロクシャ</t>
    </rPh>
    <rPh sb="21" eb="22">
      <t>スウ</t>
    </rPh>
    <phoneticPr fontId="8"/>
  </si>
  <si>
    <t>作成年：
（数字のみ入力）</t>
    <rPh sb="0" eb="2">
      <t>サクセイ</t>
    </rPh>
    <rPh sb="2" eb="3">
      <t>ドシ</t>
    </rPh>
    <rPh sb="6" eb="8">
      <t>スウジ</t>
    </rPh>
    <rPh sb="10" eb="12">
      <t>ニュウリョク</t>
    </rPh>
    <phoneticPr fontId="8"/>
  </si>
  <si>
    <t>９月最初の平日の日
（数字のみ入力）</t>
    <rPh sb="1" eb="2">
      <t>ガツ</t>
    </rPh>
    <rPh sb="2" eb="4">
      <t>サイショ</t>
    </rPh>
    <rPh sb="5" eb="7">
      <t>ヘイジツ</t>
    </rPh>
    <rPh sb="8" eb="9">
      <t>ヒ</t>
    </rPh>
    <phoneticPr fontId="8"/>
  </si>
  <si>
    <t>（増加数の多い又は減少数の少ない団体）</t>
    <rPh sb="1" eb="4">
      <t>ゾウカスウ</t>
    </rPh>
    <rPh sb="5" eb="6">
      <t>オオ</t>
    </rPh>
    <rPh sb="7" eb="8">
      <t>マタ</t>
    </rPh>
    <rPh sb="16" eb="18">
      <t>ダンタイ</t>
    </rPh>
    <phoneticPr fontId="8"/>
  </si>
  <si>
    <t>（増加率の高い又は減少率の低い団体）</t>
    <rPh sb="1" eb="4">
      <t>ゾウカリツ</t>
    </rPh>
    <rPh sb="5" eb="6">
      <t>タカイ</t>
    </rPh>
    <rPh sb="15" eb="17">
      <t>ダンタイ</t>
    </rPh>
    <phoneticPr fontId="8"/>
  </si>
  <si>
    <t>（４）登録者数の増加数の多い又は減少数の少ない団体及び減少数の多い団体</t>
    <rPh sb="3" eb="6">
      <t>トウロクシャ</t>
    </rPh>
    <rPh sb="6" eb="7">
      <t>スウ</t>
    </rPh>
    <rPh sb="8" eb="11">
      <t>ゾウカスウ</t>
    </rPh>
    <rPh sb="12" eb="13">
      <t>オオ</t>
    </rPh>
    <rPh sb="14" eb="15">
      <t>マタ</t>
    </rPh>
    <rPh sb="16" eb="19">
      <t>ゲンショウスウ</t>
    </rPh>
    <rPh sb="20" eb="21">
      <t>スク</t>
    </rPh>
    <rPh sb="23" eb="25">
      <t>ダンタイ</t>
    </rPh>
    <rPh sb="25" eb="26">
      <t>オヨ</t>
    </rPh>
    <rPh sb="27" eb="30">
      <t>ゲンショウスウ</t>
    </rPh>
    <rPh sb="31" eb="32">
      <t>オオ</t>
    </rPh>
    <rPh sb="33" eb="35">
      <t>ダンタイ</t>
    </rPh>
    <phoneticPr fontId="8"/>
  </si>
  <si>
    <t>（５）登録者数の増加率の高い又は減少率の低い団体及び減少率の高い団体</t>
    <rPh sb="3" eb="6">
      <t>トウロクシャ</t>
    </rPh>
    <rPh sb="6" eb="7">
      <t>スウ</t>
    </rPh>
    <rPh sb="8" eb="11">
      <t>ゾウカリツ</t>
    </rPh>
    <rPh sb="12" eb="13">
      <t>タカ</t>
    </rPh>
    <rPh sb="14" eb="15">
      <t>マタ</t>
    </rPh>
    <rPh sb="16" eb="19">
      <t>ゲンショウリツ</t>
    </rPh>
    <rPh sb="20" eb="21">
      <t>ヒク</t>
    </rPh>
    <rPh sb="22" eb="24">
      <t>ダンタイ</t>
    </rPh>
    <rPh sb="24" eb="25">
      <t>オヨ</t>
    </rPh>
    <rPh sb="26" eb="29">
      <t>ゲンショウリツ</t>
    </rPh>
    <rPh sb="30" eb="31">
      <t>タカ</t>
    </rPh>
    <rPh sb="32" eb="34">
      <t>ダンタイ</t>
    </rPh>
    <phoneticPr fontId="8"/>
  </si>
  <si>
    <t>（４）　登録者数の増加数の多い又は減少数の少ない団体及び減少数の多い団体</t>
    <rPh sb="4" eb="7">
      <t>トウロクシャ</t>
    </rPh>
    <rPh sb="7" eb="8">
      <t>スウ</t>
    </rPh>
    <rPh sb="9" eb="11">
      <t>ゾウカ</t>
    </rPh>
    <rPh sb="11" eb="12">
      <t>カズ</t>
    </rPh>
    <rPh sb="13" eb="14">
      <t>オオ</t>
    </rPh>
    <rPh sb="15" eb="16">
      <t>マタ</t>
    </rPh>
    <rPh sb="17" eb="19">
      <t>ゲンショウ</t>
    </rPh>
    <rPh sb="19" eb="20">
      <t>カズ</t>
    </rPh>
    <rPh sb="21" eb="22">
      <t>スク</t>
    </rPh>
    <rPh sb="24" eb="26">
      <t>ダンタイ</t>
    </rPh>
    <rPh sb="26" eb="27">
      <t>オヨ</t>
    </rPh>
    <rPh sb="28" eb="30">
      <t>ゲンショウ</t>
    </rPh>
    <rPh sb="30" eb="31">
      <t>スウ</t>
    </rPh>
    <rPh sb="32" eb="33">
      <t>オオ</t>
    </rPh>
    <rPh sb="34" eb="36">
      <t>ダンタイ</t>
    </rPh>
    <phoneticPr fontId="8"/>
  </si>
  <si>
    <t>北海道３区</t>
    <phoneticPr fontId="8"/>
  </si>
  <si>
    <t>鳥取１区</t>
    <phoneticPr fontId="8"/>
  </si>
  <si>
    <t>１０選挙区</t>
    <rPh sb="2" eb="5">
      <t>センキョク</t>
    </rPh>
    <phoneticPr fontId="8"/>
  </si>
  <si>
    <t>※　区割り改定法
　（令和４年法律第
　89号）による改定
　　後の数値</t>
    <rPh sb="2" eb="3">
      <t>ク</t>
    </rPh>
    <phoneticPr fontId="8"/>
  </si>
  <si>
    <t>　参議院議員(選挙区)１人当たり選挙人名簿及び在外選挙人名簿登録者数</t>
    <rPh sb="1" eb="4">
      <t>サンギイン</t>
    </rPh>
    <rPh sb="4" eb="6">
      <t>ギイン</t>
    </rPh>
    <rPh sb="7" eb="9">
      <t>センキョ</t>
    </rPh>
    <rPh sb="9" eb="10">
      <t>ク</t>
    </rPh>
    <rPh sb="12" eb="13">
      <t>ニン</t>
    </rPh>
    <rPh sb="13" eb="14">
      <t>ア</t>
    </rPh>
    <rPh sb="16" eb="19">
      <t>センキョニン</t>
    </rPh>
    <rPh sb="19" eb="21">
      <t>メイボ</t>
    </rPh>
    <rPh sb="21" eb="22">
      <t>オヨ</t>
    </rPh>
    <rPh sb="23" eb="25">
      <t>ザイガイ</t>
    </rPh>
    <rPh sb="25" eb="28">
      <t>センキョニン</t>
    </rPh>
    <rPh sb="28" eb="30">
      <t>メイボ</t>
    </rPh>
    <rPh sb="30" eb="33">
      <t>トウロクシャ</t>
    </rPh>
    <rPh sb="33" eb="34">
      <t>スウ</t>
    </rPh>
    <phoneticPr fontId="8"/>
  </si>
  <si>
    <t xml:space="preserve"> （登録者数順）</t>
    <phoneticPr fontId="8"/>
  </si>
  <si>
    <t>緑シートに自動的に数値が入力されるよう数式が組んであるのでチェックする</t>
    <rPh sb="0" eb="1">
      <t>ミドリ</t>
    </rPh>
    <rPh sb="5" eb="8">
      <t>ジドウテキ</t>
    </rPh>
    <rPh sb="9" eb="11">
      <t>スウチ</t>
    </rPh>
    <rPh sb="12" eb="14">
      <t>ニュウリョク</t>
    </rPh>
    <rPh sb="19" eb="21">
      <t>スウシキ</t>
    </rPh>
    <rPh sb="22" eb="23">
      <t>ク</t>
    </rPh>
    <phoneticPr fontId="8"/>
  </si>
  <si>
    <t>↑のセルに年と日を入力する。</t>
    <rPh sb="5" eb="6">
      <t>ネン</t>
    </rPh>
    <rPh sb="7" eb="8">
      <t>ヒ</t>
    </rPh>
    <rPh sb="9" eb="11">
      <t>ニュウリョク</t>
    </rPh>
    <phoneticPr fontId="8"/>
  </si>
  <si>
    <t>令6.9月登録日現在</t>
    <rPh sb="0" eb="1">
      <t>レイ</t>
    </rPh>
    <rPh sb="4" eb="5">
      <t>ガツ</t>
    </rPh>
    <rPh sb="5" eb="8">
      <t>トウロクビ</t>
    </rPh>
    <rPh sb="8" eb="10">
      <t>ゲンザイ</t>
    </rPh>
    <phoneticPr fontId="8"/>
  </si>
  <si>
    <t>令6.9月登録日現在</t>
    <rPh sb="4" eb="5">
      <t>ガツ</t>
    </rPh>
    <rPh sb="5" eb="8">
      <t>トウロクビ</t>
    </rPh>
    <phoneticPr fontId="8"/>
  </si>
  <si>
    <t>（Ｒ６.10.27現在）</t>
    <rPh sb="9" eb="11">
      <t>ゲンザイ</t>
    </rPh>
    <phoneticPr fontId="8"/>
  </si>
  <si>
    <t>Ｒ６衆当日有権者数</t>
    <rPh sb="2" eb="3">
      <t>シュウ</t>
    </rPh>
    <rPh sb="3" eb="5">
      <t>トウジツ</t>
    </rPh>
    <rPh sb="5" eb="8">
      <t>ユウケンシャ</t>
    </rPh>
    <rPh sb="8" eb="9">
      <t>スウ</t>
    </rPh>
    <phoneticPr fontId="8"/>
  </si>
  <si>
    <t>（２倍超：10選挙区）</t>
    <rPh sb="2" eb="4">
      <t>バイチョウ</t>
    </rPh>
    <rPh sb="7" eb="10">
      <t>センキョク</t>
    </rPh>
    <phoneticPr fontId="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</si>
  <si>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</si>
  <si>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</si>
  <si>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</si>
  <si>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</si>
  <si>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</si>
  <si>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</si>
  <si>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</si>
  <si>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</si>
  <si>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</si>
  <si>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</si>
  <si>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</si>
  <si>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</si>
  <si>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</si>
  <si>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</si>
  <si>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</si>
  <si>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</si>
  <si>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</si>
  <si>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</si>
  <si>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</si>
  <si>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</si>
  <si>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</si>
  <si>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</si>
  <si>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</si>
  <si>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</si>
  <si>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</si>
  <si>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</si>
  <si>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</si>
  <si>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</si>
  <si>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</si>
  <si>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</si>
  <si>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</si>
  <si>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</si>
  <si>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</si>
  <si>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</si>
  <si>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</si>
  <si>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</si>
  <si>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</si>
  <si>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</si>
  <si>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</si>
  <si>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</si>
  <si>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</si>
  <si>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</si>
  <si>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</si>
  <si>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</si>
  <si>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</si>
  <si>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</si>
  <si>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鳥取県・島根県</t>
    <rPh sb="0" eb="2">
      <t>トットリ</t>
    </rPh>
    <rPh sb="2" eb="3">
      <t>ケン</t>
    </rPh>
    <rPh sb="4" eb="6">
      <t>シマネ</t>
    </rPh>
    <rPh sb="6" eb="7">
      <t>ケン</t>
    </rPh>
    <phoneticPr fontId="8"/>
  </si>
  <si>
    <t>岡山県</t>
    <rPh sb="0" eb="3">
      <t>オカヤマケン</t>
    </rPh>
    <phoneticPr fontId="8"/>
  </si>
  <si>
    <t>徳島県・高知県</t>
    <rPh sb="0" eb="2">
      <t>トクシマ</t>
    </rPh>
    <rPh sb="2" eb="3">
      <t>ケン</t>
    </rPh>
    <rPh sb="4" eb="6">
      <t>コウチ</t>
    </rPh>
    <rPh sb="6" eb="7">
      <t>ケン</t>
    </rPh>
    <phoneticPr fontId="8"/>
  </si>
  <si>
    <t>香川県</t>
    <rPh sb="0" eb="2">
      <t>カガワ</t>
    </rPh>
    <rPh sb="2" eb="3">
      <t>ケン</t>
    </rPh>
    <phoneticPr fontId="8"/>
  </si>
  <si>
    <t>最高（北海道第３区）と最低（鳥取県第１区）の比率</t>
    <phoneticPr fontId="8"/>
  </si>
  <si>
    <t>（少ない選挙区）</t>
    <rPh sb="1" eb="2">
      <t>スク</t>
    </rPh>
    <rPh sb="4" eb="7">
      <t>センキョク</t>
    </rPh>
    <phoneticPr fontId="8"/>
  </si>
  <si>
    <t>不定期に更新が必要なシートについて更新を行う。
【国政選挙や国調が実施された場合】
【法改正（区割りや定数の改定）が行われた場合】</t>
    <phoneticPr fontId="8"/>
  </si>
  <si>
    <t>黄色シートに都道府県選管から送られてきたデータを手入力する</t>
    <rPh sb="0" eb="2">
      <t>キイロ</t>
    </rPh>
    <rPh sb="6" eb="10">
      <t>トドウフケン</t>
    </rPh>
    <rPh sb="10" eb="12">
      <t>センカン</t>
    </rPh>
    <rPh sb="14" eb="15">
      <t>オク</t>
    </rPh>
    <rPh sb="24" eb="25">
      <t>テ</t>
    </rPh>
    <rPh sb="25" eb="27">
      <t>ニュウリョク</t>
    </rPh>
    <phoneticPr fontId="8"/>
  </si>
  <si>
    <t>数字を順番に並べ替えれば報道資料完成！！</t>
    <rPh sb="0" eb="2">
      <t>スウジ</t>
    </rPh>
    <rPh sb="3" eb="5">
      <t>ジュンバン</t>
    </rPh>
    <rPh sb="6" eb="7">
      <t>ナラ</t>
    </rPh>
    <rPh sb="8" eb="9">
      <t>カ</t>
    </rPh>
    <rPh sb="12" eb="14">
      <t>ホウドウ</t>
    </rPh>
    <rPh sb="14" eb="16">
      <t>シリョウ</t>
    </rPh>
    <rPh sb="16" eb="18">
      <t>カンセイ</t>
    </rPh>
    <phoneticPr fontId="8"/>
  </si>
  <si>
    <t>福岡県</t>
    <phoneticPr fontId="8"/>
  </si>
  <si>
    <t>北海道３区</t>
    <rPh sb="0" eb="3">
      <t>ホッカイドウ</t>
    </rPh>
    <rPh sb="4" eb="5">
      <t>ク</t>
    </rPh>
    <phoneticPr fontId="8"/>
  </si>
  <si>
    <t>2.057　：　１</t>
  </si>
  <si>
    <t>3.102　：　１</t>
  </si>
  <si>
    <t>令和７年１２月２６日</t>
    <rPh sb="3" eb="4">
      <t>ヘイネン</t>
    </rPh>
    <rPh sb="5" eb="6">
      <t>ガツ</t>
    </rPh>
    <phoneticPr fontId="8"/>
  </si>
  <si>
    <t>赤シートのコメント部分について更新作業を行う
※⑤⑥のシート作成時順位に注意！</t>
    <rPh sb="0" eb="1">
      <t>アカ</t>
    </rPh>
    <rPh sb="9" eb="11">
      <t>ブブン</t>
    </rPh>
    <rPh sb="15" eb="17">
      <t>コウシン</t>
    </rPh>
    <rPh sb="17" eb="19">
      <t>サギョウ</t>
    </rPh>
    <rPh sb="20" eb="21">
      <t>オコナ</t>
    </rPh>
    <rPh sb="30" eb="33">
      <t>サクセイジ</t>
    </rPh>
    <rPh sb="33" eb="35">
      <t>ジュンイ</t>
    </rPh>
    <rPh sb="36" eb="38">
      <t>チュウイ</t>
    </rPh>
    <phoneticPr fontId="8"/>
  </si>
  <si>
    <t>令7.9.1現在</t>
    <rPh sb="0" eb="1">
      <t>レイ</t>
    </rPh>
    <rPh sb="6" eb="8">
      <t>ゲンザイ</t>
    </rPh>
    <phoneticPr fontId="8"/>
  </si>
  <si>
    <t>１５選挙区</t>
    <rPh sb="2" eb="5">
      <t>センキョク</t>
    </rPh>
    <phoneticPr fontId="8"/>
  </si>
  <si>
    <t>令7.9.1現在</t>
    <phoneticPr fontId="8"/>
  </si>
  <si>
    <t>令7参当日有権者数</t>
    <rPh sb="0" eb="1">
      <t>レイ</t>
    </rPh>
    <rPh sb="2" eb="3">
      <t>サン</t>
    </rPh>
    <rPh sb="3" eb="5">
      <t>トウジツ</t>
    </rPh>
    <rPh sb="5" eb="8">
      <t>ユウケンシャ</t>
    </rPh>
    <rPh sb="8" eb="9">
      <t>スウ</t>
    </rPh>
    <phoneticPr fontId="8"/>
  </si>
  <si>
    <t>神奈川県</t>
    <rPh sb="3" eb="4">
      <t>ケン</t>
    </rPh>
    <phoneticPr fontId="8"/>
  </si>
  <si>
    <t>（令和７年７月１０日現在）</t>
    <rPh sb="10" eb="12">
      <t>ゲンザイ</t>
    </rPh>
    <phoneticPr fontId="8"/>
  </si>
  <si>
    <t>（増加数の多い団体）</t>
    <rPh sb="1" eb="3">
      <t>ゾウカ</t>
    </rPh>
    <rPh sb="3" eb="4">
      <t>スウ</t>
    </rPh>
    <rPh sb="5" eb="6">
      <t>オオ</t>
    </rPh>
    <rPh sb="7" eb="9">
      <t>ダンタイ</t>
    </rPh>
    <phoneticPr fontId="8"/>
  </si>
  <si>
    <t>（増加数の少ない又は減少数の多い団体）</t>
    <rPh sb="3" eb="4">
      <t>スウ</t>
    </rPh>
    <rPh sb="5" eb="6">
      <t>スク</t>
    </rPh>
    <rPh sb="12" eb="13">
      <t>スウ</t>
    </rPh>
    <rPh sb="14" eb="15">
      <t>オオ</t>
    </rPh>
    <phoneticPr fontId="8"/>
  </si>
  <si>
    <t>（５）　登録者数の増加率の高い及び増加率の低い又は減少率の高い団体</t>
    <rPh sb="4" eb="7">
      <t>トウロクシャ</t>
    </rPh>
    <rPh sb="7" eb="8">
      <t>スウ</t>
    </rPh>
    <rPh sb="9" eb="11">
      <t>ゾウカ</t>
    </rPh>
    <rPh sb="11" eb="12">
      <t>リツ</t>
    </rPh>
    <rPh sb="13" eb="14">
      <t>タカ</t>
    </rPh>
    <rPh sb="15" eb="16">
      <t>オヨ</t>
    </rPh>
    <rPh sb="17" eb="20">
      <t>ゾウカリツ</t>
    </rPh>
    <rPh sb="21" eb="22">
      <t>ヒク</t>
    </rPh>
    <rPh sb="23" eb="24">
      <t>マタ</t>
    </rPh>
    <rPh sb="25" eb="28">
      <t>ゲンショウリツ</t>
    </rPh>
    <rPh sb="29" eb="30">
      <t>タカ</t>
    </rPh>
    <rPh sb="31" eb="33">
      <t>ダンタイ</t>
    </rPh>
    <phoneticPr fontId="8"/>
  </si>
  <si>
    <t>（増加率の高い団体）</t>
    <rPh sb="1" eb="3">
      <t>ゾウカ</t>
    </rPh>
    <rPh sb="3" eb="4">
      <t>リツ</t>
    </rPh>
    <rPh sb="5" eb="6">
      <t>タカ</t>
    </rPh>
    <rPh sb="7" eb="9">
      <t>ダンタイ</t>
    </rPh>
    <phoneticPr fontId="8"/>
  </si>
  <si>
    <t>（増加率の低い又は減少率の高い団体）</t>
    <rPh sb="5" eb="6">
      <t>ヒク</t>
    </rPh>
    <rPh sb="13" eb="14">
      <t>タカ</t>
    </rPh>
    <phoneticPr fontId="8"/>
  </si>
  <si>
    <t>　　最高（神奈川県）と最低（福井県）の比率</t>
    <rPh sb="8" eb="9">
      <t>ケン</t>
    </rPh>
    <rPh sb="16" eb="17">
      <t>ケン</t>
    </rPh>
    <phoneticPr fontId="8"/>
  </si>
  <si>
    <t>(令7.7.20現在）</t>
    <rPh sb="1" eb="2">
      <t>レイ</t>
    </rPh>
    <rPh sb="8" eb="10">
      <t>ゲンザイ</t>
    </rPh>
    <phoneticPr fontId="8"/>
  </si>
  <si>
    <t>令和６年９月登録日現在</t>
    <rPh sb="0" eb="2">
      <t>レイワ</t>
    </rPh>
    <rPh sb="3" eb="4">
      <t>ネン</t>
    </rPh>
    <rPh sb="6" eb="8">
      <t>トウロク</t>
    </rPh>
    <rPh sb="8" eb="11">
      <t>ニチゲンザイ</t>
    </rPh>
    <rPh sb="9" eb="11">
      <t>ゲンザイ</t>
    </rPh>
    <phoneticPr fontId="8"/>
  </si>
  <si>
    <t>令６．９．登録日現在</t>
    <rPh sb="0" eb="1">
      <t>レイ</t>
    </rPh>
    <rPh sb="5" eb="7">
      <t>トウロク</t>
    </rPh>
    <rPh sb="7" eb="8">
      <t>ヒ</t>
    </rPh>
    <rPh sb="8" eb="10">
      <t>ゲンザイ</t>
    </rPh>
    <phoneticPr fontId="8"/>
  </si>
  <si>
    <t>令６．９．登録日現在</t>
    <phoneticPr fontId="8"/>
  </si>
  <si>
    <t>（令和７年９月１日現在）</t>
  </si>
  <si>
    <t>徳島県・高知県</t>
  </si>
  <si>
    <t>鳥取県・島根県</t>
  </si>
  <si>
    <t>※　最高（北海道第３区）と最低（鳥取県第１区）の比率</t>
  </si>
  <si>
    <t>2.088　：　１</t>
  </si>
  <si>
    <t>※　最高（東京都）と最低（福井県）の比率</t>
  </si>
  <si>
    <t>3.136　：　１</t>
  </si>
  <si>
    <t/>
  </si>
  <si>
    <t>令和７年９月１日現在</t>
  </si>
  <si>
    <t>Ⅲ　令和７年９月１日現在における在外選挙人名簿登録者数の概要</t>
  </si>
  <si>
    <t>令７．９．１</t>
  </si>
  <si>
    <t>令５．９．１</t>
  </si>
  <si>
    <t>増　加　数</t>
  </si>
  <si>
    <t>増　加　率</t>
  </si>
  <si>
    <t>Ⅱ　令和７年９月１日（定時登録日）現在における選挙人名簿</t>
  </si>
  <si>
    <t>減　少　数</t>
  </si>
  <si>
    <t>減　少　率</t>
  </si>
  <si>
    <t>令和７年９月１日現在選挙人名簿及び在外選挙人名簿登録者数</t>
  </si>
  <si>
    <t>　Ⅰ　選挙人名簿及び在外選挙人名簿登録者数（令和７年９月１日現在）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</si>
</sst>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Red]\-#,##0.000"/>
    <numFmt numFmtId="177" formatCode="0.000"/>
    <numFmt numFmtId="178" formatCode="#,##0_);[Red]\(#,##0\)"/>
    <numFmt numFmtId="179" formatCode="#,##0_ "/>
    <numFmt numFmtId="180" formatCode="0_);[Red]\(0\)"/>
    <numFmt numFmtId="181" formatCode="#,##0;[Red]\-#,##0\ "/>
    <numFmt numFmtId="182" formatCode="&quot;令和&quot;#&quot;年&quot;;;;"/>
    <numFmt numFmtId="183" formatCode="#&quot;日&quot;;;;"/>
    <numFmt numFmtId="184" formatCode="0.00_ "/>
    <numFmt numFmtId="185" formatCode="#,##0.00_ "/>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0"/>
      <name val="ＭＳ 明朝"/>
      <family val="1"/>
      <charset val="128"/>
    </font>
    <font>
      <sz val="9"/>
      <name val="ＭＳ 明朝"/>
      <family val="1"/>
      <charset val="128"/>
    </font>
    <font>
      <sz val="8"/>
      <name val="ＭＳ 明朝"/>
      <family val="1"/>
      <charset val="128"/>
    </font>
    <font>
      <sz val="12"/>
      <name val="ＭＳ 明朝"/>
      <family val="1"/>
      <charset val="128"/>
    </font>
    <font>
      <sz val="11"/>
      <name val="ＭＳ Ｐ明朝"/>
      <family val="1"/>
      <charset val="128"/>
    </font>
    <font>
      <b/>
      <sz val="14"/>
      <name val="ＭＳ Ｐゴシック"/>
      <family val="3"/>
      <charset val="128"/>
    </font>
    <font>
      <sz val="11"/>
      <color indexed="10"/>
      <name val="ＭＳ 明朝"/>
      <family val="1"/>
      <charset val="128"/>
    </font>
    <font>
      <sz val="11"/>
      <color indexed="8"/>
      <name val="ＭＳ 明朝"/>
      <family val="1"/>
      <charset val="128"/>
    </font>
    <font>
      <sz val="10"/>
      <name val="ＭＳ Ｐ明朝"/>
      <family val="1"/>
      <charset val="128"/>
    </font>
    <font>
      <b/>
      <sz val="16"/>
      <name val="ＭＳ Ｐゴシック"/>
      <family val="3"/>
      <charset val="128"/>
    </font>
    <font>
      <sz val="12"/>
      <name val="ＭＳ Ｐゴシック"/>
      <family val="3"/>
      <charset val="128"/>
    </font>
    <font>
      <b/>
      <sz val="11"/>
      <name val="ＭＳ 明朝"/>
      <family val="1"/>
      <charset val="128"/>
    </font>
    <font>
      <b/>
      <sz val="10"/>
      <name val="ＭＳ Ｐ明朝"/>
      <family val="1"/>
      <charset val="128"/>
    </font>
    <font>
      <sz val="14"/>
      <name val="ＭＳ Ｐ明朝"/>
      <family val="1"/>
      <charset val="128"/>
    </font>
    <font>
      <sz val="16"/>
      <name val="ＭＳ 明朝"/>
      <family val="1"/>
      <charset val="128"/>
    </font>
    <font>
      <sz val="14"/>
      <color indexed="8"/>
      <name val="ＭＳ 明朝"/>
      <family val="1"/>
      <charset val="128"/>
    </font>
    <font>
      <sz val="12"/>
      <color indexed="8"/>
      <name val="ＭＳ 明朝"/>
      <family val="1"/>
      <charset val="128"/>
    </font>
    <font>
      <sz val="10"/>
      <color indexed="8"/>
      <name val="ＭＳ 明朝"/>
      <family val="1"/>
      <charset val="128"/>
    </font>
    <font>
      <sz val="14"/>
      <color indexed="10"/>
      <name val="ＭＳ Ｐゴシック"/>
      <family val="3"/>
      <charset val="128"/>
    </font>
    <font>
      <sz val="11"/>
      <color theme="1"/>
      <name val="ＭＳ 明朝"/>
      <family val="1"/>
      <charset val="128"/>
    </font>
    <font>
      <sz val="10"/>
      <color theme="1"/>
      <name val="ＭＳ 明朝"/>
      <family val="1"/>
      <charset val="128"/>
    </font>
    <font>
      <sz val="12"/>
      <color rgb="FFFF0000"/>
      <name val="ＭＳ 明朝"/>
      <family val="1"/>
      <charset val="128"/>
    </font>
    <font>
      <sz val="14"/>
      <name val="ＭＳ Ｐゴシック"/>
      <family val="3"/>
      <charset val="128"/>
    </font>
    <font>
      <sz val="15"/>
      <name val="ＭＳ 明朝"/>
      <family val="1"/>
      <charset val="128"/>
    </font>
    <font>
      <sz val="11"/>
      <color theme="1"/>
      <name val="ＭＳ Ｐゴシック"/>
      <family val="3"/>
      <charset val="128"/>
      <scheme val="minor"/>
    </font>
    <font>
      <sz val="11"/>
      <color rgb="FFFF0000"/>
      <name val="ＭＳ 明朝"/>
      <family val="1"/>
      <charset val="128"/>
    </font>
    <font>
      <sz val="20"/>
      <name val="ＭＳ Ｐゴシック"/>
      <family val="3"/>
      <charset val="128"/>
    </font>
    <font>
      <sz val="9"/>
      <color rgb="FF000000"/>
      <name val="ＭＳ 明朝"/>
      <family val="1"/>
      <charset val="128"/>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4"/>
        <bgColor indexed="64"/>
      </patternFill>
    </fill>
    <fill>
      <patternFill patternType="solid">
        <fgColor indexed="47"/>
        <bgColor indexed="64"/>
      </patternFill>
    </fill>
    <fill>
      <patternFill patternType="solid">
        <fgColor theme="0"/>
        <bgColor indexed="64"/>
      </patternFill>
    </fill>
    <fill>
      <patternFill patternType="solid">
        <fgColor theme="8" tint="0.79998168889431442"/>
        <bgColor indexed="64"/>
      </patternFill>
    </fill>
    <fill>
      <patternFill patternType="solid">
        <fgColor theme="8"/>
        <bgColor indexed="64"/>
      </patternFill>
    </fill>
    <fill>
      <patternFill patternType="solid">
        <fgColor theme="6" tint="0.3999755851924192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hair">
        <color indexed="64"/>
      </bottom>
      <diagonal/>
    </border>
  </borders>
  <cellStyleXfs count="54">
    <xf numFmtId="0" fontId="0" fillId="0" borderId="0"/>
    <xf numFmtId="38"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5"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38" fontId="4"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 fillId="0" borderId="0">
      <alignment vertical="center"/>
    </xf>
    <xf numFmtId="0" fontId="3" fillId="0" borderId="0">
      <alignment vertical="center"/>
    </xf>
    <xf numFmtId="0" fontId="3"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xf numFmtId="9" fontId="7" fillId="0" borderId="0" applyFont="0" applyFill="0" applyBorder="0" applyAlignment="0" applyProtection="0">
      <alignment vertical="center"/>
    </xf>
  </cellStyleXfs>
  <cellXfs count="634">
    <xf numFmtId="0" fontId="0" fillId="0" borderId="0" xfId="0"/>
    <xf numFmtId="0" fontId="9" fillId="0" borderId="0" xfId="0" applyFont="1" applyAlignment="1">
      <alignment vertical="center"/>
    </xf>
    <xf numFmtId="0" fontId="9" fillId="0" borderId="0" xfId="0" applyFont="1" applyAlignment="1">
      <alignment horizontal="center" vertical="center"/>
    </xf>
    <xf numFmtId="0" fontId="9" fillId="2" borderId="0" xfId="0" applyFont="1" applyFill="1" applyAlignment="1">
      <alignment vertical="center"/>
    </xf>
    <xf numFmtId="0" fontId="9" fillId="2" borderId="0" xfId="0" applyFont="1" applyFill="1" applyAlignment="1">
      <alignment horizontal="right" vertical="center"/>
    </xf>
    <xf numFmtId="0" fontId="10" fillId="2" borderId="0" xfId="0" applyFont="1" applyFill="1" applyAlignment="1">
      <alignment vertical="center"/>
    </xf>
    <xf numFmtId="0" fontId="9" fillId="2" borderId="1" xfId="0" applyFont="1" applyFill="1" applyBorder="1" applyAlignment="1">
      <alignment horizontal="center"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7" xfId="0" applyFont="1" applyFill="1" applyBorder="1" applyAlignment="1">
      <alignment vertical="center"/>
    </xf>
    <xf numFmtId="38" fontId="9" fillId="2" borderId="2" xfId="1" applyFont="1" applyFill="1" applyBorder="1" applyAlignment="1">
      <alignment vertical="center"/>
    </xf>
    <xf numFmtId="38" fontId="9" fillId="2" borderId="3" xfId="1" applyFont="1" applyFill="1" applyBorder="1" applyAlignment="1">
      <alignment vertical="center"/>
    </xf>
    <xf numFmtId="38" fontId="9" fillId="2" borderId="4" xfId="1" applyFont="1" applyFill="1" applyBorder="1" applyAlignment="1">
      <alignment vertical="center"/>
    </xf>
    <xf numFmtId="38" fontId="9" fillId="2" borderId="2" xfId="1" applyFont="1" applyFill="1" applyBorder="1" applyAlignment="1">
      <alignment horizontal="center" vertical="center"/>
    </xf>
    <xf numFmtId="38" fontId="9" fillId="2" borderId="3"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8" xfId="1" applyFont="1" applyFill="1" applyBorder="1" applyAlignment="1">
      <alignment vertical="center"/>
    </xf>
    <xf numFmtId="38" fontId="9" fillId="2" borderId="9" xfId="1" applyFont="1" applyFill="1" applyBorder="1" applyAlignment="1">
      <alignment vertical="center"/>
    </xf>
    <xf numFmtId="38" fontId="9" fillId="2" borderId="10" xfId="1" applyFont="1" applyFill="1" applyBorder="1" applyAlignment="1">
      <alignment vertical="center"/>
    </xf>
    <xf numFmtId="38" fontId="9" fillId="2" borderId="12" xfId="1" applyFont="1" applyFill="1" applyBorder="1" applyAlignment="1">
      <alignment vertical="center"/>
    </xf>
    <xf numFmtId="0" fontId="9" fillId="2" borderId="9" xfId="0" applyFont="1" applyFill="1" applyBorder="1" applyAlignment="1">
      <alignment vertical="center"/>
    </xf>
    <xf numFmtId="0" fontId="9" fillId="2" borderId="12" xfId="0" applyFont="1" applyFill="1" applyBorder="1" applyAlignment="1">
      <alignment vertical="center"/>
    </xf>
    <xf numFmtId="0" fontId="10"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xf>
    <xf numFmtId="0" fontId="11" fillId="2" borderId="5" xfId="0" applyFont="1" applyFill="1" applyBorder="1" applyAlignment="1">
      <alignment vertical="center"/>
    </xf>
    <xf numFmtId="0" fontId="11" fillId="2" borderId="7" xfId="0" applyFont="1" applyFill="1" applyBorder="1" applyAlignment="1">
      <alignment vertical="center"/>
    </xf>
    <xf numFmtId="0" fontId="11" fillId="2" borderId="8" xfId="0" applyFont="1" applyFill="1" applyBorder="1" applyAlignment="1">
      <alignment vertical="center"/>
    </xf>
    <xf numFmtId="0" fontId="11" fillId="2" borderId="10" xfId="0" applyFont="1" applyFill="1" applyBorder="1" applyAlignment="1">
      <alignment vertical="center"/>
    </xf>
    <xf numFmtId="0" fontId="11" fillId="2" borderId="12" xfId="0" applyFont="1" applyFill="1" applyBorder="1" applyAlignment="1">
      <alignment vertical="center"/>
    </xf>
    <xf numFmtId="0" fontId="12" fillId="2" borderId="2" xfId="0" applyFont="1" applyFill="1" applyBorder="1" applyAlignment="1">
      <alignment horizontal="center" vertical="center"/>
    </xf>
    <xf numFmtId="38" fontId="12" fillId="2" borderId="7" xfId="1" applyFont="1" applyFill="1" applyBorder="1" applyAlignment="1">
      <alignment vertical="center"/>
    </xf>
    <xf numFmtId="0" fontId="12" fillId="2" borderId="3" xfId="0" applyFont="1" applyFill="1" applyBorder="1" applyAlignment="1">
      <alignment horizontal="center" vertical="center"/>
    </xf>
    <xf numFmtId="38" fontId="12" fillId="2" borderId="9" xfId="1" applyFont="1" applyFill="1" applyBorder="1" applyAlignment="1">
      <alignment vertical="center"/>
    </xf>
    <xf numFmtId="0" fontId="12" fillId="2" borderId="4" xfId="0" applyFont="1" applyFill="1" applyBorder="1" applyAlignment="1">
      <alignment horizontal="center" vertical="center"/>
    </xf>
    <xf numFmtId="38" fontId="12" fillId="2" borderId="10" xfId="1" applyFont="1" applyFill="1" applyBorder="1" applyAlignment="1">
      <alignment vertical="center"/>
    </xf>
    <xf numFmtId="38" fontId="12" fillId="2" borderId="12" xfId="1" applyFont="1" applyFill="1" applyBorder="1" applyAlignment="1">
      <alignment vertical="center"/>
    </xf>
    <xf numFmtId="38" fontId="12" fillId="2" borderId="5" xfId="1" applyFont="1" applyFill="1" applyBorder="1" applyAlignment="1">
      <alignment horizontal="distributed" vertical="center"/>
    </xf>
    <xf numFmtId="38" fontId="12" fillId="2" borderId="8" xfId="1" applyFont="1" applyFill="1" applyBorder="1" applyAlignment="1">
      <alignment horizontal="distributed" vertical="center"/>
    </xf>
    <xf numFmtId="0" fontId="13" fillId="2" borderId="1" xfId="0" applyFont="1" applyFill="1" applyBorder="1" applyAlignment="1">
      <alignment horizontal="center" vertical="center" wrapText="1"/>
    </xf>
    <xf numFmtId="0" fontId="11" fillId="0" borderId="0" xfId="0" applyFont="1" applyAlignment="1">
      <alignment vertical="center"/>
    </xf>
    <xf numFmtId="38" fontId="10" fillId="0" borderId="0" xfId="1" applyFont="1" applyFill="1" applyAlignment="1">
      <alignment vertical="center"/>
    </xf>
    <xf numFmtId="38" fontId="9" fillId="0" borderId="0" xfId="1" applyFont="1" applyFill="1" applyAlignment="1">
      <alignment horizontal="center" vertical="center"/>
    </xf>
    <xf numFmtId="38" fontId="9" fillId="0" borderId="0" xfId="1" applyFont="1" applyFill="1" applyAlignment="1">
      <alignment vertical="center"/>
    </xf>
    <xf numFmtId="38" fontId="11" fillId="0" borderId="1" xfId="1" applyFont="1" applyFill="1" applyBorder="1" applyAlignment="1">
      <alignment horizontal="center" vertical="center"/>
    </xf>
    <xf numFmtId="38" fontId="11" fillId="0" borderId="0" xfId="1" applyFont="1" applyFill="1" applyAlignment="1">
      <alignment vertical="center"/>
    </xf>
    <xf numFmtId="38" fontId="11" fillId="0" borderId="2" xfId="1" applyFont="1" applyFill="1" applyBorder="1" applyAlignment="1">
      <alignment vertical="center"/>
    </xf>
    <xf numFmtId="38" fontId="11" fillId="0" borderId="0" xfId="1" applyFont="1" applyFill="1" applyBorder="1" applyAlignment="1">
      <alignment vertical="center"/>
    </xf>
    <xf numFmtId="38" fontId="9" fillId="0" borderId="0" xfId="0" applyNumberFormat="1" applyFont="1" applyAlignment="1">
      <alignment vertical="center"/>
    </xf>
    <xf numFmtId="0" fontId="9" fillId="0" borderId="8" xfId="0" applyFont="1" applyBorder="1" applyAlignment="1">
      <alignment horizontal="center" vertical="center"/>
    </xf>
    <xf numFmtId="0" fontId="9" fillId="0" borderId="0" xfId="0" applyFont="1" applyAlignment="1">
      <alignment horizontal="right" vertical="center"/>
    </xf>
    <xf numFmtId="38" fontId="11" fillId="0" borderId="7" xfId="1" applyFont="1" applyFill="1" applyBorder="1" applyAlignment="1">
      <alignment horizontal="center" vertical="center"/>
    </xf>
    <xf numFmtId="38" fontId="11" fillId="0" borderId="9" xfId="1" applyFont="1" applyFill="1" applyBorder="1" applyAlignment="1">
      <alignment horizontal="center" vertical="center"/>
    </xf>
    <xf numFmtId="38" fontId="11" fillId="0" borderId="13" xfId="1" applyFont="1" applyFill="1" applyBorder="1" applyAlignment="1">
      <alignment horizontal="center" vertical="center"/>
    </xf>
    <xf numFmtId="38" fontId="11" fillId="0" borderId="20" xfId="1" applyFont="1" applyFill="1" applyBorder="1" applyAlignment="1">
      <alignment vertical="center"/>
    </xf>
    <xf numFmtId="38" fontId="11" fillId="0" borderId="22" xfId="1" applyFont="1" applyFill="1" applyBorder="1" applyAlignment="1">
      <alignment vertical="center"/>
    </xf>
    <xf numFmtId="38" fontId="9" fillId="0" borderId="22" xfId="1" applyFont="1" applyFill="1" applyBorder="1" applyAlignment="1">
      <alignment vertical="center"/>
    </xf>
    <xf numFmtId="38" fontId="11" fillId="0" borderId="22" xfId="1" applyFont="1" applyFill="1" applyBorder="1" applyAlignment="1">
      <alignment horizontal="center" vertical="center"/>
    </xf>
    <xf numFmtId="38" fontId="12" fillId="0" borderId="0" xfId="1" applyFont="1" applyFill="1" applyAlignment="1">
      <alignment vertical="center"/>
    </xf>
    <xf numFmtId="38" fontId="12" fillId="0" borderId="0" xfId="1" applyFont="1" applyFill="1" applyAlignment="1">
      <alignment horizontal="center" vertical="center"/>
    </xf>
    <xf numFmtId="38" fontId="12" fillId="0" borderId="1" xfId="1" applyFont="1" applyFill="1" applyBorder="1" applyAlignment="1">
      <alignment vertical="center"/>
    </xf>
    <xf numFmtId="38" fontId="12" fillId="0" borderId="1" xfId="1" applyFont="1" applyFill="1" applyBorder="1" applyAlignment="1">
      <alignment horizontal="center" vertical="center"/>
    </xf>
    <xf numFmtId="0" fontId="12" fillId="0" borderId="1"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vertical="center"/>
    </xf>
    <xf numFmtId="177" fontId="12" fillId="0" borderId="1" xfId="0" applyNumberFormat="1" applyFont="1" applyBorder="1" applyAlignment="1">
      <alignment vertical="center"/>
    </xf>
    <xf numFmtId="0" fontId="16" fillId="0" borderId="0" xfId="0" quotePrefix="1" applyFont="1" applyAlignment="1">
      <alignment horizontal="left" vertical="center"/>
    </xf>
    <xf numFmtId="38" fontId="14" fillId="0" borderId="0" xfId="1" applyFont="1" applyFill="1" applyAlignment="1">
      <alignment vertical="center"/>
    </xf>
    <xf numFmtId="38" fontId="11" fillId="0" borderId="22" xfId="1" applyFont="1" applyFill="1" applyBorder="1" applyAlignment="1">
      <alignment vertical="center" wrapText="1"/>
    </xf>
    <xf numFmtId="38" fontId="9" fillId="0" borderId="20" xfId="1" applyFont="1" applyFill="1" applyBorder="1" applyAlignment="1">
      <alignment vertical="center"/>
    </xf>
    <xf numFmtId="38" fontId="9" fillId="0" borderId="23" xfId="1" applyFont="1" applyFill="1" applyBorder="1" applyAlignment="1">
      <alignment horizontal="center" vertical="center"/>
    </xf>
    <xf numFmtId="38" fontId="9" fillId="0" borderId="4" xfId="1" applyFont="1" applyFill="1" applyBorder="1" applyAlignment="1">
      <alignment vertical="center"/>
    </xf>
    <xf numFmtId="38" fontId="11" fillId="3" borderId="3" xfId="1" applyFont="1" applyFill="1" applyBorder="1" applyAlignment="1">
      <alignment vertical="center"/>
    </xf>
    <xf numFmtId="0" fontId="9" fillId="2" borderId="24" xfId="0" applyFont="1" applyFill="1" applyBorder="1" applyAlignment="1">
      <alignment vertical="center"/>
    </xf>
    <xf numFmtId="0" fontId="9" fillId="2" borderId="25" xfId="0" applyFont="1" applyFill="1" applyBorder="1" applyAlignment="1">
      <alignment horizontal="center" vertical="center"/>
    </xf>
    <xf numFmtId="38" fontId="9" fillId="2" borderId="26" xfId="0" applyNumberFormat="1" applyFont="1" applyFill="1" applyBorder="1" applyAlignment="1">
      <alignment vertical="center"/>
    </xf>
    <xf numFmtId="0" fontId="9" fillId="2" borderId="27" xfId="0" applyFont="1" applyFill="1" applyBorder="1" applyAlignment="1">
      <alignment vertical="center"/>
    </xf>
    <xf numFmtId="0" fontId="9" fillId="2" borderId="0" xfId="0" applyFont="1" applyFill="1" applyAlignment="1">
      <alignment horizontal="center" vertical="center"/>
    </xf>
    <xf numFmtId="38" fontId="9" fillId="2" borderId="28" xfId="0" applyNumberFormat="1" applyFont="1" applyFill="1" applyBorder="1" applyAlignment="1">
      <alignment vertical="center"/>
    </xf>
    <xf numFmtId="0" fontId="9" fillId="2" borderId="28" xfId="0" applyFont="1" applyFill="1" applyBorder="1" applyAlignment="1">
      <alignment vertical="center"/>
    </xf>
    <xf numFmtId="0" fontId="9" fillId="2" borderId="29" xfId="0" applyFont="1" applyFill="1" applyBorder="1" applyAlignment="1">
      <alignment vertical="center"/>
    </xf>
    <xf numFmtId="0" fontId="9" fillId="2" borderId="30" xfId="0" applyFont="1" applyFill="1" applyBorder="1" applyAlignment="1">
      <alignment vertical="center"/>
    </xf>
    <xf numFmtId="0" fontId="9" fillId="2" borderId="31" xfId="0" applyFont="1" applyFill="1" applyBorder="1" applyAlignment="1">
      <alignment vertical="center"/>
    </xf>
    <xf numFmtId="0" fontId="9" fillId="2" borderId="25" xfId="0" applyFont="1" applyFill="1" applyBorder="1" applyAlignment="1">
      <alignment vertical="center"/>
    </xf>
    <xf numFmtId="38" fontId="12" fillId="0" borderId="0" xfId="1" applyFont="1" applyFill="1" applyBorder="1" applyAlignment="1">
      <alignment horizontal="center" vertical="center"/>
    </xf>
    <xf numFmtId="38" fontId="9" fillId="2" borderId="0" xfId="1" applyFont="1" applyFill="1" applyBorder="1" applyAlignment="1">
      <alignment horizontal="center" vertical="center"/>
    </xf>
    <xf numFmtId="38" fontId="9" fillId="2" borderId="0" xfId="1" applyFont="1" applyFill="1" applyBorder="1" applyAlignment="1">
      <alignment horizontal="right" vertical="center"/>
    </xf>
    <xf numFmtId="38" fontId="9" fillId="2" borderId="25" xfId="1" applyFont="1" applyFill="1" applyBorder="1" applyAlignment="1">
      <alignment horizontal="center" vertical="center"/>
    </xf>
    <xf numFmtId="0" fontId="9" fillId="2" borderId="0" xfId="0" quotePrefix="1" applyFont="1" applyFill="1" applyAlignment="1">
      <alignment horizontal="right" vertical="center"/>
    </xf>
    <xf numFmtId="0" fontId="11" fillId="2" borderId="0" xfId="0" quotePrefix="1" applyFont="1" applyFill="1" applyAlignment="1">
      <alignment vertical="center"/>
    </xf>
    <xf numFmtId="38" fontId="9" fillId="0" borderId="0" xfId="1" quotePrefix="1" applyFont="1" applyFill="1" applyAlignment="1">
      <alignment vertical="center"/>
    </xf>
    <xf numFmtId="0" fontId="11" fillId="0" borderId="0" xfId="0" applyFont="1" applyAlignment="1">
      <alignment horizontal="left" vertical="center"/>
    </xf>
    <xf numFmtId="0" fontId="20" fillId="0" borderId="0" xfId="0" quotePrefix="1" applyFont="1" applyAlignment="1">
      <alignment horizontal="right" vertical="center"/>
    </xf>
    <xf numFmtId="38" fontId="9" fillId="2" borderId="26" xfId="1" applyFont="1" applyFill="1" applyBorder="1" applyAlignment="1">
      <alignment horizontal="center" vertical="center"/>
    </xf>
    <xf numFmtId="38" fontId="9" fillId="2" borderId="28" xfId="1" applyFont="1" applyFill="1" applyBorder="1" applyAlignment="1">
      <alignment horizontal="center" vertical="center"/>
    </xf>
    <xf numFmtId="38" fontId="0" fillId="0" borderId="0" xfId="0" applyNumberFormat="1"/>
    <xf numFmtId="178" fontId="9" fillId="0" borderId="0" xfId="0" applyNumberFormat="1" applyFont="1" applyAlignment="1">
      <alignment horizontal="center" vertical="center"/>
    </xf>
    <xf numFmtId="178" fontId="9" fillId="0" borderId="0" xfId="0" applyNumberFormat="1" applyFont="1" applyAlignment="1">
      <alignment vertical="center"/>
    </xf>
    <xf numFmtId="179" fontId="9" fillId="0" borderId="0" xfId="0" applyNumberFormat="1" applyFont="1" applyAlignment="1">
      <alignment vertical="center"/>
    </xf>
    <xf numFmtId="179" fontId="9" fillId="0" borderId="0" xfId="0" applyNumberFormat="1" applyFont="1" applyAlignment="1">
      <alignment horizontal="center" vertical="center"/>
    </xf>
    <xf numFmtId="0" fontId="14" fillId="0" borderId="0" xfId="0" applyFont="1" applyAlignment="1">
      <alignment vertical="center"/>
    </xf>
    <xf numFmtId="0" fontId="14" fillId="2" borderId="0" xfId="0" applyFont="1" applyFill="1" applyAlignment="1">
      <alignment vertical="center"/>
    </xf>
    <xf numFmtId="38" fontId="13" fillId="0" borderId="1" xfId="1" applyFont="1" applyFill="1" applyBorder="1" applyAlignment="1">
      <alignment horizontal="left" vertical="center" wrapText="1"/>
    </xf>
    <xf numFmtId="0" fontId="0" fillId="0" borderId="0" xfId="0" applyAlignment="1">
      <alignment vertical="top" shrinkToFit="1"/>
    </xf>
    <xf numFmtId="0" fontId="17" fillId="0" borderId="0" xfId="0" applyFont="1" applyAlignment="1">
      <alignment vertical="center"/>
    </xf>
    <xf numFmtId="0" fontId="11" fillId="2" borderId="6" xfId="0" applyFont="1" applyFill="1" applyBorder="1" applyAlignment="1">
      <alignment vertical="center"/>
    </xf>
    <xf numFmtId="38" fontId="11" fillId="2" borderId="0" xfId="0" applyNumberFormat="1" applyFont="1" applyFill="1" applyAlignment="1">
      <alignment vertical="center"/>
    </xf>
    <xf numFmtId="38" fontId="9" fillId="4" borderId="0" xfId="0" applyNumberFormat="1" applyFont="1" applyFill="1" applyAlignment="1">
      <alignment vertical="center"/>
    </xf>
    <xf numFmtId="38" fontId="11" fillId="5" borderId="37" xfId="1" applyFont="1" applyFill="1" applyBorder="1" applyAlignment="1">
      <alignment horizontal="center" vertical="center"/>
    </xf>
    <xf numFmtId="38" fontId="11" fillId="5" borderId="2" xfId="1" applyFont="1" applyFill="1" applyBorder="1" applyAlignment="1">
      <alignment vertical="center"/>
    </xf>
    <xf numFmtId="38" fontId="11" fillId="0" borderId="9" xfId="1" applyFont="1" applyFill="1" applyBorder="1" applyAlignment="1">
      <alignment vertical="center"/>
    </xf>
    <xf numFmtId="0" fontId="29" fillId="2" borderId="0" xfId="0" applyFont="1" applyFill="1" applyAlignment="1">
      <alignment vertical="center"/>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38" fontId="9" fillId="2" borderId="33" xfId="1" applyFont="1" applyFill="1" applyBorder="1" applyAlignment="1">
      <alignment horizontal="center" vertical="center"/>
    </xf>
    <xf numFmtId="38" fontId="9" fillId="2" borderId="34" xfId="1" applyFont="1" applyFill="1" applyBorder="1" applyAlignment="1">
      <alignment horizontal="center" vertical="center"/>
    </xf>
    <xf numFmtId="38" fontId="9" fillId="2" borderId="40" xfId="1" applyFont="1" applyFill="1" applyBorder="1" applyAlignment="1">
      <alignment vertical="center"/>
    </xf>
    <xf numFmtId="38" fontId="9" fillId="2" borderId="42" xfId="1" applyFont="1" applyFill="1" applyBorder="1" applyAlignment="1">
      <alignment vertical="center"/>
    </xf>
    <xf numFmtId="0" fontId="9" fillId="2" borderId="42" xfId="0" applyFont="1" applyFill="1" applyBorder="1" applyAlignment="1">
      <alignment vertical="center"/>
    </xf>
    <xf numFmtId="38" fontId="9" fillId="2" borderId="41" xfId="1" applyFont="1" applyFill="1" applyBorder="1" applyAlignment="1">
      <alignment vertical="center"/>
    </xf>
    <xf numFmtId="38" fontId="9" fillId="2" borderId="43" xfId="1" applyFont="1" applyFill="1" applyBorder="1" applyAlignment="1">
      <alignment vertical="center"/>
    </xf>
    <xf numFmtId="0" fontId="9" fillId="2" borderId="43" xfId="0" applyFont="1" applyFill="1" applyBorder="1" applyAlignment="1">
      <alignment vertical="center"/>
    </xf>
    <xf numFmtId="176" fontId="9" fillId="2" borderId="40" xfId="1" applyNumberFormat="1" applyFont="1" applyFill="1" applyBorder="1" applyAlignment="1">
      <alignment vertical="center"/>
    </xf>
    <xf numFmtId="176" fontId="9" fillId="2" borderId="41" xfId="1" applyNumberFormat="1" applyFont="1" applyFill="1" applyBorder="1" applyAlignment="1">
      <alignment vertical="center"/>
    </xf>
    <xf numFmtId="38" fontId="9" fillId="2" borderId="5" xfId="1" applyFont="1" applyFill="1" applyBorder="1" applyAlignment="1">
      <alignment vertical="center"/>
    </xf>
    <xf numFmtId="38" fontId="9" fillId="2" borderId="7" xfId="1" applyFont="1" applyFill="1" applyBorder="1" applyAlignment="1">
      <alignment vertical="center"/>
    </xf>
    <xf numFmtId="0" fontId="12" fillId="0" borderId="0" xfId="0" applyFont="1" applyAlignment="1">
      <alignment horizontal="left" vertical="center"/>
    </xf>
    <xf numFmtId="38" fontId="11" fillId="6" borderId="13" xfId="1" applyFont="1" applyFill="1" applyBorder="1" applyAlignment="1">
      <alignment horizontal="center" vertical="center"/>
    </xf>
    <xf numFmtId="38" fontId="9" fillId="2" borderId="0" xfId="1" applyFont="1" applyFill="1" applyBorder="1" applyAlignment="1">
      <alignment vertical="center"/>
    </xf>
    <xf numFmtId="38" fontId="9" fillId="2" borderId="45" xfId="1" applyFont="1" applyFill="1" applyBorder="1" applyAlignment="1">
      <alignment vertical="center"/>
    </xf>
    <xf numFmtId="38" fontId="9" fillId="2" borderId="46" xfId="1" applyFont="1" applyFill="1" applyBorder="1" applyAlignment="1">
      <alignment vertical="center"/>
    </xf>
    <xf numFmtId="38" fontId="9" fillId="2" borderId="47" xfId="1" applyFont="1" applyFill="1" applyBorder="1" applyAlignment="1">
      <alignment vertical="center"/>
    </xf>
    <xf numFmtId="38" fontId="9" fillId="2" borderId="48" xfId="1" applyFont="1" applyFill="1" applyBorder="1" applyAlignment="1">
      <alignment vertical="center"/>
    </xf>
    <xf numFmtId="38" fontId="9" fillId="2" borderId="49" xfId="1" applyFont="1" applyFill="1" applyBorder="1" applyAlignment="1">
      <alignment vertical="center"/>
    </xf>
    <xf numFmtId="177" fontId="9" fillId="2" borderId="9" xfId="0" applyNumberFormat="1" applyFont="1" applyFill="1" applyBorder="1" applyAlignment="1">
      <alignment vertical="center"/>
    </xf>
    <xf numFmtId="0" fontId="0" fillId="0" borderId="0" xfId="0" applyAlignment="1">
      <alignment vertical="top" wrapText="1" shrinkToFit="1"/>
    </xf>
    <xf numFmtId="38" fontId="9" fillId="2" borderId="1" xfId="1" applyFont="1" applyFill="1" applyBorder="1" applyAlignment="1">
      <alignment horizontal="center" vertical="center"/>
    </xf>
    <xf numFmtId="38" fontId="9" fillId="2" borderId="39" xfId="1" applyFont="1" applyFill="1" applyBorder="1" applyAlignment="1">
      <alignment vertical="center"/>
    </xf>
    <xf numFmtId="38" fontId="9" fillId="2" borderId="13" xfId="1" applyFont="1" applyFill="1" applyBorder="1" applyAlignment="1">
      <alignment vertical="center"/>
    </xf>
    <xf numFmtId="0" fontId="9" fillId="2" borderId="13" xfId="0" applyFont="1" applyFill="1" applyBorder="1" applyAlignment="1">
      <alignment vertical="center"/>
    </xf>
    <xf numFmtId="0" fontId="9" fillId="4" borderId="0" xfId="0" applyFont="1" applyFill="1" applyAlignment="1">
      <alignment horizontal="right" vertical="center"/>
    </xf>
    <xf numFmtId="38" fontId="12" fillId="2" borderId="0" xfId="1" applyFont="1" applyFill="1" applyBorder="1" applyAlignment="1">
      <alignment horizontal="distributed" vertical="center"/>
    </xf>
    <xf numFmtId="38" fontId="12" fillId="2" borderId="0" xfId="1" applyFont="1" applyFill="1" applyBorder="1" applyAlignment="1">
      <alignment vertical="center"/>
    </xf>
    <xf numFmtId="177" fontId="9" fillId="2" borderId="0" xfId="0" applyNumberFormat="1" applyFont="1" applyFill="1" applyAlignment="1">
      <alignment vertical="center"/>
    </xf>
    <xf numFmtId="0" fontId="33" fillId="7" borderId="1" xfId="0" applyFont="1" applyFill="1" applyBorder="1" applyAlignment="1">
      <alignment horizontal="center" vertical="center"/>
    </xf>
    <xf numFmtId="0" fontId="33" fillId="7" borderId="1" xfId="0" applyFont="1" applyFill="1" applyBorder="1" applyAlignment="1">
      <alignment vertical="center" wrapText="1"/>
    </xf>
    <xf numFmtId="0" fontId="33" fillId="8" borderId="1" xfId="0" applyFont="1" applyFill="1" applyBorder="1" applyAlignment="1">
      <alignment horizontal="center" vertical="center"/>
    </xf>
    <xf numFmtId="38" fontId="9" fillId="2" borderId="32" xfId="1" applyFont="1" applyFill="1" applyBorder="1" applyAlignment="1">
      <alignment vertical="center"/>
    </xf>
    <xf numFmtId="38" fontId="9" fillId="2" borderId="33" xfId="1" applyFont="1" applyFill="1" applyBorder="1" applyAlignment="1">
      <alignment vertical="center"/>
    </xf>
    <xf numFmtId="176" fontId="9" fillId="2" borderId="0" xfId="1" applyNumberFormat="1" applyFont="1" applyFill="1" applyBorder="1" applyAlignment="1">
      <alignment vertical="center"/>
    </xf>
    <xf numFmtId="0" fontId="9" fillId="2" borderId="0" xfId="0" applyFont="1" applyFill="1" applyAlignment="1">
      <alignment horizontal="left" vertical="center"/>
    </xf>
    <xf numFmtId="0" fontId="9" fillId="6" borderId="0" xfId="0" applyFont="1" applyFill="1" applyAlignment="1">
      <alignment vertical="center"/>
    </xf>
    <xf numFmtId="0" fontId="11" fillId="2" borderId="3" xfId="0" applyFont="1" applyFill="1" applyBorder="1" applyAlignment="1">
      <alignment horizontal="center" vertical="center"/>
    </xf>
    <xf numFmtId="38" fontId="12" fillId="2" borderId="8" xfId="1" applyFont="1" applyFill="1" applyBorder="1" applyAlignment="1">
      <alignment vertical="center"/>
    </xf>
    <xf numFmtId="0" fontId="13" fillId="2" borderId="0" xfId="0" applyFont="1" applyFill="1" applyAlignment="1">
      <alignment vertical="center"/>
    </xf>
    <xf numFmtId="0" fontId="13" fillId="2" borderId="8" xfId="0" applyFont="1" applyFill="1" applyBorder="1" applyAlignment="1">
      <alignment vertical="center"/>
    </xf>
    <xf numFmtId="38" fontId="9" fillId="2" borderId="45" xfId="5" applyFont="1" applyFill="1" applyBorder="1">
      <alignment vertical="center"/>
    </xf>
    <xf numFmtId="38" fontId="9" fillId="2" borderId="46" xfId="5" applyFont="1" applyFill="1" applyBorder="1">
      <alignment vertical="center"/>
    </xf>
    <xf numFmtId="38" fontId="9" fillId="2" borderId="47" xfId="5" applyFont="1" applyFill="1" applyBorder="1">
      <alignment vertical="center"/>
    </xf>
    <xf numFmtId="38" fontId="11" fillId="6" borderId="3" xfId="1" applyFont="1" applyFill="1" applyBorder="1" applyAlignment="1">
      <alignment horizontal="center" vertical="center"/>
    </xf>
    <xf numFmtId="0" fontId="12" fillId="2" borderId="0" xfId="0" applyFont="1" applyFill="1" applyAlignment="1">
      <alignment vertical="center"/>
    </xf>
    <xf numFmtId="0" fontId="11" fillId="2" borderId="11" xfId="0" applyFont="1" applyFill="1" applyBorder="1" applyAlignment="1">
      <alignment vertical="center"/>
    </xf>
    <xf numFmtId="38" fontId="12" fillId="6" borderId="0" xfId="1" applyFont="1" applyFill="1" applyBorder="1" applyAlignment="1">
      <alignment vertical="center"/>
    </xf>
    <xf numFmtId="20" fontId="11" fillId="2" borderId="0" xfId="0" applyNumberFormat="1" applyFont="1" applyFill="1" applyAlignment="1">
      <alignment vertical="center"/>
    </xf>
    <xf numFmtId="38" fontId="12" fillId="0" borderId="0" xfId="1" applyFont="1" applyFill="1" applyBorder="1" applyAlignment="1">
      <alignment horizontal="distributed" vertical="center"/>
    </xf>
    <xf numFmtId="38" fontId="12" fillId="0" borderId="0" xfId="1" applyFont="1" applyFill="1" applyBorder="1" applyAlignment="1">
      <alignment vertical="center"/>
    </xf>
    <xf numFmtId="177" fontId="9" fillId="0" borderId="0" xfId="0" applyNumberFormat="1" applyFont="1" applyAlignment="1">
      <alignment vertical="center"/>
    </xf>
    <xf numFmtId="0" fontId="13" fillId="6" borderId="0" xfId="0" applyFont="1" applyFill="1" applyAlignment="1">
      <alignment horizontal="center" vertical="center" wrapText="1"/>
    </xf>
    <xf numFmtId="0" fontId="11" fillId="6" borderId="0" xfId="0" applyFont="1" applyFill="1" applyAlignment="1">
      <alignment horizontal="center" vertical="center"/>
    </xf>
    <xf numFmtId="0" fontId="12" fillId="6" borderId="0" xfId="0" applyFont="1" applyFill="1" applyAlignment="1">
      <alignment horizontal="center" vertical="center"/>
    </xf>
    <xf numFmtId="0" fontId="0" fillId="6" borderId="0" xfId="0" applyFill="1" applyAlignment="1">
      <alignment vertical="center"/>
    </xf>
    <xf numFmtId="0" fontId="11" fillId="6" borderId="6" xfId="0" applyFont="1" applyFill="1" applyBorder="1" applyAlignment="1">
      <alignment vertical="center"/>
    </xf>
    <xf numFmtId="38" fontId="11" fillId="2" borderId="7" xfId="1" applyFont="1" applyFill="1" applyBorder="1" applyAlignment="1">
      <alignment vertical="center"/>
    </xf>
    <xf numFmtId="38" fontId="11" fillId="2" borderId="12" xfId="1" applyFont="1" applyFill="1" applyBorder="1" applyAlignment="1">
      <alignment vertical="center"/>
    </xf>
    <xf numFmtId="176" fontId="11" fillId="2" borderId="9" xfId="1" applyNumberFormat="1" applyFont="1" applyFill="1" applyBorder="1" applyAlignment="1">
      <alignment vertical="center"/>
    </xf>
    <xf numFmtId="38" fontId="12" fillId="2" borderId="11" xfId="1" applyFont="1" applyFill="1" applyBorder="1" applyAlignment="1">
      <alignment vertical="center"/>
    </xf>
    <xf numFmtId="38" fontId="11" fillId="2" borderId="0" xfId="1" applyFont="1" applyFill="1" applyAlignment="1">
      <alignment vertical="center"/>
    </xf>
    <xf numFmtId="177" fontId="11" fillId="2" borderId="0" xfId="0" applyNumberFormat="1" applyFont="1" applyFill="1" applyAlignment="1">
      <alignment vertical="center"/>
    </xf>
    <xf numFmtId="0" fontId="11" fillId="2" borderId="2" xfId="0" applyFont="1" applyFill="1" applyBorder="1" applyAlignment="1">
      <alignment horizontal="center" vertical="center"/>
    </xf>
    <xf numFmtId="0" fontId="12" fillId="2" borderId="0" xfId="0" applyFont="1" applyFill="1" applyAlignment="1">
      <alignment horizontal="center" vertical="center"/>
    </xf>
    <xf numFmtId="0" fontId="11" fillId="2" borderId="4" xfId="0" applyFont="1" applyFill="1" applyBorder="1" applyAlignment="1">
      <alignment horizontal="center" vertical="center"/>
    </xf>
    <xf numFmtId="0" fontId="12" fillId="2" borderId="11" xfId="0" applyFont="1" applyFill="1" applyBorder="1" applyAlignment="1">
      <alignment horizontal="center" vertical="center"/>
    </xf>
    <xf numFmtId="0" fontId="13" fillId="2" borderId="0" xfId="0" applyFont="1" applyFill="1" applyAlignment="1">
      <alignment horizontal="center" vertical="center" wrapText="1"/>
    </xf>
    <xf numFmtId="0" fontId="9" fillId="6" borderId="0" xfId="0" applyFont="1" applyFill="1" applyAlignment="1">
      <alignment horizontal="center" vertical="center"/>
    </xf>
    <xf numFmtId="0" fontId="11" fillId="6" borderId="0" xfId="0" applyFont="1" applyFill="1" applyAlignment="1">
      <alignment vertical="center"/>
    </xf>
    <xf numFmtId="0" fontId="10" fillId="6" borderId="0" xfId="0" applyFont="1" applyFill="1" applyAlignment="1">
      <alignment vertical="center"/>
    </xf>
    <xf numFmtId="0" fontId="9" fillId="6" borderId="11" xfId="0" applyFont="1" applyFill="1" applyBorder="1" applyAlignment="1">
      <alignment vertical="center"/>
    </xf>
    <xf numFmtId="0" fontId="9" fillId="6" borderId="7" xfId="0" applyFont="1" applyFill="1" applyBorder="1" applyAlignment="1">
      <alignment vertical="center"/>
    </xf>
    <xf numFmtId="0" fontId="9" fillId="6" borderId="0" xfId="0" applyFont="1" applyFill="1" applyAlignment="1">
      <alignment horizontal="right" vertical="center"/>
    </xf>
    <xf numFmtId="0" fontId="9" fillId="6" borderId="9" xfId="0" applyFont="1" applyFill="1" applyBorder="1" applyAlignment="1">
      <alignment vertical="center"/>
    </xf>
    <xf numFmtId="38" fontId="9" fillId="6" borderId="0" xfId="1" applyFont="1" applyFill="1" applyBorder="1" applyAlignment="1">
      <alignment vertical="center"/>
    </xf>
    <xf numFmtId="0" fontId="9" fillId="6" borderId="12" xfId="0" applyFont="1" applyFill="1" applyBorder="1" applyAlignment="1">
      <alignment vertical="center"/>
    </xf>
    <xf numFmtId="0" fontId="9" fillId="6" borderId="3"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38" fontId="9" fillId="6" borderId="2" xfId="1" applyFont="1" applyFill="1" applyBorder="1" applyAlignment="1">
      <alignment horizontal="center" vertical="center"/>
    </xf>
    <xf numFmtId="38" fontId="9" fillId="6" borderId="3" xfId="1" applyFont="1" applyFill="1" applyBorder="1" applyAlignment="1">
      <alignment vertical="center"/>
    </xf>
    <xf numFmtId="38" fontId="9" fillId="6" borderId="3" xfId="1" applyFont="1" applyFill="1" applyBorder="1" applyAlignment="1">
      <alignment horizontal="center" vertical="center"/>
    </xf>
    <xf numFmtId="0" fontId="9" fillId="6" borderId="4" xfId="0" applyFont="1" applyFill="1" applyBorder="1" applyAlignment="1">
      <alignment horizontal="center" vertical="center"/>
    </xf>
    <xf numFmtId="38" fontId="9" fillId="6" borderId="4" xfId="1" applyFont="1" applyFill="1" applyBorder="1" applyAlignment="1">
      <alignment horizontal="center" vertical="center"/>
    </xf>
    <xf numFmtId="38" fontId="9" fillId="6" borderId="4" xfId="3" applyFont="1" applyFill="1" applyBorder="1" applyAlignment="1">
      <alignment vertical="center"/>
    </xf>
    <xf numFmtId="0" fontId="0" fillId="6" borderId="0" xfId="0" applyFill="1"/>
    <xf numFmtId="0" fontId="9" fillId="6" borderId="0" xfId="0" applyFont="1" applyFill="1" applyAlignment="1">
      <alignment horizontal="left" vertical="center"/>
    </xf>
    <xf numFmtId="38" fontId="14" fillId="6" borderId="0" xfId="1" applyFont="1" applyFill="1" applyAlignment="1">
      <alignment vertical="center"/>
    </xf>
    <xf numFmtId="38" fontId="9" fillId="6" borderId="0" xfId="1" applyFont="1" applyFill="1" applyAlignment="1">
      <alignment horizontal="center" vertical="center"/>
    </xf>
    <xf numFmtId="38" fontId="9" fillId="6" borderId="0" xfId="1" applyFont="1" applyFill="1" applyAlignment="1">
      <alignment vertical="center"/>
    </xf>
    <xf numFmtId="38" fontId="9" fillId="6" borderId="0" xfId="1" quotePrefix="1" applyFont="1" applyFill="1" applyAlignment="1">
      <alignment vertical="center"/>
    </xf>
    <xf numFmtId="38" fontId="9" fillId="6" borderId="11" xfId="1" applyFont="1" applyFill="1" applyBorder="1" applyAlignment="1">
      <alignment horizontal="center" vertical="center"/>
    </xf>
    <xf numFmtId="38" fontId="9" fillId="6" borderId="11" xfId="1" applyFont="1" applyFill="1" applyBorder="1" applyAlignment="1">
      <alignment vertical="center"/>
    </xf>
    <xf numFmtId="38" fontId="9" fillId="6" borderId="9" xfId="1" applyFont="1" applyFill="1" applyBorder="1" applyAlignment="1">
      <alignment vertical="center"/>
    </xf>
    <xf numFmtId="38" fontId="11" fillId="6" borderId="1" xfId="1" applyFont="1" applyFill="1" applyBorder="1" applyAlignment="1">
      <alignment horizontal="center" vertical="center"/>
    </xf>
    <xf numFmtId="38" fontId="11" fillId="6" borderId="9" xfId="1" applyFont="1" applyFill="1" applyBorder="1" applyAlignment="1">
      <alignment vertical="center"/>
    </xf>
    <xf numFmtId="38" fontId="11" fillId="6" borderId="3" xfId="1" applyFont="1" applyFill="1" applyBorder="1" applyAlignment="1">
      <alignment vertical="center"/>
    </xf>
    <xf numFmtId="38" fontId="11" fillId="6" borderId="44" xfId="1" applyFont="1" applyFill="1" applyBorder="1" applyAlignment="1">
      <alignment horizontal="center" vertical="center"/>
    </xf>
    <xf numFmtId="38" fontId="11" fillId="6" borderId="35" xfId="1" applyFont="1" applyFill="1" applyBorder="1" applyAlignment="1">
      <alignment vertical="center"/>
    </xf>
    <xf numFmtId="38" fontId="11" fillId="6" borderId="33" xfId="1" applyFont="1" applyFill="1" applyBorder="1" applyAlignment="1">
      <alignment horizontal="center" vertical="center"/>
    </xf>
    <xf numFmtId="38" fontId="11" fillId="6" borderId="33" xfId="1" applyFont="1" applyFill="1" applyBorder="1" applyAlignment="1">
      <alignment vertical="center"/>
    </xf>
    <xf numFmtId="38" fontId="11" fillId="6" borderId="42" xfId="1" applyFont="1" applyFill="1" applyBorder="1" applyAlignment="1">
      <alignment horizontal="center" vertical="center"/>
    </xf>
    <xf numFmtId="38" fontId="11" fillId="6" borderId="42" xfId="1" applyFont="1" applyFill="1" applyBorder="1" applyAlignment="1">
      <alignment vertical="center"/>
    </xf>
    <xf numFmtId="38" fontId="11" fillId="6" borderId="34" xfId="1" applyFont="1" applyFill="1" applyBorder="1" applyAlignment="1">
      <alignment horizontal="center" vertical="center"/>
    </xf>
    <xf numFmtId="38" fontId="11" fillId="6" borderId="34" xfId="1" applyFont="1" applyFill="1" applyBorder="1" applyAlignment="1">
      <alignment vertical="center"/>
    </xf>
    <xf numFmtId="38" fontId="11" fillId="6" borderId="43" xfId="1" applyFont="1" applyFill="1" applyBorder="1" applyAlignment="1">
      <alignment vertical="center"/>
    </xf>
    <xf numFmtId="38" fontId="11" fillId="6" borderId="4" xfId="1" applyFont="1" applyFill="1" applyBorder="1" applyAlignment="1">
      <alignment horizontal="center" vertical="center"/>
    </xf>
    <xf numFmtId="38" fontId="11" fillId="6" borderId="4" xfId="1" applyFont="1" applyFill="1" applyBorder="1" applyAlignment="1">
      <alignment vertical="center"/>
    </xf>
    <xf numFmtId="38" fontId="11" fillId="6" borderId="9" xfId="1" applyFont="1" applyFill="1" applyBorder="1" applyAlignment="1">
      <alignment horizontal="center" vertical="center"/>
    </xf>
    <xf numFmtId="38" fontId="11" fillId="6" borderId="12" xfId="1" applyFont="1" applyFill="1" applyBorder="1" applyAlignment="1">
      <alignment vertical="center"/>
    </xf>
    <xf numFmtId="38" fontId="11" fillId="6" borderId="2" xfId="1" applyFont="1" applyFill="1" applyBorder="1" applyAlignment="1">
      <alignment horizontal="center" vertical="center"/>
    </xf>
    <xf numFmtId="38" fontId="11" fillId="6" borderId="7" xfId="1" applyFont="1" applyFill="1" applyBorder="1" applyAlignment="1">
      <alignment vertical="center"/>
    </xf>
    <xf numFmtId="38" fontId="11" fillId="6" borderId="2" xfId="1" applyFont="1" applyFill="1" applyBorder="1" applyAlignment="1">
      <alignment vertical="center"/>
    </xf>
    <xf numFmtId="38" fontId="11" fillId="6" borderId="7" xfId="1" applyFont="1" applyFill="1" applyBorder="1" applyAlignment="1">
      <alignment horizontal="center" vertical="center"/>
    </xf>
    <xf numFmtId="38" fontId="11" fillId="6" borderId="36" xfId="1" applyFont="1" applyFill="1" applyBorder="1" applyAlignment="1">
      <alignment horizontal="center" vertical="center"/>
    </xf>
    <xf numFmtId="38" fontId="11" fillId="6" borderId="36" xfId="1" applyFont="1" applyFill="1" applyBorder="1" applyAlignment="1">
      <alignment vertical="center"/>
    </xf>
    <xf numFmtId="38" fontId="11" fillId="6" borderId="0" xfId="1" applyFont="1" applyFill="1" applyBorder="1" applyAlignment="1">
      <alignment vertical="center"/>
    </xf>
    <xf numFmtId="38" fontId="9" fillId="6" borderId="0" xfId="1" applyFont="1" applyFill="1" applyAlignment="1">
      <alignment horizontal="right" vertical="center"/>
    </xf>
    <xf numFmtId="38" fontId="9" fillId="6" borderId="0" xfId="1" quotePrefix="1" applyFont="1" applyFill="1" applyAlignment="1">
      <alignment horizontal="center" vertical="center"/>
    </xf>
    <xf numFmtId="38" fontId="9" fillId="6" borderId="11" xfId="1" applyFont="1" applyFill="1" applyBorder="1" applyAlignment="1">
      <alignment horizontal="right" vertical="center"/>
    </xf>
    <xf numFmtId="0" fontId="0" fillId="6" borderId="9" xfId="0" applyFill="1" applyBorder="1"/>
    <xf numFmtId="38" fontId="11" fillId="6" borderId="33" xfId="1" applyFont="1" applyFill="1" applyBorder="1" applyAlignment="1">
      <alignment horizontal="right" vertical="center"/>
    </xf>
    <xf numFmtId="38" fontId="11" fillId="6" borderId="34" xfId="1" applyFont="1" applyFill="1" applyBorder="1" applyAlignment="1">
      <alignment horizontal="right" vertical="center"/>
    </xf>
    <xf numFmtId="38" fontId="11" fillId="6" borderId="4" xfId="1" applyFont="1" applyFill="1" applyBorder="1" applyAlignment="1">
      <alignment horizontal="right" vertical="center"/>
    </xf>
    <xf numFmtId="38" fontId="11" fillId="6" borderId="3" xfId="1" applyFont="1" applyFill="1" applyBorder="1" applyAlignment="1">
      <alignment horizontal="right" vertical="center"/>
    </xf>
    <xf numFmtId="38" fontId="11" fillId="6" borderId="0" xfId="1" applyFont="1" applyFill="1" applyAlignment="1">
      <alignment vertical="center"/>
    </xf>
    <xf numFmtId="38" fontId="11" fillId="6" borderId="8" xfId="1" applyFont="1" applyFill="1" applyBorder="1" applyAlignment="1">
      <alignment vertical="center"/>
    </xf>
    <xf numFmtId="0" fontId="9" fillId="6" borderId="6" xfId="0" applyFont="1" applyFill="1" applyBorder="1" applyAlignment="1">
      <alignment horizontal="center" vertical="center"/>
    </xf>
    <xf numFmtId="38" fontId="9" fillId="6" borderId="8" xfId="1" applyFont="1" applyFill="1" applyBorder="1" applyAlignment="1">
      <alignment vertical="center"/>
    </xf>
    <xf numFmtId="0" fontId="9" fillId="6" borderId="6" xfId="0" applyFont="1" applyFill="1" applyBorder="1" applyAlignment="1">
      <alignment horizontal="right" vertical="center"/>
    </xf>
    <xf numFmtId="0" fontId="12" fillId="6" borderId="0" xfId="0" applyFont="1" applyFill="1" applyAlignment="1">
      <alignment vertical="center"/>
    </xf>
    <xf numFmtId="38" fontId="12" fillId="6" borderId="0" xfId="1" applyFont="1" applyFill="1" applyAlignment="1">
      <alignment vertical="center"/>
    </xf>
    <xf numFmtId="38" fontId="12" fillId="6" borderId="0" xfId="1" applyFont="1" applyFill="1" applyAlignment="1">
      <alignment horizontal="center" vertical="center"/>
    </xf>
    <xf numFmtId="38" fontId="12" fillId="6" borderId="1" xfId="1" applyFont="1" applyFill="1" applyBorder="1" applyAlignment="1">
      <alignment horizontal="center" vertical="center"/>
    </xf>
    <xf numFmtId="38" fontId="13" fillId="6" borderId="1" xfId="1" applyFont="1" applyFill="1" applyBorder="1" applyAlignment="1">
      <alignment horizontal="center" vertical="center" wrapText="1"/>
    </xf>
    <xf numFmtId="0" fontId="12" fillId="6" borderId="1" xfId="0" applyFont="1" applyFill="1" applyBorder="1" applyAlignment="1">
      <alignment horizontal="center" vertical="center"/>
    </xf>
    <xf numFmtId="177" fontId="12" fillId="6" borderId="1" xfId="0" applyNumberFormat="1" applyFont="1" applyFill="1" applyBorder="1" applyAlignment="1">
      <alignment horizontal="center" vertical="center"/>
    </xf>
    <xf numFmtId="38" fontId="10" fillId="6" borderId="0" xfId="1" applyFont="1" applyFill="1" applyAlignment="1">
      <alignment vertical="center"/>
    </xf>
    <xf numFmtId="38" fontId="11" fillId="6" borderId="32" xfId="1" applyFont="1" applyFill="1" applyBorder="1" applyAlignment="1">
      <alignment horizontal="center" vertical="center"/>
    </xf>
    <xf numFmtId="38" fontId="11" fillId="6" borderId="35" xfId="1" applyFont="1" applyFill="1" applyBorder="1" applyAlignment="1">
      <alignment horizontal="center" vertical="center"/>
    </xf>
    <xf numFmtId="38" fontId="11" fillId="6" borderId="0" xfId="1" applyFont="1" applyFill="1" applyBorder="1" applyAlignment="1">
      <alignment horizontal="center" vertical="center"/>
    </xf>
    <xf numFmtId="0" fontId="24" fillId="6" borderId="0" xfId="0" applyFont="1" applyFill="1"/>
    <xf numFmtId="0" fontId="15" fillId="6" borderId="0" xfId="0" applyFont="1" applyFill="1" applyAlignment="1">
      <alignment horizontal="center"/>
    </xf>
    <xf numFmtId="0" fontId="15" fillId="6" borderId="0" xfId="0" applyFont="1" applyFill="1"/>
    <xf numFmtId="0" fontId="15" fillId="6" borderId="11" xfId="0" applyFont="1" applyFill="1" applyBorder="1" applyAlignment="1">
      <alignment horizontal="center"/>
    </xf>
    <xf numFmtId="0" fontId="15" fillId="6" borderId="11" xfId="0" applyFont="1" applyFill="1" applyBorder="1"/>
    <xf numFmtId="0" fontId="15" fillId="6" borderId="9" xfId="0" applyFont="1" applyFill="1" applyBorder="1"/>
    <xf numFmtId="0" fontId="19" fillId="6" borderId="1" xfId="0" applyFont="1" applyFill="1" applyBorder="1" applyAlignment="1">
      <alignment horizontal="center" shrinkToFit="1"/>
    </xf>
    <xf numFmtId="0" fontId="15" fillId="6" borderId="3" xfId="0" applyFont="1" applyFill="1" applyBorder="1"/>
    <xf numFmtId="0" fontId="19" fillId="6" borderId="9" xfId="0" applyFont="1" applyFill="1" applyBorder="1"/>
    <xf numFmtId="0" fontId="19" fillId="6" borderId="3" xfId="0" applyFont="1" applyFill="1" applyBorder="1" applyAlignment="1">
      <alignment horizontal="center" shrinkToFit="1"/>
    </xf>
    <xf numFmtId="0" fontId="19" fillId="6" borderId="33" xfId="0" applyFont="1" applyFill="1" applyBorder="1" applyAlignment="1">
      <alignment horizontal="center" shrinkToFit="1"/>
    </xf>
    <xf numFmtId="0" fontId="19" fillId="6" borderId="3" xfId="0" applyFont="1" applyFill="1" applyBorder="1"/>
    <xf numFmtId="0" fontId="19" fillId="6" borderId="34" xfId="0" applyFont="1" applyFill="1" applyBorder="1" applyAlignment="1">
      <alignment horizontal="center" shrinkToFit="1"/>
    </xf>
    <xf numFmtId="0" fontId="19" fillId="6" borderId="4" xfId="0" applyFont="1" applyFill="1" applyBorder="1" applyAlignment="1">
      <alignment horizontal="center" shrinkToFit="1"/>
    </xf>
    <xf numFmtId="0" fontId="19" fillId="6" borderId="0" xfId="0" applyFont="1" applyFill="1"/>
    <xf numFmtId="0" fontId="19" fillId="6" borderId="0" xfId="0" applyFont="1" applyFill="1" applyAlignment="1">
      <alignment horizontal="center"/>
    </xf>
    <xf numFmtId="0" fontId="15" fillId="6" borderId="11" xfId="0" applyFont="1" applyFill="1" applyBorder="1" applyAlignment="1">
      <alignment horizontal="center" shrinkToFit="1"/>
    </xf>
    <xf numFmtId="3" fontId="19" fillId="6" borderId="4" xfId="0" applyNumberFormat="1" applyFont="1" applyFill="1" applyBorder="1"/>
    <xf numFmtId="0" fontId="19" fillId="6" borderId="3" xfId="0" applyFont="1" applyFill="1" applyBorder="1" applyAlignment="1">
      <alignment horizontal="center"/>
    </xf>
    <xf numFmtId="0" fontId="19" fillId="6" borderId="4" xfId="0" applyFont="1" applyFill="1" applyBorder="1" applyAlignment="1">
      <alignment horizontal="center"/>
    </xf>
    <xf numFmtId="0" fontId="19" fillId="6" borderId="8" xfId="0" applyFont="1" applyFill="1" applyBorder="1"/>
    <xf numFmtId="0" fontId="19" fillId="6" borderId="6" xfId="0" applyFont="1" applyFill="1" applyBorder="1" applyAlignment="1">
      <alignment horizontal="center"/>
    </xf>
    <xf numFmtId="0" fontId="19" fillId="6" borderId="6" xfId="0" applyFont="1" applyFill="1" applyBorder="1"/>
    <xf numFmtId="38" fontId="11" fillId="6" borderId="6" xfId="1" applyFont="1" applyFill="1" applyBorder="1" applyAlignment="1">
      <alignment horizontal="center" vertical="center"/>
    </xf>
    <xf numFmtId="38" fontId="11" fillId="6" borderId="6" xfId="1" applyFont="1" applyFill="1" applyBorder="1" applyAlignment="1">
      <alignment vertical="center"/>
    </xf>
    <xf numFmtId="0" fontId="19" fillId="6" borderId="35" xfId="0" applyFont="1" applyFill="1" applyBorder="1" applyAlignment="1">
      <alignment horizontal="center" shrinkToFit="1"/>
    </xf>
    <xf numFmtId="0" fontId="19" fillId="6" borderId="32" xfId="0" applyFont="1" applyFill="1" applyBorder="1" applyAlignment="1">
      <alignment horizontal="center" shrinkToFit="1"/>
    </xf>
    <xf numFmtId="0" fontId="19" fillId="6" borderId="36" xfId="0" applyFont="1" applyFill="1" applyBorder="1" applyAlignment="1">
      <alignment horizontal="center" shrinkToFit="1"/>
    </xf>
    <xf numFmtId="38" fontId="11" fillId="2" borderId="0" xfId="1" applyFont="1" applyFill="1" applyBorder="1" applyAlignment="1">
      <alignment vertical="center"/>
    </xf>
    <xf numFmtId="176" fontId="11" fillId="2" borderId="0" xfId="1" applyNumberFormat="1" applyFont="1" applyFill="1" applyBorder="1" applyAlignment="1">
      <alignment vertical="center"/>
    </xf>
    <xf numFmtId="0" fontId="19" fillId="6" borderId="2" xfId="0" applyFont="1" applyFill="1" applyBorder="1"/>
    <xf numFmtId="38" fontId="19" fillId="6" borderId="3" xfId="0" applyNumberFormat="1" applyFont="1" applyFill="1" applyBorder="1"/>
    <xf numFmtId="38" fontId="19" fillId="6" borderId="0" xfId="0" applyNumberFormat="1" applyFont="1" applyFill="1" applyAlignment="1">
      <alignment horizontal="center"/>
    </xf>
    <xf numFmtId="0" fontId="19" fillId="6" borderId="0" xfId="0" applyFont="1" applyFill="1" applyAlignment="1">
      <alignment horizontal="center" shrinkToFit="1"/>
    </xf>
    <xf numFmtId="3" fontId="19" fillId="6" borderId="0" xfId="0" applyNumberFormat="1" applyFont="1" applyFill="1"/>
    <xf numFmtId="0" fontId="19" fillId="6" borderId="1" xfId="0" applyFont="1" applyFill="1" applyBorder="1" applyAlignment="1">
      <alignment horizontal="center"/>
    </xf>
    <xf numFmtId="3" fontId="19" fillId="6" borderId="1" xfId="0" applyNumberFormat="1" applyFont="1" applyFill="1" applyBorder="1"/>
    <xf numFmtId="0" fontId="23" fillId="6" borderId="0" xfId="0" applyFont="1" applyFill="1" applyAlignment="1">
      <alignment horizontal="center"/>
    </xf>
    <xf numFmtId="38" fontId="19" fillId="6" borderId="0" xfId="0" applyNumberFormat="1" applyFont="1" applyFill="1"/>
    <xf numFmtId="0" fontId="9" fillId="6" borderId="20" xfId="0" applyFont="1" applyFill="1" applyBorder="1" applyAlignment="1">
      <alignment vertical="center"/>
    </xf>
    <xf numFmtId="38" fontId="9" fillId="6" borderId="21" xfId="0" applyNumberFormat="1" applyFont="1" applyFill="1" applyBorder="1" applyAlignment="1">
      <alignment vertical="center"/>
    </xf>
    <xf numFmtId="38" fontId="9" fillId="6" borderId="22" xfId="0" applyNumberFormat="1" applyFont="1" applyFill="1" applyBorder="1" applyAlignment="1">
      <alignment vertical="center"/>
    </xf>
    <xf numFmtId="38" fontId="0" fillId="6" borderId="0" xfId="0" applyNumberFormat="1" applyFill="1"/>
    <xf numFmtId="0" fontId="9" fillId="6" borderId="14" xfId="0" applyFont="1" applyFill="1" applyBorder="1" applyAlignment="1">
      <alignment horizontal="center" vertical="center"/>
    </xf>
    <xf numFmtId="38" fontId="9" fillId="6" borderId="15" xfId="0" applyNumberFormat="1" applyFont="1" applyFill="1" applyBorder="1" applyAlignment="1">
      <alignment vertical="center"/>
    </xf>
    <xf numFmtId="0" fontId="9" fillId="6" borderId="16" xfId="0" applyFont="1" applyFill="1" applyBorder="1" applyAlignment="1">
      <alignment horizontal="center" vertical="center"/>
    </xf>
    <xf numFmtId="38" fontId="9" fillId="6" borderId="38" xfId="0" applyNumberFormat="1" applyFont="1" applyFill="1" applyBorder="1" applyAlignment="1">
      <alignment vertical="center"/>
    </xf>
    <xf numFmtId="38" fontId="9" fillId="6" borderId="17" xfId="0" applyNumberFormat="1" applyFont="1" applyFill="1" applyBorder="1" applyAlignment="1">
      <alignment vertical="center"/>
    </xf>
    <xf numFmtId="0" fontId="9" fillId="6" borderId="18" xfId="0" applyFont="1" applyFill="1" applyBorder="1" applyAlignment="1">
      <alignment horizontal="center" vertical="center"/>
    </xf>
    <xf numFmtId="38" fontId="9" fillId="6" borderId="19" xfId="0" applyNumberFormat="1" applyFont="1" applyFill="1" applyBorder="1" applyAlignment="1">
      <alignment vertical="center"/>
    </xf>
    <xf numFmtId="0" fontId="22" fillId="6" borderId="0" xfId="0" applyFont="1" applyFill="1" applyAlignment="1">
      <alignment horizontal="center" vertical="center"/>
    </xf>
    <xf numFmtId="38" fontId="12" fillId="6" borderId="7" xfId="1" applyFont="1" applyFill="1" applyBorder="1" applyAlignment="1">
      <alignment vertical="center"/>
    </xf>
    <xf numFmtId="38" fontId="12" fillId="6" borderId="9" xfId="1" applyFont="1" applyFill="1" applyBorder="1" applyAlignment="1">
      <alignment vertical="center"/>
    </xf>
    <xf numFmtId="38" fontId="12" fillId="6" borderId="12" xfId="1" applyFont="1" applyFill="1" applyBorder="1" applyAlignment="1">
      <alignment vertical="center"/>
    </xf>
    <xf numFmtId="0" fontId="11" fillId="6" borderId="7" xfId="0" applyFont="1" applyFill="1" applyBorder="1" applyAlignment="1">
      <alignment vertical="center"/>
    </xf>
    <xf numFmtId="177" fontId="9" fillId="6" borderId="9" xfId="0" applyNumberFormat="1" applyFont="1" applyFill="1" applyBorder="1" applyAlignment="1">
      <alignment vertical="center"/>
    </xf>
    <xf numFmtId="38" fontId="9" fillId="6" borderId="5" xfId="1" applyFont="1" applyFill="1" applyBorder="1" applyAlignment="1">
      <alignment vertical="center"/>
    </xf>
    <xf numFmtId="38" fontId="9" fillId="6" borderId="7" xfId="1" applyFont="1" applyFill="1" applyBorder="1" applyAlignment="1">
      <alignment vertical="center"/>
    </xf>
    <xf numFmtId="0" fontId="9" fillId="6" borderId="25" xfId="0" applyFont="1" applyFill="1" applyBorder="1" applyAlignment="1">
      <alignment vertical="center"/>
    </xf>
    <xf numFmtId="0" fontId="9" fillId="6" borderId="25" xfId="0" applyFont="1" applyFill="1" applyBorder="1" applyAlignment="1">
      <alignment horizontal="center" vertical="center"/>
    </xf>
    <xf numFmtId="38" fontId="9" fillId="6" borderId="25" xfId="1" applyFont="1" applyFill="1" applyBorder="1" applyAlignment="1">
      <alignment horizontal="center" vertical="center"/>
    </xf>
    <xf numFmtId="38" fontId="9" fillId="6" borderId="26" xfId="0" applyNumberFormat="1" applyFont="1" applyFill="1" applyBorder="1" applyAlignment="1">
      <alignment vertical="center"/>
    </xf>
    <xf numFmtId="0" fontId="9" fillId="6" borderId="24" xfId="0" applyFont="1" applyFill="1" applyBorder="1" applyAlignment="1">
      <alignment vertical="center"/>
    </xf>
    <xf numFmtId="0" fontId="9" fillId="6" borderId="24" xfId="0" applyFont="1" applyFill="1" applyBorder="1" applyAlignment="1">
      <alignment horizontal="center" vertical="center"/>
    </xf>
    <xf numFmtId="179" fontId="9" fillId="6" borderId="26" xfId="0" applyNumberFormat="1" applyFont="1" applyFill="1" applyBorder="1" applyAlignment="1">
      <alignment vertical="center"/>
    </xf>
    <xf numFmtId="38" fontId="9" fillId="6" borderId="0" xfId="1" applyFont="1" applyFill="1" applyBorder="1" applyAlignment="1">
      <alignment horizontal="center" vertical="center"/>
    </xf>
    <xf numFmtId="38" fontId="9" fillId="6" borderId="28" xfId="0" applyNumberFormat="1" applyFont="1" applyFill="1" applyBorder="1" applyAlignment="1">
      <alignment vertical="center"/>
    </xf>
    <xf numFmtId="0" fontId="9" fillId="6" borderId="27" xfId="0" applyFont="1" applyFill="1" applyBorder="1" applyAlignment="1">
      <alignment vertical="center"/>
    </xf>
    <xf numFmtId="0" fontId="9" fillId="6" borderId="27" xfId="0" applyFont="1" applyFill="1" applyBorder="1" applyAlignment="1">
      <alignment horizontal="center" vertical="center"/>
    </xf>
    <xf numFmtId="179" fontId="9" fillId="6" borderId="28" xfId="0" applyNumberFormat="1" applyFont="1" applyFill="1" applyBorder="1" applyAlignment="1">
      <alignment vertical="center"/>
    </xf>
    <xf numFmtId="38" fontId="9" fillId="6" borderId="10" xfId="1" applyFont="1" applyFill="1" applyBorder="1" applyAlignment="1">
      <alignment vertical="center"/>
    </xf>
    <xf numFmtId="38" fontId="9" fillId="6" borderId="12" xfId="1" applyFont="1" applyFill="1" applyBorder="1" applyAlignment="1">
      <alignment vertical="center"/>
    </xf>
    <xf numFmtId="0" fontId="9" fillId="6" borderId="50" xfId="0" applyFont="1" applyFill="1" applyBorder="1" applyAlignment="1">
      <alignment horizontal="center" vertical="center"/>
    </xf>
    <xf numFmtId="0" fontId="9" fillId="6" borderId="11" xfId="0" applyFont="1" applyFill="1" applyBorder="1" applyAlignment="1">
      <alignment horizontal="center" vertical="center"/>
    </xf>
    <xf numFmtId="38" fontId="9" fillId="6" borderId="51" xfId="0" applyNumberFormat="1" applyFont="1" applyFill="1" applyBorder="1" applyAlignment="1">
      <alignment vertical="center"/>
    </xf>
    <xf numFmtId="179" fontId="9" fillId="6" borderId="51" xfId="0" applyNumberFormat="1" applyFont="1" applyFill="1" applyBorder="1" applyAlignment="1">
      <alignment vertical="center"/>
    </xf>
    <xf numFmtId="38" fontId="9" fillId="6" borderId="1" xfId="1" applyFont="1" applyFill="1" applyBorder="1" applyAlignment="1">
      <alignment horizontal="center" vertical="center"/>
    </xf>
    <xf numFmtId="38" fontId="9" fillId="6" borderId="39" xfId="1" applyFont="1" applyFill="1" applyBorder="1" applyAlignment="1">
      <alignment vertical="center"/>
    </xf>
    <xf numFmtId="38" fontId="9" fillId="6" borderId="13" xfId="1" applyFont="1" applyFill="1" applyBorder="1" applyAlignment="1">
      <alignment vertical="center"/>
    </xf>
    <xf numFmtId="0" fontId="9" fillId="6" borderId="13" xfId="0" applyFont="1" applyFill="1" applyBorder="1" applyAlignment="1">
      <alignment vertical="center"/>
    </xf>
    <xf numFmtId="0" fontId="9" fillId="6" borderId="52" xfId="0" applyFont="1" applyFill="1" applyBorder="1" applyAlignment="1">
      <alignment vertical="center"/>
    </xf>
    <xf numFmtId="0" fontId="9" fillId="6" borderId="53" xfId="0" applyFont="1" applyFill="1" applyBorder="1" applyAlignment="1">
      <alignment vertical="center"/>
    </xf>
    <xf numFmtId="0" fontId="9" fillId="6" borderId="54" xfId="0" applyFont="1" applyFill="1" applyBorder="1" applyAlignment="1">
      <alignment vertical="center"/>
    </xf>
    <xf numFmtId="0" fontId="9" fillId="6" borderId="55" xfId="0" applyFont="1" applyFill="1" applyBorder="1" applyAlignment="1">
      <alignment vertical="center"/>
    </xf>
    <xf numFmtId="0" fontId="9" fillId="6" borderId="29" xfId="0" applyFont="1" applyFill="1" applyBorder="1" applyAlignment="1">
      <alignment vertical="center"/>
    </xf>
    <xf numFmtId="0" fontId="9" fillId="6" borderId="30" xfId="0" applyFont="1" applyFill="1" applyBorder="1" applyAlignment="1">
      <alignment vertical="center"/>
    </xf>
    <xf numFmtId="0" fontId="9" fillId="6" borderId="31" xfId="0" applyFont="1" applyFill="1" applyBorder="1" applyAlignment="1">
      <alignment vertical="center"/>
    </xf>
    <xf numFmtId="38" fontId="9" fillId="6" borderId="0" xfId="0" applyNumberFormat="1" applyFont="1" applyFill="1" applyAlignment="1">
      <alignment vertical="center"/>
    </xf>
    <xf numFmtId="38" fontId="12" fillId="6" borderId="8" xfId="1" applyFont="1" applyFill="1" applyBorder="1" applyAlignment="1">
      <alignment horizontal="distributed" vertical="center"/>
    </xf>
    <xf numFmtId="38" fontId="12" fillId="6" borderId="10" xfId="1" applyFont="1" applyFill="1" applyBorder="1" applyAlignment="1">
      <alignment vertical="center"/>
    </xf>
    <xf numFmtId="0" fontId="11" fillId="6" borderId="5" xfId="0" applyFont="1" applyFill="1" applyBorder="1" applyAlignment="1">
      <alignment vertical="center"/>
    </xf>
    <xf numFmtId="0" fontId="11" fillId="6" borderId="8" xfId="0" applyFont="1" applyFill="1" applyBorder="1" applyAlignment="1">
      <alignment vertical="center"/>
    </xf>
    <xf numFmtId="176" fontId="11" fillId="6" borderId="9" xfId="1" applyNumberFormat="1" applyFont="1" applyFill="1" applyBorder="1" applyAlignment="1">
      <alignment vertical="center"/>
    </xf>
    <xf numFmtId="0" fontId="11" fillId="6" borderId="10" xfId="0" applyFont="1" applyFill="1" applyBorder="1" applyAlignment="1">
      <alignment vertical="center"/>
    </xf>
    <xf numFmtId="38" fontId="12" fillId="6" borderId="5" xfId="1" applyFont="1" applyFill="1" applyBorder="1" applyAlignment="1">
      <alignment horizontal="distributed" vertical="center"/>
    </xf>
    <xf numFmtId="0" fontId="11" fillId="6" borderId="12" xfId="0" applyFont="1" applyFill="1" applyBorder="1" applyAlignment="1">
      <alignment vertical="center"/>
    </xf>
    <xf numFmtId="38" fontId="11" fillId="6" borderId="1" xfId="1" applyFont="1" applyFill="1" applyBorder="1" applyAlignment="1">
      <alignment vertical="center"/>
    </xf>
    <xf numFmtId="0" fontId="20" fillId="6" borderId="0" xfId="0" quotePrefix="1" applyFont="1" applyFill="1" applyAlignment="1">
      <alignment horizontal="right" vertical="center"/>
    </xf>
    <xf numFmtId="181" fontId="9" fillId="6" borderId="3" xfId="2" applyNumberFormat="1" applyFont="1" applyFill="1" applyBorder="1" applyAlignment="1">
      <alignment horizontal="right" vertical="center"/>
    </xf>
    <xf numFmtId="181" fontId="9" fillId="6" borderId="9" xfId="2" applyNumberFormat="1" applyFont="1" applyFill="1" applyBorder="1" applyAlignment="1">
      <alignment horizontal="right" vertical="center"/>
    </xf>
    <xf numFmtId="181" fontId="11" fillId="6" borderId="3" xfId="1" applyNumberFormat="1" applyFont="1" applyFill="1" applyBorder="1" applyAlignment="1">
      <alignment vertical="center"/>
    </xf>
    <xf numFmtId="181" fontId="11" fillId="6" borderId="33" xfId="1" applyNumberFormat="1" applyFont="1" applyFill="1" applyBorder="1" applyAlignment="1">
      <alignment vertical="center"/>
    </xf>
    <xf numFmtId="181" fontId="11" fillId="6" borderId="34" xfId="1" applyNumberFormat="1" applyFont="1" applyFill="1" applyBorder="1" applyAlignment="1">
      <alignment vertical="center"/>
    </xf>
    <xf numFmtId="181" fontId="11" fillId="6" borderId="4" xfId="1" applyNumberFormat="1" applyFont="1" applyFill="1" applyBorder="1" applyAlignment="1">
      <alignment vertical="center"/>
    </xf>
    <xf numFmtId="181" fontId="31" fillId="6" borderId="32" xfId="5" applyNumberFormat="1" applyFont="1" applyFill="1" applyBorder="1" applyAlignment="1">
      <alignment horizontal="right" vertical="center"/>
    </xf>
    <xf numFmtId="181" fontId="11" fillId="6" borderId="35" xfId="1" applyNumberFormat="1" applyFont="1" applyFill="1" applyBorder="1" applyAlignment="1">
      <alignment vertical="center"/>
    </xf>
    <xf numFmtId="181" fontId="11" fillId="6" borderId="32" xfId="1" applyNumberFormat="1" applyFont="1" applyFill="1" applyBorder="1" applyAlignment="1">
      <alignment vertical="center"/>
    </xf>
    <xf numFmtId="181" fontId="11" fillId="6" borderId="36" xfId="1" applyNumberFormat="1" applyFont="1" applyFill="1" applyBorder="1" applyAlignment="1">
      <alignment vertical="center"/>
    </xf>
    <xf numFmtId="181" fontId="11" fillId="6" borderId="1" xfId="1" applyNumberFormat="1" applyFont="1" applyFill="1" applyBorder="1" applyAlignment="1">
      <alignment vertical="center"/>
    </xf>
    <xf numFmtId="181" fontId="11" fillId="6" borderId="3" xfId="1" applyNumberFormat="1" applyFont="1" applyFill="1" applyBorder="1" applyAlignment="1">
      <alignment horizontal="right" vertical="center"/>
    </xf>
    <xf numFmtId="181" fontId="11" fillId="6" borderId="33" xfId="1" applyNumberFormat="1" applyFont="1" applyFill="1" applyBorder="1" applyAlignment="1">
      <alignment horizontal="right" vertical="center"/>
    </xf>
    <xf numFmtId="181" fontId="11" fillId="6" borderId="34" xfId="1" applyNumberFormat="1" applyFont="1" applyFill="1" applyBorder="1" applyAlignment="1">
      <alignment horizontal="right" vertical="center"/>
    </xf>
    <xf numFmtId="181" fontId="11" fillId="6" borderId="4" xfId="1" applyNumberFormat="1" applyFont="1" applyFill="1" applyBorder="1" applyAlignment="1">
      <alignment horizontal="right" vertical="center"/>
    </xf>
    <xf numFmtId="181" fontId="11" fillId="6" borderId="32" xfId="0" applyNumberFormat="1" applyFont="1" applyFill="1" applyBorder="1" applyAlignment="1">
      <alignment horizontal="right" vertical="center"/>
    </xf>
    <xf numFmtId="181" fontId="19" fillId="6" borderId="3" xfId="0" applyNumberFormat="1" applyFont="1" applyFill="1" applyBorder="1"/>
    <xf numFmtId="181" fontId="19" fillId="6" borderId="33" xfId="0" applyNumberFormat="1" applyFont="1" applyFill="1" applyBorder="1"/>
    <xf numFmtId="181" fontId="19" fillId="6" borderId="34" xfId="0" applyNumberFormat="1" applyFont="1" applyFill="1" applyBorder="1"/>
    <xf numFmtId="181" fontId="19" fillId="6" borderId="4" xfId="0" applyNumberFormat="1" applyFont="1" applyFill="1" applyBorder="1"/>
    <xf numFmtId="181" fontId="19" fillId="6" borderId="2" xfId="16" applyNumberFormat="1" applyFont="1" applyFill="1" applyBorder="1" applyAlignment="1">
      <alignment horizontal="right" vertical="center"/>
    </xf>
    <xf numFmtId="181" fontId="19" fillId="6" borderId="36" xfId="16" applyNumberFormat="1" applyFont="1" applyFill="1" applyBorder="1" applyAlignment="1">
      <alignment horizontal="right" vertical="center"/>
    </xf>
    <xf numFmtId="181" fontId="19" fillId="6" borderId="34" xfId="16" applyNumberFormat="1" applyFont="1" applyFill="1" applyBorder="1" applyAlignment="1">
      <alignment horizontal="right" vertical="center"/>
    </xf>
    <xf numFmtId="181" fontId="19" fillId="6" borderId="32" xfId="5" applyNumberFormat="1" applyFont="1" applyFill="1" applyBorder="1" applyAlignment="1">
      <alignment horizontal="right" vertical="center"/>
    </xf>
    <xf numFmtId="181" fontId="19" fillId="6" borderId="35" xfId="5" applyNumberFormat="1" applyFont="1" applyFill="1" applyBorder="1" applyAlignment="1">
      <alignment horizontal="right" vertical="center"/>
    </xf>
    <xf numFmtId="181" fontId="19" fillId="6" borderId="34" xfId="5" applyNumberFormat="1" applyFont="1" applyFill="1" applyBorder="1" applyAlignment="1">
      <alignment horizontal="right" vertical="center"/>
    </xf>
    <xf numFmtId="181" fontId="19" fillId="6" borderId="4" xfId="5" applyNumberFormat="1" applyFont="1" applyFill="1" applyBorder="1" applyAlignment="1">
      <alignment horizontal="right" vertical="center"/>
    </xf>
    <xf numFmtId="181" fontId="19" fillId="6" borderId="36" xfId="0" applyNumberFormat="1" applyFont="1" applyFill="1" applyBorder="1"/>
    <xf numFmtId="181" fontId="19" fillId="6" borderId="32" xfId="0" applyNumberFormat="1" applyFont="1" applyFill="1" applyBorder="1"/>
    <xf numFmtId="181" fontId="19" fillId="6" borderId="35" xfId="0" applyNumberFormat="1" applyFont="1" applyFill="1" applyBorder="1"/>
    <xf numFmtId="181" fontId="19" fillId="6" borderId="4" xfId="1" applyNumberFormat="1" applyFont="1" applyFill="1" applyBorder="1" applyAlignment="1">
      <alignment horizontal="right" vertical="center"/>
    </xf>
    <xf numFmtId="181" fontId="9" fillId="6" borderId="2" xfId="5" applyNumberFormat="1" applyFont="1" applyFill="1" applyBorder="1" applyAlignment="1">
      <alignment horizontal="right" vertical="center"/>
    </xf>
    <xf numFmtId="181" fontId="9" fillId="6" borderId="36" xfId="5" applyNumberFormat="1" applyFont="1" applyFill="1" applyBorder="1" applyAlignment="1">
      <alignment horizontal="right" vertical="center"/>
    </xf>
    <xf numFmtId="181" fontId="9" fillId="6" borderId="33" xfId="5" applyNumberFormat="1" applyFont="1" applyFill="1" applyBorder="1" applyAlignment="1">
      <alignment horizontal="right" vertical="center"/>
    </xf>
    <xf numFmtId="181" fontId="9" fillId="6" borderId="3" xfId="5" applyNumberFormat="1" applyFont="1" applyFill="1" applyBorder="1" applyAlignment="1">
      <alignment horizontal="right" vertical="center"/>
    </xf>
    <xf numFmtId="181" fontId="9" fillId="6" borderId="34" xfId="5" applyNumberFormat="1" applyFont="1" applyFill="1" applyBorder="1" applyAlignment="1">
      <alignment horizontal="right" vertical="center"/>
    </xf>
    <xf numFmtId="181" fontId="19" fillId="6" borderId="4" xfId="1" applyNumberFormat="1" applyFont="1" applyFill="1" applyBorder="1"/>
    <xf numFmtId="38" fontId="11" fillId="6" borderId="56" xfId="1" applyFont="1" applyFill="1" applyBorder="1" applyAlignment="1">
      <alignment vertical="center"/>
    </xf>
    <xf numFmtId="38" fontId="11" fillId="6" borderId="35" xfId="1" applyFont="1" applyFill="1" applyBorder="1" applyAlignment="1">
      <alignment horizontal="right" vertical="center"/>
    </xf>
    <xf numFmtId="0" fontId="33" fillId="0" borderId="0" xfId="0" applyFont="1" applyAlignment="1">
      <alignment horizontal="center" vertical="center" wrapText="1"/>
    </xf>
    <xf numFmtId="182" fontId="37" fillId="0" borderId="0" xfId="0" applyNumberFormat="1" applyFont="1" applyAlignment="1">
      <alignment horizontal="center" vertical="center"/>
    </xf>
    <xf numFmtId="183" fontId="37" fillId="0" borderId="0" xfId="0" applyNumberFormat="1" applyFont="1" applyAlignment="1">
      <alignment horizontal="center" vertical="center"/>
    </xf>
    <xf numFmtId="38" fontId="9" fillId="6" borderId="4" xfId="2" applyFont="1" applyFill="1" applyBorder="1" applyAlignment="1">
      <alignment vertical="center"/>
    </xf>
    <xf numFmtId="0" fontId="22" fillId="0" borderId="0" xfId="0" applyFont="1" applyAlignment="1">
      <alignment horizontal="center" vertical="center"/>
    </xf>
    <xf numFmtId="0" fontId="9" fillId="3" borderId="0" xfId="0" applyFont="1" applyFill="1" applyAlignment="1">
      <alignment vertical="center"/>
    </xf>
    <xf numFmtId="38" fontId="9" fillId="3" borderId="0" xfId="0" applyNumberFormat="1" applyFont="1" applyFill="1" applyAlignment="1">
      <alignment vertical="center"/>
    </xf>
    <xf numFmtId="3" fontId="11" fillId="2" borderId="0" xfId="0" applyNumberFormat="1" applyFont="1" applyFill="1" applyAlignment="1">
      <alignment vertical="center"/>
    </xf>
    <xf numFmtId="0" fontId="38" fillId="0" borderId="0" xfId="0" applyFont="1"/>
    <xf numFmtId="0" fontId="7" fillId="6" borderId="0" xfId="52" applyFill="1"/>
    <xf numFmtId="0" fontId="10" fillId="6" borderId="0" xfId="52" applyFont="1" applyFill="1" applyAlignment="1">
      <alignment vertical="center"/>
    </xf>
    <xf numFmtId="0" fontId="9" fillId="6" borderId="0" xfId="52" applyFont="1" applyFill="1" applyAlignment="1">
      <alignment vertical="center"/>
    </xf>
    <xf numFmtId="0" fontId="9" fillId="6" borderId="0" xfId="52" quotePrefix="1" applyFont="1" applyFill="1" applyAlignment="1">
      <alignment vertical="center"/>
    </xf>
    <xf numFmtId="0" fontId="14" fillId="6" borderId="0" xfId="52" applyFont="1" applyFill="1" applyAlignment="1">
      <alignment horizontal="right" vertical="center"/>
    </xf>
    <xf numFmtId="0" fontId="9" fillId="6" borderId="5" xfId="52" applyFont="1" applyFill="1" applyBorder="1" applyAlignment="1">
      <alignment vertical="center"/>
    </xf>
    <xf numFmtId="0" fontId="9" fillId="6" borderId="6" xfId="52" applyFont="1" applyFill="1" applyBorder="1" applyAlignment="1">
      <alignment vertical="center"/>
    </xf>
    <xf numFmtId="0" fontId="9" fillId="6" borderId="7" xfId="52" applyFont="1" applyFill="1" applyBorder="1" applyAlignment="1">
      <alignment vertical="center"/>
    </xf>
    <xf numFmtId="0" fontId="9" fillId="6" borderId="8" xfId="52" applyFont="1" applyFill="1" applyBorder="1" applyAlignment="1">
      <alignment vertical="center"/>
    </xf>
    <xf numFmtId="0" fontId="9" fillId="6" borderId="0" xfId="52" applyFont="1" applyFill="1" applyAlignment="1">
      <alignment horizontal="right" vertical="center"/>
    </xf>
    <xf numFmtId="0" fontId="9" fillId="6" borderId="9" xfId="52" applyFont="1" applyFill="1" applyBorder="1" applyAlignment="1">
      <alignment vertical="center"/>
    </xf>
    <xf numFmtId="0" fontId="9" fillId="6" borderId="8" xfId="52" applyFont="1" applyFill="1" applyBorder="1" applyAlignment="1">
      <alignment horizontal="center" vertical="center"/>
    </xf>
    <xf numFmtId="0" fontId="9" fillId="6" borderId="0" xfId="52" applyFont="1" applyFill="1" applyAlignment="1">
      <alignment horizontal="center" vertical="center"/>
    </xf>
    <xf numFmtId="38" fontId="9" fillId="6" borderId="0" xfId="52" applyNumberFormat="1" applyFont="1" applyFill="1" applyAlignment="1">
      <alignment horizontal="distributed" vertical="center"/>
    </xf>
    <xf numFmtId="0" fontId="9" fillId="6" borderId="0" xfId="52" applyFont="1" applyFill="1" applyAlignment="1">
      <alignment horizontal="distributed" vertical="center"/>
    </xf>
    <xf numFmtId="38" fontId="9" fillId="6" borderId="0" xfId="2" applyFont="1" applyFill="1" applyBorder="1" applyAlignment="1">
      <alignment vertical="center"/>
    </xf>
    <xf numFmtId="0" fontId="9" fillId="6" borderId="10" xfId="52" applyFont="1" applyFill="1" applyBorder="1" applyAlignment="1">
      <alignment vertical="center"/>
    </xf>
    <xf numFmtId="0" fontId="9" fillId="6" borderId="11" xfId="52" applyFont="1" applyFill="1" applyBorder="1" applyAlignment="1">
      <alignment vertical="center"/>
    </xf>
    <xf numFmtId="0" fontId="9" fillId="6" borderId="12" xfId="52" applyFont="1" applyFill="1" applyBorder="1" applyAlignment="1">
      <alignment vertical="center"/>
    </xf>
    <xf numFmtId="38" fontId="15" fillId="6" borderId="0" xfId="52" applyNumberFormat="1" applyFont="1" applyFill="1" applyAlignment="1">
      <alignment horizontal="center" vertical="center"/>
    </xf>
    <xf numFmtId="0" fontId="15" fillId="6" borderId="0" xfId="52" applyFont="1" applyFill="1" applyAlignment="1">
      <alignment horizontal="left" vertical="center"/>
    </xf>
    <xf numFmtId="0" fontId="15" fillId="6" borderId="0" xfId="52" quotePrefix="1" applyFont="1" applyFill="1" applyAlignment="1">
      <alignment horizontal="left" vertical="center"/>
    </xf>
    <xf numFmtId="177" fontId="9" fillId="6" borderId="0" xfId="52" applyNumberFormat="1" applyFont="1" applyFill="1" applyAlignment="1">
      <alignment vertical="center"/>
    </xf>
    <xf numFmtId="0" fontId="15" fillId="6" borderId="0" xfId="52" applyFont="1" applyFill="1" applyAlignment="1">
      <alignment vertical="center"/>
    </xf>
    <xf numFmtId="0" fontId="9" fillId="6" borderId="0" xfId="52" applyFont="1" applyFill="1" applyAlignment="1">
      <alignment horizontal="left" vertical="center"/>
    </xf>
    <xf numFmtId="38" fontId="9" fillId="6" borderId="0" xfId="52" applyNumberFormat="1" applyFont="1" applyFill="1" applyAlignment="1">
      <alignment horizontal="right" vertical="center"/>
    </xf>
    <xf numFmtId="0" fontId="9" fillId="0" borderId="0" xfId="52" applyFont="1" applyAlignment="1">
      <alignment vertical="center"/>
    </xf>
    <xf numFmtId="0" fontId="9" fillId="6" borderId="11" xfId="52" applyFont="1" applyFill="1" applyBorder="1" applyAlignment="1">
      <alignment horizontal="right" vertical="center"/>
    </xf>
    <xf numFmtId="0" fontId="9" fillId="6" borderId="1" xfId="52" applyFont="1" applyFill="1" applyBorder="1" applyAlignment="1">
      <alignment horizontal="center" vertical="center"/>
    </xf>
    <xf numFmtId="0" fontId="9" fillId="6" borderId="2" xfId="52" applyFont="1" applyFill="1" applyBorder="1" applyAlignment="1">
      <alignment horizontal="center" vertical="center"/>
    </xf>
    <xf numFmtId="181" fontId="9" fillId="6" borderId="2" xfId="52" applyNumberFormat="1" applyFont="1" applyFill="1" applyBorder="1" applyAlignment="1">
      <alignment vertical="center" shrinkToFit="1"/>
    </xf>
    <xf numFmtId="181" fontId="9" fillId="6" borderId="2" xfId="2" applyNumberFormat="1" applyFont="1" applyFill="1" applyBorder="1" applyAlignment="1">
      <alignment vertical="center"/>
    </xf>
    <xf numFmtId="38" fontId="9" fillId="6" borderId="0" xfId="52" applyNumberFormat="1" applyFont="1" applyFill="1" applyAlignment="1">
      <alignment vertical="center"/>
    </xf>
    <xf numFmtId="38" fontId="9" fillId="0" borderId="0" xfId="2" applyFont="1" applyBorder="1" applyAlignment="1">
      <alignment vertical="center"/>
    </xf>
    <xf numFmtId="0" fontId="9" fillId="6" borderId="3" xfId="52" applyFont="1" applyFill="1" applyBorder="1" applyAlignment="1">
      <alignment horizontal="center" vertical="center"/>
    </xf>
    <xf numFmtId="181" fontId="9" fillId="6" borderId="3" xfId="52" applyNumberFormat="1" applyFont="1" applyFill="1" applyBorder="1" applyAlignment="1">
      <alignment vertical="center" shrinkToFit="1"/>
    </xf>
    <xf numFmtId="181" fontId="9" fillId="6" borderId="3" xfId="2" applyNumberFormat="1" applyFont="1" applyFill="1" applyBorder="1" applyAlignment="1">
      <alignment vertical="center"/>
    </xf>
    <xf numFmtId="0" fontId="9" fillId="6" borderId="9" xfId="52" applyFont="1" applyFill="1" applyBorder="1" applyAlignment="1">
      <alignment horizontal="center" vertical="center"/>
    </xf>
    <xf numFmtId="38" fontId="9" fillId="0" borderId="0" xfId="2" applyFont="1" applyFill="1" applyBorder="1" applyAlignment="1">
      <alignment vertical="center"/>
    </xf>
    <xf numFmtId="0" fontId="9" fillId="6" borderId="4" xfId="52" applyFont="1" applyFill="1" applyBorder="1" applyAlignment="1">
      <alignment horizontal="center" vertical="center"/>
    </xf>
    <xf numFmtId="181" fontId="9" fillId="6" borderId="4" xfId="52" applyNumberFormat="1" applyFont="1" applyFill="1" applyBorder="1" applyAlignment="1">
      <alignment vertical="center" shrinkToFit="1"/>
    </xf>
    <xf numFmtId="181" fontId="9" fillId="6" borderId="4" xfId="2" applyNumberFormat="1" applyFont="1" applyFill="1" applyBorder="1" applyAlignment="1">
      <alignment vertical="center"/>
    </xf>
    <xf numFmtId="0" fontId="9" fillId="6" borderId="4" xfId="52" applyFont="1" applyFill="1" applyBorder="1" applyAlignment="1">
      <alignment vertical="center"/>
    </xf>
    <xf numFmtId="0" fontId="9" fillId="0" borderId="0" xfId="52" applyFont="1" applyAlignment="1">
      <alignment horizontal="center" vertical="center"/>
    </xf>
    <xf numFmtId="38" fontId="9" fillId="0" borderId="0" xfId="52" applyNumberFormat="1" applyFont="1" applyAlignment="1">
      <alignment vertical="center"/>
    </xf>
    <xf numFmtId="0" fontId="9" fillId="6" borderId="0" xfId="52" quotePrefix="1" applyFont="1" applyFill="1" applyAlignment="1">
      <alignment horizontal="right" vertical="center"/>
    </xf>
    <xf numFmtId="0" fontId="10" fillId="6" borderId="2" xfId="52" applyFont="1" applyFill="1" applyBorder="1" applyAlignment="1">
      <alignment vertical="center"/>
    </xf>
    <xf numFmtId="0" fontId="9" fillId="6" borderId="2" xfId="52" applyFont="1" applyFill="1" applyBorder="1" applyAlignment="1">
      <alignment vertical="center"/>
    </xf>
    <xf numFmtId="0" fontId="11" fillId="6" borderId="3" xfId="52" applyFont="1" applyFill="1" applyBorder="1" applyAlignment="1">
      <alignment horizontal="center" vertical="center" shrinkToFit="1"/>
    </xf>
    <xf numFmtId="0" fontId="11" fillId="6" borderId="3" xfId="52" applyFont="1" applyFill="1" applyBorder="1" applyAlignment="1">
      <alignment horizontal="center" vertical="center"/>
    </xf>
    <xf numFmtId="0" fontId="11" fillId="6" borderId="9" xfId="52" applyFont="1" applyFill="1" applyBorder="1" applyAlignment="1">
      <alignment horizontal="center" vertical="center"/>
    </xf>
    <xf numFmtId="0" fontId="9" fillId="6" borderId="10" xfId="52" applyFont="1" applyFill="1" applyBorder="1" applyAlignment="1">
      <alignment horizontal="center" vertical="center"/>
    </xf>
    <xf numFmtId="0" fontId="9" fillId="6" borderId="12" xfId="52" applyFont="1" applyFill="1" applyBorder="1" applyAlignment="1">
      <alignment horizontal="center" vertical="center"/>
    </xf>
    <xf numFmtId="0" fontId="11" fillId="6" borderId="4" xfId="52" applyFont="1" applyFill="1" applyBorder="1" applyAlignment="1">
      <alignment horizontal="center" vertical="center"/>
    </xf>
    <xf numFmtId="0" fontId="11" fillId="6" borderId="12" xfId="52" applyFont="1" applyFill="1" applyBorder="1" applyAlignment="1">
      <alignment horizontal="center" vertical="center"/>
    </xf>
    <xf numFmtId="0" fontId="9" fillId="6" borderId="13" xfId="52" applyFont="1" applyFill="1" applyBorder="1" applyAlignment="1">
      <alignment horizontal="center" vertical="center"/>
    </xf>
    <xf numFmtId="38" fontId="9" fillId="6" borderId="2" xfId="2" applyFont="1" applyFill="1" applyBorder="1" applyAlignment="1">
      <alignment vertical="center"/>
    </xf>
    <xf numFmtId="3" fontId="9" fillId="6" borderId="2" xfId="2" applyNumberFormat="1" applyFont="1" applyFill="1" applyBorder="1" applyAlignment="1">
      <alignment vertical="center"/>
    </xf>
    <xf numFmtId="4" fontId="9" fillId="6" borderId="2" xfId="2" applyNumberFormat="1" applyFont="1" applyFill="1" applyBorder="1" applyAlignment="1">
      <alignment vertical="center"/>
    </xf>
    <xf numFmtId="38" fontId="9" fillId="6" borderId="2" xfId="2" applyFont="1" applyFill="1" applyBorder="1" applyAlignment="1">
      <alignment horizontal="center" vertical="center"/>
    </xf>
    <xf numFmtId="38" fontId="9" fillId="6" borderId="3" xfId="2" applyFont="1" applyFill="1" applyBorder="1" applyAlignment="1">
      <alignment vertical="center"/>
    </xf>
    <xf numFmtId="3" fontId="9" fillId="6" borderId="3" xfId="2" applyNumberFormat="1" applyFont="1" applyFill="1" applyBorder="1" applyAlignment="1">
      <alignment vertical="center"/>
    </xf>
    <xf numFmtId="4" fontId="9" fillId="6" borderId="3" xfId="2" applyNumberFormat="1" applyFont="1" applyFill="1" applyBorder="1" applyAlignment="1">
      <alignment vertical="center"/>
    </xf>
    <xf numFmtId="38" fontId="9" fillId="6" borderId="3" xfId="2" applyFont="1" applyFill="1" applyBorder="1" applyAlignment="1">
      <alignment horizontal="center" vertical="center"/>
    </xf>
    <xf numFmtId="3" fontId="9" fillId="6" borderId="4" xfId="2" applyNumberFormat="1" applyFont="1" applyFill="1" applyBorder="1" applyAlignment="1">
      <alignment vertical="center"/>
    </xf>
    <xf numFmtId="4" fontId="9" fillId="6" borderId="4" xfId="2" applyNumberFormat="1" applyFont="1" applyFill="1" applyBorder="1" applyAlignment="1">
      <alignment vertical="center"/>
    </xf>
    <xf numFmtId="38" fontId="9" fillId="6" borderId="4" xfId="2" applyFont="1" applyFill="1" applyBorder="1" applyAlignment="1">
      <alignment horizontal="center" vertical="center"/>
    </xf>
    <xf numFmtId="49" fontId="9" fillId="6" borderId="6" xfId="52" quotePrefix="1" applyNumberFormat="1" applyFont="1" applyFill="1" applyBorder="1" applyAlignment="1">
      <alignment vertical="center"/>
    </xf>
    <xf numFmtId="0" fontId="9" fillId="6" borderId="6" xfId="52" quotePrefix="1" applyFont="1" applyFill="1" applyBorder="1" applyAlignment="1">
      <alignment horizontal="right" vertical="center"/>
    </xf>
    <xf numFmtId="179" fontId="9" fillId="6" borderId="6" xfId="52" applyNumberFormat="1" applyFont="1" applyFill="1" applyBorder="1" applyAlignment="1">
      <alignment horizontal="right" vertical="center"/>
    </xf>
    <xf numFmtId="0" fontId="9" fillId="9" borderId="0" xfId="52" applyFont="1" applyFill="1" applyAlignment="1">
      <alignment vertical="center"/>
    </xf>
    <xf numFmtId="49" fontId="9" fillId="6" borderId="0" xfId="52" quotePrefix="1" applyNumberFormat="1" applyFont="1" applyFill="1" applyAlignment="1">
      <alignment vertical="center"/>
    </xf>
    <xf numFmtId="179" fontId="9" fillId="6" borderId="0" xfId="52" applyNumberFormat="1" applyFont="1" applyFill="1" applyAlignment="1">
      <alignment horizontal="right" vertical="center"/>
    </xf>
    <xf numFmtId="49" fontId="9" fillId="6" borderId="11" xfId="52" quotePrefix="1" applyNumberFormat="1" applyFont="1" applyFill="1" applyBorder="1" applyAlignment="1">
      <alignment vertical="center"/>
    </xf>
    <xf numFmtId="3" fontId="9" fillId="6" borderId="11" xfId="52" quotePrefix="1" applyNumberFormat="1" applyFont="1" applyFill="1" applyBorder="1" applyAlignment="1">
      <alignment horizontal="right" vertical="center"/>
    </xf>
    <xf numFmtId="179" fontId="9" fillId="6" borderId="11" xfId="52" applyNumberFormat="1" applyFont="1" applyFill="1" applyBorder="1" applyAlignment="1">
      <alignment horizontal="right" vertical="center"/>
    </xf>
    <xf numFmtId="179" fontId="9" fillId="6" borderId="6" xfId="52" quotePrefix="1" applyNumberFormat="1" applyFont="1" applyFill="1" applyBorder="1" applyAlignment="1">
      <alignment horizontal="right" vertical="center"/>
    </xf>
    <xf numFmtId="0" fontId="9" fillId="6" borderId="11" xfId="52" quotePrefix="1" applyFont="1" applyFill="1" applyBorder="1" applyAlignment="1">
      <alignment horizontal="right" vertical="center"/>
    </xf>
    <xf numFmtId="185" fontId="9" fillId="6" borderId="11" xfId="52" quotePrefix="1" applyNumberFormat="1" applyFont="1" applyFill="1" applyBorder="1" applyAlignment="1">
      <alignment horizontal="right" vertical="center"/>
    </xf>
    <xf numFmtId="2" fontId="9" fillId="9" borderId="0" xfId="52" applyNumberFormat="1" applyFont="1" applyFill="1" applyAlignment="1">
      <alignment vertical="center"/>
    </xf>
    <xf numFmtId="0" fontId="15" fillId="6" borderId="8" xfId="52" applyFont="1" applyFill="1" applyBorder="1" applyAlignment="1">
      <alignment vertical="center"/>
    </xf>
    <xf numFmtId="38" fontId="9" fillId="6" borderId="0" xfId="2" applyFont="1" applyFill="1" applyBorder="1" applyAlignment="1">
      <alignment horizontal="right" vertical="center"/>
    </xf>
    <xf numFmtId="3" fontId="9" fillId="6" borderId="0" xfId="52" applyNumberFormat="1" applyFont="1" applyFill="1" applyAlignment="1">
      <alignment horizontal="right" vertical="center"/>
    </xf>
    <xf numFmtId="0" fontId="9" fillId="0" borderId="6" xfId="52" applyFont="1" applyBorder="1" applyAlignment="1">
      <alignment vertical="center"/>
    </xf>
    <xf numFmtId="3" fontId="9" fillId="6" borderId="0" xfId="2" applyNumberFormat="1" applyFont="1" applyFill="1" applyBorder="1" applyAlignment="1">
      <alignment horizontal="right" vertical="center"/>
    </xf>
    <xf numFmtId="2" fontId="9" fillId="6" borderId="0" xfId="52" applyNumberFormat="1" applyFont="1" applyFill="1" applyAlignment="1">
      <alignment horizontal="right" vertical="center"/>
    </xf>
    <xf numFmtId="0" fontId="9" fillId="6" borderId="39" xfId="52" applyFont="1" applyFill="1" applyBorder="1" applyAlignment="1">
      <alignment horizontal="center" vertical="center"/>
    </xf>
    <xf numFmtId="0" fontId="9" fillId="6" borderId="7" xfId="52" applyFont="1" applyFill="1" applyBorder="1" applyAlignment="1">
      <alignment horizontal="center" vertical="center"/>
    </xf>
    <xf numFmtId="0" fontId="9" fillId="6" borderId="5" xfId="52" applyFont="1" applyFill="1" applyBorder="1" applyAlignment="1">
      <alignment horizontal="center" vertical="center"/>
    </xf>
    <xf numFmtId="181" fontId="9" fillId="6" borderId="7" xfId="2" applyNumberFormat="1" applyFont="1" applyFill="1" applyBorder="1" applyAlignment="1">
      <alignment vertical="center"/>
    </xf>
    <xf numFmtId="181" fontId="9" fillId="6" borderId="8" xfId="52" applyNumberFormat="1" applyFont="1" applyFill="1" applyBorder="1" applyAlignment="1">
      <alignment vertical="center" shrinkToFit="1"/>
    </xf>
    <xf numFmtId="181" fontId="9" fillId="6" borderId="9" xfId="2" applyNumberFormat="1" applyFont="1" applyFill="1" applyBorder="1" applyAlignment="1">
      <alignment vertical="center"/>
    </xf>
    <xf numFmtId="181" fontId="9" fillId="6" borderId="10" xfId="52" applyNumberFormat="1" applyFont="1" applyFill="1" applyBorder="1" applyAlignment="1">
      <alignment vertical="center" shrinkToFit="1"/>
    </xf>
    <xf numFmtId="181" fontId="9" fillId="6" borderId="12" xfId="2" applyNumberFormat="1" applyFont="1" applyFill="1" applyBorder="1" applyAlignment="1">
      <alignment vertical="center"/>
    </xf>
    <xf numFmtId="181" fontId="30" fillId="6" borderId="8" xfId="52" applyNumberFormat="1" applyFont="1" applyFill="1" applyBorder="1" applyAlignment="1">
      <alignment vertical="center" shrinkToFit="1"/>
    </xf>
    <xf numFmtId="181" fontId="30" fillId="6" borderId="3" xfId="52" applyNumberFormat="1" applyFont="1" applyFill="1" applyBorder="1" applyAlignment="1">
      <alignment vertical="center" shrinkToFit="1"/>
    </xf>
    <xf numFmtId="181" fontId="9" fillId="6" borderId="10" xfId="2" applyNumberFormat="1" applyFont="1" applyFill="1" applyBorder="1" applyAlignment="1">
      <alignment vertical="center"/>
    </xf>
    <xf numFmtId="0" fontId="9" fillId="6" borderId="1" xfId="52" applyFont="1" applyFill="1" applyBorder="1" applyAlignment="1">
      <alignment vertical="center"/>
    </xf>
    <xf numFmtId="0" fontId="18" fillId="2" borderId="0" xfId="52" applyFont="1" applyFill="1" applyAlignment="1">
      <alignment vertical="center"/>
    </xf>
    <xf numFmtId="0" fontId="18" fillId="2" borderId="0" xfId="52" quotePrefix="1" applyFont="1" applyFill="1" applyAlignment="1">
      <alignment horizontal="right" vertical="center"/>
    </xf>
    <xf numFmtId="0" fontId="18" fillId="2" borderId="0" xfId="52" applyFont="1" applyFill="1" applyAlignment="1">
      <alignment horizontal="right" vertical="center"/>
    </xf>
    <xf numFmtId="0" fontId="18" fillId="0" borderId="0" xfId="52" applyFont="1" applyAlignment="1">
      <alignment vertical="center"/>
    </xf>
    <xf numFmtId="0" fontId="26" fillId="2" borderId="0" xfId="52" applyFont="1" applyFill="1" applyAlignment="1">
      <alignment vertical="center"/>
    </xf>
    <xf numFmtId="0" fontId="26" fillId="2" borderId="11" xfId="52" applyFont="1" applyFill="1" applyBorder="1" applyAlignment="1">
      <alignment vertical="center"/>
    </xf>
    <xf numFmtId="0" fontId="18" fillId="2" borderId="11" xfId="52" applyFont="1" applyFill="1" applyBorder="1" applyAlignment="1">
      <alignment vertical="center"/>
    </xf>
    <xf numFmtId="0" fontId="26" fillId="2" borderId="2" xfId="52" applyFont="1" applyFill="1" applyBorder="1" applyAlignment="1">
      <alignment vertical="center"/>
    </xf>
    <xf numFmtId="0" fontId="18" fillId="2" borderId="2" xfId="52" applyFont="1" applyFill="1" applyBorder="1" applyAlignment="1">
      <alignment vertical="center"/>
    </xf>
    <xf numFmtId="0" fontId="18" fillId="2" borderId="7" xfId="52" applyFont="1" applyFill="1" applyBorder="1" applyAlignment="1">
      <alignment vertical="center"/>
    </xf>
    <xf numFmtId="0" fontId="18" fillId="2" borderId="5" xfId="52" applyFont="1" applyFill="1" applyBorder="1" applyAlignment="1">
      <alignment vertical="center"/>
    </xf>
    <xf numFmtId="0" fontId="18" fillId="2" borderId="6" xfId="52" applyFont="1" applyFill="1" applyBorder="1" applyAlignment="1">
      <alignment vertical="center"/>
    </xf>
    <xf numFmtId="0" fontId="18" fillId="2" borderId="3" xfId="52" applyFont="1" applyFill="1" applyBorder="1" applyAlignment="1">
      <alignment horizontal="center" vertical="center"/>
    </xf>
    <xf numFmtId="0" fontId="28" fillId="2" borderId="3" xfId="52" applyFont="1" applyFill="1" applyBorder="1" applyAlignment="1">
      <alignment horizontal="center" vertical="center" shrinkToFit="1"/>
    </xf>
    <xf numFmtId="0" fontId="28" fillId="6" borderId="3" xfId="52" applyFont="1" applyFill="1" applyBorder="1" applyAlignment="1">
      <alignment horizontal="center" vertical="center" shrinkToFit="1"/>
    </xf>
    <xf numFmtId="0" fontId="28" fillId="2" borderId="3" xfId="52" applyFont="1" applyFill="1" applyBorder="1" applyAlignment="1">
      <alignment horizontal="center" vertical="center"/>
    </xf>
    <xf numFmtId="0" fontId="28" fillId="2" borderId="9" xfId="52" applyFont="1" applyFill="1" applyBorder="1" applyAlignment="1">
      <alignment horizontal="center" vertical="center"/>
    </xf>
    <xf numFmtId="0" fontId="18" fillId="0" borderId="4" xfId="52" applyFont="1" applyBorder="1" applyAlignment="1">
      <alignment vertical="center"/>
    </xf>
    <xf numFmtId="0" fontId="28" fillId="2" borderId="4" xfId="52" applyFont="1" applyFill="1" applyBorder="1" applyAlignment="1">
      <alignment horizontal="center" vertical="center"/>
    </xf>
    <xf numFmtId="0" fontId="28" fillId="6" borderId="4" xfId="52" applyFont="1" applyFill="1" applyBorder="1" applyAlignment="1">
      <alignment horizontal="center" vertical="center"/>
    </xf>
    <xf numFmtId="0" fontId="28" fillId="2" borderId="12" xfId="52" applyFont="1" applyFill="1" applyBorder="1" applyAlignment="1">
      <alignment horizontal="center" vertical="center"/>
    </xf>
    <xf numFmtId="0" fontId="18" fillId="2" borderId="13" xfId="52" applyFont="1" applyFill="1" applyBorder="1" applyAlignment="1">
      <alignment horizontal="center" vertical="center"/>
    </xf>
    <xf numFmtId="0" fontId="18" fillId="2" borderId="1" xfId="52" applyFont="1" applyFill="1" applyBorder="1" applyAlignment="1">
      <alignment horizontal="center" vertical="center"/>
    </xf>
    <xf numFmtId="0" fontId="18" fillId="2" borderId="2" xfId="52" applyFont="1" applyFill="1" applyBorder="1" applyAlignment="1">
      <alignment horizontal="center" vertical="center"/>
    </xf>
    <xf numFmtId="0" fontId="18" fillId="2" borderId="4" xfId="52" applyFont="1" applyFill="1" applyBorder="1" applyAlignment="1">
      <alignment horizontal="center" vertical="center"/>
    </xf>
    <xf numFmtId="0" fontId="18" fillId="0" borderId="0" xfId="52" applyFont="1" applyAlignment="1">
      <alignment horizontal="center" vertical="center"/>
    </xf>
    <xf numFmtId="38" fontId="18" fillId="0" borderId="0" xfId="52" applyNumberFormat="1" applyFont="1" applyAlignment="1">
      <alignment vertical="center"/>
    </xf>
    <xf numFmtId="3" fontId="9" fillId="6" borderId="7" xfId="52" applyNumberFormat="1" applyFont="1" applyFill="1" applyBorder="1" applyAlignment="1">
      <alignment vertical="center"/>
    </xf>
    <xf numFmtId="3" fontId="9" fillId="6" borderId="9" xfId="52" applyNumberFormat="1" applyFont="1" applyFill="1" applyBorder="1" applyAlignment="1">
      <alignment vertical="center"/>
    </xf>
    <xf numFmtId="180" fontId="9" fillId="6" borderId="10" xfId="52" applyNumberFormat="1" applyFont="1" applyFill="1" applyBorder="1" applyAlignment="1">
      <alignment vertical="center"/>
    </xf>
    <xf numFmtId="180" fontId="9" fillId="6" borderId="11" xfId="52" applyNumberFormat="1" applyFont="1" applyFill="1" applyBorder="1" applyAlignment="1">
      <alignment vertical="center"/>
    </xf>
    <xf numFmtId="49" fontId="9" fillId="6" borderId="11" xfId="2" quotePrefix="1" applyNumberFormat="1" applyFont="1" applyFill="1" applyBorder="1" applyAlignment="1">
      <alignment horizontal="right" vertical="center"/>
    </xf>
    <xf numFmtId="0" fontId="9" fillId="6" borderId="12" xfId="52" applyFont="1" applyFill="1" applyBorder="1" applyAlignment="1">
      <alignment horizontal="left" vertical="center"/>
    </xf>
    <xf numFmtId="38" fontId="9" fillId="6" borderId="6" xfId="52" quotePrefix="1" applyNumberFormat="1" applyFont="1" applyFill="1" applyBorder="1" applyAlignment="1">
      <alignment horizontal="right" vertical="center"/>
    </xf>
    <xf numFmtId="0" fontId="9" fillId="6" borderId="7" xfId="52" applyFont="1" applyFill="1" applyBorder="1" applyAlignment="1">
      <alignment horizontal="left" vertical="center"/>
    </xf>
    <xf numFmtId="49" fontId="9" fillId="0" borderId="0" xfId="52" applyNumberFormat="1" applyFont="1" applyAlignment="1">
      <alignment vertical="center"/>
    </xf>
    <xf numFmtId="40" fontId="9" fillId="6" borderId="11" xfId="52" quotePrefix="1" applyNumberFormat="1" applyFont="1" applyFill="1" applyBorder="1" applyAlignment="1">
      <alignment horizontal="right" vertical="center"/>
    </xf>
    <xf numFmtId="184" fontId="9" fillId="6" borderId="11" xfId="52" quotePrefix="1" applyNumberFormat="1" applyFont="1" applyFill="1" applyBorder="1" applyAlignment="1">
      <alignment horizontal="right" vertical="center"/>
    </xf>
    <xf numFmtId="10" fontId="9" fillId="0" borderId="0" xfId="53" applyNumberFormat="1" applyFont="1" applyFill="1" applyAlignment="1">
      <alignment vertical="center"/>
    </xf>
    <xf numFmtId="37" fontId="9" fillId="6" borderId="0" xfId="2" applyNumberFormat="1" applyFont="1" applyFill="1" applyBorder="1" applyAlignment="1">
      <alignment horizontal="right" vertical="center"/>
    </xf>
    <xf numFmtId="0" fontId="36" fillId="6" borderId="0" xfId="52" applyFont="1" applyFill="1" applyAlignment="1">
      <alignment vertical="center"/>
    </xf>
    <xf numFmtId="0" fontId="9" fillId="2" borderId="0" xfId="52" applyFont="1" applyFill="1" applyAlignment="1">
      <alignment vertical="center"/>
    </xf>
    <xf numFmtId="0" fontId="9" fillId="2" borderId="0" xfId="52" applyFont="1" applyFill="1" applyAlignment="1">
      <alignment horizontal="right" vertical="center"/>
    </xf>
    <xf numFmtId="0" fontId="14" fillId="2" borderId="0" xfId="52" applyFont="1" applyFill="1" applyAlignment="1">
      <alignment vertical="center"/>
    </xf>
    <xf numFmtId="0" fontId="9" fillId="2" borderId="1" xfId="52" applyFont="1" applyFill="1" applyBorder="1" applyAlignment="1">
      <alignment horizontal="center" vertical="center"/>
    </xf>
    <xf numFmtId="0" fontId="9" fillId="2" borderId="2" xfId="52" applyFont="1" applyFill="1" applyBorder="1" applyAlignment="1">
      <alignment horizontal="center" vertical="center"/>
    </xf>
    <xf numFmtId="38" fontId="9" fillId="2" borderId="2" xfId="2" applyFont="1" applyFill="1" applyBorder="1" applyAlignment="1">
      <alignment vertical="center"/>
    </xf>
    <xf numFmtId="0" fontId="9" fillId="0" borderId="8" xfId="52" applyFont="1" applyBorder="1" applyAlignment="1">
      <alignment horizontal="center" vertical="center"/>
    </xf>
    <xf numFmtId="0" fontId="9" fillId="2" borderId="3" xfId="52" applyFont="1" applyFill="1" applyBorder="1" applyAlignment="1">
      <alignment horizontal="center" vertical="center"/>
    </xf>
    <xf numFmtId="38" fontId="9" fillId="2" borderId="3" xfId="2" applyFont="1" applyFill="1" applyBorder="1" applyAlignment="1">
      <alignment vertical="center"/>
    </xf>
    <xf numFmtId="0" fontId="9" fillId="2" borderId="4" xfId="52" applyFont="1" applyFill="1" applyBorder="1" applyAlignment="1">
      <alignment horizontal="center" vertical="center"/>
    </xf>
    <xf numFmtId="38" fontId="9" fillId="2" borderId="4" xfId="2" applyFont="1" applyFill="1" applyBorder="1" applyAlignment="1">
      <alignment vertical="center"/>
    </xf>
    <xf numFmtId="38" fontId="9" fillId="2" borderId="1" xfId="2" applyFont="1" applyFill="1" applyBorder="1" applyAlignment="1">
      <alignment vertical="center"/>
    </xf>
    <xf numFmtId="0" fontId="9" fillId="2" borderId="4" xfId="52" applyFont="1" applyFill="1" applyBorder="1" applyAlignment="1">
      <alignment vertical="center"/>
    </xf>
    <xf numFmtId="0" fontId="9" fillId="0" borderId="8" xfId="52" applyFont="1" applyBorder="1" applyAlignment="1">
      <alignment vertical="center"/>
    </xf>
    <xf numFmtId="0" fontId="9" fillId="2" borderId="0" xfId="52" applyFont="1" applyFill="1" applyAlignment="1">
      <alignment horizontal="center" vertical="center"/>
    </xf>
    <xf numFmtId="38" fontId="9" fillId="2" borderId="0" xfId="2" applyFont="1" applyFill="1" applyBorder="1" applyAlignment="1">
      <alignment vertical="center"/>
    </xf>
    <xf numFmtId="0" fontId="11" fillId="6" borderId="0" xfId="52" applyFont="1" applyFill="1" applyAlignment="1">
      <alignment horizontal="left" vertical="center"/>
    </xf>
    <xf numFmtId="0" fontId="11" fillId="6" borderId="0" xfId="52" applyFont="1" applyFill="1" applyAlignment="1">
      <alignment vertical="center"/>
    </xf>
    <xf numFmtId="0" fontId="9" fillId="2" borderId="0" xfId="0" quotePrefix="1" applyFont="1" applyFill="1" applyAlignment="1">
      <alignment horizontal="right" vertical="center"/>
    </xf>
    <xf numFmtId="0" fontId="9" fillId="2" borderId="0" xfId="0" applyFont="1" applyFill="1" applyAlignment="1">
      <alignment horizontal="right" vertical="center"/>
    </xf>
    <xf numFmtId="0" fontId="25" fillId="2" borderId="0" xfId="0" applyFont="1" applyFill="1" applyAlignment="1">
      <alignment horizontal="center" vertical="center" shrinkToFit="1"/>
    </xf>
    <xf numFmtId="49" fontId="14" fillId="2" borderId="0" xfId="52" applyNumberFormat="1" applyFont="1" applyFill="1" applyAlignment="1">
      <alignment horizontal="right" vertical="center"/>
    </xf>
    <xf numFmtId="49" fontId="21" fillId="0" borderId="0" xfId="52" applyNumberFormat="1" applyFont="1" applyAlignment="1">
      <alignment horizontal="right" vertical="center"/>
    </xf>
    <xf numFmtId="0" fontId="34" fillId="2" borderId="0" xfId="52" applyFont="1" applyFill="1" applyAlignment="1">
      <alignment horizontal="center" vertical="center"/>
    </xf>
    <xf numFmtId="179" fontId="9" fillId="6" borderId="0" xfId="2" applyNumberFormat="1" applyFont="1" applyFill="1" applyBorder="1" applyAlignment="1">
      <alignment vertical="center"/>
    </xf>
    <xf numFmtId="179" fontId="9" fillId="6" borderId="11" xfId="2" applyNumberFormat="1" applyFont="1" applyFill="1" applyBorder="1" applyAlignment="1">
      <alignment vertical="center"/>
    </xf>
    <xf numFmtId="179" fontId="9" fillId="6" borderId="6" xfId="52" quotePrefix="1" applyNumberFormat="1" applyFont="1" applyFill="1" applyBorder="1" applyAlignment="1">
      <alignment horizontal="right" vertical="center"/>
    </xf>
    <xf numFmtId="0" fontId="7" fillId="6" borderId="6" xfId="52" applyFill="1" applyBorder="1" applyAlignment="1">
      <alignment horizontal="right" vertical="center"/>
    </xf>
    <xf numFmtId="0" fontId="27" fillId="2" borderId="0" xfId="52" applyFont="1" applyFill="1" applyAlignment="1">
      <alignment horizontal="right" vertical="center"/>
    </xf>
    <xf numFmtId="0" fontId="18" fillId="2" borderId="10" xfId="52" applyFont="1" applyFill="1" applyBorder="1" applyAlignment="1">
      <alignment horizontal="center" vertical="center"/>
    </xf>
    <xf numFmtId="0" fontId="18" fillId="0" borderId="12" xfId="52" applyFont="1" applyBorder="1" applyAlignment="1">
      <alignment horizontal="center" vertical="center"/>
    </xf>
    <xf numFmtId="0" fontId="14" fillId="6" borderId="0" xfId="52" applyFont="1" applyFill="1" applyAlignment="1">
      <alignment horizontal="right" vertical="center"/>
    </xf>
    <xf numFmtId="0" fontId="9" fillId="6" borderId="0" xfId="0" applyFont="1" applyFill="1" applyAlignment="1">
      <alignment horizontal="right" vertical="center"/>
    </xf>
    <xf numFmtId="0" fontId="9" fillId="6" borderId="10" xfId="52" applyFont="1" applyFill="1" applyBorder="1" applyAlignment="1">
      <alignment horizontal="center" vertical="center"/>
    </xf>
    <xf numFmtId="0" fontId="9" fillId="6" borderId="12" xfId="52" applyFont="1" applyFill="1" applyBorder="1" applyAlignment="1">
      <alignment horizontal="center" vertical="center"/>
    </xf>
    <xf numFmtId="0" fontId="9" fillId="6" borderId="0" xfId="52" applyFont="1" applyFill="1" applyAlignment="1">
      <alignment horizontal="right" vertical="center"/>
    </xf>
    <xf numFmtId="0" fontId="15" fillId="6" borderId="0" xfId="52" applyFont="1" applyFill="1" applyAlignment="1">
      <alignment horizontal="left" vertical="center"/>
    </xf>
    <xf numFmtId="0" fontId="15" fillId="6" borderId="0" xfId="52" quotePrefix="1" applyFont="1" applyFill="1" applyAlignment="1">
      <alignment horizontal="left" vertical="center"/>
    </xf>
    <xf numFmtId="38" fontId="9" fillId="6" borderId="0" xfId="52" applyNumberFormat="1" applyFont="1" applyFill="1" applyAlignment="1">
      <alignment horizontal="distributed" vertical="center"/>
    </xf>
    <xf numFmtId="0" fontId="9" fillId="6" borderId="0" xfId="52" applyFont="1" applyFill="1" applyAlignment="1">
      <alignment horizontal="distributed" vertical="center"/>
    </xf>
    <xf numFmtId="0" fontId="9" fillId="6" borderId="11" xfId="0" applyFont="1" applyFill="1" applyBorder="1" applyAlignment="1">
      <alignment horizontal="right" vertical="center"/>
    </xf>
    <xf numFmtId="0" fontId="20" fillId="6" borderId="0" xfId="0" quotePrefix="1" applyFont="1" applyFill="1" applyAlignment="1">
      <alignment horizontal="center" vertical="center"/>
    </xf>
    <xf numFmtId="0" fontId="13" fillId="2" borderId="0" xfId="0" applyFont="1" applyFill="1" applyAlignment="1">
      <alignment horizontal="distributed" vertical="center" wrapText="1"/>
    </xf>
    <xf numFmtId="0" fontId="13" fillId="2" borderId="0" xfId="0" applyFont="1" applyFill="1" applyAlignment="1">
      <alignment horizontal="center" vertical="center"/>
    </xf>
    <xf numFmtId="0" fontId="12" fillId="2" borderId="0" xfId="0" applyFont="1" applyFill="1" applyAlignment="1">
      <alignment horizontal="center" vertical="center"/>
    </xf>
    <xf numFmtId="0" fontId="12" fillId="2" borderId="39" xfId="0" applyFont="1" applyFill="1" applyBorder="1" applyAlignment="1">
      <alignment horizontal="center" vertical="center"/>
    </xf>
    <xf numFmtId="0" fontId="12" fillId="2" borderId="13" xfId="0" applyFont="1" applyFill="1" applyBorder="1" applyAlignment="1">
      <alignment horizontal="center" vertical="center"/>
    </xf>
    <xf numFmtId="0" fontId="12" fillId="6" borderId="39" xfId="0" applyFont="1" applyFill="1" applyBorder="1" applyAlignment="1">
      <alignment horizontal="center" vertical="center"/>
    </xf>
    <xf numFmtId="0" fontId="12" fillId="6" borderId="13" xfId="0" applyFont="1" applyFill="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4" fillId="2" borderId="5" xfId="0"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2" fillId="0" borderId="39" xfId="0" applyFont="1" applyBorder="1" applyAlignment="1">
      <alignment horizontal="center" vertical="center"/>
    </xf>
    <xf numFmtId="0" fontId="12" fillId="0" borderId="13" xfId="0" applyFont="1" applyBorder="1" applyAlignment="1">
      <alignment horizontal="center" vertical="center"/>
    </xf>
    <xf numFmtId="0" fontId="13" fillId="2" borderId="8" xfId="0" applyFont="1" applyFill="1" applyBorder="1" applyAlignment="1">
      <alignment horizontal="center" vertical="center"/>
    </xf>
    <xf numFmtId="0" fontId="13" fillId="2" borderId="8" xfId="0" applyFont="1" applyFill="1" applyBorder="1" applyAlignment="1">
      <alignment horizontal="distributed" vertical="center" wrapText="1"/>
    </xf>
    <xf numFmtId="0" fontId="13" fillId="2" borderId="6" xfId="0" applyFont="1" applyFill="1" applyBorder="1" applyAlignment="1">
      <alignment horizontal="distributed" vertical="center" wrapText="1"/>
    </xf>
    <xf numFmtId="0" fontId="14" fillId="2" borderId="5"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2" xfId="0" applyFont="1" applyFill="1" applyBorder="1" applyAlignment="1">
      <alignment horizontal="center" vertical="center"/>
    </xf>
    <xf numFmtId="0" fontId="13" fillId="2" borderId="6" xfId="0" applyFont="1" applyFill="1" applyBorder="1" applyAlignment="1">
      <alignment horizontal="distributed" vertical="center"/>
    </xf>
    <xf numFmtId="0" fontId="11" fillId="2" borderId="6" xfId="0" applyFont="1" applyFill="1" applyBorder="1" applyAlignment="1">
      <alignment horizontal="center" vertical="center"/>
    </xf>
    <xf numFmtId="0" fontId="11" fillId="2" borderId="0" xfId="0" applyFont="1" applyFill="1" applyAlignment="1">
      <alignment horizontal="center" vertical="center"/>
    </xf>
    <xf numFmtId="0" fontId="12" fillId="6" borderId="6" xfId="0" applyFont="1" applyFill="1" applyBorder="1" applyAlignment="1">
      <alignment horizontal="left" vertical="center" wrapText="1"/>
    </xf>
    <xf numFmtId="0" fontId="12" fillId="6" borderId="0" xfId="0" applyFont="1" applyFill="1" applyAlignment="1">
      <alignment horizontal="left" vertical="center" wrapText="1"/>
    </xf>
    <xf numFmtId="0" fontId="14" fillId="6" borderId="5" xfId="0" applyFont="1" applyFill="1" applyBorder="1" applyAlignment="1">
      <alignment horizontal="center" vertical="center" shrinkToFit="1"/>
    </xf>
    <xf numFmtId="0" fontId="14" fillId="6" borderId="7" xfId="0" applyFont="1" applyFill="1" applyBorder="1" applyAlignment="1">
      <alignment horizontal="center" vertical="center" shrinkToFit="1"/>
    </xf>
    <xf numFmtId="0" fontId="14" fillId="6" borderId="10" xfId="0" applyFont="1" applyFill="1" applyBorder="1" applyAlignment="1">
      <alignment horizontal="center" vertical="center" shrinkToFit="1"/>
    </xf>
    <xf numFmtId="0" fontId="14" fillId="6" borderId="12" xfId="0" applyFont="1" applyFill="1" applyBorder="1" applyAlignment="1">
      <alignment horizontal="center" vertical="center" shrinkToFit="1"/>
    </xf>
    <xf numFmtId="0" fontId="14" fillId="2" borderId="0" xfId="0" applyFont="1" applyFill="1" applyAlignment="1">
      <alignment horizontal="center" vertical="center" wrapText="1"/>
    </xf>
    <xf numFmtId="0" fontId="9" fillId="2" borderId="39" xfId="0" applyFont="1" applyFill="1" applyBorder="1" applyAlignment="1">
      <alignment horizontal="center" vertical="center"/>
    </xf>
    <xf numFmtId="0" fontId="0" fillId="0" borderId="13" xfId="0" applyBorder="1" applyAlignment="1">
      <alignment vertical="center"/>
    </xf>
    <xf numFmtId="0" fontId="9" fillId="2" borderId="0" xfId="0" applyFont="1" applyFill="1" applyAlignment="1">
      <alignment horizontal="left" vertical="center"/>
    </xf>
    <xf numFmtId="0" fontId="9" fillId="2" borderId="13" xfId="0" applyFont="1" applyFill="1" applyBorder="1" applyAlignment="1">
      <alignment horizontal="center" vertical="center"/>
    </xf>
    <xf numFmtId="0" fontId="14" fillId="2" borderId="0" xfId="0" applyFont="1" applyFill="1" applyAlignment="1">
      <alignment horizontal="center" vertical="center" shrinkToFit="1"/>
    </xf>
    <xf numFmtId="0" fontId="9" fillId="6" borderId="39" xfId="0" applyFont="1" applyFill="1" applyBorder="1" applyAlignment="1">
      <alignment horizontal="center" vertical="center"/>
    </xf>
    <xf numFmtId="0" fontId="0" fillId="6" borderId="13" xfId="0" applyFill="1" applyBorder="1" applyAlignment="1">
      <alignment vertical="center"/>
    </xf>
    <xf numFmtId="0" fontId="9" fillId="6" borderId="0" xfId="0" applyFont="1" applyFill="1" applyAlignment="1">
      <alignment vertical="center"/>
    </xf>
    <xf numFmtId="0" fontId="0" fillId="6" borderId="0" xfId="0" applyFill="1" applyAlignment="1">
      <alignment vertical="center"/>
    </xf>
  </cellXfs>
  <cellStyles count="54">
    <cellStyle name="Normal" xfId="32" xr:uid="{CBF66F2E-C213-4ADA-9FC6-8B63CBB31FD6}"/>
    <cellStyle name="パーセント 2" xfId="53" xr:uid="{358CA68C-EA41-4D0A-846A-C2E7F4798030}"/>
    <cellStyle name="桁区切り" xfId="1" builtinId="6"/>
    <cellStyle name="桁区切り 2" xfId="2" xr:uid="{00000000-0005-0000-0000-000001000000}"/>
    <cellStyle name="桁区切り 3" xfId="3" xr:uid="{00000000-0005-0000-0000-000002000000}"/>
    <cellStyle name="桁区切り 4" xfId="5" xr:uid="{00000000-0005-0000-0000-000003000000}"/>
    <cellStyle name="桁区切り 5" xfId="21" xr:uid="{00000000-0005-0000-0000-000041000000}"/>
    <cellStyle name="桁区切り 5 2" xfId="45" xr:uid="{FA3B16E0-DB77-41F6-9F0D-7AEE20D4E6EA}"/>
    <cellStyle name="標準" xfId="0" builtinId="0"/>
    <cellStyle name="標準 10" xfId="17" xr:uid="{00000000-0005-0000-0000-000040000000}"/>
    <cellStyle name="標準 11" xfId="20" xr:uid="{00000000-0005-0000-0000-000042000000}"/>
    <cellStyle name="標準 12" xfId="22" xr:uid="{00000000-0005-0000-0000-000043000000}"/>
    <cellStyle name="標準 13" xfId="23" xr:uid="{00000000-0005-0000-0000-000044000000}"/>
    <cellStyle name="標準 14" xfId="24" xr:uid="{00000000-0005-0000-0000-000045000000}"/>
    <cellStyle name="標準 15" xfId="25" xr:uid="{00000000-0005-0000-0000-000047000000}"/>
    <cellStyle name="標準 16" xfId="27" xr:uid="{00000000-0005-0000-0000-00004C000000}"/>
    <cellStyle name="標準 17" xfId="33" xr:uid="{00000000-0005-0000-0000-00004D000000}"/>
    <cellStyle name="標準 18" xfId="26" xr:uid="{00000000-0005-0000-0000-00004E000000}"/>
    <cellStyle name="標準 19" xfId="34" xr:uid="{00000000-0005-0000-0000-00004F000000}"/>
    <cellStyle name="標準 2" xfId="4" xr:uid="{00000000-0005-0000-0000-000005000000}"/>
    <cellStyle name="標準 2 2" xfId="12" xr:uid="{00000000-0005-0000-0000-000003000000}"/>
    <cellStyle name="標準 2 3" xfId="11" xr:uid="{00000000-0005-0000-0000-000002000000}"/>
    <cellStyle name="標準 2 4" xfId="52" xr:uid="{374071EE-937F-446B-8A97-299ABD903790}"/>
    <cellStyle name="標準 20" xfId="39" xr:uid="{00000000-0005-0000-0000-000053000000}"/>
    <cellStyle name="標準 21" xfId="40" xr:uid="{00000000-0005-0000-0000-000054000000}"/>
    <cellStyle name="標準 22" xfId="35" xr:uid="{00000000-0005-0000-0000-000055000000}"/>
    <cellStyle name="標準 3" xfId="6" xr:uid="{00000000-0005-0000-0000-000006000000}"/>
    <cellStyle name="標準 3 2" xfId="14" xr:uid="{A1045313-5C06-4A49-BFEF-8AF3999C9356}"/>
    <cellStyle name="標準 3 2 2" xfId="31" xr:uid="{9B49B1E2-504A-4F42-B41C-9E8BC54A1774}"/>
    <cellStyle name="標準 3 2 3" xfId="41" xr:uid="{2AD33BDA-B289-4844-BA7A-860A8250F5D3}"/>
    <cellStyle name="標準 3 3" xfId="18" xr:uid="{00000000-0005-0000-0000-000003000000}"/>
    <cellStyle name="標準 3 3 2" xfId="43" xr:uid="{797D5638-3FC9-4076-A91C-C8F743613214}"/>
    <cellStyle name="標準 3 4" xfId="28" xr:uid="{A1045313-5C06-4A49-BFEF-8AF3999C9356}"/>
    <cellStyle name="標準 3 4 2" xfId="46" xr:uid="{F3812135-B2FC-4348-85FB-1A653BCB8F59}"/>
    <cellStyle name="標準 3 5" xfId="36" xr:uid="{00000000-0005-0000-0000-000005000000}"/>
    <cellStyle name="標準 3 5 2" xfId="49" xr:uid="{8DF42BB4-E048-43C7-A103-C8EA88D9E54B}"/>
    <cellStyle name="標準 4" xfId="7" xr:uid="{00000000-0005-0000-0000-000007000000}"/>
    <cellStyle name="標準 4 2" xfId="15" xr:uid="{ECADBC89-1E56-4655-8694-61F6C1D72BDF}"/>
    <cellStyle name="標準 4 2 2" xfId="42" xr:uid="{01273E89-3D61-405B-8865-828DD509D5D1}"/>
    <cellStyle name="標準 4 3" xfId="19" xr:uid="{00000000-0005-0000-0000-000004000000}"/>
    <cellStyle name="標準 4 3 2" xfId="44" xr:uid="{CDFAC916-940E-4335-98B5-E59C06CA9103}"/>
    <cellStyle name="標準 4 4" xfId="29" xr:uid="{ECADBC89-1E56-4655-8694-61F6C1D72BDF}"/>
    <cellStyle name="標準 4 4 2" xfId="47" xr:uid="{4880A373-F4A9-4567-A0A7-08838E1408E4}"/>
    <cellStyle name="標準 4 5" xfId="37" xr:uid="{00000000-0005-0000-0000-000007000000}"/>
    <cellStyle name="標準 4 5 2" xfId="50" xr:uid="{82FB7BFC-B59C-4590-A2FF-AC13EF41659B}"/>
    <cellStyle name="標準 5" xfId="8" xr:uid="{00000000-0005-0000-0000-000008000000}"/>
    <cellStyle name="標準 5 2" xfId="30" xr:uid="{EF01E7F6-AFFA-4862-B906-BDF7A3E64C0F}"/>
    <cellStyle name="標準 5 2 2" xfId="48" xr:uid="{F39B8504-A17C-4701-9ADF-3369FB62260D}"/>
    <cellStyle name="標準 5 3" xfId="38" xr:uid="{00000000-0005-0000-0000-000008000000}"/>
    <cellStyle name="標準 5 3 2" xfId="51" xr:uid="{7F5E1133-DA0D-418A-9DCC-DF3717867EE9}"/>
    <cellStyle name="標準 6" xfId="9" xr:uid="{00000000-0005-0000-0000-000009000000}"/>
    <cellStyle name="標準 7" xfId="10" xr:uid="{00000000-0005-0000-0000-000039000000}"/>
    <cellStyle name="標準 8" xfId="13" xr:uid="{00000000-0005-0000-0000-00003A000000}"/>
    <cellStyle name="標準 9" xfId="16" xr:uid="{00000000-0005-0000-0000-00003D000000}"/>
  </cellStyles>
  <dxfs count="0"/>
  <tableStyles count="0" defaultTableStyle="TableStyleMedium9" defaultPivotStyle="PivotStyleLight16"/>
  <colors>
    <mruColors>
      <color rgb="FF00FF00"/>
      <color rgb="FF99FF66"/>
      <color rgb="FFFFFF99"/>
      <color rgb="FFFF7C80"/>
      <color rgb="FFFB5F7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71717</xdr:colOff>
      <xdr:row>2</xdr:row>
      <xdr:rowOff>8964</xdr:rowOff>
    </xdr:from>
    <xdr:to>
      <xdr:col>7</xdr:col>
      <xdr:colOff>878542</xdr:colOff>
      <xdr:row>3</xdr:row>
      <xdr:rowOff>197224</xdr:rowOff>
    </xdr:to>
    <xdr:sp macro="" textlink="">
      <xdr:nvSpPr>
        <xdr:cNvPr id="2" name="AutoShape 2">
          <a:extLst>
            <a:ext uri="{FF2B5EF4-FFF2-40B4-BE49-F238E27FC236}">
              <a16:creationId xmlns:a16="http://schemas.microsoft.com/office/drawing/2014/main" id="{533E29D4-31E6-4392-81AD-9E5C31C429FF}"/>
            </a:ext>
          </a:extLst>
        </xdr:cNvPr>
        <xdr:cNvSpPr>
          <a:spLocks noChangeArrowheads="1"/>
        </xdr:cNvSpPr>
      </xdr:nvSpPr>
      <xdr:spPr bwMode="auto">
        <a:xfrm>
          <a:off x="6113929" y="349623"/>
          <a:ext cx="1425389" cy="358589"/>
        </a:xfrm>
        <a:prstGeom prst="wedgeRoundRectCallout">
          <a:avLst>
            <a:gd name="adj1" fmla="val -49432"/>
            <a:gd name="adj2" fmla="val -100219"/>
            <a:gd name="adj3" fmla="val 16667"/>
          </a:avLst>
        </a:prstGeom>
        <a:solidFill>
          <a:srgbClr val="CCFFCC"/>
        </a:solidFill>
        <a:ln w="9525">
          <a:solidFill>
            <a:srgbClr val="000000"/>
          </a:solidFill>
          <a:miter lim="800000"/>
          <a:headEnd/>
          <a:tailEnd/>
        </a:ln>
        <a:effectLst/>
      </xdr:spPr>
      <xdr:txBody>
        <a:bodyPr vertOverflow="clip" wrap="square" lIns="36576" tIns="22860" rIns="0" bIns="0" anchor="t" upright="1"/>
        <a:lstStyle/>
        <a:p>
          <a:pPr algn="l" rtl="0">
            <a:defRPr sz="1000"/>
          </a:pPr>
          <a:r>
            <a:rPr lang="ja-JP" altLang="en-US" sz="1600" b="0" i="0" strike="noStrike">
              <a:solidFill>
                <a:srgbClr val="0000FF"/>
              </a:solidFill>
              <a:latin typeface="ＭＳ Ｐゴシック"/>
              <a:ea typeface="ＭＳ Ｐゴシック"/>
            </a:rPr>
            <a:t>年月日要追記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19</xdr:row>
      <xdr:rowOff>133350</xdr:rowOff>
    </xdr:from>
    <xdr:to>
      <xdr:col>11</xdr:col>
      <xdr:colOff>142875</xdr:colOff>
      <xdr:row>19</xdr:row>
      <xdr:rowOff>133350</xdr:rowOff>
    </xdr:to>
    <xdr:sp macro="" textlink="">
      <xdr:nvSpPr>
        <xdr:cNvPr id="2" name="Line 1">
          <a:extLst>
            <a:ext uri="{FF2B5EF4-FFF2-40B4-BE49-F238E27FC236}">
              <a16:creationId xmlns:a16="http://schemas.microsoft.com/office/drawing/2014/main" id="{9D07B5E8-EC2B-4E41-8D9E-6705A338BBDC}"/>
            </a:ext>
          </a:extLst>
        </xdr:cNvPr>
        <xdr:cNvSpPr>
          <a:spLocks noChangeShapeType="1"/>
        </xdr:cNvSpPr>
      </xdr:nvSpPr>
      <xdr:spPr bwMode="auto">
        <a:xfrm>
          <a:off x="1203325" y="4267200"/>
          <a:ext cx="3536950" cy="0"/>
        </a:xfrm>
        <a:prstGeom prst="line">
          <a:avLst/>
        </a:prstGeom>
        <a:noFill/>
        <a:ln w="9525">
          <a:solidFill>
            <a:srgbClr val="000000"/>
          </a:solidFill>
          <a:prstDash val="sysDot"/>
          <a:round/>
          <a:headEnd/>
          <a:tailEnd/>
        </a:ln>
      </xdr:spPr>
    </xdr:sp>
    <xdr:clientData/>
  </xdr:twoCellAnchor>
  <xdr:twoCellAnchor>
    <xdr:from>
      <xdr:col>9</xdr:col>
      <xdr:colOff>438150</xdr:colOff>
      <xdr:row>20</xdr:row>
      <xdr:rowOff>133350</xdr:rowOff>
    </xdr:from>
    <xdr:to>
      <xdr:col>11</xdr:col>
      <xdr:colOff>6350</xdr:colOff>
      <xdr:row>20</xdr:row>
      <xdr:rowOff>133350</xdr:rowOff>
    </xdr:to>
    <xdr:sp macro="" textlink="">
      <xdr:nvSpPr>
        <xdr:cNvPr id="3" name="Line 2">
          <a:extLst>
            <a:ext uri="{FF2B5EF4-FFF2-40B4-BE49-F238E27FC236}">
              <a16:creationId xmlns:a16="http://schemas.microsoft.com/office/drawing/2014/main" id="{0487C3A5-740C-4787-B866-FB35C15F4658}"/>
            </a:ext>
          </a:extLst>
        </xdr:cNvPr>
        <xdr:cNvSpPr>
          <a:spLocks noChangeShapeType="1"/>
        </xdr:cNvSpPr>
      </xdr:nvSpPr>
      <xdr:spPr bwMode="auto">
        <a:xfrm>
          <a:off x="3860800" y="4521200"/>
          <a:ext cx="742950" cy="0"/>
        </a:xfrm>
        <a:prstGeom prst="line">
          <a:avLst/>
        </a:prstGeom>
        <a:noFill/>
        <a:ln w="9525">
          <a:solidFill>
            <a:srgbClr val="000000"/>
          </a:solidFill>
          <a:prstDash val="sysDot"/>
          <a:round/>
          <a:headEnd/>
          <a:tailEnd/>
        </a:ln>
      </xdr:spPr>
    </xdr:sp>
    <xdr:clientData/>
  </xdr:twoCellAnchor>
  <xdr:twoCellAnchor>
    <xdr:from>
      <xdr:col>9</xdr:col>
      <xdr:colOff>323850</xdr:colOff>
      <xdr:row>22</xdr:row>
      <xdr:rowOff>142875</xdr:rowOff>
    </xdr:from>
    <xdr:to>
      <xdr:col>11</xdr:col>
      <xdr:colOff>0</xdr:colOff>
      <xdr:row>22</xdr:row>
      <xdr:rowOff>142875</xdr:rowOff>
    </xdr:to>
    <xdr:sp macro="" textlink="">
      <xdr:nvSpPr>
        <xdr:cNvPr id="4" name="Line 3">
          <a:extLst>
            <a:ext uri="{FF2B5EF4-FFF2-40B4-BE49-F238E27FC236}">
              <a16:creationId xmlns:a16="http://schemas.microsoft.com/office/drawing/2014/main" id="{69EDC325-065C-4EB2-AECA-72BCE12D567D}"/>
            </a:ext>
          </a:extLst>
        </xdr:cNvPr>
        <xdr:cNvSpPr>
          <a:spLocks noChangeShapeType="1"/>
        </xdr:cNvSpPr>
      </xdr:nvSpPr>
      <xdr:spPr bwMode="auto">
        <a:xfrm>
          <a:off x="3746500" y="5038725"/>
          <a:ext cx="850900" cy="0"/>
        </a:xfrm>
        <a:prstGeom prst="line">
          <a:avLst/>
        </a:prstGeom>
        <a:noFill/>
        <a:ln w="9525">
          <a:solidFill>
            <a:srgbClr val="000000"/>
          </a:solidFill>
          <a:prstDash val="sysDot"/>
          <a:round/>
          <a:headEnd/>
          <a:tailEnd/>
        </a:ln>
      </xdr:spPr>
    </xdr:sp>
    <xdr:clientData/>
  </xdr:twoCellAnchor>
  <xdr:twoCellAnchor>
    <xdr:from>
      <xdr:col>2</xdr:col>
      <xdr:colOff>673100</xdr:colOff>
      <xdr:row>40</xdr:row>
      <xdr:rowOff>133350</xdr:rowOff>
    </xdr:from>
    <xdr:to>
      <xdr:col>11</xdr:col>
      <xdr:colOff>120650</xdr:colOff>
      <xdr:row>40</xdr:row>
      <xdr:rowOff>133350</xdr:rowOff>
    </xdr:to>
    <xdr:sp macro="" textlink="">
      <xdr:nvSpPr>
        <xdr:cNvPr id="5" name="Line 4">
          <a:extLst>
            <a:ext uri="{FF2B5EF4-FFF2-40B4-BE49-F238E27FC236}">
              <a16:creationId xmlns:a16="http://schemas.microsoft.com/office/drawing/2014/main" id="{D678305A-21BE-45DD-BE55-E281B9682D8B}"/>
            </a:ext>
          </a:extLst>
        </xdr:cNvPr>
        <xdr:cNvSpPr>
          <a:spLocks noChangeShapeType="1"/>
        </xdr:cNvSpPr>
      </xdr:nvSpPr>
      <xdr:spPr bwMode="auto">
        <a:xfrm>
          <a:off x="1104900" y="9124950"/>
          <a:ext cx="3613150" cy="0"/>
        </a:xfrm>
        <a:prstGeom prst="line">
          <a:avLst/>
        </a:prstGeom>
        <a:noFill/>
        <a:ln w="9525">
          <a:solidFill>
            <a:srgbClr val="000000"/>
          </a:solidFill>
          <a:prstDash val="sysDot"/>
          <a:round/>
          <a:headEnd/>
          <a:tailEnd/>
        </a:ln>
      </xdr:spPr>
    </xdr:sp>
    <xdr:clientData/>
  </xdr:twoCellAnchor>
  <xdr:twoCellAnchor>
    <xdr:from>
      <xdr:col>7</xdr:col>
      <xdr:colOff>9525</xdr:colOff>
      <xdr:row>41</xdr:row>
      <xdr:rowOff>123825</xdr:rowOff>
    </xdr:from>
    <xdr:to>
      <xdr:col>10</xdr:col>
      <xdr:colOff>600075</xdr:colOff>
      <xdr:row>41</xdr:row>
      <xdr:rowOff>123825</xdr:rowOff>
    </xdr:to>
    <xdr:sp macro="" textlink="">
      <xdr:nvSpPr>
        <xdr:cNvPr id="6" name="Line 5">
          <a:extLst>
            <a:ext uri="{FF2B5EF4-FFF2-40B4-BE49-F238E27FC236}">
              <a16:creationId xmlns:a16="http://schemas.microsoft.com/office/drawing/2014/main" id="{538A6961-E6E9-4DBE-9253-61D66B12B3B3}"/>
            </a:ext>
          </a:extLst>
        </xdr:cNvPr>
        <xdr:cNvSpPr>
          <a:spLocks noChangeShapeType="1"/>
        </xdr:cNvSpPr>
      </xdr:nvSpPr>
      <xdr:spPr bwMode="auto">
        <a:xfrm flipV="1">
          <a:off x="3000375" y="9369425"/>
          <a:ext cx="1593850" cy="0"/>
        </a:xfrm>
        <a:prstGeom prst="line">
          <a:avLst/>
        </a:prstGeom>
        <a:noFill/>
        <a:ln w="9525">
          <a:solidFill>
            <a:srgbClr val="000000"/>
          </a:solidFill>
          <a:prstDash val="sysDot"/>
          <a:round/>
          <a:headEnd/>
          <a:tailEnd/>
        </a:ln>
      </xdr:spPr>
    </xdr:sp>
    <xdr:clientData/>
  </xdr:twoCellAnchor>
  <xdr:twoCellAnchor>
    <xdr:from>
      <xdr:col>7</xdr:col>
      <xdr:colOff>38100</xdr:colOff>
      <xdr:row>43</xdr:row>
      <xdr:rowOff>142875</xdr:rowOff>
    </xdr:from>
    <xdr:to>
      <xdr:col>10</xdr:col>
      <xdr:colOff>600075</xdr:colOff>
      <xdr:row>43</xdr:row>
      <xdr:rowOff>142875</xdr:rowOff>
    </xdr:to>
    <xdr:sp macro="" textlink="">
      <xdr:nvSpPr>
        <xdr:cNvPr id="7" name="Line 6">
          <a:extLst>
            <a:ext uri="{FF2B5EF4-FFF2-40B4-BE49-F238E27FC236}">
              <a16:creationId xmlns:a16="http://schemas.microsoft.com/office/drawing/2014/main" id="{A65BB123-36B8-42E2-B6E5-D5C44417E7DD}"/>
            </a:ext>
          </a:extLst>
        </xdr:cNvPr>
        <xdr:cNvSpPr>
          <a:spLocks noChangeShapeType="1"/>
        </xdr:cNvSpPr>
      </xdr:nvSpPr>
      <xdr:spPr bwMode="auto">
        <a:xfrm>
          <a:off x="3028950" y="9896475"/>
          <a:ext cx="1565275" cy="0"/>
        </a:xfrm>
        <a:prstGeom prst="line">
          <a:avLst/>
        </a:prstGeom>
        <a:noFill/>
        <a:ln w="9525">
          <a:solidFill>
            <a:srgbClr val="000000"/>
          </a:solidFill>
          <a:prstDash val="sysDot"/>
          <a:round/>
          <a:headEnd/>
          <a:tailEnd/>
        </a:ln>
      </xdr:spPr>
    </xdr:sp>
    <xdr:clientData/>
  </xdr:twoCellAnchor>
  <xdr:twoCellAnchor>
    <xdr:from>
      <xdr:col>0</xdr:col>
      <xdr:colOff>0</xdr:colOff>
      <xdr:row>21</xdr:row>
      <xdr:rowOff>28575</xdr:rowOff>
    </xdr:from>
    <xdr:to>
      <xdr:col>12</xdr:col>
      <xdr:colOff>714375</xdr:colOff>
      <xdr:row>23</xdr:row>
      <xdr:rowOff>209550</xdr:rowOff>
    </xdr:to>
    <xdr:sp macro="" textlink="">
      <xdr:nvSpPr>
        <xdr:cNvPr id="8" name="AutoShape 7">
          <a:extLst>
            <a:ext uri="{FF2B5EF4-FFF2-40B4-BE49-F238E27FC236}">
              <a16:creationId xmlns:a16="http://schemas.microsoft.com/office/drawing/2014/main" id="{EF514D91-95E5-43BB-9A40-3B6B197152DD}"/>
            </a:ext>
          </a:extLst>
        </xdr:cNvPr>
        <xdr:cNvSpPr>
          <a:spLocks noChangeArrowheads="1"/>
        </xdr:cNvSpPr>
      </xdr:nvSpPr>
      <xdr:spPr bwMode="auto">
        <a:xfrm>
          <a:off x="0" y="4670425"/>
          <a:ext cx="5597525" cy="688975"/>
        </a:xfrm>
        <a:prstGeom prst="bracketPair">
          <a:avLst>
            <a:gd name="adj" fmla="val 16667"/>
          </a:avLst>
        </a:prstGeom>
        <a:noFill/>
        <a:ln w="9525">
          <a:solidFill>
            <a:srgbClr val="000000"/>
          </a:solidFill>
          <a:round/>
          <a:headEnd/>
          <a:tailEnd/>
        </a:ln>
      </xdr:spPr>
    </xdr:sp>
    <xdr:clientData/>
  </xdr:twoCellAnchor>
  <xdr:twoCellAnchor>
    <xdr:from>
      <xdr:col>0</xdr:col>
      <xdr:colOff>0</xdr:colOff>
      <xdr:row>42</xdr:row>
      <xdr:rowOff>9525</xdr:rowOff>
    </xdr:from>
    <xdr:to>
      <xdr:col>12</xdr:col>
      <xdr:colOff>714375</xdr:colOff>
      <xdr:row>44</xdr:row>
      <xdr:rowOff>161925</xdr:rowOff>
    </xdr:to>
    <xdr:sp macro="" textlink="">
      <xdr:nvSpPr>
        <xdr:cNvPr id="9" name="AutoShape 8">
          <a:extLst>
            <a:ext uri="{FF2B5EF4-FFF2-40B4-BE49-F238E27FC236}">
              <a16:creationId xmlns:a16="http://schemas.microsoft.com/office/drawing/2014/main" id="{B5A19C6D-375B-4A6A-9CA5-CF3A574E88D5}"/>
            </a:ext>
          </a:extLst>
        </xdr:cNvPr>
        <xdr:cNvSpPr>
          <a:spLocks noChangeArrowheads="1"/>
        </xdr:cNvSpPr>
      </xdr:nvSpPr>
      <xdr:spPr bwMode="auto">
        <a:xfrm>
          <a:off x="0" y="9509125"/>
          <a:ext cx="5597525" cy="660400"/>
        </a:xfrm>
        <a:prstGeom prst="bracketPair">
          <a:avLst>
            <a:gd name="adj" fmla="val 16667"/>
          </a:avLst>
        </a:prstGeom>
        <a:noFill/>
        <a:ln w="9525">
          <a:solidFill>
            <a:srgbClr val="000000"/>
          </a:solidFill>
          <a:round/>
          <a:headEnd/>
          <a:tailEnd/>
        </a:ln>
      </xdr:spPr>
    </xdr:sp>
    <xdr:clientData/>
  </xdr:twoCellAnchor>
  <xdr:twoCellAnchor>
    <xdr:from>
      <xdr:col>9</xdr:col>
      <xdr:colOff>323850</xdr:colOff>
      <xdr:row>22</xdr:row>
      <xdr:rowOff>142875</xdr:rowOff>
    </xdr:from>
    <xdr:to>
      <xdr:col>11</xdr:col>
      <xdr:colOff>0</xdr:colOff>
      <xdr:row>22</xdr:row>
      <xdr:rowOff>142875</xdr:rowOff>
    </xdr:to>
    <xdr:sp macro="" textlink="">
      <xdr:nvSpPr>
        <xdr:cNvPr id="10" name="Line 3">
          <a:extLst>
            <a:ext uri="{FF2B5EF4-FFF2-40B4-BE49-F238E27FC236}">
              <a16:creationId xmlns:a16="http://schemas.microsoft.com/office/drawing/2014/main" id="{D8E2C2B7-1BFB-41EC-B178-2A99D1522F49}"/>
            </a:ext>
          </a:extLst>
        </xdr:cNvPr>
        <xdr:cNvSpPr>
          <a:spLocks noChangeShapeType="1"/>
        </xdr:cNvSpPr>
      </xdr:nvSpPr>
      <xdr:spPr bwMode="auto">
        <a:xfrm>
          <a:off x="3746500" y="5038725"/>
          <a:ext cx="850900" cy="0"/>
        </a:xfrm>
        <a:prstGeom prst="line">
          <a:avLst/>
        </a:prstGeom>
        <a:noFill/>
        <a:ln w="9525">
          <a:solidFill>
            <a:srgbClr val="000000"/>
          </a:solidFill>
          <a:prstDash val="sysDot"/>
          <a:round/>
          <a:headEnd/>
          <a:tailEnd/>
        </a:ln>
      </xdr:spPr>
    </xdr:sp>
    <xdr:clientData/>
  </xdr:twoCellAnchor>
  <xdr:twoCellAnchor>
    <xdr:from>
      <xdr:col>0</xdr:col>
      <xdr:colOff>0</xdr:colOff>
      <xdr:row>21</xdr:row>
      <xdr:rowOff>28575</xdr:rowOff>
    </xdr:from>
    <xdr:to>
      <xdr:col>12</xdr:col>
      <xdr:colOff>714375</xdr:colOff>
      <xdr:row>23</xdr:row>
      <xdr:rowOff>209550</xdr:rowOff>
    </xdr:to>
    <xdr:sp macro="" textlink="">
      <xdr:nvSpPr>
        <xdr:cNvPr id="11" name="AutoShape 7">
          <a:extLst>
            <a:ext uri="{FF2B5EF4-FFF2-40B4-BE49-F238E27FC236}">
              <a16:creationId xmlns:a16="http://schemas.microsoft.com/office/drawing/2014/main" id="{39DFE833-E762-42CF-B707-304286FC46EE}"/>
            </a:ext>
          </a:extLst>
        </xdr:cNvPr>
        <xdr:cNvSpPr>
          <a:spLocks noChangeArrowheads="1"/>
        </xdr:cNvSpPr>
      </xdr:nvSpPr>
      <xdr:spPr bwMode="auto">
        <a:xfrm>
          <a:off x="0" y="4670425"/>
          <a:ext cx="5597525" cy="688975"/>
        </a:xfrm>
        <a:prstGeom prst="bracketPair">
          <a:avLst>
            <a:gd name="adj" fmla="val 16667"/>
          </a:avLst>
        </a:prstGeom>
        <a:noFill/>
        <a:ln w="9525">
          <a:solidFill>
            <a:srgbClr val="000000"/>
          </a:solidFill>
          <a:round/>
          <a:headEnd/>
          <a:tailEnd/>
        </a:ln>
      </xdr:spPr>
    </xdr:sp>
    <xdr:clientData/>
  </xdr:twoCellAnchor>
  <xdr:twoCellAnchor>
    <xdr:from>
      <xdr:col>7</xdr:col>
      <xdr:colOff>38100</xdr:colOff>
      <xdr:row>43</xdr:row>
      <xdr:rowOff>142875</xdr:rowOff>
    </xdr:from>
    <xdr:to>
      <xdr:col>10</xdr:col>
      <xdr:colOff>600075</xdr:colOff>
      <xdr:row>43</xdr:row>
      <xdr:rowOff>142875</xdr:rowOff>
    </xdr:to>
    <xdr:sp macro="" textlink="">
      <xdr:nvSpPr>
        <xdr:cNvPr id="12" name="Line 6">
          <a:extLst>
            <a:ext uri="{FF2B5EF4-FFF2-40B4-BE49-F238E27FC236}">
              <a16:creationId xmlns:a16="http://schemas.microsoft.com/office/drawing/2014/main" id="{9336F01B-1E7F-46A6-A594-FF5167234DA9}"/>
            </a:ext>
          </a:extLst>
        </xdr:cNvPr>
        <xdr:cNvSpPr>
          <a:spLocks noChangeShapeType="1"/>
        </xdr:cNvSpPr>
      </xdr:nvSpPr>
      <xdr:spPr bwMode="auto">
        <a:xfrm>
          <a:off x="3028950" y="9896475"/>
          <a:ext cx="1565275" cy="0"/>
        </a:xfrm>
        <a:prstGeom prst="line">
          <a:avLst/>
        </a:prstGeom>
        <a:noFill/>
        <a:ln w="9525">
          <a:solidFill>
            <a:srgbClr val="000000"/>
          </a:solidFill>
          <a:prstDash val="sysDot"/>
          <a:round/>
          <a:headEnd/>
          <a:tailEnd/>
        </a:ln>
      </xdr:spPr>
    </xdr:sp>
    <xdr:clientData/>
  </xdr:twoCellAnchor>
  <xdr:twoCellAnchor>
    <xdr:from>
      <xdr:col>0</xdr:col>
      <xdr:colOff>0</xdr:colOff>
      <xdr:row>42</xdr:row>
      <xdr:rowOff>9525</xdr:rowOff>
    </xdr:from>
    <xdr:to>
      <xdr:col>12</xdr:col>
      <xdr:colOff>714375</xdr:colOff>
      <xdr:row>44</xdr:row>
      <xdr:rowOff>161925</xdr:rowOff>
    </xdr:to>
    <xdr:sp macro="" textlink="">
      <xdr:nvSpPr>
        <xdr:cNvPr id="13" name="AutoShape 8">
          <a:extLst>
            <a:ext uri="{FF2B5EF4-FFF2-40B4-BE49-F238E27FC236}">
              <a16:creationId xmlns:a16="http://schemas.microsoft.com/office/drawing/2014/main" id="{581AAC64-CFA4-4E32-BF73-DF93E91FFA28}"/>
            </a:ext>
          </a:extLst>
        </xdr:cNvPr>
        <xdr:cNvSpPr>
          <a:spLocks noChangeArrowheads="1"/>
        </xdr:cNvSpPr>
      </xdr:nvSpPr>
      <xdr:spPr bwMode="auto">
        <a:xfrm>
          <a:off x="0" y="9509125"/>
          <a:ext cx="5597525" cy="660400"/>
        </a:xfrm>
        <a:prstGeom prst="bracketPair">
          <a:avLst>
            <a:gd name="adj" fmla="val 16667"/>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546100</xdr:colOff>
      <xdr:row>14</xdr:row>
      <xdr:rowOff>12700</xdr:rowOff>
    </xdr:from>
    <xdr:to>
      <xdr:col>5</xdr:col>
      <xdr:colOff>133350</xdr:colOff>
      <xdr:row>20</xdr:row>
      <xdr:rowOff>203200</xdr:rowOff>
    </xdr:to>
    <xdr:sp macro="" textlink="">
      <xdr:nvSpPr>
        <xdr:cNvPr id="2" name="大かっこ 1">
          <a:extLst>
            <a:ext uri="{FF2B5EF4-FFF2-40B4-BE49-F238E27FC236}">
              <a16:creationId xmlns:a16="http://schemas.microsoft.com/office/drawing/2014/main" id="{00000000-0008-0000-0D00-000002000000}"/>
            </a:ext>
          </a:extLst>
        </xdr:cNvPr>
        <xdr:cNvSpPr/>
      </xdr:nvSpPr>
      <xdr:spPr>
        <a:xfrm>
          <a:off x="1803400" y="2324100"/>
          <a:ext cx="1473200" cy="1143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0</xdr:colOff>
      <xdr:row>13</xdr:row>
      <xdr:rowOff>215900</xdr:rowOff>
    </xdr:from>
    <xdr:to>
      <xdr:col>3</xdr:col>
      <xdr:colOff>44450</xdr:colOff>
      <xdr:row>15</xdr:row>
      <xdr:rowOff>114300</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1257300" y="2311400"/>
          <a:ext cx="673100" cy="27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2</xdr:col>
      <xdr:colOff>539750</xdr:colOff>
      <xdr:row>31</xdr:row>
      <xdr:rowOff>19050</xdr:rowOff>
    </xdr:from>
    <xdr:to>
      <xdr:col>5</xdr:col>
      <xdr:colOff>127000</xdr:colOff>
      <xdr:row>37</xdr:row>
      <xdr:rowOff>171450</xdr:rowOff>
    </xdr:to>
    <xdr:sp macro="" textlink="">
      <xdr:nvSpPr>
        <xdr:cNvPr id="4" name="大かっこ 3">
          <a:extLst>
            <a:ext uri="{FF2B5EF4-FFF2-40B4-BE49-F238E27FC236}">
              <a16:creationId xmlns:a16="http://schemas.microsoft.com/office/drawing/2014/main" id="{00000000-0008-0000-0D00-000004000000}"/>
            </a:ext>
          </a:extLst>
        </xdr:cNvPr>
        <xdr:cNvSpPr/>
      </xdr:nvSpPr>
      <xdr:spPr>
        <a:xfrm>
          <a:off x="1797050" y="5137150"/>
          <a:ext cx="1473200" cy="1136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31750</xdr:colOff>
      <xdr:row>30</xdr:row>
      <xdr:rowOff>228600</xdr:rowOff>
    </xdr:from>
    <xdr:to>
      <xdr:col>3</xdr:col>
      <xdr:colOff>76200</xdr:colOff>
      <xdr:row>32</xdr:row>
      <xdr:rowOff>127000</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1289050" y="5118100"/>
          <a:ext cx="67310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0</xdr:col>
      <xdr:colOff>704850</xdr:colOff>
      <xdr:row>48</xdr:row>
      <xdr:rowOff>25400</xdr:rowOff>
    </xdr:from>
    <xdr:to>
      <xdr:col>3</xdr:col>
      <xdr:colOff>114300</xdr:colOff>
      <xdr:row>54</xdr:row>
      <xdr:rowOff>177800</xdr:rowOff>
    </xdr:to>
    <xdr:sp macro="" textlink="">
      <xdr:nvSpPr>
        <xdr:cNvPr id="6" name="大かっこ 5">
          <a:extLst>
            <a:ext uri="{FF2B5EF4-FFF2-40B4-BE49-F238E27FC236}">
              <a16:creationId xmlns:a16="http://schemas.microsoft.com/office/drawing/2014/main" id="{00000000-0008-0000-0D00-000006000000}"/>
            </a:ext>
          </a:extLst>
        </xdr:cNvPr>
        <xdr:cNvSpPr/>
      </xdr:nvSpPr>
      <xdr:spPr>
        <a:xfrm>
          <a:off x="628650" y="7950200"/>
          <a:ext cx="1371600" cy="11303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514350</xdr:colOff>
      <xdr:row>48</xdr:row>
      <xdr:rowOff>19050</xdr:rowOff>
    </xdr:from>
    <xdr:to>
      <xdr:col>7</xdr:col>
      <xdr:colOff>101600</xdr:colOff>
      <xdr:row>54</xdr:row>
      <xdr:rowOff>171450</xdr:rowOff>
    </xdr:to>
    <xdr:sp macro="" textlink="">
      <xdr:nvSpPr>
        <xdr:cNvPr id="7" name="大かっこ 6">
          <a:extLst>
            <a:ext uri="{FF2B5EF4-FFF2-40B4-BE49-F238E27FC236}">
              <a16:creationId xmlns:a16="http://schemas.microsoft.com/office/drawing/2014/main" id="{00000000-0008-0000-0D00-000007000000}"/>
            </a:ext>
          </a:extLst>
        </xdr:cNvPr>
        <xdr:cNvSpPr/>
      </xdr:nvSpPr>
      <xdr:spPr>
        <a:xfrm>
          <a:off x="3028950" y="7943850"/>
          <a:ext cx="1473200" cy="1136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546100</xdr:colOff>
      <xdr:row>65</xdr:row>
      <xdr:rowOff>82550</xdr:rowOff>
    </xdr:from>
    <xdr:to>
      <xdr:col>7</xdr:col>
      <xdr:colOff>133350</xdr:colOff>
      <xdr:row>71</xdr:row>
      <xdr:rowOff>133350</xdr:rowOff>
    </xdr:to>
    <xdr:sp macro="" textlink="">
      <xdr:nvSpPr>
        <xdr:cNvPr id="8" name="大かっこ 7">
          <a:extLst>
            <a:ext uri="{FF2B5EF4-FFF2-40B4-BE49-F238E27FC236}">
              <a16:creationId xmlns:a16="http://schemas.microsoft.com/office/drawing/2014/main" id="{00000000-0008-0000-0D00-000008000000}"/>
            </a:ext>
          </a:extLst>
        </xdr:cNvPr>
        <xdr:cNvSpPr/>
      </xdr:nvSpPr>
      <xdr:spPr>
        <a:xfrm>
          <a:off x="3060700" y="10814050"/>
          <a:ext cx="1473200" cy="10414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539750</xdr:colOff>
      <xdr:row>81</xdr:row>
      <xdr:rowOff>69850</xdr:rowOff>
    </xdr:from>
    <xdr:to>
      <xdr:col>5</xdr:col>
      <xdr:colOff>127000</xdr:colOff>
      <xdr:row>87</xdr:row>
      <xdr:rowOff>120650</xdr:rowOff>
    </xdr:to>
    <xdr:sp macro="" textlink="">
      <xdr:nvSpPr>
        <xdr:cNvPr id="9" name="大かっこ 8">
          <a:extLst>
            <a:ext uri="{FF2B5EF4-FFF2-40B4-BE49-F238E27FC236}">
              <a16:creationId xmlns:a16="http://schemas.microsoft.com/office/drawing/2014/main" id="{00000000-0008-0000-0D00-000009000000}"/>
            </a:ext>
          </a:extLst>
        </xdr:cNvPr>
        <xdr:cNvSpPr/>
      </xdr:nvSpPr>
      <xdr:spPr>
        <a:xfrm>
          <a:off x="1797050" y="13442950"/>
          <a:ext cx="1473200" cy="10414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482600</xdr:colOff>
      <xdr:row>81</xdr:row>
      <xdr:rowOff>82550</xdr:rowOff>
    </xdr:from>
    <xdr:to>
      <xdr:col>9</xdr:col>
      <xdr:colOff>69850</xdr:colOff>
      <xdr:row>87</xdr:row>
      <xdr:rowOff>133350</xdr:rowOff>
    </xdr:to>
    <xdr:sp macro="" textlink="">
      <xdr:nvSpPr>
        <xdr:cNvPr id="10" name="大かっこ 9">
          <a:extLst>
            <a:ext uri="{FF2B5EF4-FFF2-40B4-BE49-F238E27FC236}">
              <a16:creationId xmlns:a16="http://schemas.microsoft.com/office/drawing/2014/main" id="{00000000-0008-0000-0D00-00000A000000}"/>
            </a:ext>
          </a:extLst>
        </xdr:cNvPr>
        <xdr:cNvSpPr/>
      </xdr:nvSpPr>
      <xdr:spPr>
        <a:xfrm>
          <a:off x="4254500" y="13455650"/>
          <a:ext cx="1473200" cy="10414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533400</xdr:colOff>
      <xdr:row>98</xdr:row>
      <xdr:rowOff>69850</xdr:rowOff>
    </xdr:from>
    <xdr:to>
      <xdr:col>7</xdr:col>
      <xdr:colOff>120650</xdr:colOff>
      <xdr:row>104</xdr:row>
      <xdr:rowOff>120650</xdr:rowOff>
    </xdr:to>
    <xdr:sp macro="" textlink="">
      <xdr:nvSpPr>
        <xdr:cNvPr id="11" name="大かっこ 10">
          <a:extLst>
            <a:ext uri="{FF2B5EF4-FFF2-40B4-BE49-F238E27FC236}">
              <a16:creationId xmlns:a16="http://schemas.microsoft.com/office/drawing/2014/main" id="{00000000-0008-0000-0D00-00000B000000}"/>
            </a:ext>
          </a:extLst>
        </xdr:cNvPr>
        <xdr:cNvSpPr/>
      </xdr:nvSpPr>
      <xdr:spPr>
        <a:xfrm>
          <a:off x="3302000" y="15690850"/>
          <a:ext cx="1517650" cy="990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215900</xdr:colOff>
      <xdr:row>47</xdr:row>
      <xdr:rowOff>266700</xdr:rowOff>
    </xdr:from>
    <xdr:to>
      <xdr:col>1</xdr:col>
      <xdr:colOff>82550</xdr:colOff>
      <xdr:row>49</xdr:row>
      <xdr:rowOff>127000</xdr:rowOff>
    </xdr:to>
    <xdr:sp macro="" textlink="">
      <xdr:nvSpPr>
        <xdr:cNvPr id="12" name="テキスト ボックス 11">
          <a:extLst>
            <a:ext uri="{FF2B5EF4-FFF2-40B4-BE49-F238E27FC236}">
              <a16:creationId xmlns:a16="http://schemas.microsoft.com/office/drawing/2014/main" id="{00000000-0008-0000-0D00-00000C000000}"/>
            </a:ext>
          </a:extLst>
        </xdr:cNvPr>
        <xdr:cNvSpPr txBox="1"/>
      </xdr:nvSpPr>
      <xdr:spPr>
        <a:xfrm>
          <a:off x="215900" y="7924800"/>
          <a:ext cx="49530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4</xdr:col>
      <xdr:colOff>6350</xdr:colOff>
      <xdr:row>47</xdr:row>
      <xdr:rowOff>273050</xdr:rowOff>
    </xdr:from>
    <xdr:to>
      <xdr:col>5</xdr:col>
      <xdr:colOff>50800</xdr:colOff>
      <xdr:row>49</xdr:row>
      <xdr:rowOff>133350</xdr:rowOff>
    </xdr:to>
    <xdr:sp macro="" textlink="">
      <xdr:nvSpPr>
        <xdr:cNvPr id="13" name="テキスト ボックス 12">
          <a:extLst>
            <a:ext uri="{FF2B5EF4-FFF2-40B4-BE49-F238E27FC236}">
              <a16:creationId xmlns:a16="http://schemas.microsoft.com/office/drawing/2014/main" id="{00000000-0008-0000-0D00-00000D000000}"/>
            </a:ext>
          </a:extLst>
        </xdr:cNvPr>
        <xdr:cNvSpPr txBox="1"/>
      </xdr:nvSpPr>
      <xdr:spPr>
        <a:xfrm>
          <a:off x="2520950" y="7924800"/>
          <a:ext cx="673100" cy="298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4</xdr:col>
      <xdr:colOff>50800</xdr:colOff>
      <xdr:row>64</xdr:row>
      <xdr:rowOff>234950</xdr:rowOff>
    </xdr:from>
    <xdr:to>
      <xdr:col>5</xdr:col>
      <xdr:colOff>95250</xdr:colOff>
      <xdr:row>66</xdr:row>
      <xdr:rowOff>31750</xdr:rowOff>
    </xdr:to>
    <xdr:sp macro="" textlink="">
      <xdr:nvSpPr>
        <xdr:cNvPr id="14" name="テキスト ボックス 13">
          <a:extLst>
            <a:ext uri="{FF2B5EF4-FFF2-40B4-BE49-F238E27FC236}">
              <a16:creationId xmlns:a16="http://schemas.microsoft.com/office/drawing/2014/main" id="{00000000-0008-0000-0D00-00000E000000}"/>
            </a:ext>
          </a:extLst>
        </xdr:cNvPr>
        <xdr:cNvSpPr txBox="1"/>
      </xdr:nvSpPr>
      <xdr:spPr>
        <a:xfrm>
          <a:off x="2565400" y="10731500"/>
          <a:ext cx="673100" cy="196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2</xdr:col>
      <xdr:colOff>0</xdr:colOff>
      <xdr:row>81</xdr:row>
      <xdr:rowOff>0</xdr:rowOff>
    </xdr:from>
    <xdr:to>
      <xdr:col>3</xdr:col>
      <xdr:colOff>44450</xdr:colOff>
      <xdr:row>82</xdr:row>
      <xdr:rowOff>38100</xdr:rowOff>
    </xdr:to>
    <xdr:sp macro="" textlink="">
      <xdr:nvSpPr>
        <xdr:cNvPr id="15" name="テキスト ボックス 14">
          <a:extLst>
            <a:ext uri="{FF2B5EF4-FFF2-40B4-BE49-F238E27FC236}">
              <a16:creationId xmlns:a16="http://schemas.microsoft.com/office/drawing/2014/main" id="{00000000-0008-0000-0D00-00000F000000}"/>
            </a:ext>
          </a:extLst>
        </xdr:cNvPr>
        <xdr:cNvSpPr txBox="1"/>
      </xdr:nvSpPr>
      <xdr:spPr>
        <a:xfrm>
          <a:off x="1257300" y="13373100"/>
          <a:ext cx="673100"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5</xdr:col>
      <xdr:colOff>641350</xdr:colOff>
      <xdr:row>80</xdr:row>
      <xdr:rowOff>228600</xdr:rowOff>
    </xdr:from>
    <xdr:to>
      <xdr:col>7</xdr:col>
      <xdr:colOff>25400</xdr:colOff>
      <xdr:row>82</xdr:row>
      <xdr:rowOff>25400</xdr:rowOff>
    </xdr:to>
    <xdr:sp macro="" textlink="">
      <xdr:nvSpPr>
        <xdr:cNvPr id="16" name="テキスト ボックス 15">
          <a:extLst>
            <a:ext uri="{FF2B5EF4-FFF2-40B4-BE49-F238E27FC236}">
              <a16:creationId xmlns:a16="http://schemas.microsoft.com/office/drawing/2014/main" id="{00000000-0008-0000-0D00-000010000000}"/>
            </a:ext>
          </a:extLst>
        </xdr:cNvPr>
        <xdr:cNvSpPr txBox="1"/>
      </xdr:nvSpPr>
      <xdr:spPr>
        <a:xfrm>
          <a:off x="3771900" y="13373100"/>
          <a:ext cx="6540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4</xdr:col>
      <xdr:colOff>0</xdr:colOff>
      <xdr:row>98</xdr:row>
      <xdr:rowOff>0</xdr:rowOff>
    </xdr:from>
    <xdr:to>
      <xdr:col>5</xdr:col>
      <xdr:colOff>44450</xdr:colOff>
      <xdr:row>99</xdr:row>
      <xdr:rowOff>38100</xdr:rowOff>
    </xdr:to>
    <xdr:sp macro="" textlink="">
      <xdr:nvSpPr>
        <xdr:cNvPr id="17" name="テキスト ボックス 16">
          <a:extLst>
            <a:ext uri="{FF2B5EF4-FFF2-40B4-BE49-F238E27FC236}">
              <a16:creationId xmlns:a16="http://schemas.microsoft.com/office/drawing/2014/main" id="{00000000-0008-0000-0D00-000011000000}"/>
            </a:ext>
          </a:extLst>
        </xdr:cNvPr>
        <xdr:cNvSpPr txBox="1"/>
      </xdr:nvSpPr>
      <xdr:spPr>
        <a:xfrm>
          <a:off x="2514600" y="16179800"/>
          <a:ext cx="673100"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4</xdr:col>
      <xdr:colOff>539750</xdr:colOff>
      <xdr:row>116</xdr:row>
      <xdr:rowOff>273050</xdr:rowOff>
    </xdr:from>
    <xdr:to>
      <xdr:col>7</xdr:col>
      <xdr:colOff>127000</xdr:colOff>
      <xdr:row>122</xdr:row>
      <xdr:rowOff>120650</xdr:rowOff>
    </xdr:to>
    <xdr:sp macro="" textlink="">
      <xdr:nvSpPr>
        <xdr:cNvPr id="18" name="大かっこ 17">
          <a:extLst>
            <a:ext uri="{FF2B5EF4-FFF2-40B4-BE49-F238E27FC236}">
              <a16:creationId xmlns:a16="http://schemas.microsoft.com/office/drawing/2014/main" id="{2FD01404-4889-4BC8-9214-BC87153E4E42}"/>
            </a:ext>
          </a:extLst>
        </xdr:cNvPr>
        <xdr:cNvSpPr/>
      </xdr:nvSpPr>
      <xdr:spPr>
        <a:xfrm>
          <a:off x="3308350" y="18986500"/>
          <a:ext cx="1517650" cy="990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116</xdr:row>
      <xdr:rowOff>0</xdr:rowOff>
    </xdr:from>
    <xdr:to>
      <xdr:col>5</xdr:col>
      <xdr:colOff>44450</xdr:colOff>
      <xdr:row>116</xdr:row>
      <xdr:rowOff>279400</xdr:rowOff>
    </xdr:to>
    <xdr:sp macro="" textlink="">
      <xdr:nvSpPr>
        <xdr:cNvPr id="19" name="テキスト ボックス 18">
          <a:extLst>
            <a:ext uri="{FF2B5EF4-FFF2-40B4-BE49-F238E27FC236}">
              <a16:creationId xmlns:a16="http://schemas.microsoft.com/office/drawing/2014/main" id="{FE5E51CB-9290-4AA6-89DE-B5AB76E51729}"/>
            </a:ext>
          </a:extLst>
        </xdr:cNvPr>
        <xdr:cNvSpPr txBox="1"/>
      </xdr:nvSpPr>
      <xdr:spPr>
        <a:xfrm>
          <a:off x="2768600" y="18713450"/>
          <a:ext cx="679450" cy="27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2</xdr:col>
      <xdr:colOff>546100</xdr:colOff>
      <xdr:row>14</xdr:row>
      <xdr:rowOff>12700</xdr:rowOff>
    </xdr:from>
    <xdr:to>
      <xdr:col>5</xdr:col>
      <xdr:colOff>133350</xdr:colOff>
      <xdr:row>20</xdr:row>
      <xdr:rowOff>203200</xdr:rowOff>
    </xdr:to>
    <xdr:sp macro="" textlink="">
      <xdr:nvSpPr>
        <xdr:cNvPr id="20" name="大かっこ 19">
          <a:extLst>
            <a:ext uri="{FF2B5EF4-FFF2-40B4-BE49-F238E27FC236}">
              <a16:creationId xmlns:a16="http://schemas.microsoft.com/office/drawing/2014/main" id="{1A5200B2-B4D0-45B8-ACE0-1D5297D5E67D}"/>
            </a:ext>
          </a:extLst>
        </xdr:cNvPr>
        <xdr:cNvSpPr/>
      </xdr:nvSpPr>
      <xdr:spPr>
        <a:xfrm>
          <a:off x="1924050" y="2524125"/>
          <a:ext cx="1504950" cy="10477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0</xdr:colOff>
      <xdr:row>13</xdr:row>
      <xdr:rowOff>215900</xdr:rowOff>
    </xdr:from>
    <xdr:to>
      <xdr:col>3</xdr:col>
      <xdr:colOff>44450</xdr:colOff>
      <xdr:row>15</xdr:row>
      <xdr:rowOff>114300</xdr:rowOff>
    </xdr:to>
    <xdr:sp macro="" textlink="">
      <xdr:nvSpPr>
        <xdr:cNvPr id="21" name="テキスト ボックス 20">
          <a:extLst>
            <a:ext uri="{FF2B5EF4-FFF2-40B4-BE49-F238E27FC236}">
              <a16:creationId xmlns:a16="http://schemas.microsoft.com/office/drawing/2014/main" id="{3AC51BA4-970B-47EB-B9E6-2ED71F2CA8D7}"/>
            </a:ext>
          </a:extLst>
        </xdr:cNvPr>
        <xdr:cNvSpPr txBox="1"/>
      </xdr:nvSpPr>
      <xdr:spPr>
        <a:xfrm>
          <a:off x="1381125" y="2495550"/>
          <a:ext cx="6858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2</xdr:col>
      <xdr:colOff>539750</xdr:colOff>
      <xdr:row>31</xdr:row>
      <xdr:rowOff>19050</xdr:rowOff>
    </xdr:from>
    <xdr:to>
      <xdr:col>5</xdr:col>
      <xdr:colOff>127000</xdr:colOff>
      <xdr:row>37</xdr:row>
      <xdr:rowOff>171450</xdr:rowOff>
    </xdr:to>
    <xdr:sp macro="" textlink="">
      <xdr:nvSpPr>
        <xdr:cNvPr id="22" name="大かっこ 21">
          <a:extLst>
            <a:ext uri="{FF2B5EF4-FFF2-40B4-BE49-F238E27FC236}">
              <a16:creationId xmlns:a16="http://schemas.microsoft.com/office/drawing/2014/main" id="{4B9618D2-A000-412B-B5AD-8E2CC922A826}"/>
            </a:ext>
          </a:extLst>
        </xdr:cNvPr>
        <xdr:cNvSpPr/>
      </xdr:nvSpPr>
      <xdr:spPr>
        <a:xfrm>
          <a:off x="1924050" y="5295900"/>
          <a:ext cx="1495425" cy="1009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31750</xdr:colOff>
      <xdr:row>30</xdr:row>
      <xdr:rowOff>228600</xdr:rowOff>
    </xdr:from>
    <xdr:to>
      <xdr:col>3</xdr:col>
      <xdr:colOff>76200</xdr:colOff>
      <xdr:row>32</xdr:row>
      <xdr:rowOff>127000</xdr:rowOff>
    </xdr:to>
    <xdr:sp macro="" textlink="">
      <xdr:nvSpPr>
        <xdr:cNvPr id="23" name="テキスト ボックス 22">
          <a:extLst>
            <a:ext uri="{FF2B5EF4-FFF2-40B4-BE49-F238E27FC236}">
              <a16:creationId xmlns:a16="http://schemas.microsoft.com/office/drawing/2014/main" id="{033DB863-9532-450A-9885-BD629AAEE7A1}"/>
            </a:ext>
          </a:extLst>
        </xdr:cNvPr>
        <xdr:cNvSpPr txBox="1"/>
      </xdr:nvSpPr>
      <xdr:spPr>
        <a:xfrm>
          <a:off x="1409700" y="5267325"/>
          <a:ext cx="6858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0</xdr:col>
      <xdr:colOff>704850</xdr:colOff>
      <xdr:row>48</xdr:row>
      <xdr:rowOff>25400</xdr:rowOff>
    </xdr:from>
    <xdr:to>
      <xdr:col>3</xdr:col>
      <xdr:colOff>114300</xdr:colOff>
      <xdr:row>54</xdr:row>
      <xdr:rowOff>177800</xdr:rowOff>
    </xdr:to>
    <xdr:sp macro="" textlink="">
      <xdr:nvSpPr>
        <xdr:cNvPr id="24" name="大かっこ 23">
          <a:extLst>
            <a:ext uri="{FF2B5EF4-FFF2-40B4-BE49-F238E27FC236}">
              <a16:creationId xmlns:a16="http://schemas.microsoft.com/office/drawing/2014/main" id="{5298A152-0196-43AA-A494-E8D60F510ED0}"/>
            </a:ext>
          </a:extLst>
        </xdr:cNvPr>
        <xdr:cNvSpPr/>
      </xdr:nvSpPr>
      <xdr:spPr>
        <a:xfrm>
          <a:off x="704850" y="7953375"/>
          <a:ext cx="1428750" cy="1009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514350</xdr:colOff>
      <xdr:row>48</xdr:row>
      <xdr:rowOff>19050</xdr:rowOff>
    </xdr:from>
    <xdr:to>
      <xdr:col>7</xdr:col>
      <xdr:colOff>101600</xdr:colOff>
      <xdr:row>54</xdr:row>
      <xdr:rowOff>171450</xdr:rowOff>
    </xdr:to>
    <xdr:sp macro="" textlink="">
      <xdr:nvSpPr>
        <xdr:cNvPr id="25" name="大かっこ 24">
          <a:extLst>
            <a:ext uri="{FF2B5EF4-FFF2-40B4-BE49-F238E27FC236}">
              <a16:creationId xmlns:a16="http://schemas.microsoft.com/office/drawing/2014/main" id="{25F48BFD-962C-4CA8-AE3A-9712322273A4}"/>
            </a:ext>
          </a:extLst>
        </xdr:cNvPr>
        <xdr:cNvSpPr/>
      </xdr:nvSpPr>
      <xdr:spPr>
        <a:xfrm>
          <a:off x="3171825" y="7943850"/>
          <a:ext cx="1504950" cy="1009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546100</xdr:colOff>
      <xdr:row>65</xdr:row>
      <xdr:rowOff>82550</xdr:rowOff>
    </xdr:from>
    <xdr:to>
      <xdr:col>7</xdr:col>
      <xdr:colOff>133350</xdr:colOff>
      <xdr:row>71</xdr:row>
      <xdr:rowOff>133350</xdr:rowOff>
    </xdr:to>
    <xdr:sp macro="" textlink="">
      <xdr:nvSpPr>
        <xdr:cNvPr id="26" name="大かっこ 25">
          <a:extLst>
            <a:ext uri="{FF2B5EF4-FFF2-40B4-BE49-F238E27FC236}">
              <a16:creationId xmlns:a16="http://schemas.microsoft.com/office/drawing/2014/main" id="{18EB1C5A-BDBB-4F9A-8597-374454FF76EB}"/>
            </a:ext>
          </a:extLst>
        </xdr:cNvPr>
        <xdr:cNvSpPr/>
      </xdr:nvSpPr>
      <xdr:spPr>
        <a:xfrm>
          <a:off x="3200400" y="10744200"/>
          <a:ext cx="1504950" cy="10001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539750</xdr:colOff>
      <xdr:row>81</xdr:row>
      <xdr:rowOff>69850</xdr:rowOff>
    </xdr:from>
    <xdr:to>
      <xdr:col>5</xdr:col>
      <xdr:colOff>127000</xdr:colOff>
      <xdr:row>87</xdr:row>
      <xdr:rowOff>120650</xdr:rowOff>
    </xdr:to>
    <xdr:sp macro="" textlink="">
      <xdr:nvSpPr>
        <xdr:cNvPr id="27" name="大かっこ 26">
          <a:extLst>
            <a:ext uri="{FF2B5EF4-FFF2-40B4-BE49-F238E27FC236}">
              <a16:creationId xmlns:a16="http://schemas.microsoft.com/office/drawing/2014/main" id="{3280682B-A856-431D-9F06-9B7FA5FDB561}"/>
            </a:ext>
          </a:extLst>
        </xdr:cNvPr>
        <xdr:cNvSpPr/>
      </xdr:nvSpPr>
      <xdr:spPr>
        <a:xfrm>
          <a:off x="1924050" y="13449300"/>
          <a:ext cx="1495425" cy="1009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482600</xdr:colOff>
      <xdr:row>81</xdr:row>
      <xdr:rowOff>82550</xdr:rowOff>
    </xdr:from>
    <xdr:to>
      <xdr:col>9</xdr:col>
      <xdr:colOff>69850</xdr:colOff>
      <xdr:row>87</xdr:row>
      <xdr:rowOff>133350</xdr:rowOff>
    </xdr:to>
    <xdr:sp macro="" textlink="">
      <xdr:nvSpPr>
        <xdr:cNvPr id="28" name="大かっこ 27">
          <a:extLst>
            <a:ext uri="{FF2B5EF4-FFF2-40B4-BE49-F238E27FC236}">
              <a16:creationId xmlns:a16="http://schemas.microsoft.com/office/drawing/2014/main" id="{199851E7-EDA8-466F-863F-C8EA6ED389C0}"/>
            </a:ext>
          </a:extLst>
        </xdr:cNvPr>
        <xdr:cNvSpPr/>
      </xdr:nvSpPr>
      <xdr:spPr>
        <a:xfrm>
          <a:off x="4419600" y="13468350"/>
          <a:ext cx="1495425" cy="10001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533400</xdr:colOff>
      <xdr:row>98</xdr:row>
      <xdr:rowOff>69850</xdr:rowOff>
    </xdr:from>
    <xdr:to>
      <xdr:col>7</xdr:col>
      <xdr:colOff>120650</xdr:colOff>
      <xdr:row>104</xdr:row>
      <xdr:rowOff>120650</xdr:rowOff>
    </xdr:to>
    <xdr:sp macro="" textlink="">
      <xdr:nvSpPr>
        <xdr:cNvPr id="29" name="大かっこ 28">
          <a:extLst>
            <a:ext uri="{FF2B5EF4-FFF2-40B4-BE49-F238E27FC236}">
              <a16:creationId xmlns:a16="http://schemas.microsoft.com/office/drawing/2014/main" id="{BA4D10B9-CB7D-4A8A-98AB-215DF57F5E8E}"/>
            </a:ext>
          </a:extLst>
        </xdr:cNvPr>
        <xdr:cNvSpPr/>
      </xdr:nvSpPr>
      <xdr:spPr>
        <a:xfrm>
          <a:off x="3190875" y="16335375"/>
          <a:ext cx="1504950" cy="1009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215900</xdr:colOff>
      <xdr:row>47</xdr:row>
      <xdr:rowOff>266700</xdr:rowOff>
    </xdr:from>
    <xdr:to>
      <xdr:col>1</xdr:col>
      <xdr:colOff>82550</xdr:colOff>
      <xdr:row>49</xdr:row>
      <xdr:rowOff>127000</xdr:rowOff>
    </xdr:to>
    <xdr:sp macro="" textlink="">
      <xdr:nvSpPr>
        <xdr:cNvPr id="30" name="テキスト ボックス 29">
          <a:extLst>
            <a:ext uri="{FF2B5EF4-FFF2-40B4-BE49-F238E27FC236}">
              <a16:creationId xmlns:a16="http://schemas.microsoft.com/office/drawing/2014/main" id="{8313DE22-A8A0-4827-BC22-AA8D13570377}"/>
            </a:ext>
          </a:extLst>
        </xdr:cNvPr>
        <xdr:cNvSpPr txBox="1"/>
      </xdr:nvSpPr>
      <xdr:spPr>
        <a:xfrm>
          <a:off x="219075" y="7915275"/>
          <a:ext cx="6096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4</xdr:col>
      <xdr:colOff>6350</xdr:colOff>
      <xdr:row>47</xdr:row>
      <xdr:rowOff>273050</xdr:rowOff>
    </xdr:from>
    <xdr:to>
      <xdr:col>5</xdr:col>
      <xdr:colOff>50800</xdr:colOff>
      <xdr:row>49</xdr:row>
      <xdr:rowOff>133350</xdr:rowOff>
    </xdr:to>
    <xdr:sp macro="" textlink="">
      <xdr:nvSpPr>
        <xdr:cNvPr id="31" name="テキスト ボックス 30">
          <a:extLst>
            <a:ext uri="{FF2B5EF4-FFF2-40B4-BE49-F238E27FC236}">
              <a16:creationId xmlns:a16="http://schemas.microsoft.com/office/drawing/2014/main" id="{4C345727-FCD7-47CD-B6B2-926A0AEE09B1}"/>
            </a:ext>
          </a:extLst>
        </xdr:cNvPr>
        <xdr:cNvSpPr txBox="1"/>
      </xdr:nvSpPr>
      <xdr:spPr>
        <a:xfrm>
          <a:off x="2667000" y="7924800"/>
          <a:ext cx="6762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4</xdr:col>
      <xdr:colOff>50800</xdr:colOff>
      <xdr:row>64</xdr:row>
      <xdr:rowOff>234950</xdr:rowOff>
    </xdr:from>
    <xdr:to>
      <xdr:col>5</xdr:col>
      <xdr:colOff>95250</xdr:colOff>
      <xdr:row>66</xdr:row>
      <xdr:rowOff>31750</xdr:rowOff>
    </xdr:to>
    <xdr:sp macro="" textlink="">
      <xdr:nvSpPr>
        <xdr:cNvPr id="32" name="テキスト ボックス 31">
          <a:extLst>
            <a:ext uri="{FF2B5EF4-FFF2-40B4-BE49-F238E27FC236}">
              <a16:creationId xmlns:a16="http://schemas.microsoft.com/office/drawing/2014/main" id="{220F72DB-6DB6-4905-9FF3-4E9BBC3D130B}"/>
            </a:ext>
          </a:extLst>
        </xdr:cNvPr>
        <xdr:cNvSpPr txBox="1"/>
      </xdr:nvSpPr>
      <xdr:spPr>
        <a:xfrm>
          <a:off x="2705100" y="10658475"/>
          <a:ext cx="6858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2</xdr:col>
      <xdr:colOff>0</xdr:colOff>
      <xdr:row>81</xdr:row>
      <xdr:rowOff>0</xdr:rowOff>
    </xdr:from>
    <xdr:to>
      <xdr:col>3</xdr:col>
      <xdr:colOff>44450</xdr:colOff>
      <xdr:row>82</xdr:row>
      <xdr:rowOff>38100</xdr:rowOff>
    </xdr:to>
    <xdr:sp macro="" textlink="">
      <xdr:nvSpPr>
        <xdr:cNvPr id="33" name="テキスト ボックス 32">
          <a:extLst>
            <a:ext uri="{FF2B5EF4-FFF2-40B4-BE49-F238E27FC236}">
              <a16:creationId xmlns:a16="http://schemas.microsoft.com/office/drawing/2014/main" id="{5F45FB1D-D19C-4148-BA4F-0E99AA40DB8F}"/>
            </a:ext>
          </a:extLst>
        </xdr:cNvPr>
        <xdr:cNvSpPr txBox="1"/>
      </xdr:nvSpPr>
      <xdr:spPr>
        <a:xfrm>
          <a:off x="1381125" y="13382625"/>
          <a:ext cx="6858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5</xdr:col>
      <xdr:colOff>641350</xdr:colOff>
      <xdr:row>80</xdr:row>
      <xdr:rowOff>228600</xdr:rowOff>
    </xdr:from>
    <xdr:to>
      <xdr:col>7</xdr:col>
      <xdr:colOff>25400</xdr:colOff>
      <xdr:row>82</xdr:row>
      <xdr:rowOff>25400</xdr:rowOff>
    </xdr:to>
    <xdr:sp macro="" textlink="">
      <xdr:nvSpPr>
        <xdr:cNvPr id="34" name="テキスト ボックス 33">
          <a:extLst>
            <a:ext uri="{FF2B5EF4-FFF2-40B4-BE49-F238E27FC236}">
              <a16:creationId xmlns:a16="http://schemas.microsoft.com/office/drawing/2014/main" id="{5A53DF01-9E14-4752-BBE7-D292D35FBEA0}"/>
            </a:ext>
          </a:extLst>
        </xdr:cNvPr>
        <xdr:cNvSpPr txBox="1"/>
      </xdr:nvSpPr>
      <xdr:spPr>
        <a:xfrm>
          <a:off x="3933825" y="13373100"/>
          <a:ext cx="6667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4</xdr:col>
      <xdr:colOff>0</xdr:colOff>
      <xdr:row>98</xdr:row>
      <xdr:rowOff>0</xdr:rowOff>
    </xdr:from>
    <xdr:to>
      <xdr:col>5</xdr:col>
      <xdr:colOff>44450</xdr:colOff>
      <xdr:row>99</xdr:row>
      <xdr:rowOff>38100</xdr:rowOff>
    </xdr:to>
    <xdr:sp macro="" textlink="">
      <xdr:nvSpPr>
        <xdr:cNvPr id="35" name="テキスト ボックス 34">
          <a:extLst>
            <a:ext uri="{FF2B5EF4-FFF2-40B4-BE49-F238E27FC236}">
              <a16:creationId xmlns:a16="http://schemas.microsoft.com/office/drawing/2014/main" id="{B7D482F8-24CB-46B9-9583-74CD0235A86C}"/>
            </a:ext>
          </a:extLst>
        </xdr:cNvPr>
        <xdr:cNvSpPr txBox="1"/>
      </xdr:nvSpPr>
      <xdr:spPr>
        <a:xfrm>
          <a:off x="2657475" y="16268700"/>
          <a:ext cx="6858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4</xdr:col>
      <xdr:colOff>539750</xdr:colOff>
      <xdr:row>116</xdr:row>
      <xdr:rowOff>273050</xdr:rowOff>
    </xdr:from>
    <xdr:to>
      <xdr:col>7</xdr:col>
      <xdr:colOff>127000</xdr:colOff>
      <xdr:row>122</xdr:row>
      <xdr:rowOff>120650</xdr:rowOff>
    </xdr:to>
    <xdr:sp macro="" textlink="">
      <xdr:nvSpPr>
        <xdr:cNvPr id="36" name="大かっこ 35">
          <a:extLst>
            <a:ext uri="{FF2B5EF4-FFF2-40B4-BE49-F238E27FC236}">
              <a16:creationId xmlns:a16="http://schemas.microsoft.com/office/drawing/2014/main" id="{D3C9CCAC-3963-4502-B067-4836D0B49CCE}"/>
            </a:ext>
          </a:extLst>
        </xdr:cNvPr>
        <xdr:cNvSpPr/>
      </xdr:nvSpPr>
      <xdr:spPr>
        <a:xfrm>
          <a:off x="3200400" y="19688175"/>
          <a:ext cx="1495425" cy="990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116</xdr:row>
      <xdr:rowOff>0</xdr:rowOff>
    </xdr:from>
    <xdr:to>
      <xdr:col>5</xdr:col>
      <xdr:colOff>44450</xdr:colOff>
      <xdr:row>116</xdr:row>
      <xdr:rowOff>279400</xdr:rowOff>
    </xdr:to>
    <xdr:sp macro="" textlink="">
      <xdr:nvSpPr>
        <xdr:cNvPr id="37" name="テキスト ボックス 36">
          <a:extLst>
            <a:ext uri="{FF2B5EF4-FFF2-40B4-BE49-F238E27FC236}">
              <a16:creationId xmlns:a16="http://schemas.microsoft.com/office/drawing/2014/main" id="{F65015F5-3785-4763-A570-263133930FF0}"/>
            </a:ext>
          </a:extLst>
        </xdr:cNvPr>
        <xdr:cNvSpPr txBox="1"/>
      </xdr:nvSpPr>
      <xdr:spPr>
        <a:xfrm>
          <a:off x="2657475" y="19411950"/>
          <a:ext cx="6858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2</xdr:col>
      <xdr:colOff>17930</xdr:colOff>
      <xdr:row>134</xdr:row>
      <xdr:rowOff>8965</xdr:rowOff>
    </xdr:from>
    <xdr:to>
      <xdr:col>3</xdr:col>
      <xdr:colOff>62380</xdr:colOff>
      <xdr:row>135</xdr:row>
      <xdr:rowOff>80683</xdr:rowOff>
    </xdr:to>
    <xdr:sp macro="" textlink="">
      <xdr:nvSpPr>
        <xdr:cNvPr id="39" name="テキスト ボックス 38">
          <a:extLst>
            <a:ext uri="{FF2B5EF4-FFF2-40B4-BE49-F238E27FC236}">
              <a16:creationId xmlns:a16="http://schemas.microsoft.com/office/drawing/2014/main" id="{E56FE6A5-2479-4CA9-B49E-20BB5BA519E1}"/>
            </a:ext>
          </a:extLst>
        </xdr:cNvPr>
        <xdr:cNvSpPr txBox="1"/>
      </xdr:nvSpPr>
      <xdr:spPr>
        <a:xfrm>
          <a:off x="1380565" y="22375906"/>
          <a:ext cx="671980" cy="376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2</xdr:col>
      <xdr:colOff>546847</xdr:colOff>
      <xdr:row>134</xdr:row>
      <xdr:rowOff>295835</xdr:rowOff>
    </xdr:from>
    <xdr:to>
      <xdr:col>5</xdr:col>
      <xdr:colOff>134096</xdr:colOff>
      <xdr:row>140</xdr:row>
      <xdr:rowOff>116541</xdr:rowOff>
    </xdr:to>
    <xdr:sp macro="" textlink="">
      <xdr:nvSpPr>
        <xdr:cNvPr id="41" name="大かっこ 40">
          <a:extLst>
            <a:ext uri="{FF2B5EF4-FFF2-40B4-BE49-F238E27FC236}">
              <a16:creationId xmlns:a16="http://schemas.microsoft.com/office/drawing/2014/main" id="{C865CB6B-8994-4EB6-A67A-5836A7D1E52F}"/>
            </a:ext>
          </a:extLst>
        </xdr:cNvPr>
        <xdr:cNvSpPr/>
      </xdr:nvSpPr>
      <xdr:spPr>
        <a:xfrm>
          <a:off x="1909482" y="22662776"/>
          <a:ext cx="1469838" cy="8875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613833</xdr:colOff>
      <xdr:row>103</xdr:row>
      <xdr:rowOff>37042</xdr:rowOff>
    </xdr:from>
    <xdr:to>
      <xdr:col>3</xdr:col>
      <xdr:colOff>120650</xdr:colOff>
      <xdr:row>108</xdr:row>
      <xdr:rowOff>166159</xdr:rowOff>
    </xdr:to>
    <xdr:sp macro="" textlink="">
      <xdr:nvSpPr>
        <xdr:cNvPr id="2" name="大かっこ 1">
          <a:extLst>
            <a:ext uri="{FF2B5EF4-FFF2-40B4-BE49-F238E27FC236}">
              <a16:creationId xmlns:a16="http://schemas.microsoft.com/office/drawing/2014/main" id="{00000000-0008-0000-1100-000002000000}"/>
            </a:ext>
          </a:extLst>
        </xdr:cNvPr>
        <xdr:cNvSpPr/>
      </xdr:nvSpPr>
      <xdr:spPr>
        <a:xfrm>
          <a:off x="613833" y="19226742"/>
          <a:ext cx="1519767" cy="10181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497416</xdr:colOff>
      <xdr:row>88</xdr:row>
      <xdr:rowOff>52917</xdr:rowOff>
    </xdr:from>
    <xdr:to>
      <xdr:col>5</xdr:col>
      <xdr:colOff>110066</xdr:colOff>
      <xdr:row>94</xdr:row>
      <xdr:rowOff>2117</xdr:rowOff>
    </xdr:to>
    <xdr:sp macro="" textlink="">
      <xdr:nvSpPr>
        <xdr:cNvPr id="3" name="大かっこ 2">
          <a:extLst>
            <a:ext uri="{FF2B5EF4-FFF2-40B4-BE49-F238E27FC236}">
              <a16:creationId xmlns:a16="http://schemas.microsoft.com/office/drawing/2014/main" id="{00000000-0008-0000-1100-000003000000}"/>
            </a:ext>
          </a:extLst>
        </xdr:cNvPr>
        <xdr:cNvSpPr/>
      </xdr:nvSpPr>
      <xdr:spPr>
        <a:xfrm>
          <a:off x="1875366" y="16689917"/>
          <a:ext cx="1517650" cy="10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518584</xdr:colOff>
      <xdr:row>73</xdr:row>
      <xdr:rowOff>42334</xdr:rowOff>
    </xdr:from>
    <xdr:to>
      <xdr:col>7</xdr:col>
      <xdr:colOff>131234</xdr:colOff>
      <xdr:row>78</xdr:row>
      <xdr:rowOff>171451</xdr:rowOff>
    </xdr:to>
    <xdr:sp macro="" textlink="">
      <xdr:nvSpPr>
        <xdr:cNvPr id="4" name="大かっこ 3">
          <a:extLst>
            <a:ext uri="{FF2B5EF4-FFF2-40B4-BE49-F238E27FC236}">
              <a16:creationId xmlns:a16="http://schemas.microsoft.com/office/drawing/2014/main" id="{00000000-0008-0000-1100-000004000000}"/>
            </a:ext>
          </a:extLst>
        </xdr:cNvPr>
        <xdr:cNvSpPr/>
      </xdr:nvSpPr>
      <xdr:spPr>
        <a:xfrm>
          <a:off x="3166534" y="14063134"/>
          <a:ext cx="1517650" cy="10181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555625</xdr:colOff>
      <xdr:row>58</xdr:row>
      <xdr:rowOff>31750</xdr:rowOff>
    </xdr:from>
    <xdr:to>
      <xdr:col>3</xdr:col>
      <xdr:colOff>168275</xdr:colOff>
      <xdr:row>63</xdr:row>
      <xdr:rowOff>160867</xdr:rowOff>
    </xdr:to>
    <xdr:sp macro="" textlink="">
      <xdr:nvSpPr>
        <xdr:cNvPr id="5" name="大かっこ 4">
          <a:extLst>
            <a:ext uri="{FF2B5EF4-FFF2-40B4-BE49-F238E27FC236}">
              <a16:creationId xmlns:a16="http://schemas.microsoft.com/office/drawing/2014/main" id="{00000000-0008-0000-1100-000005000000}"/>
            </a:ext>
          </a:extLst>
        </xdr:cNvPr>
        <xdr:cNvSpPr/>
      </xdr:nvSpPr>
      <xdr:spPr>
        <a:xfrm>
          <a:off x="555625" y="11404600"/>
          <a:ext cx="1625600" cy="10181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481542</xdr:colOff>
      <xdr:row>58</xdr:row>
      <xdr:rowOff>47625</xdr:rowOff>
    </xdr:from>
    <xdr:to>
      <xdr:col>9</xdr:col>
      <xdr:colOff>94192</xdr:colOff>
      <xdr:row>63</xdr:row>
      <xdr:rowOff>176742</xdr:rowOff>
    </xdr:to>
    <xdr:sp macro="" textlink="">
      <xdr:nvSpPr>
        <xdr:cNvPr id="6" name="大かっこ 5">
          <a:extLst>
            <a:ext uri="{FF2B5EF4-FFF2-40B4-BE49-F238E27FC236}">
              <a16:creationId xmlns:a16="http://schemas.microsoft.com/office/drawing/2014/main" id="{00000000-0008-0000-1100-000006000000}"/>
            </a:ext>
          </a:extLst>
        </xdr:cNvPr>
        <xdr:cNvSpPr/>
      </xdr:nvSpPr>
      <xdr:spPr>
        <a:xfrm>
          <a:off x="4399492" y="11420475"/>
          <a:ext cx="1517650" cy="10181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534458</xdr:colOff>
      <xdr:row>43</xdr:row>
      <xdr:rowOff>42333</xdr:rowOff>
    </xdr:from>
    <xdr:to>
      <xdr:col>5</xdr:col>
      <xdr:colOff>147108</xdr:colOff>
      <xdr:row>48</xdr:row>
      <xdr:rowOff>171450</xdr:rowOff>
    </xdr:to>
    <xdr:sp macro="" textlink="">
      <xdr:nvSpPr>
        <xdr:cNvPr id="7" name="大かっこ 6">
          <a:extLst>
            <a:ext uri="{FF2B5EF4-FFF2-40B4-BE49-F238E27FC236}">
              <a16:creationId xmlns:a16="http://schemas.microsoft.com/office/drawing/2014/main" id="{00000000-0008-0000-1100-000007000000}"/>
            </a:ext>
          </a:extLst>
        </xdr:cNvPr>
        <xdr:cNvSpPr/>
      </xdr:nvSpPr>
      <xdr:spPr>
        <a:xfrm>
          <a:off x="1912408" y="7484533"/>
          <a:ext cx="1517650" cy="10181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534458</xdr:colOff>
      <xdr:row>28</xdr:row>
      <xdr:rowOff>42333</xdr:rowOff>
    </xdr:from>
    <xdr:to>
      <xdr:col>7</xdr:col>
      <xdr:colOff>147108</xdr:colOff>
      <xdr:row>34</xdr:row>
      <xdr:rowOff>76199</xdr:rowOff>
    </xdr:to>
    <xdr:sp macro="" textlink="">
      <xdr:nvSpPr>
        <xdr:cNvPr id="8" name="大かっこ 7">
          <a:extLst>
            <a:ext uri="{FF2B5EF4-FFF2-40B4-BE49-F238E27FC236}">
              <a16:creationId xmlns:a16="http://schemas.microsoft.com/office/drawing/2014/main" id="{00000000-0008-0000-1100-000008000000}"/>
            </a:ext>
          </a:extLst>
        </xdr:cNvPr>
        <xdr:cNvSpPr/>
      </xdr:nvSpPr>
      <xdr:spPr>
        <a:xfrm>
          <a:off x="3182408" y="4969933"/>
          <a:ext cx="1517650" cy="102446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523875</xdr:colOff>
      <xdr:row>13</xdr:row>
      <xdr:rowOff>47625</xdr:rowOff>
    </xdr:from>
    <xdr:to>
      <xdr:col>9</xdr:col>
      <xdr:colOff>136525</xdr:colOff>
      <xdr:row>18</xdr:row>
      <xdr:rowOff>176742</xdr:rowOff>
    </xdr:to>
    <xdr:sp macro="" textlink="">
      <xdr:nvSpPr>
        <xdr:cNvPr id="9" name="大かっこ 8">
          <a:extLst>
            <a:ext uri="{FF2B5EF4-FFF2-40B4-BE49-F238E27FC236}">
              <a16:creationId xmlns:a16="http://schemas.microsoft.com/office/drawing/2014/main" id="{00000000-0008-0000-1100-000009000000}"/>
            </a:ext>
          </a:extLst>
        </xdr:cNvPr>
        <xdr:cNvSpPr/>
      </xdr:nvSpPr>
      <xdr:spPr>
        <a:xfrm>
          <a:off x="4441825" y="2384425"/>
          <a:ext cx="1517650" cy="10181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635000</xdr:colOff>
      <xdr:row>13</xdr:row>
      <xdr:rowOff>31750</xdr:rowOff>
    </xdr:from>
    <xdr:to>
      <xdr:col>3</xdr:col>
      <xdr:colOff>141817</xdr:colOff>
      <xdr:row>18</xdr:row>
      <xdr:rowOff>160867</xdr:rowOff>
    </xdr:to>
    <xdr:sp macro="" textlink="">
      <xdr:nvSpPr>
        <xdr:cNvPr id="10" name="大かっこ 9">
          <a:extLst>
            <a:ext uri="{FF2B5EF4-FFF2-40B4-BE49-F238E27FC236}">
              <a16:creationId xmlns:a16="http://schemas.microsoft.com/office/drawing/2014/main" id="{00000000-0008-0000-1100-00000A000000}"/>
            </a:ext>
          </a:extLst>
        </xdr:cNvPr>
        <xdr:cNvSpPr/>
      </xdr:nvSpPr>
      <xdr:spPr>
        <a:xfrm>
          <a:off x="635000" y="2368550"/>
          <a:ext cx="1519767" cy="10181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13</xdr:row>
      <xdr:rowOff>0</xdr:rowOff>
    </xdr:from>
    <xdr:to>
      <xdr:col>0</xdr:col>
      <xdr:colOff>679450</xdr:colOff>
      <xdr:row>14</xdr:row>
      <xdr:rowOff>99483</xdr:rowOff>
    </xdr:to>
    <xdr:sp macro="" textlink="">
      <xdr:nvSpPr>
        <xdr:cNvPr id="11" name="テキスト ボックス 10">
          <a:extLst>
            <a:ext uri="{FF2B5EF4-FFF2-40B4-BE49-F238E27FC236}">
              <a16:creationId xmlns:a16="http://schemas.microsoft.com/office/drawing/2014/main" id="{00000000-0008-0000-1100-00000B000000}"/>
            </a:ext>
          </a:extLst>
        </xdr:cNvPr>
        <xdr:cNvSpPr txBox="1"/>
      </xdr:nvSpPr>
      <xdr:spPr>
        <a:xfrm>
          <a:off x="0" y="2336800"/>
          <a:ext cx="679450" cy="2772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6</xdr:col>
      <xdr:colOff>0</xdr:colOff>
      <xdr:row>13</xdr:row>
      <xdr:rowOff>0</xdr:rowOff>
    </xdr:from>
    <xdr:to>
      <xdr:col>7</xdr:col>
      <xdr:colOff>44450</xdr:colOff>
      <xdr:row>14</xdr:row>
      <xdr:rowOff>99483</xdr:rowOff>
    </xdr:to>
    <xdr:sp macro="" textlink="">
      <xdr:nvSpPr>
        <xdr:cNvPr id="12" name="テキスト ボックス 11">
          <a:extLst>
            <a:ext uri="{FF2B5EF4-FFF2-40B4-BE49-F238E27FC236}">
              <a16:creationId xmlns:a16="http://schemas.microsoft.com/office/drawing/2014/main" id="{00000000-0008-0000-1100-00000C000000}"/>
            </a:ext>
          </a:extLst>
        </xdr:cNvPr>
        <xdr:cNvSpPr txBox="1"/>
      </xdr:nvSpPr>
      <xdr:spPr>
        <a:xfrm>
          <a:off x="3917950" y="2336800"/>
          <a:ext cx="679450" cy="2772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4</xdr:col>
      <xdr:colOff>0</xdr:colOff>
      <xdr:row>28</xdr:row>
      <xdr:rowOff>0</xdr:rowOff>
    </xdr:from>
    <xdr:to>
      <xdr:col>5</xdr:col>
      <xdr:colOff>44450</xdr:colOff>
      <xdr:row>29</xdr:row>
      <xdr:rowOff>99483</xdr:rowOff>
    </xdr:to>
    <xdr:sp macro="" textlink="">
      <xdr:nvSpPr>
        <xdr:cNvPr id="13" name="テキスト ボックス 12">
          <a:extLst>
            <a:ext uri="{FF2B5EF4-FFF2-40B4-BE49-F238E27FC236}">
              <a16:creationId xmlns:a16="http://schemas.microsoft.com/office/drawing/2014/main" id="{00000000-0008-0000-1100-00000D000000}"/>
            </a:ext>
          </a:extLst>
        </xdr:cNvPr>
        <xdr:cNvSpPr txBox="1"/>
      </xdr:nvSpPr>
      <xdr:spPr>
        <a:xfrm>
          <a:off x="2647950" y="4927600"/>
          <a:ext cx="679450" cy="2772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2</xdr:col>
      <xdr:colOff>0</xdr:colOff>
      <xdr:row>43</xdr:row>
      <xdr:rowOff>0</xdr:rowOff>
    </xdr:from>
    <xdr:to>
      <xdr:col>3</xdr:col>
      <xdr:colOff>44450</xdr:colOff>
      <xdr:row>44</xdr:row>
      <xdr:rowOff>99483</xdr:rowOff>
    </xdr:to>
    <xdr:sp macro="" textlink="">
      <xdr:nvSpPr>
        <xdr:cNvPr id="14" name="テキスト ボックス 13">
          <a:extLst>
            <a:ext uri="{FF2B5EF4-FFF2-40B4-BE49-F238E27FC236}">
              <a16:creationId xmlns:a16="http://schemas.microsoft.com/office/drawing/2014/main" id="{00000000-0008-0000-1100-00000E000000}"/>
            </a:ext>
          </a:extLst>
        </xdr:cNvPr>
        <xdr:cNvSpPr txBox="1"/>
      </xdr:nvSpPr>
      <xdr:spPr>
        <a:xfrm>
          <a:off x="1377950" y="7442200"/>
          <a:ext cx="679450" cy="2772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0</xdr:col>
      <xdr:colOff>68791</xdr:colOff>
      <xdr:row>57</xdr:row>
      <xdr:rowOff>158751</xdr:rowOff>
    </xdr:from>
    <xdr:to>
      <xdr:col>1</xdr:col>
      <xdr:colOff>7408</xdr:colOff>
      <xdr:row>59</xdr:row>
      <xdr:rowOff>78317</xdr:rowOff>
    </xdr:to>
    <xdr:sp macro="" textlink="">
      <xdr:nvSpPr>
        <xdr:cNvPr id="15" name="テキスト ボックス 14">
          <a:extLst>
            <a:ext uri="{FF2B5EF4-FFF2-40B4-BE49-F238E27FC236}">
              <a16:creationId xmlns:a16="http://schemas.microsoft.com/office/drawing/2014/main" id="{00000000-0008-0000-1100-00000F000000}"/>
            </a:ext>
          </a:extLst>
        </xdr:cNvPr>
        <xdr:cNvSpPr txBox="1"/>
      </xdr:nvSpPr>
      <xdr:spPr>
        <a:xfrm>
          <a:off x="68791" y="11353801"/>
          <a:ext cx="681567" cy="275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6</xdr:col>
      <xdr:colOff>0</xdr:colOff>
      <xdr:row>58</xdr:row>
      <xdr:rowOff>0</xdr:rowOff>
    </xdr:from>
    <xdr:to>
      <xdr:col>7</xdr:col>
      <xdr:colOff>44450</xdr:colOff>
      <xdr:row>59</xdr:row>
      <xdr:rowOff>99483</xdr:rowOff>
    </xdr:to>
    <xdr:sp macro="" textlink="">
      <xdr:nvSpPr>
        <xdr:cNvPr id="16" name="テキスト ボックス 15">
          <a:extLst>
            <a:ext uri="{FF2B5EF4-FFF2-40B4-BE49-F238E27FC236}">
              <a16:creationId xmlns:a16="http://schemas.microsoft.com/office/drawing/2014/main" id="{00000000-0008-0000-1100-000010000000}"/>
            </a:ext>
          </a:extLst>
        </xdr:cNvPr>
        <xdr:cNvSpPr txBox="1"/>
      </xdr:nvSpPr>
      <xdr:spPr>
        <a:xfrm>
          <a:off x="3917950" y="11372850"/>
          <a:ext cx="679450" cy="2772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4</xdr:col>
      <xdr:colOff>10583</xdr:colOff>
      <xdr:row>72</xdr:row>
      <xdr:rowOff>153459</xdr:rowOff>
    </xdr:from>
    <xdr:to>
      <xdr:col>5</xdr:col>
      <xdr:colOff>55033</xdr:colOff>
      <xdr:row>74</xdr:row>
      <xdr:rowOff>73025</xdr:rowOff>
    </xdr:to>
    <xdr:sp macro="" textlink="">
      <xdr:nvSpPr>
        <xdr:cNvPr id="17" name="テキスト ボックス 16">
          <a:extLst>
            <a:ext uri="{FF2B5EF4-FFF2-40B4-BE49-F238E27FC236}">
              <a16:creationId xmlns:a16="http://schemas.microsoft.com/office/drawing/2014/main" id="{00000000-0008-0000-1100-000011000000}"/>
            </a:ext>
          </a:extLst>
        </xdr:cNvPr>
        <xdr:cNvSpPr txBox="1"/>
      </xdr:nvSpPr>
      <xdr:spPr>
        <a:xfrm>
          <a:off x="2658533" y="13996459"/>
          <a:ext cx="679450" cy="275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2</xdr:col>
      <xdr:colOff>0</xdr:colOff>
      <xdr:row>88</xdr:row>
      <xdr:rowOff>0</xdr:rowOff>
    </xdr:from>
    <xdr:to>
      <xdr:col>3</xdr:col>
      <xdr:colOff>44450</xdr:colOff>
      <xdr:row>89</xdr:row>
      <xdr:rowOff>99483</xdr:rowOff>
    </xdr:to>
    <xdr:sp macro="" textlink="">
      <xdr:nvSpPr>
        <xdr:cNvPr id="18" name="テキスト ボックス 17">
          <a:extLst>
            <a:ext uri="{FF2B5EF4-FFF2-40B4-BE49-F238E27FC236}">
              <a16:creationId xmlns:a16="http://schemas.microsoft.com/office/drawing/2014/main" id="{00000000-0008-0000-1100-000012000000}"/>
            </a:ext>
          </a:extLst>
        </xdr:cNvPr>
        <xdr:cNvSpPr txBox="1"/>
      </xdr:nvSpPr>
      <xdr:spPr>
        <a:xfrm>
          <a:off x="1377950" y="16637000"/>
          <a:ext cx="679450" cy="2772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0</xdr:col>
      <xdr:colOff>37042</xdr:colOff>
      <xdr:row>103</xdr:row>
      <xdr:rowOff>5821</xdr:rowOff>
    </xdr:from>
    <xdr:to>
      <xdr:col>0</xdr:col>
      <xdr:colOff>718609</xdr:colOff>
      <xdr:row>104</xdr:row>
      <xdr:rowOff>131233</xdr:rowOff>
    </xdr:to>
    <xdr:sp macro="" textlink="">
      <xdr:nvSpPr>
        <xdr:cNvPr id="19" name="テキスト ボックス 18">
          <a:extLst>
            <a:ext uri="{FF2B5EF4-FFF2-40B4-BE49-F238E27FC236}">
              <a16:creationId xmlns:a16="http://schemas.microsoft.com/office/drawing/2014/main" id="{00000000-0008-0000-1100-000013000000}"/>
            </a:ext>
          </a:extLst>
        </xdr:cNvPr>
        <xdr:cNvSpPr txBox="1"/>
      </xdr:nvSpPr>
      <xdr:spPr>
        <a:xfrm>
          <a:off x="37042" y="18754196"/>
          <a:ext cx="681567" cy="307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0</xdr:col>
      <xdr:colOff>613833</xdr:colOff>
      <xdr:row>103</xdr:row>
      <xdr:rowOff>37042</xdr:rowOff>
    </xdr:from>
    <xdr:to>
      <xdr:col>3</xdr:col>
      <xdr:colOff>120650</xdr:colOff>
      <xdr:row>108</xdr:row>
      <xdr:rowOff>166159</xdr:rowOff>
    </xdr:to>
    <xdr:sp macro="" textlink="">
      <xdr:nvSpPr>
        <xdr:cNvPr id="20" name="大かっこ 19">
          <a:extLst>
            <a:ext uri="{FF2B5EF4-FFF2-40B4-BE49-F238E27FC236}">
              <a16:creationId xmlns:a16="http://schemas.microsoft.com/office/drawing/2014/main" id="{EF910C01-9771-4FB8-8134-A2F29A68C134}"/>
            </a:ext>
          </a:extLst>
        </xdr:cNvPr>
        <xdr:cNvSpPr/>
      </xdr:nvSpPr>
      <xdr:spPr>
        <a:xfrm>
          <a:off x="617008" y="18648892"/>
          <a:ext cx="1526117" cy="10308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497416</xdr:colOff>
      <xdr:row>88</xdr:row>
      <xdr:rowOff>52917</xdr:rowOff>
    </xdr:from>
    <xdr:to>
      <xdr:col>5</xdr:col>
      <xdr:colOff>110066</xdr:colOff>
      <xdr:row>94</xdr:row>
      <xdr:rowOff>2117</xdr:rowOff>
    </xdr:to>
    <xdr:sp macro="" textlink="">
      <xdr:nvSpPr>
        <xdr:cNvPr id="21" name="大かっこ 20">
          <a:extLst>
            <a:ext uri="{FF2B5EF4-FFF2-40B4-BE49-F238E27FC236}">
              <a16:creationId xmlns:a16="http://schemas.microsoft.com/office/drawing/2014/main" id="{4E5094A1-66EC-4361-875A-600DF9253371}"/>
            </a:ext>
          </a:extLst>
        </xdr:cNvPr>
        <xdr:cNvSpPr/>
      </xdr:nvSpPr>
      <xdr:spPr>
        <a:xfrm>
          <a:off x="1878541" y="15975542"/>
          <a:ext cx="1524000" cy="1038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518584</xdr:colOff>
      <xdr:row>73</xdr:row>
      <xdr:rowOff>42334</xdr:rowOff>
    </xdr:from>
    <xdr:to>
      <xdr:col>7</xdr:col>
      <xdr:colOff>131234</xdr:colOff>
      <xdr:row>78</xdr:row>
      <xdr:rowOff>171451</xdr:rowOff>
    </xdr:to>
    <xdr:sp macro="" textlink="">
      <xdr:nvSpPr>
        <xdr:cNvPr id="22" name="大かっこ 21">
          <a:extLst>
            <a:ext uri="{FF2B5EF4-FFF2-40B4-BE49-F238E27FC236}">
              <a16:creationId xmlns:a16="http://schemas.microsoft.com/office/drawing/2014/main" id="{BE1FD4C1-6CF6-4816-857C-15DF3DC25F65}"/>
            </a:ext>
          </a:extLst>
        </xdr:cNvPr>
        <xdr:cNvSpPr/>
      </xdr:nvSpPr>
      <xdr:spPr>
        <a:xfrm>
          <a:off x="3179234" y="13256684"/>
          <a:ext cx="1524000" cy="10308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555625</xdr:colOff>
      <xdr:row>58</xdr:row>
      <xdr:rowOff>31750</xdr:rowOff>
    </xdr:from>
    <xdr:to>
      <xdr:col>3</xdr:col>
      <xdr:colOff>168275</xdr:colOff>
      <xdr:row>63</xdr:row>
      <xdr:rowOff>160867</xdr:rowOff>
    </xdr:to>
    <xdr:sp macro="" textlink="">
      <xdr:nvSpPr>
        <xdr:cNvPr id="23" name="大かっこ 22">
          <a:extLst>
            <a:ext uri="{FF2B5EF4-FFF2-40B4-BE49-F238E27FC236}">
              <a16:creationId xmlns:a16="http://schemas.microsoft.com/office/drawing/2014/main" id="{F92CC3A8-FAAC-4A9E-856E-29BC3B70BD5D}"/>
            </a:ext>
          </a:extLst>
        </xdr:cNvPr>
        <xdr:cNvSpPr/>
      </xdr:nvSpPr>
      <xdr:spPr>
        <a:xfrm>
          <a:off x="558800" y="10525125"/>
          <a:ext cx="1628775" cy="104034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481542</xdr:colOff>
      <xdr:row>58</xdr:row>
      <xdr:rowOff>47625</xdr:rowOff>
    </xdr:from>
    <xdr:to>
      <xdr:col>9</xdr:col>
      <xdr:colOff>94192</xdr:colOff>
      <xdr:row>63</xdr:row>
      <xdr:rowOff>176742</xdr:rowOff>
    </xdr:to>
    <xdr:sp macro="" textlink="">
      <xdr:nvSpPr>
        <xdr:cNvPr id="24" name="大かっこ 23">
          <a:extLst>
            <a:ext uri="{FF2B5EF4-FFF2-40B4-BE49-F238E27FC236}">
              <a16:creationId xmlns:a16="http://schemas.microsoft.com/office/drawing/2014/main" id="{77888E0E-E884-49DC-BDAA-AF9047685F6F}"/>
            </a:ext>
          </a:extLst>
        </xdr:cNvPr>
        <xdr:cNvSpPr/>
      </xdr:nvSpPr>
      <xdr:spPr>
        <a:xfrm>
          <a:off x="4418542" y="10541000"/>
          <a:ext cx="1524000" cy="104034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534458</xdr:colOff>
      <xdr:row>43</xdr:row>
      <xdr:rowOff>42333</xdr:rowOff>
    </xdr:from>
    <xdr:to>
      <xdr:col>5</xdr:col>
      <xdr:colOff>147108</xdr:colOff>
      <xdr:row>48</xdr:row>
      <xdr:rowOff>171450</xdr:rowOff>
    </xdr:to>
    <xdr:sp macro="" textlink="">
      <xdr:nvSpPr>
        <xdr:cNvPr id="25" name="大かっこ 24">
          <a:extLst>
            <a:ext uri="{FF2B5EF4-FFF2-40B4-BE49-F238E27FC236}">
              <a16:creationId xmlns:a16="http://schemas.microsoft.com/office/drawing/2014/main" id="{2FCB8163-E9B7-4423-A654-D749B1A19FA2}"/>
            </a:ext>
          </a:extLst>
        </xdr:cNvPr>
        <xdr:cNvSpPr/>
      </xdr:nvSpPr>
      <xdr:spPr>
        <a:xfrm>
          <a:off x="1915583" y="7827433"/>
          <a:ext cx="1524000" cy="10308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534458</xdr:colOff>
      <xdr:row>28</xdr:row>
      <xdr:rowOff>42333</xdr:rowOff>
    </xdr:from>
    <xdr:to>
      <xdr:col>7</xdr:col>
      <xdr:colOff>147108</xdr:colOff>
      <xdr:row>34</xdr:row>
      <xdr:rowOff>76199</xdr:rowOff>
    </xdr:to>
    <xdr:sp macro="" textlink="">
      <xdr:nvSpPr>
        <xdr:cNvPr id="26" name="大かっこ 25">
          <a:extLst>
            <a:ext uri="{FF2B5EF4-FFF2-40B4-BE49-F238E27FC236}">
              <a16:creationId xmlns:a16="http://schemas.microsoft.com/office/drawing/2014/main" id="{3AC07680-81F6-488C-A764-BFCDAAF68983}"/>
            </a:ext>
          </a:extLst>
        </xdr:cNvPr>
        <xdr:cNvSpPr/>
      </xdr:nvSpPr>
      <xdr:spPr>
        <a:xfrm>
          <a:off x="3191933" y="5189008"/>
          <a:ext cx="1524000" cy="104034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523875</xdr:colOff>
      <xdr:row>13</xdr:row>
      <xdr:rowOff>47625</xdr:rowOff>
    </xdr:from>
    <xdr:to>
      <xdr:col>9</xdr:col>
      <xdr:colOff>136525</xdr:colOff>
      <xdr:row>18</xdr:row>
      <xdr:rowOff>176742</xdr:rowOff>
    </xdr:to>
    <xdr:sp macro="" textlink="">
      <xdr:nvSpPr>
        <xdr:cNvPr id="27" name="大かっこ 26">
          <a:extLst>
            <a:ext uri="{FF2B5EF4-FFF2-40B4-BE49-F238E27FC236}">
              <a16:creationId xmlns:a16="http://schemas.microsoft.com/office/drawing/2014/main" id="{EFA64DE0-D147-42D8-B7B4-921B52A6DE8D}"/>
            </a:ext>
          </a:extLst>
        </xdr:cNvPr>
        <xdr:cNvSpPr/>
      </xdr:nvSpPr>
      <xdr:spPr>
        <a:xfrm>
          <a:off x="4454525" y="2473325"/>
          <a:ext cx="1533525" cy="104034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635000</xdr:colOff>
      <xdr:row>13</xdr:row>
      <xdr:rowOff>31750</xdr:rowOff>
    </xdr:from>
    <xdr:to>
      <xdr:col>3</xdr:col>
      <xdr:colOff>141817</xdr:colOff>
      <xdr:row>18</xdr:row>
      <xdr:rowOff>160867</xdr:rowOff>
    </xdr:to>
    <xdr:sp macro="" textlink="">
      <xdr:nvSpPr>
        <xdr:cNvPr id="28" name="大かっこ 27">
          <a:extLst>
            <a:ext uri="{FF2B5EF4-FFF2-40B4-BE49-F238E27FC236}">
              <a16:creationId xmlns:a16="http://schemas.microsoft.com/office/drawing/2014/main" id="{B4344967-9E9D-42F2-8CD4-5CC62857E3CB}"/>
            </a:ext>
          </a:extLst>
        </xdr:cNvPr>
        <xdr:cNvSpPr/>
      </xdr:nvSpPr>
      <xdr:spPr>
        <a:xfrm>
          <a:off x="638175" y="2457450"/>
          <a:ext cx="1526117" cy="104034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13</xdr:row>
      <xdr:rowOff>0</xdr:rowOff>
    </xdr:from>
    <xdr:to>
      <xdr:col>0</xdr:col>
      <xdr:colOff>679450</xdr:colOff>
      <xdr:row>14</xdr:row>
      <xdr:rowOff>99483</xdr:rowOff>
    </xdr:to>
    <xdr:sp macro="" textlink="">
      <xdr:nvSpPr>
        <xdr:cNvPr id="29" name="テキスト ボックス 28">
          <a:extLst>
            <a:ext uri="{FF2B5EF4-FFF2-40B4-BE49-F238E27FC236}">
              <a16:creationId xmlns:a16="http://schemas.microsoft.com/office/drawing/2014/main" id="{9E8C99E9-EBC9-4377-82F9-14CBBED3643A}"/>
            </a:ext>
          </a:extLst>
        </xdr:cNvPr>
        <xdr:cNvSpPr txBox="1"/>
      </xdr:nvSpPr>
      <xdr:spPr>
        <a:xfrm>
          <a:off x="0" y="2428875"/>
          <a:ext cx="676275" cy="283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6</xdr:col>
      <xdr:colOff>0</xdr:colOff>
      <xdr:row>13</xdr:row>
      <xdr:rowOff>0</xdr:rowOff>
    </xdr:from>
    <xdr:to>
      <xdr:col>7</xdr:col>
      <xdr:colOff>44450</xdr:colOff>
      <xdr:row>14</xdr:row>
      <xdr:rowOff>99483</xdr:rowOff>
    </xdr:to>
    <xdr:sp macro="" textlink="">
      <xdr:nvSpPr>
        <xdr:cNvPr id="30" name="テキスト ボックス 29">
          <a:extLst>
            <a:ext uri="{FF2B5EF4-FFF2-40B4-BE49-F238E27FC236}">
              <a16:creationId xmlns:a16="http://schemas.microsoft.com/office/drawing/2014/main" id="{C5429565-A2DF-428A-8254-8BE87CA8C650}"/>
            </a:ext>
          </a:extLst>
        </xdr:cNvPr>
        <xdr:cNvSpPr txBox="1"/>
      </xdr:nvSpPr>
      <xdr:spPr>
        <a:xfrm>
          <a:off x="3933825" y="2428875"/>
          <a:ext cx="685800" cy="283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4</xdr:col>
      <xdr:colOff>0</xdr:colOff>
      <xdr:row>28</xdr:row>
      <xdr:rowOff>0</xdr:rowOff>
    </xdr:from>
    <xdr:to>
      <xdr:col>5</xdr:col>
      <xdr:colOff>44450</xdr:colOff>
      <xdr:row>29</xdr:row>
      <xdr:rowOff>99483</xdr:rowOff>
    </xdr:to>
    <xdr:sp macro="" textlink="">
      <xdr:nvSpPr>
        <xdr:cNvPr id="31" name="テキスト ボックス 30">
          <a:extLst>
            <a:ext uri="{FF2B5EF4-FFF2-40B4-BE49-F238E27FC236}">
              <a16:creationId xmlns:a16="http://schemas.microsoft.com/office/drawing/2014/main" id="{F1D9CDA1-8743-4444-AAA1-DE5F4D8575D5}"/>
            </a:ext>
          </a:extLst>
        </xdr:cNvPr>
        <xdr:cNvSpPr txBox="1"/>
      </xdr:nvSpPr>
      <xdr:spPr>
        <a:xfrm>
          <a:off x="2657475" y="5143500"/>
          <a:ext cx="685800" cy="283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2</xdr:col>
      <xdr:colOff>0</xdr:colOff>
      <xdr:row>43</xdr:row>
      <xdr:rowOff>0</xdr:rowOff>
    </xdr:from>
    <xdr:to>
      <xdr:col>3</xdr:col>
      <xdr:colOff>44450</xdr:colOff>
      <xdr:row>44</xdr:row>
      <xdr:rowOff>99483</xdr:rowOff>
    </xdr:to>
    <xdr:sp macro="" textlink="">
      <xdr:nvSpPr>
        <xdr:cNvPr id="32" name="テキスト ボックス 31">
          <a:extLst>
            <a:ext uri="{FF2B5EF4-FFF2-40B4-BE49-F238E27FC236}">
              <a16:creationId xmlns:a16="http://schemas.microsoft.com/office/drawing/2014/main" id="{DF7E3FDA-FE74-4ABE-B15E-2FBC5CCF5E81}"/>
            </a:ext>
          </a:extLst>
        </xdr:cNvPr>
        <xdr:cNvSpPr txBox="1"/>
      </xdr:nvSpPr>
      <xdr:spPr>
        <a:xfrm>
          <a:off x="1381125" y="7781925"/>
          <a:ext cx="685800" cy="283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0</xdr:col>
      <xdr:colOff>68791</xdr:colOff>
      <xdr:row>57</xdr:row>
      <xdr:rowOff>158751</xdr:rowOff>
    </xdr:from>
    <xdr:to>
      <xdr:col>1</xdr:col>
      <xdr:colOff>7408</xdr:colOff>
      <xdr:row>59</xdr:row>
      <xdr:rowOff>78317</xdr:rowOff>
    </xdr:to>
    <xdr:sp macro="" textlink="">
      <xdr:nvSpPr>
        <xdr:cNvPr id="33" name="テキスト ボックス 32">
          <a:extLst>
            <a:ext uri="{FF2B5EF4-FFF2-40B4-BE49-F238E27FC236}">
              <a16:creationId xmlns:a16="http://schemas.microsoft.com/office/drawing/2014/main" id="{5C0BB642-89D5-40CC-956E-B9F6A753ED95}"/>
            </a:ext>
          </a:extLst>
        </xdr:cNvPr>
        <xdr:cNvSpPr txBox="1"/>
      </xdr:nvSpPr>
      <xdr:spPr>
        <a:xfrm>
          <a:off x="65616" y="10477501"/>
          <a:ext cx="687917" cy="2783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6</xdr:col>
      <xdr:colOff>0</xdr:colOff>
      <xdr:row>58</xdr:row>
      <xdr:rowOff>0</xdr:rowOff>
    </xdr:from>
    <xdr:to>
      <xdr:col>7</xdr:col>
      <xdr:colOff>44450</xdr:colOff>
      <xdr:row>59</xdr:row>
      <xdr:rowOff>99483</xdr:rowOff>
    </xdr:to>
    <xdr:sp macro="" textlink="">
      <xdr:nvSpPr>
        <xdr:cNvPr id="34" name="テキスト ボックス 33">
          <a:extLst>
            <a:ext uri="{FF2B5EF4-FFF2-40B4-BE49-F238E27FC236}">
              <a16:creationId xmlns:a16="http://schemas.microsoft.com/office/drawing/2014/main" id="{5EBF2665-94F9-4594-ABA8-4411D28391E1}"/>
            </a:ext>
          </a:extLst>
        </xdr:cNvPr>
        <xdr:cNvSpPr txBox="1"/>
      </xdr:nvSpPr>
      <xdr:spPr>
        <a:xfrm>
          <a:off x="3933825" y="10496550"/>
          <a:ext cx="685800" cy="283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4</xdr:col>
      <xdr:colOff>10583</xdr:colOff>
      <xdr:row>72</xdr:row>
      <xdr:rowOff>153459</xdr:rowOff>
    </xdr:from>
    <xdr:to>
      <xdr:col>5</xdr:col>
      <xdr:colOff>55033</xdr:colOff>
      <xdr:row>74</xdr:row>
      <xdr:rowOff>73025</xdr:rowOff>
    </xdr:to>
    <xdr:sp macro="" textlink="">
      <xdr:nvSpPr>
        <xdr:cNvPr id="35" name="テキスト ボックス 34">
          <a:extLst>
            <a:ext uri="{FF2B5EF4-FFF2-40B4-BE49-F238E27FC236}">
              <a16:creationId xmlns:a16="http://schemas.microsoft.com/office/drawing/2014/main" id="{ACE17F9D-DA22-4143-878B-6A9DA5917E8B}"/>
            </a:ext>
          </a:extLst>
        </xdr:cNvPr>
        <xdr:cNvSpPr txBox="1"/>
      </xdr:nvSpPr>
      <xdr:spPr>
        <a:xfrm>
          <a:off x="2664883" y="13183659"/>
          <a:ext cx="685800" cy="281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2</xdr:col>
      <xdr:colOff>0</xdr:colOff>
      <xdr:row>88</xdr:row>
      <xdr:rowOff>0</xdr:rowOff>
    </xdr:from>
    <xdr:to>
      <xdr:col>3</xdr:col>
      <xdr:colOff>44450</xdr:colOff>
      <xdr:row>89</xdr:row>
      <xdr:rowOff>99483</xdr:rowOff>
    </xdr:to>
    <xdr:sp macro="" textlink="">
      <xdr:nvSpPr>
        <xdr:cNvPr id="36" name="テキスト ボックス 35">
          <a:extLst>
            <a:ext uri="{FF2B5EF4-FFF2-40B4-BE49-F238E27FC236}">
              <a16:creationId xmlns:a16="http://schemas.microsoft.com/office/drawing/2014/main" id="{36201556-8BA8-47CC-AABD-2EB7B8320BEE}"/>
            </a:ext>
          </a:extLst>
        </xdr:cNvPr>
        <xdr:cNvSpPr txBox="1"/>
      </xdr:nvSpPr>
      <xdr:spPr>
        <a:xfrm>
          <a:off x="1381125" y="15925800"/>
          <a:ext cx="685800" cy="283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6</xdr:col>
      <xdr:colOff>514350</xdr:colOff>
      <xdr:row>103</xdr:row>
      <xdr:rowOff>38100</xdr:rowOff>
    </xdr:from>
    <xdr:to>
      <xdr:col>9</xdr:col>
      <xdr:colOff>103717</xdr:colOff>
      <xdr:row>108</xdr:row>
      <xdr:rowOff>160867</xdr:rowOff>
    </xdr:to>
    <xdr:sp macro="" textlink="">
      <xdr:nvSpPr>
        <xdr:cNvPr id="38" name="大かっこ 37">
          <a:extLst>
            <a:ext uri="{FF2B5EF4-FFF2-40B4-BE49-F238E27FC236}">
              <a16:creationId xmlns:a16="http://schemas.microsoft.com/office/drawing/2014/main" id="{B498EB81-3A3F-4595-B195-5F8731106723}"/>
            </a:ext>
          </a:extLst>
        </xdr:cNvPr>
        <xdr:cNvSpPr/>
      </xdr:nvSpPr>
      <xdr:spPr>
        <a:xfrm>
          <a:off x="4448175" y="18649950"/>
          <a:ext cx="1503892" cy="102764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552450</xdr:colOff>
      <xdr:row>103</xdr:row>
      <xdr:rowOff>6350</xdr:rowOff>
    </xdr:from>
    <xdr:to>
      <xdr:col>6</xdr:col>
      <xdr:colOff>602192</xdr:colOff>
      <xdr:row>104</xdr:row>
      <xdr:rowOff>130175</xdr:rowOff>
    </xdr:to>
    <xdr:sp macro="" textlink="">
      <xdr:nvSpPr>
        <xdr:cNvPr id="39" name="テキスト ボックス 38">
          <a:extLst>
            <a:ext uri="{FF2B5EF4-FFF2-40B4-BE49-F238E27FC236}">
              <a16:creationId xmlns:a16="http://schemas.microsoft.com/office/drawing/2014/main" id="{351723F6-65F2-4C6C-A582-E98EF86FD597}"/>
            </a:ext>
          </a:extLst>
        </xdr:cNvPr>
        <xdr:cNvSpPr txBox="1"/>
      </xdr:nvSpPr>
      <xdr:spPr>
        <a:xfrm>
          <a:off x="3848100" y="18618200"/>
          <a:ext cx="687917"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（参考）</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4</xdr:col>
      <xdr:colOff>482600</xdr:colOff>
      <xdr:row>121</xdr:row>
      <xdr:rowOff>25400</xdr:rowOff>
    </xdr:from>
    <xdr:to>
      <xdr:col>7</xdr:col>
      <xdr:colOff>94192</xdr:colOff>
      <xdr:row>126</xdr:row>
      <xdr:rowOff>154517</xdr:rowOff>
    </xdr:to>
    <xdr:sp macro="" textlink="">
      <xdr:nvSpPr>
        <xdr:cNvPr id="37" name="大かっこ 36">
          <a:extLst>
            <a:ext uri="{FF2B5EF4-FFF2-40B4-BE49-F238E27FC236}">
              <a16:creationId xmlns:a16="http://schemas.microsoft.com/office/drawing/2014/main" id="{53329840-BF79-4CCB-A221-A6438177FA36}"/>
            </a:ext>
          </a:extLst>
        </xdr:cNvPr>
        <xdr:cNvSpPr/>
      </xdr:nvSpPr>
      <xdr:spPr>
        <a:xfrm>
          <a:off x="4419600" y="19183350"/>
          <a:ext cx="1522942" cy="100224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571500</xdr:colOff>
      <xdr:row>121</xdr:row>
      <xdr:rowOff>19050</xdr:rowOff>
    </xdr:from>
    <xdr:to>
      <xdr:col>4</xdr:col>
      <xdr:colOff>618067</xdr:colOff>
      <xdr:row>122</xdr:row>
      <xdr:rowOff>152400</xdr:rowOff>
    </xdr:to>
    <xdr:sp macro="" textlink="">
      <xdr:nvSpPr>
        <xdr:cNvPr id="41" name="テキスト ボックス 40">
          <a:extLst>
            <a:ext uri="{FF2B5EF4-FFF2-40B4-BE49-F238E27FC236}">
              <a16:creationId xmlns:a16="http://schemas.microsoft.com/office/drawing/2014/main" id="{ACC6229C-0D2F-424D-A83C-487F3C494DDC}"/>
            </a:ext>
          </a:extLst>
        </xdr:cNvPr>
        <xdr:cNvSpPr txBox="1"/>
      </xdr:nvSpPr>
      <xdr:spPr>
        <a:xfrm>
          <a:off x="2590800" y="21783675"/>
          <a:ext cx="684742" cy="3048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（参考）</a:t>
          </a:r>
          <a:endParaRPr kumimoji="1" lang="en-US" altLang="ja-JP" sz="9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igitalgojp.sharepoint.com/sites/MIC_FS00003/Lib0008/&#9678;&#24179;&#25104;20&#24180;&#24230;&#20197;&#38477;/02&#12288;&#20418;&#21336;&#20301;/03&#12288;&#36984;&#25369;&#31649;&#29702;&#31532;&#20108;&#20418;/02&#12288;&#36984;&#25369;&#20107;&#21209;&#31561;&#22577;&#21578;&#20363;/02%20&#36984;&#25369;&#20154;&#21517;&#31807;&#12539;&#22312;&#22806;&#36984;&#25369;&#20154;&#21517;&#31807;&#30331;&#37682;&#32773;&#25968;&#35519;/2025.09.01&#29694;&#22312;/05_&#27770;&#35009;/&#12304;&#26368;&#32066;&#29256;&#12305;R7.9&#30331;&#37682;&#26085;&#29694;&#22312;&#36984;&#25369;&#20154;&#21517;&#31807;&#30331;&#37682;&#32773;&#25968;&#21450;&#12403;&#22312;&#22806;&#36984;&#25369;&#20154;&#21517;&#31807;&#30331;&#37682;&#32773;&#25968;&#35519;.xlsx" TargetMode="External"/><Relationship Id="rId1" Type="http://schemas.openxmlformats.org/officeDocument/2006/relationships/externalLinkPath" Target="/sites/MIC_FS00003/Lib0008/&#9678;&#24179;&#25104;20&#24180;&#24230;&#20197;&#38477;/02&#12288;&#20418;&#21336;&#20301;/03&#12288;&#36984;&#25369;&#31649;&#29702;&#31532;&#20108;&#20418;/02&#12288;&#36984;&#25369;&#20107;&#21209;&#31561;&#22577;&#21578;&#20363;/02%20&#36984;&#25369;&#20154;&#21517;&#31807;&#12539;&#22312;&#22806;&#36984;&#25369;&#20154;&#21517;&#31807;&#30331;&#37682;&#32773;&#25968;&#35519;/2025.09.01&#29694;&#22312;/05_&#27770;&#35009;/&#12304;&#26368;&#32066;&#29256;&#12305;R7.9&#30331;&#37682;&#26085;&#29694;&#22312;&#36984;&#25369;&#20154;&#21517;&#31807;&#30331;&#37682;&#32773;&#25968;&#21450;&#12403;&#22312;&#22806;&#36984;&#25369;&#20154;&#21517;&#31807;&#30331;&#37682;&#32773;&#25968;&#355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手順"/>
      <sheetName val="①(省内用)"/>
      <sheetName val="①"/>
      <sheetName val="②"/>
      <sheetName val="③"/>
      <sheetName val="④"/>
      <sheetName val="選挙人名簿登録者数①"/>
      <sheetName val="選挙人名簿登録者数②"/>
      <sheetName val="⑤"/>
      <sheetName val="⑥"/>
      <sheetName val="⑦"/>
      <sheetName val="在外選挙人名簿登録者数①"/>
      <sheetName val="在外選挙人名簿登録者数②"/>
      <sheetName val="⑧"/>
      <sheetName val="⑨"/>
      <sheetName val="⑩"/>
      <sheetName val="⑪"/>
      <sheetName val="⑫"/>
      <sheetName val="⑬"/>
      <sheetName val="⑭"/>
      <sheetName val="⑮"/>
      <sheetName val="（参考）"/>
      <sheetName val="R6衆・有権者ベース"/>
      <sheetName val="R7参・有権者ベース"/>
    </sheetNames>
    <sheetDataSet>
      <sheetData sheetId="0">
        <row r="1">
          <cell r="B1">
            <v>7</v>
          </cell>
        </row>
      </sheetData>
      <sheetData sheetId="1"/>
      <sheetData sheetId="2"/>
      <sheetData sheetId="3"/>
      <sheetData sheetId="4"/>
      <sheetData sheetId="5"/>
      <sheetData sheetId="6"/>
      <sheetData sheetId="7">
        <row r="4">
          <cell r="F4">
            <v>323675</v>
          </cell>
          <cell r="I4">
            <v>347840</v>
          </cell>
        </row>
        <row r="5">
          <cell r="F5">
            <v>408538</v>
          </cell>
          <cell r="I5">
            <v>258369</v>
          </cell>
        </row>
        <row r="6">
          <cell r="F6">
            <v>391328</v>
          </cell>
          <cell r="I6">
            <v>263117</v>
          </cell>
        </row>
        <row r="7">
          <cell r="F7">
            <v>400590</v>
          </cell>
        </row>
        <row r="8">
          <cell r="I8">
            <v>351549</v>
          </cell>
        </row>
        <row r="9">
          <cell r="I9">
            <v>323003</v>
          </cell>
        </row>
        <row r="10">
          <cell r="F10">
            <v>385595</v>
          </cell>
          <cell r="I10">
            <v>305830</v>
          </cell>
        </row>
        <row r="11">
          <cell r="F11">
            <v>415146</v>
          </cell>
          <cell r="I11">
            <v>310462</v>
          </cell>
        </row>
        <row r="12">
          <cell r="F12">
            <v>385089</v>
          </cell>
        </row>
        <row r="13">
          <cell r="F13">
            <v>293614</v>
          </cell>
          <cell r="I13">
            <v>262676</v>
          </cell>
        </row>
        <row r="14">
          <cell r="F14">
            <v>373552</v>
          </cell>
          <cell r="I14">
            <v>295909</v>
          </cell>
        </row>
        <row r="15">
          <cell r="I15">
            <v>316620</v>
          </cell>
        </row>
        <row r="16">
          <cell r="F16">
            <v>381296</v>
          </cell>
          <cell r="I16">
            <v>298632</v>
          </cell>
        </row>
        <row r="17">
          <cell r="F17">
            <v>371177</v>
          </cell>
        </row>
        <row r="18">
          <cell r="F18">
            <v>338279</v>
          </cell>
        </row>
        <row r="20">
          <cell r="F20">
            <v>346889</v>
          </cell>
        </row>
        <row r="21">
          <cell r="F21">
            <v>248072</v>
          </cell>
        </row>
        <row r="23">
          <cell r="F23">
            <v>308438</v>
          </cell>
        </row>
        <row r="24">
          <cell r="F24">
            <v>247233</v>
          </cell>
        </row>
        <row r="25">
          <cell r="F25">
            <v>229688</v>
          </cell>
        </row>
        <row r="27">
          <cell r="F27">
            <v>418203</v>
          </cell>
        </row>
        <row r="28">
          <cell r="F28">
            <v>378057</v>
          </cell>
        </row>
        <row r="29">
          <cell r="F29">
            <v>298464</v>
          </cell>
        </row>
        <row r="31">
          <cell r="F31">
            <v>298292</v>
          </cell>
        </row>
        <row r="32">
          <cell r="F32">
            <v>269936</v>
          </cell>
        </row>
        <row r="34">
          <cell r="F34">
            <v>446172</v>
          </cell>
        </row>
        <row r="35">
          <cell r="F35">
            <v>460778</v>
          </cell>
        </row>
        <row r="36">
          <cell r="F36">
            <v>450816</v>
          </cell>
        </row>
        <row r="37">
          <cell r="F37">
            <v>397865</v>
          </cell>
        </row>
        <row r="38">
          <cell r="F38">
            <v>455140</v>
          </cell>
        </row>
        <row r="39">
          <cell r="F39">
            <v>367078</v>
          </cell>
        </row>
        <row r="40">
          <cell r="F40">
            <v>275184</v>
          </cell>
        </row>
        <row r="41">
          <cell r="F41">
            <v>336871</v>
          </cell>
        </row>
        <row r="42">
          <cell r="F42">
            <v>367966</v>
          </cell>
        </row>
        <row r="43">
          <cell r="F43">
            <v>397029</v>
          </cell>
        </row>
        <row r="44">
          <cell r="F44">
            <v>245772</v>
          </cell>
        </row>
        <row r="46">
          <cell r="F46">
            <v>329116</v>
          </cell>
        </row>
        <row r="47">
          <cell r="F47">
            <v>326624</v>
          </cell>
        </row>
        <row r="49">
          <cell r="F49">
            <v>331793</v>
          </cell>
        </row>
        <row r="50">
          <cell r="F50">
            <v>393520</v>
          </cell>
        </row>
        <row r="51">
          <cell r="F51">
            <v>340976</v>
          </cell>
        </row>
        <row r="53">
          <cell r="F53">
            <v>420117</v>
          </cell>
        </row>
        <row r="54">
          <cell r="F54">
            <v>307762</v>
          </cell>
        </row>
        <row r="55">
          <cell r="F55">
            <v>310753</v>
          </cell>
        </row>
        <row r="56">
          <cell r="F56">
            <v>379211</v>
          </cell>
        </row>
        <row r="58">
          <cell r="F58">
            <v>383745</v>
          </cell>
        </row>
        <row r="59">
          <cell r="F59">
            <v>249932</v>
          </cell>
        </row>
        <row r="60">
          <cell r="C60">
            <v>221358</v>
          </cell>
          <cell r="F60">
            <v>288860</v>
          </cell>
        </row>
        <row r="63">
          <cell r="C63">
            <v>249960</v>
          </cell>
        </row>
        <row r="64">
          <cell r="C64">
            <v>285723</v>
          </cell>
        </row>
      </sheetData>
      <sheetData sheetId="8"/>
      <sheetData sheetId="9"/>
      <sheetData sheetId="10">
        <row r="8">
          <cell r="D8">
            <v>2492</v>
          </cell>
        </row>
      </sheetData>
      <sheetData sheetId="11"/>
      <sheetData sheetId="12">
        <row r="4">
          <cell r="F4">
            <v>211</v>
          </cell>
          <cell r="I4">
            <v>208</v>
          </cell>
        </row>
        <row r="5">
          <cell r="F5">
            <v>228</v>
          </cell>
          <cell r="I5">
            <v>151</v>
          </cell>
        </row>
        <row r="6">
          <cell r="F6">
            <v>316</v>
          </cell>
          <cell r="I6">
            <v>169</v>
          </cell>
        </row>
        <row r="7">
          <cell r="F7">
            <v>173</v>
          </cell>
        </row>
        <row r="8">
          <cell r="I8">
            <v>220</v>
          </cell>
        </row>
        <row r="9">
          <cell r="F9">
            <v>357</v>
          </cell>
          <cell r="I9">
            <v>328</v>
          </cell>
        </row>
        <row r="10">
          <cell r="F10">
            <v>381</v>
          </cell>
          <cell r="I10">
            <v>284</v>
          </cell>
        </row>
        <row r="11">
          <cell r="F11">
            <v>257</v>
          </cell>
          <cell r="I11">
            <v>265</v>
          </cell>
        </row>
        <row r="12">
          <cell r="F12">
            <v>313</v>
          </cell>
        </row>
        <row r="13">
          <cell r="F13">
            <v>308</v>
          </cell>
          <cell r="I13">
            <v>455</v>
          </cell>
        </row>
        <row r="14">
          <cell r="F14">
            <v>209</v>
          </cell>
          <cell r="I14">
            <v>793</v>
          </cell>
        </row>
        <row r="15">
          <cell r="I15">
            <v>1461</v>
          </cell>
        </row>
        <row r="16">
          <cell r="F16">
            <v>251</v>
          </cell>
          <cell r="I16">
            <v>717</v>
          </cell>
        </row>
        <row r="17">
          <cell r="F17">
            <v>415</v>
          </cell>
        </row>
        <row r="18">
          <cell r="F18">
            <v>280</v>
          </cell>
        </row>
        <row r="20">
          <cell r="F20">
            <v>196</v>
          </cell>
        </row>
        <row r="21">
          <cell r="F21">
            <v>112</v>
          </cell>
        </row>
        <row r="23">
          <cell r="F23">
            <v>209</v>
          </cell>
        </row>
        <row r="24">
          <cell r="F24">
            <v>185</v>
          </cell>
        </row>
        <row r="25">
          <cell r="F25">
            <v>136</v>
          </cell>
        </row>
        <row r="26">
          <cell r="F26">
            <v>530</v>
          </cell>
        </row>
        <row r="27">
          <cell r="F27">
            <v>197</v>
          </cell>
        </row>
        <row r="28">
          <cell r="F28">
            <v>190</v>
          </cell>
        </row>
        <row r="29">
          <cell r="F29">
            <v>314</v>
          </cell>
        </row>
        <row r="31">
          <cell r="F31">
            <v>192</v>
          </cell>
        </row>
        <row r="32">
          <cell r="F32">
            <v>461</v>
          </cell>
        </row>
        <row r="34">
          <cell r="F34">
            <v>227</v>
          </cell>
        </row>
        <row r="35">
          <cell r="F35">
            <v>369</v>
          </cell>
        </row>
        <row r="36">
          <cell r="F36">
            <v>287</v>
          </cell>
        </row>
        <row r="37">
          <cell r="F37">
            <v>209</v>
          </cell>
        </row>
        <row r="38">
          <cell r="F38">
            <v>324</v>
          </cell>
        </row>
        <row r="39">
          <cell r="F39">
            <v>422</v>
          </cell>
        </row>
        <row r="40">
          <cell r="F40">
            <v>222</v>
          </cell>
        </row>
        <row r="41">
          <cell r="F41">
            <v>257</v>
          </cell>
        </row>
        <row r="42">
          <cell r="F42">
            <v>171</v>
          </cell>
        </row>
        <row r="43">
          <cell r="F43">
            <v>205</v>
          </cell>
        </row>
        <row r="44">
          <cell r="F44">
            <v>170</v>
          </cell>
        </row>
        <row r="46">
          <cell r="F46">
            <v>243</v>
          </cell>
        </row>
        <row r="47">
          <cell r="F47">
            <v>320</v>
          </cell>
        </row>
        <row r="49">
          <cell r="F49">
            <v>205</v>
          </cell>
        </row>
        <row r="50">
          <cell r="F50">
            <v>234</v>
          </cell>
        </row>
        <row r="51">
          <cell r="F51">
            <v>336</v>
          </cell>
        </row>
        <row r="53">
          <cell r="F53">
            <v>298</v>
          </cell>
        </row>
        <row r="54">
          <cell r="F54">
            <v>291</v>
          </cell>
        </row>
        <row r="55">
          <cell r="F55">
            <v>424</v>
          </cell>
        </row>
        <row r="56">
          <cell r="F56">
            <v>516</v>
          </cell>
        </row>
        <row r="58">
          <cell r="F58">
            <v>132</v>
          </cell>
        </row>
        <row r="59">
          <cell r="F59">
            <v>160</v>
          </cell>
        </row>
        <row r="60">
          <cell r="C60">
            <v>125</v>
          </cell>
          <cell r="F60">
            <v>179</v>
          </cell>
        </row>
        <row r="63">
          <cell r="C63">
            <v>149</v>
          </cell>
        </row>
        <row r="64">
          <cell r="C64">
            <v>153</v>
          </cell>
        </row>
      </sheetData>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6"/>
  <sheetViews>
    <sheetView view="pageBreakPreview" topLeftCell="A2" zoomScaleNormal="100" zoomScaleSheetLayoutView="100" workbookViewId="0">
      <selection activeCell="B5" sqref="B5"/>
    </sheetView>
  </sheetViews>
  <sheetFormatPr defaultRowHeight="13" x14ac:dyDescent="0.2"/>
  <cols>
    <col min="1" max="1" width="13.1796875" customWidth="1"/>
    <col min="2" max="2" width="63.90625" customWidth="1"/>
  </cols>
  <sheetData>
    <row r="1" spans="1:15" ht="58.25" customHeight="1" x14ac:dyDescent="0.2">
      <c r="A1" s="397" t="s">
        <v>1300</v>
      </c>
      <c r="B1" s="398">
        <v>7</v>
      </c>
    </row>
    <row r="2" spans="1:15" ht="75.650000000000006" customHeight="1" x14ac:dyDescent="0.2">
      <c r="A2" s="397" t="s">
        <v>1301</v>
      </c>
      <c r="B2" s="399">
        <v>1</v>
      </c>
    </row>
    <row r="3" spans="1:15" ht="21" customHeight="1" x14ac:dyDescent="0.2">
      <c r="A3" s="149" t="s">
        <v>1169</v>
      </c>
      <c r="B3" s="149" t="s">
        <v>1170</v>
      </c>
      <c r="E3" s="138"/>
      <c r="F3" s="138"/>
      <c r="G3" s="138"/>
      <c r="H3" s="138"/>
      <c r="I3" s="138"/>
      <c r="J3" s="138"/>
      <c r="K3" s="138"/>
      <c r="L3" s="138"/>
      <c r="M3" s="138"/>
      <c r="N3" s="106"/>
      <c r="O3" s="106"/>
    </row>
    <row r="4" spans="1:15" ht="21" customHeight="1" x14ac:dyDescent="0.2">
      <c r="A4" s="147">
        <v>1</v>
      </c>
      <c r="B4" s="147" t="s">
        <v>1314</v>
      </c>
      <c r="E4" s="138"/>
      <c r="F4" s="138"/>
      <c r="G4" s="138"/>
      <c r="H4" s="138"/>
      <c r="I4" s="138"/>
      <c r="J4" s="138"/>
      <c r="K4" s="138"/>
      <c r="L4" s="138"/>
      <c r="M4" s="138"/>
      <c r="N4" s="106"/>
      <c r="O4" s="106"/>
    </row>
    <row r="5" spans="1:15" ht="49.5" x14ac:dyDescent="0.2">
      <c r="A5" s="147">
        <v>2</v>
      </c>
      <c r="B5" s="148" t="s">
        <v>1372</v>
      </c>
      <c r="E5" s="138"/>
      <c r="F5" s="138"/>
      <c r="G5" s="138"/>
      <c r="H5" s="138"/>
      <c r="I5" s="138"/>
      <c r="J5" s="138"/>
      <c r="K5" s="138"/>
      <c r="L5" s="138"/>
      <c r="M5" s="138"/>
      <c r="N5" s="106"/>
      <c r="O5" s="106"/>
    </row>
    <row r="6" spans="1:15" ht="39" customHeight="1" x14ac:dyDescent="0.2">
      <c r="A6" s="147">
        <v>3</v>
      </c>
      <c r="B6" s="148" t="s">
        <v>1373</v>
      </c>
      <c r="E6" s="138"/>
      <c r="F6" s="138"/>
      <c r="G6" s="138"/>
      <c r="H6" s="138"/>
      <c r="I6" s="138"/>
      <c r="J6" s="138"/>
      <c r="K6" s="138"/>
      <c r="L6" s="138"/>
      <c r="M6" s="138"/>
      <c r="N6" s="106"/>
      <c r="O6" s="106"/>
    </row>
    <row r="7" spans="1:15" ht="39" customHeight="1" x14ac:dyDescent="0.2">
      <c r="A7" s="147">
        <v>4</v>
      </c>
      <c r="B7" s="148" t="s">
        <v>1313</v>
      </c>
      <c r="E7" s="138"/>
      <c r="F7" s="138"/>
      <c r="G7" s="138"/>
      <c r="H7" s="138"/>
      <c r="I7" s="138"/>
      <c r="J7" s="138"/>
      <c r="K7" s="138"/>
      <c r="L7" s="138"/>
      <c r="M7" s="138"/>
      <c r="N7" s="106"/>
      <c r="O7" s="106"/>
    </row>
    <row r="8" spans="1:15" ht="37.5" customHeight="1" x14ac:dyDescent="0.2">
      <c r="A8" s="147">
        <v>5</v>
      </c>
      <c r="B8" s="148" t="s">
        <v>1380</v>
      </c>
      <c r="E8" s="138"/>
      <c r="F8" s="138"/>
      <c r="G8" s="138"/>
      <c r="H8" s="138"/>
      <c r="I8" s="138"/>
      <c r="J8" s="138"/>
      <c r="K8" s="138"/>
      <c r="L8" s="138"/>
      <c r="M8" s="138"/>
      <c r="N8" s="106"/>
      <c r="O8" s="106"/>
    </row>
    <row r="9" spans="1:15" ht="18" customHeight="1" x14ac:dyDescent="0.2">
      <c r="A9" s="147">
        <v>6</v>
      </c>
      <c r="B9" s="148" t="s">
        <v>1374</v>
      </c>
      <c r="E9" s="138"/>
      <c r="F9" s="138"/>
      <c r="G9" s="138"/>
      <c r="H9" s="138"/>
      <c r="I9" s="138"/>
      <c r="J9" s="138"/>
      <c r="K9" s="138"/>
      <c r="L9" s="138"/>
      <c r="M9" s="138"/>
      <c r="N9" s="106"/>
      <c r="O9" s="106"/>
    </row>
    <row r="10" spans="1:15" x14ac:dyDescent="0.2">
      <c r="E10" s="138"/>
      <c r="F10" s="138"/>
      <c r="G10" s="138"/>
      <c r="H10" s="138"/>
      <c r="I10" s="138"/>
      <c r="J10" s="138"/>
      <c r="K10" s="138"/>
      <c r="L10" s="138"/>
      <c r="M10" s="138"/>
      <c r="N10" s="106"/>
      <c r="O10" s="106"/>
    </row>
    <row r="11" spans="1:15" x14ac:dyDescent="0.2">
      <c r="E11" s="138"/>
      <c r="F11" s="138"/>
      <c r="G11" s="138"/>
      <c r="H11" s="138"/>
      <c r="I11" s="138"/>
      <c r="J11" s="138"/>
      <c r="K11" s="138"/>
      <c r="L11" s="138"/>
      <c r="M11" s="138"/>
      <c r="N11" s="106"/>
      <c r="O11" s="106"/>
    </row>
    <row r="12" spans="1:15" x14ac:dyDescent="0.2">
      <c r="E12" s="138"/>
      <c r="F12" s="138"/>
      <c r="G12" s="138"/>
      <c r="H12" s="138"/>
      <c r="I12" s="138"/>
      <c r="J12" s="138"/>
      <c r="K12" s="138"/>
      <c r="L12" s="138"/>
      <c r="M12" s="138"/>
      <c r="N12" s="106"/>
      <c r="O12" s="106"/>
    </row>
    <row r="13" spans="1:15" x14ac:dyDescent="0.2">
      <c r="E13" s="138"/>
      <c r="F13" s="138"/>
      <c r="G13" s="138"/>
      <c r="H13" s="138"/>
      <c r="I13" s="138"/>
      <c r="J13" s="138"/>
      <c r="K13" s="138"/>
      <c r="L13" s="138"/>
      <c r="M13" s="138"/>
      <c r="N13" s="106"/>
      <c r="O13" s="106"/>
    </row>
    <row r="14" spans="1:15" x14ac:dyDescent="0.2">
      <c r="E14" s="138"/>
      <c r="F14" s="138"/>
      <c r="G14" s="138"/>
      <c r="H14" s="138"/>
      <c r="I14" s="138"/>
      <c r="J14" s="138"/>
      <c r="K14" s="138"/>
      <c r="L14" s="138"/>
      <c r="M14" s="138"/>
      <c r="N14" s="106"/>
      <c r="O14" s="106"/>
    </row>
    <row r="15" spans="1:15" x14ac:dyDescent="0.2">
      <c r="E15" s="138"/>
      <c r="F15" s="138"/>
      <c r="G15" s="138"/>
      <c r="H15" s="138"/>
      <c r="I15" s="138"/>
      <c r="J15" s="138"/>
      <c r="K15" s="138"/>
      <c r="L15" s="138"/>
      <c r="M15" s="138"/>
      <c r="N15" s="106"/>
      <c r="O15" s="106"/>
    </row>
    <row r="16" spans="1:15" x14ac:dyDescent="0.2">
      <c r="E16" s="138"/>
      <c r="F16" s="138"/>
      <c r="G16" s="138"/>
      <c r="H16" s="138"/>
      <c r="I16" s="138"/>
      <c r="J16" s="138"/>
      <c r="K16" s="138"/>
      <c r="L16" s="138"/>
      <c r="M16" s="138"/>
      <c r="N16" s="106"/>
      <c r="O16" s="106"/>
    </row>
    <row r="17" spans="5:15" x14ac:dyDescent="0.2">
      <c r="E17" s="138"/>
      <c r="F17" s="138"/>
      <c r="G17" s="138"/>
      <c r="H17" s="138"/>
      <c r="I17" s="138"/>
      <c r="J17" s="138"/>
      <c r="K17" s="138"/>
      <c r="L17" s="138"/>
      <c r="M17" s="138"/>
      <c r="N17" s="106"/>
      <c r="O17" s="106"/>
    </row>
    <row r="18" spans="5:15" x14ac:dyDescent="0.2">
      <c r="E18" s="138"/>
      <c r="F18" s="138"/>
      <c r="G18" s="138"/>
      <c r="H18" s="138"/>
      <c r="I18" s="138"/>
      <c r="J18" s="138"/>
      <c r="K18" s="138"/>
      <c r="L18" s="138"/>
      <c r="M18" s="138"/>
      <c r="N18" s="106"/>
      <c r="O18" s="106"/>
    </row>
    <row r="19" spans="5:15" x14ac:dyDescent="0.2">
      <c r="E19" s="138"/>
      <c r="F19" s="138"/>
      <c r="G19" s="138"/>
      <c r="H19" s="138"/>
      <c r="I19" s="138"/>
      <c r="J19" s="138"/>
      <c r="K19" s="138"/>
      <c r="L19" s="138"/>
      <c r="M19" s="138"/>
      <c r="N19" s="106"/>
      <c r="O19" s="106"/>
    </row>
    <row r="20" spans="5:15" x14ac:dyDescent="0.2">
      <c r="E20" s="138"/>
      <c r="F20" s="138"/>
      <c r="G20" s="138"/>
      <c r="H20" s="138"/>
      <c r="I20" s="138"/>
      <c r="J20" s="138"/>
      <c r="K20" s="138"/>
      <c r="L20" s="138"/>
      <c r="M20" s="138"/>
      <c r="N20" s="106"/>
      <c r="O20" s="106"/>
    </row>
    <row r="21" spans="5:15" x14ac:dyDescent="0.2">
      <c r="E21" s="138"/>
      <c r="F21" s="138"/>
      <c r="G21" s="138"/>
      <c r="H21" s="138"/>
      <c r="I21" s="138"/>
      <c r="J21" s="138"/>
      <c r="K21" s="138"/>
      <c r="L21" s="138"/>
      <c r="M21" s="138"/>
      <c r="N21" s="106"/>
      <c r="O21" s="106"/>
    </row>
    <row r="22" spans="5:15" x14ac:dyDescent="0.2">
      <c r="E22" s="138"/>
      <c r="F22" s="138"/>
      <c r="G22" s="138"/>
      <c r="H22" s="138"/>
      <c r="I22" s="138"/>
      <c r="J22" s="138"/>
      <c r="K22" s="138"/>
      <c r="L22" s="138"/>
      <c r="M22" s="138"/>
      <c r="N22" s="106"/>
      <c r="O22" s="106"/>
    </row>
    <row r="23" spans="5:15" x14ac:dyDescent="0.2">
      <c r="E23" s="138"/>
      <c r="F23" s="138"/>
      <c r="G23" s="138"/>
      <c r="H23" s="138"/>
      <c r="I23" s="138"/>
      <c r="J23" s="138"/>
      <c r="K23" s="138"/>
      <c r="L23" s="138"/>
      <c r="M23" s="138"/>
      <c r="N23" s="106"/>
      <c r="O23" s="106"/>
    </row>
    <row r="24" spans="5:15" x14ac:dyDescent="0.2">
      <c r="E24" s="138"/>
      <c r="F24" s="138"/>
      <c r="G24" s="138"/>
      <c r="H24" s="138"/>
      <c r="I24" s="138"/>
      <c r="J24" s="138"/>
      <c r="K24" s="138"/>
      <c r="L24" s="138"/>
      <c r="M24" s="138"/>
      <c r="N24" s="106"/>
      <c r="O24" s="106"/>
    </row>
    <row r="25" spans="5:15" x14ac:dyDescent="0.2">
      <c r="E25" s="138"/>
      <c r="F25" s="138"/>
      <c r="G25" s="138"/>
      <c r="H25" s="138"/>
      <c r="I25" s="138"/>
      <c r="J25" s="138"/>
      <c r="K25" s="138"/>
      <c r="L25" s="138"/>
      <c r="M25" s="138"/>
      <c r="N25" s="106"/>
      <c r="O25" s="106"/>
    </row>
    <row r="26" spans="5:15" x14ac:dyDescent="0.2">
      <c r="E26" s="138"/>
      <c r="F26" s="138"/>
      <c r="G26" s="138"/>
      <c r="H26" s="138"/>
      <c r="I26" s="138"/>
      <c r="J26" s="138"/>
      <c r="K26" s="138"/>
      <c r="L26" s="138"/>
      <c r="M26" s="138"/>
      <c r="N26" s="106"/>
      <c r="O26" s="106"/>
    </row>
    <row r="27" spans="5:15" x14ac:dyDescent="0.2">
      <c r="E27" s="138"/>
      <c r="F27" s="138"/>
      <c r="G27" s="138"/>
      <c r="H27" s="138"/>
      <c r="I27" s="138"/>
      <c r="J27" s="138"/>
      <c r="K27" s="138"/>
      <c r="L27" s="138"/>
      <c r="M27" s="138"/>
      <c r="N27" s="106"/>
      <c r="O27" s="106"/>
    </row>
    <row r="28" spans="5:15" x14ac:dyDescent="0.2">
      <c r="E28" s="106"/>
      <c r="F28" s="106"/>
      <c r="G28" s="106"/>
      <c r="H28" s="106"/>
      <c r="I28" s="106"/>
      <c r="J28" s="106"/>
      <c r="K28" s="106"/>
      <c r="L28" s="106"/>
      <c r="M28" s="106"/>
      <c r="N28" s="106"/>
      <c r="O28" s="106"/>
    </row>
    <row r="29" spans="5:15" x14ac:dyDescent="0.2">
      <c r="E29" s="106"/>
      <c r="F29" s="106"/>
      <c r="G29" s="106"/>
      <c r="H29" s="106"/>
      <c r="I29" s="106"/>
      <c r="J29" s="106"/>
      <c r="K29" s="106"/>
      <c r="L29" s="106"/>
      <c r="M29" s="106"/>
      <c r="N29" s="106"/>
      <c r="O29" s="106"/>
    </row>
    <row r="30" spans="5:15" x14ac:dyDescent="0.2">
      <c r="E30" s="106"/>
      <c r="F30" s="106"/>
      <c r="G30" s="106"/>
      <c r="H30" s="106"/>
      <c r="I30" s="106"/>
      <c r="J30" s="106"/>
      <c r="K30" s="106"/>
      <c r="L30" s="106"/>
      <c r="M30" s="106"/>
      <c r="N30" s="106"/>
      <c r="O30" s="106"/>
    </row>
    <row r="31" spans="5:15" x14ac:dyDescent="0.2">
      <c r="E31" s="106"/>
      <c r="F31" s="106"/>
      <c r="G31" s="106"/>
      <c r="H31" s="106"/>
      <c r="I31" s="106"/>
      <c r="J31" s="106"/>
      <c r="K31" s="106"/>
      <c r="L31" s="106"/>
      <c r="M31" s="106"/>
      <c r="N31" s="106"/>
      <c r="O31" s="106"/>
    </row>
    <row r="32" spans="5:15" x14ac:dyDescent="0.2">
      <c r="E32" s="106"/>
      <c r="F32" s="106"/>
      <c r="G32" s="106"/>
      <c r="H32" s="106"/>
      <c r="I32" s="106"/>
      <c r="J32" s="106"/>
      <c r="K32" s="106"/>
      <c r="L32" s="106"/>
      <c r="M32" s="106"/>
      <c r="N32" s="106"/>
      <c r="O32" s="106"/>
    </row>
    <row r="33" spans="5:15" x14ac:dyDescent="0.2">
      <c r="E33" s="106"/>
      <c r="F33" s="106"/>
      <c r="G33" s="106"/>
      <c r="H33" s="106"/>
      <c r="I33" s="106"/>
      <c r="J33" s="106"/>
      <c r="K33" s="106"/>
      <c r="L33" s="106"/>
      <c r="M33" s="106"/>
      <c r="N33" s="106"/>
      <c r="O33" s="106"/>
    </row>
    <row r="34" spans="5:15" x14ac:dyDescent="0.2">
      <c r="E34" s="106"/>
      <c r="F34" s="106"/>
      <c r="G34" s="106"/>
      <c r="H34" s="106"/>
      <c r="I34" s="106"/>
      <c r="J34" s="106"/>
      <c r="K34" s="106"/>
      <c r="L34" s="106"/>
      <c r="M34" s="106"/>
      <c r="N34" s="106"/>
      <c r="O34" s="106"/>
    </row>
    <row r="35" spans="5:15" x14ac:dyDescent="0.2">
      <c r="E35" s="106"/>
      <c r="F35" s="106"/>
      <c r="G35" s="106"/>
      <c r="H35" s="106"/>
      <c r="I35" s="106"/>
      <c r="J35" s="106"/>
      <c r="K35" s="106"/>
      <c r="L35" s="106"/>
      <c r="M35" s="106"/>
      <c r="N35" s="106"/>
      <c r="O35" s="106"/>
    </row>
    <row r="36" spans="5:15" x14ac:dyDescent="0.2">
      <c r="E36" s="106"/>
      <c r="F36" s="106"/>
      <c r="G36" s="106"/>
      <c r="H36" s="106"/>
      <c r="I36" s="106"/>
      <c r="J36" s="106"/>
      <c r="K36" s="106"/>
      <c r="L36" s="106"/>
      <c r="M36" s="106"/>
      <c r="N36" s="106"/>
      <c r="O36" s="106"/>
    </row>
  </sheetData>
  <phoneticPr fontId="8"/>
  <pageMargins left="0.78700000000000003" right="0.78700000000000003" top="0.98399999999999999" bottom="0.98399999999999999"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52342-AF96-407E-BB82-B50C882AAFEF}">
  <dimension ref="A1:I306"/>
  <sheetViews>
    <sheetView view="pageBreakPreview" zoomScale="80" zoomScaleNormal="85" zoomScaleSheetLayoutView="80" workbookViewId="0">
      <selection activeCell="E64" sqref="E64"/>
    </sheetView>
  </sheetViews>
  <sheetFormatPr defaultColWidth="9" defaultRowHeight="13" x14ac:dyDescent="0.2"/>
  <cols>
    <col min="1" max="1" width="9" style="432"/>
    <col min="2" max="3" width="19" style="432" customWidth="1"/>
    <col min="4" max="4" width="13.6328125" style="432" customWidth="1"/>
    <col min="5" max="5" width="9.6328125" style="432" customWidth="1"/>
    <col min="6" max="9" width="5.6328125" style="432" customWidth="1"/>
    <col min="10" max="11" width="9" style="432"/>
    <col min="12" max="12" width="4.6328125" style="432" customWidth="1"/>
    <col min="13" max="16384" width="9" style="432"/>
  </cols>
  <sheetData>
    <row r="1" spans="1:9" x14ac:dyDescent="0.2">
      <c r="A1" s="408"/>
      <c r="B1" s="408"/>
      <c r="C1" s="408"/>
      <c r="D1" s="451"/>
      <c r="E1" s="415"/>
      <c r="F1" s="415"/>
      <c r="G1" s="415"/>
      <c r="H1" s="415"/>
      <c r="I1" s="415"/>
    </row>
    <row r="2" spans="1:9" x14ac:dyDescent="0.2">
      <c r="A2" s="408"/>
      <c r="B2" s="408"/>
      <c r="C2" s="408"/>
      <c r="D2" s="415"/>
      <c r="E2" s="415"/>
      <c r="F2" s="415"/>
      <c r="G2" s="415"/>
      <c r="H2" s="415"/>
      <c r="I2" s="415"/>
    </row>
    <row r="3" spans="1:9" ht="20.149999999999999" customHeight="1" x14ac:dyDescent="0.2">
      <c r="A3" s="407" t="s">
        <v>706</v>
      </c>
      <c r="B3" s="408"/>
      <c r="C3" s="408"/>
      <c r="D3" s="408"/>
      <c r="E3" s="408"/>
      <c r="F3" s="408"/>
      <c r="G3" s="408"/>
      <c r="H3" s="408"/>
      <c r="I3" s="408"/>
    </row>
    <row r="4" spans="1:9" ht="20.149999999999999" customHeight="1" x14ac:dyDescent="0.2">
      <c r="A4" s="407"/>
      <c r="B4" s="408"/>
      <c r="C4" s="408"/>
      <c r="D4" s="408"/>
      <c r="E4" s="408"/>
      <c r="F4" s="408"/>
      <c r="G4" s="408"/>
      <c r="H4" s="408"/>
      <c r="I4" s="410" t="s">
        <v>1397</v>
      </c>
    </row>
    <row r="5" spans="1:9" ht="20.149999999999999" customHeight="1" x14ac:dyDescent="0.2">
      <c r="A5" s="407"/>
      <c r="B5" s="408"/>
      <c r="C5" s="408"/>
      <c r="D5" s="408"/>
      <c r="E5" s="408"/>
      <c r="F5" s="408"/>
      <c r="G5" s="408"/>
      <c r="H5" s="408"/>
      <c r="I5" s="408"/>
    </row>
    <row r="6" spans="1:9" ht="13.5" customHeight="1" x14ac:dyDescent="0.2">
      <c r="A6" s="452"/>
      <c r="B6" s="453"/>
      <c r="C6" s="453"/>
      <c r="D6" s="453"/>
      <c r="E6" s="413"/>
      <c r="F6" s="411"/>
      <c r="G6" s="413"/>
      <c r="H6" s="412"/>
      <c r="I6" s="413"/>
    </row>
    <row r="7" spans="1:9" x14ac:dyDescent="0.2">
      <c r="A7" s="440"/>
      <c r="B7" s="454" t="s">
        <v>1405</v>
      </c>
      <c r="C7" s="454" t="s">
        <v>1394</v>
      </c>
      <c r="D7" s="455" t="s">
        <v>1167</v>
      </c>
      <c r="E7" s="456" t="s">
        <v>1168</v>
      </c>
      <c r="F7" s="578" t="s">
        <v>1167</v>
      </c>
      <c r="G7" s="579"/>
      <c r="H7" s="578" t="s">
        <v>1168</v>
      </c>
      <c r="I7" s="579"/>
    </row>
    <row r="8" spans="1:9" x14ac:dyDescent="0.2">
      <c r="A8" s="448"/>
      <c r="B8" s="459" t="s">
        <v>1015</v>
      </c>
      <c r="C8" s="459" t="s">
        <v>1016</v>
      </c>
      <c r="D8" s="459" t="s">
        <v>1017</v>
      </c>
      <c r="E8" s="460" t="s">
        <v>1018</v>
      </c>
      <c r="F8" s="461" t="s">
        <v>209</v>
      </c>
      <c r="G8" s="434" t="s">
        <v>210</v>
      </c>
      <c r="H8" s="461" t="s">
        <v>209</v>
      </c>
      <c r="I8" s="434" t="s">
        <v>210</v>
      </c>
    </row>
    <row r="9" spans="1:9" x14ac:dyDescent="0.2">
      <c r="A9" s="435" t="s">
        <v>211</v>
      </c>
      <c r="B9" s="462">
        <v>2492</v>
      </c>
      <c r="C9" s="462">
        <v>2386</v>
      </c>
      <c r="D9" s="463">
        <v>106</v>
      </c>
      <c r="E9" s="464">
        <v>4.4425817267393128</v>
      </c>
      <c r="F9" s="465" t="s">
        <v>1404</v>
      </c>
      <c r="G9" s="465" t="s">
        <v>1404</v>
      </c>
      <c r="H9" s="435" t="s">
        <v>1404</v>
      </c>
      <c r="I9" s="435" t="s">
        <v>1404</v>
      </c>
    </row>
    <row r="10" spans="1:9" x14ac:dyDescent="0.2">
      <c r="A10" s="440" t="s">
        <v>1320</v>
      </c>
      <c r="B10" s="466">
        <v>463</v>
      </c>
      <c r="C10" s="466">
        <v>461</v>
      </c>
      <c r="D10" s="467">
        <v>2</v>
      </c>
      <c r="E10" s="468">
        <v>0.43383947939262474</v>
      </c>
      <c r="F10" s="469" t="s">
        <v>1404</v>
      </c>
      <c r="G10" s="469">
        <v>4</v>
      </c>
      <c r="H10" s="440" t="s">
        <v>1404</v>
      </c>
      <c r="I10" s="440" t="s">
        <v>1404</v>
      </c>
    </row>
    <row r="11" spans="1:9" x14ac:dyDescent="0.2">
      <c r="A11" s="440" t="s">
        <v>1321</v>
      </c>
      <c r="B11" s="466">
        <v>542</v>
      </c>
      <c r="C11" s="466">
        <v>540</v>
      </c>
      <c r="D11" s="467">
        <v>2</v>
      </c>
      <c r="E11" s="468">
        <v>0.37037037037037041</v>
      </c>
      <c r="F11" s="469" t="s">
        <v>1404</v>
      </c>
      <c r="G11" s="469">
        <v>4</v>
      </c>
      <c r="H11" s="440" t="s">
        <v>1404</v>
      </c>
      <c r="I11" s="440">
        <v>5</v>
      </c>
    </row>
    <row r="12" spans="1:9" x14ac:dyDescent="0.2">
      <c r="A12" s="440" t="s">
        <v>1322</v>
      </c>
      <c r="B12" s="466">
        <v>1083</v>
      </c>
      <c r="C12" s="466">
        <v>1021</v>
      </c>
      <c r="D12" s="467">
        <v>62</v>
      </c>
      <c r="E12" s="468">
        <v>6.072477962781587</v>
      </c>
      <c r="F12" s="469" t="s">
        <v>1404</v>
      </c>
      <c r="G12" s="469" t="s">
        <v>1404</v>
      </c>
      <c r="H12" s="440" t="s">
        <v>1404</v>
      </c>
      <c r="I12" s="440" t="s">
        <v>1404</v>
      </c>
    </row>
    <row r="13" spans="1:9" x14ac:dyDescent="0.2">
      <c r="A13" s="440" t="s">
        <v>1323</v>
      </c>
      <c r="B13" s="466">
        <v>405</v>
      </c>
      <c r="C13" s="466">
        <v>388</v>
      </c>
      <c r="D13" s="467">
        <v>17</v>
      </c>
      <c r="E13" s="468">
        <v>4.3814432989690717</v>
      </c>
      <c r="F13" s="469" t="s">
        <v>1404</v>
      </c>
      <c r="G13" s="469" t="s">
        <v>1404</v>
      </c>
      <c r="H13" s="440" t="s">
        <v>1404</v>
      </c>
      <c r="I13" s="440" t="s">
        <v>1404</v>
      </c>
    </row>
    <row r="14" spans="1:9" x14ac:dyDescent="0.2">
      <c r="A14" s="440" t="s">
        <v>1324</v>
      </c>
      <c r="B14" s="466">
        <v>579</v>
      </c>
      <c r="C14" s="466">
        <v>557</v>
      </c>
      <c r="D14" s="467">
        <v>22</v>
      </c>
      <c r="E14" s="468">
        <v>3.9497307001795332</v>
      </c>
      <c r="F14" s="469" t="s">
        <v>1404</v>
      </c>
      <c r="G14" s="469" t="s">
        <v>1404</v>
      </c>
      <c r="H14" s="440" t="s">
        <v>1404</v>
      </c>
      <c r="I14" s="440" t="s">
        <v>1404</v>
      </c>
    </row>
    <row r="15" spans="1:9" x14ac:dyDescent="0.2">
      <c r="A15" s="445" t="s">
        <v>1325</v>
      </c>
      <c r="B15" s="400">
        <v>1133</v>
      </c>
      <c r="C15" s="400">
        <v>1125</v>
      </c>
      <c r="D15" s="470">
        <v>8</v>
      </c>
      <c r="E15" s="471">
        <v>0.71111111111111114</v>
      </c>
      <c r="F15" s="472" t="s">
        <v>1404</v>
      </c>
      <c r="G15" s="472" t="s">
        <v>1404</v>
      </c>
      <c r="H15" s="445" t="s">
        <v>1404</v>
      </c>
      <c r="I15" s="445" t="s">
        <v>1404</v>
      </c>
    </row>
    <row r="16" spans="1:9" x14ac:dyDescent="0.2">
      <c r="A16" s="440" t="s">
        <v>1326</v>
      </c>
      <c r="B16" s="466">
        <v>1675</v>
      </c>
      <c r="C16" s="466">
        <v>1574</v>
      </c>
      <c r="D16" s="467">
        <v>101</v>
      </c>
      <c r="E16" s="468">
        <v>6.4167725540025407</v>
      </c>
      <c r="F16" s="469" t="s">
        <v>1404</v>
      </c>
      <c r="G16" s="469" t="s">
        <v>1404</v>
      </c>
      <c r="H16" s="440" t="s">
        <v>1404</v>
      </c>
      <c r="I16" s="440" t="s">
        <v>1404</v>
      </c>
    </row>
    <row r="17" spans="1:9" x14ac:dyDescent="0.2">
      <c r="A17" s="440" t="s">
        <v>1327</v>
      </c>
      <c r="B17" s="466">
        <v>950</v>
      </c>
      <c r="C17" s="466">
        <v>929</v>
      </c>
      <c r="D17" s="467">
        <v>21</v>
      </c>
      <c r="E17" s="468">
        <v>2.2604951560818085</v>
      </c>
      <c r="F17" s="469" t="s">
        <v>1404</v>
      </c>
      <c r="G17" s="469" t="s">
        <v>1404</v>
      </c>
      <c r="H17" s="440" t="s">
        <v>1404</v>
      </c>
      <c r="I17" s="440" t="s">
        <v>1404</v>
      </c>
    </row>
    <row r="18" spans="1:9" x14ac:dyDescent="0.2">
      <c r="A18" s="440" t="s">
        <v>1328</v>
      </c>
      <c r="B18" s="466">
        <v>1076</v>
      </c>
      <c r="C18" s="466">
        <v>1061</v>
      </c>
      <c r="D18" s="467">
        <v>15</v>
      </c>
      <c r="E18" s="468">
        <v>1.413760603204524</v>
      </c>
      <c r="F18" s="469" t="s">
        <v>1404</v>
      </c>
      <c r="G18" s="469" t="s">
        <v>1404</v>
      </c>
      <c r="H18" s="440" t="s">
        <v>1404</v>
      </c>
      <c r="I18" s="440" t="s">
        <v>1404</v>
      </c>
    </row>
    <row r="19" spans="1:9" x14ac:dyDescent="0.2">
      <c r="A19" s="440" t="s">
        <v>1329</v>
      </c>
      <c r="B19" s="466">
        <v>5118</v>
      </c>
      <c r="C19" s="466">
        <v>4695</v>
      </c>
      <c r="D19" s="467">
        <v>423</v>
      </c>
      <c r="E19" s="468">
        <v>9.0095846645367406</v>
      </c>
      <c r="F19" s="469">
        <v>5</v>
      </c>
      <c r="G19" s="469" t="s">
        <v>1404</v>
      </c>
      <c r="H19" s="440" t="s">
        <v>1404</v>
      </c>
      <c r="I19" s="440" t="s">
        <v>1404</v>
      </c>
    </row>
    <row r="20" spans="1:9" x14ac:dyDescent="0.2">
      <c r="A20" s="440" t="s">
        <v>1330</v>
      </c>
      <c r="B20" s="466">
        <v>5394</v>
      </c>
      <c r="C20" s="466">
        <v>5007</v>
      </c>
      <c r="D20" s="467">
        <v>387</v>
      </c>
      <c r="E20" s="468">
        <v>7.7291791491911326</v>
      </c>
      <c r="F20" s="469" t="s">
        <v>1404</v>
      </c>
      <c r="G20" s="469" t="s">
        <v>1404</v>
      </c>
      <c r="H20" s="440" t="s">
        <v>1404</v>
      </c>
      <c r="I20" s="440" t="s">
        <v>1404</v>
      </c>
    </row>
    <row r="21" spans="1:9" x14ac:dyDescent="0.2">
      <c r="A21" s="440" t="s">
        <v>1331</v>
      </c>
      <c r="B21" s="466">
        <v>25551</v>
      </c>
      <c r="C21" s="466">
        <v>23679</v>
      </c>
      <c r="D21" s="467">
        <v>1872</v>
      </c>
      <c r="E21" s="468">
        <v>7.9057392626377805</v>
      </c>
      <c r="F21" s="469">
        <v>1</v>
      </c>
      <c r="G21" s="469" t="s">
        <v>1404</v>
      </c>
      <c r="H21" s="440" t="s">
        <v>1404</v>
      </c>
      <c r="I21" s="440" t="s">
        <v>1404</v>
      </c>
    </row>
    <row r="22" spans="1:9" x14ac:dyDescent="0.2">
      <c r="A22" s="445" t="s">
        <v>1332</v>
      </c>
      <c r="B22" s="400">
        <v>11424</v>
      </c>
      <c r="C22" s="400">
        <v>10662</v>
      </c>
      <c r="D22" s="470">
        <v>762</v>
      </c>
      <c r="E22" s="471">
        <v>7.1468767585818798</v>
      </c>
      <c r="F22" s="472">
        <v>2</v>
      </c>
      <c r="G22" s="472" t="s">
        <v>1404</v>
      </c>
      <c r="H22" s="445" t="s">
        <v>1404</v>
      </c>
      <c r="I22" s="445" t="s">
        <v>1404</v>
      </c>
    </row>
    <row r="23" spans="1:9" x14ac:dyDescent="0.2">
      <c r="A23" s="440" t="s">
        <v>1333</v>
      </c>
      <c r="B23" s="466">
        <v>985</v>
      </c>
      <c r="C23" s="466">
        <v>967</v>
      </c>
      <c r="D23" s="467">
        <v>18</v>
      </c>
      <c r="E23" s="468">
        <v>1.8614270941054809</v>
      </c>
      <c r="F23" s="469" t="s">
        <v>1404</v>
      </c>
      <c r="G23" s="469" t="s">
        <v>1404</v>
      </c>
      <c r="H23" s="440" t="s">
        <v>1404</v>
      </c>
      <c r="I23" s="440" t="s">
        <v>1404</v>
      </c>
    </row>
    <row r="24" spans="1:9" x14ac:dyDescent="0.2">
      <c r="A24" s="440" t="s">
        <v>1334</v>
      </c>
      <c r="B24" s="466">
        <v>515</v>
      </c>
      <c r="C24" s="466">
        <v>480</v>
      </c>
      <c r="D24" s="467">
        <v>35</v>
      </c>
      <c r="E24" s="468">
        <v>7.291666666666667</v>
      </c>
      <c r="F24" s="469" t="s">
        <v>1404</v>
      </c>
      <c r="G24" s="469" t="s">
        <v>1404</v>
      </c>
      <c r="H24" s="440" t="s">
        <v>1404</v>
      </c>
      <c r="I24" s="440" t="s">
        <v>1404</v>
      </c>
    </row>
    <row r="25" spans="1:9" x14ac:dyDescent="0.2">
      <c r="A25" s="440" t="s">
        <v>1335</v>
      </c>
      <c r="B25" s="466">
        <v>452</v>
      </c>
      <c r="C25" s="466">
        <v>418</v>
      </c>
      <c r="D25" s="467">
        <v>34</v>
      </c>
      <c r="E25" s="468">
        <v>8.133971291866029</v>
      </c>
      <c r="F25" s="469" t="s">
        <v>1404</v>
      </c>
      <c r="G25" s="469" t="s">
        <v>1404</v>
      </c>
      <c r="H25" s="440" t="s">
        <v>1404</v>
      </c>
      <c r="I25" s="440" t="s">
        <v>1404</v>
      </c>
    </row>
    <row r="26" spans="1:9" x14ac:dyDescent="0.2">
      <c r="A26" s="445" t="s">
        <v>1336</v>
      </c>
      <c r="B26" s="400">
        <v>331</v>
      </c>
      <c r="C26" s="400">
        <v>318</v>
      </c>
      <c r="D26" s="470">
        <v>13</v>
      </c>
      <c r="E26" s="471">
        <v>4.0880503144654083</v>
      </c>
      <c r="F26" s="472" t="s">
        <v>1404</v>
      </c>
      <c r="G26" s="472" t="s">
        <v>1404</v>
      </c>
      <c r="H26" s="445" t="s">
        <v>1404</v>
      </c>
      <c r="I26" s="445" t="s">
        <v>1404</v>
      </c>
    </row>
    <row r="27" spans="1:9" x14ac:dyDescent="0.2">
      <c r="A27" s="440" t="s">
        <v>1337</v>
      </c>
      <c r="B27" s="466">
        <v>579</v>
      </c>
      <c r="C27" s="466">
        <v>558</v>
      </c>
      <c r="D27" s="467">
        <v>21</v>
      </c>
      <c r="E27" s="468">
        <v>3.763440860215054</v>
      </c>
      <c r="F27" s="469" t="s">
        <v>1404</v>
      </c>
      <c r="G27" s="469" t="s">
        <v>1404</v>
      </c>
      <c r="H27" s="440" t="s">
        <v>1404</v>
      </c>
      <c r="I27" s="440" t="s">
        <v>1404</v>
      </c>
    </row>
    <row r="28" spans="1:9" x14ac:dyDescent="0.2">
      <c r="A28" s="440" t="s">
        <v>1338</v>
      </c>
      <c r="B28" s="466">
        <v>1382</v>
      </c>
      <c r="C28" s="466">
        <v>1334</v>
      </c>
      <c r="D28" s="467">
        <v>48</v>
      </c>
      <c r="E28" s="468">
        <v>3.5982008995502248</v>
      </c>
      <c r="F28" s="469" t="s">
        <v>1404</v>
      </c>
      <c r="G28" s="469" t="s">
        <v>1404</v>
      </c>
      <c r="H28" s="440" t="s">
        <v>1404</v>
      </c>
      <c r="I28" s="440" t="s">
        <v>1404</v>
      </c>
    </row>
    <row r="29" spans="1:9" x14ac:dyDescent="0.2">
      <c r="A29" s="440" t="s">
        <v>1339</v>
      </c>
      <c r="B29" s="466">
        <v>977</v>
      </c>
      <c r="C29" s="466">
        <v>912</v>
      </c>
      <c r="D29" s="467">
        <v>65</v>
      </c>
      <c r="E29" s="468">
        <v>7.1271929824561404</v>
      </c>
      <c r="F29" s="469" t="s">
        <v>1404</v>
      </c>
      <c r="G29" s="469" t="s">
        <v>1404</v>
      </c>
      <c r="H29" s="440" t="s">
        <v>1404</v>
      </c>
      <c r="I29" s="440" t="s">
        <v>1404</v>
      </c>
    </row>
    <row r="30" spans="1:9" x14ac:dyDescent="0.2">
      <c r="A30" s="440" t="s">
        <v>1340</v>
      </c>
      <c r="B30" s="466">
        <v>2606</v>
      </c>
      <c r="C30" s="466">
        <v>2398</v>
      </c>
      <c r="D30" s="467">
        <v>208</v>
      </c>
      <c r="E30" s="468">
        <v>8.6738949124270235</v>
      </c>
      <c r="F30" s="469" t="s">
        <v>1404</v>
      </c>
      <c r="G30" s="469" t="s">
        <v>1404</v>
      </c>
      <c r="H30" s="440" t="s">
        <v>1404</v>
      </c>
      <c r="I30" s="440" t="s">
        <v>1404</v>
      </c>
    </row>
    <row r="31" spans="1:9" x14ac:dyDescent="0.2">
      <c r="A31" s="440" t="s">
        <v>1341</v>
      </c>
      <c r="B31" s="466">
        <v>4589</v>
      </c>
      <c r="C31" s="466">
        <v>4111</v>
      </c>
      <c r="D31" s="467">
        <v>478</v>
      </c>
      <c r="E31" s="468">
        <v>11.62734127949404</v>
      </c>
      <c r="F31" s="469">
        <v>3</v>
      </c>
      <c r="G31" s="469" t="s">
        <v>1404</v>
      </c>
      <c r="H31" s="440">
        <v>1</v>
      </c>
      <c r="I31" s="440" t="s">
        <v>1404</v>
      </c>
    </row>
    <row r="32" spans="1:9" x14ac:dyDescent="0.2">
      <c r="A32" s="445" t="s">
        <v>1342</v>
      </c>
      <c r="B32" s="400">
        <v>933</v>
      </c>
      <c r="C32" s="400">
        <v>881</v>
      </c>
      <c r="D32" s="470">
        <v>52</v>
      </c>
      <c r="E32" s="471">
        <v>5.9023836549375712</v>
      </c>
      <c r="F32" s="472" t="s">
        <v>1404</v>
      </c>
      <c r="G32" s="472" t="s">
        <v>1404</v>
      </c>
      <c r="H32" s="445" t="s">
        <v>1404</v>
      </c>
      <c r="I32" s="445" t="s">
        <v>1404</v>
      </c>
    </row>
    <row r="33" spans="1:9" x14ac:dyDescent="0.2">
      <c r="A33" s="440" t="s">
        <v>1343</v>
      </c>
      <c r="B33" s="466">
        <v>738</v>
      </c>
      <c r="C33" s="466">
        <v>670</v>
      </c>
      <c r="D33" s="467">
        <v>68</v>
      </c>
      <c r="E33" s="468">
        <v>10.149253731343283</v>
      </c>
      <c r="F33" s="469" t="s">
        <v>1404</v>
      </c>
      <c r="G33" s="469" t="s">
        <v>1404</v>
      </c>
      <c r="H33" s="440">
        <v>2</v>
      </c>
      <c r="I33" s="440" t="s">
        <v>1404</v>
      </c>
    </row>
    <row r="34" spans="1:9" x14ac:dyDescent="0.2">
      <c r="A34" s="440" t="s">
        <v>1344</v>
      </c>
      <c r="B34" s="466">
        <v>1857</v>
      </c>
      <c r="C34" s="466">
        <v>1710</v>
      </c>
      <c r="D34" s="467">
        <v>147</v>
      </c>
      <c r="E34" s="468">
        <v>8.5964912280701764</v>
      </c>
      <c r="F34" s="469" t="s">
        <v>1404</v>
      </c>
      <c r="G34" s="469" t="s">
        <v>1404</v>
      </c>
      <c r="H34" s="440" t="s">
        <v>1404</v>
      </c>
      <c r="I34" s="440" t="s">
        <v>1404</v>
      </c>
    </row>
    <row r="35" spans="1:9" x14ac:dyDescent="0.2">
      <c r="A35" s="440" t="s">
        <v>1345</v>
      </c>
      <c r="B35" s="466">
        <v>5254</v>
      </c>
      <c r="C35" s="466">
        <v>4782</v>
      </c>
      <c r="D35" s="467">
        <v>472</v>
      </c>
      <c r="E35" s="468">
        <v>9.8703471350899203</v>
      </c>
      <c r="F35" s="469">
        <v>4</v>
      </c>
      <c r="G35" s="469" t="s">
        <v>1404</v>
      </c>
      <c r="H35" s="440">
        <v>3</v>
      </c>
      <c r="I35" s="440" t="s">
        <v>1404</v>
      </c>
    </row>
    <row r="36" spans="1:9" x14ac:dyDescent="0.2">
      <c r="A36" s="440" t="s">
        <v>1346</v>
      </c>
      <c r="B36" s="466">
        <v>3449</v>
      </c>
      <c r="C36" s="466">
        <v>3140</v>
      </c>
      <c r="D36" s="467">
        <v>309</v>
      </c>
      <c r="E36" s="468">
        <v>9.8407643312101918</v>
      </c>
      <c r="F36" s="469" t="s">
        <v>1404</v>
      </c>
      <c r="G36" s="469" t="s">
        <v>1404</v>
      </c>
      <c r="H36" s="440">
        <v>4</v>
      </c>
      <c r="I36" s="440" t="s">
        <v>1404</v>
      </c>
    </row>
    <row r="37" spans="1:9" x14ac:dyDescent="0.2">
      <c r="A37" s="440" t="s">
        <v>1347</v>
      </c>
      <c r="B37" s="466">
        <v>911</v>
      </c>
      <c r="C37" s="466">
        <v>834</v>
      </c>
      <c r="D37" s="467">
        <v>77</v>
      </c>
      <c r="E37" s="468">
        <v>9.2326139088729011</v>
      </c>
      <c r="F37" s="469" t="s">
        <v>1404</v>
      </c>
      <c r="G37" s="469" t="s">
        <v>1404</v>
      </c>
      <c r="H37" s="440" t="s">
        <v>1404</v>
      </c>
      <c r="I37" s="440" t="s">
        <v>1404</v>
      </c>
    </row>
    <row r="38" spans="1:9" x14ac:dyDescent="0.2">
      <c r="A38" s="445" t="s">
        <v>1348</v>
      </c>
      <c r="B38" s="400">
        <v>613</v>
      </c>
      <c r="C38" s="400">
        <v>591</v>
      </c>
      <c r="D38" s="470">
        <v>22</v>
      </c>
      <c r="E38" s="471">
        <v>3.7225042301184432</v>
      </c>
      <c r="F38" s="472" t="s">
        <v>1404</v>
      </c>
      <c r="G38" s="472" t="s">
        <v>1404</v>
      </c>
      <c r="H38" s="445" t="s">
        <v>1404</v>
      </c>
      <c r="I38" s="445" t="s">
        <v>1404</v>
      </c>
    </row>
    <row r="39" spans="1:9" x14ac:dyDescent="0.2">
      <c r="A39" s="440" t="s">
        <v>1349</v>
      </c>
      <c r="B39" s="466">
        <v>261</v>
      </c>
      <c r="C39" s="466">
        <v>263</v>
      </c>
      <c r="D39" s="467">
        <v>-2</v>
      </c>
      <c r="E39" s="468">
        <v>-0.76045627376425851</v>
      </c>
      <c r="F39" s="469" t="s">
        <v>1404</v>
      </c>
      <c r="G39" s="469">
        <v>2</v>
      </c>
      <c r="H39" s="440" t="s">
        <v>1404</v>
      </c>
      <c r="I39" s="440">
        <v>1</v>
      </c>
    </row>
    <row r="40" spans="1:9" x14ac:dyDescent="0.2">
      <c r="A40" s="440" t="s">
        <v>1350</v>
      </c>
      <c r="B40" s="466">
        <v>302</v>
      </c>
      <c r="C40" s="466">
        <v>289</v>
      </c>
      <c r="D40" s="467">
        <v>13</v>
      </c>
      <c r="E40" s="468">
        <v>4.4982698961937722</v>
      </c>
      <c r="F40" s="469" t="s">
        <v>1404</v>
      </c>
      <c r="G40" s="469" t="s">
        <v>1404</v>
      </c>
      <c r="H40" s="440" t="s">
        <v>1404</v>
      </c>
      <c r="I40" s="440" t="s">
        <v>1404</v>
      </c>
    </row>
    <row r="41" spans="1:9" x14ac:dyDescent="0.2">
      <c r="A41" s="440" t="s">
        <v>1351</v>
      </c>
      <c r="B41" s="466">
        <v>928</v>
      </c>
      <c r="C41" s="466">
        <v>848</v>
      </c>
      <c r="D41" s="467">
        <v>80</v>
      </c>
      <c r="E41" s="468">
        <v>9.433962264150944</v>
      </c>
      <c r="F41" s="469" t="s">
        <v>1404</v>
      </c>
      <c r="G41" s="469" t="s">
        <v>1404</v>
      </c>
      <c r="H41" s="440">
        <v>5</v>
      </c>
      <c r="I41" s="440" t="s">
        <v>1404</v>
      </c>
    </row>
    <row r="42" spans="1:9" x14ac:dyDescent="0.2">
      <c r="A42" s="440" t="s">
        <v>1352</v>
      </c>
      <c r="B42" s="466">
        <v>1825</v>
      </c>
      <c r="C42" s="466">
        <v>1763</v>
      </c>
      <c r="D42" s="467">
        <v>62</v>
      </c>
      <c r="E42" s="468">
        <v>3.5167328417470225</v>
      </c>
      <c r="F42" s="469" t="s">
        <v>1404</v>
      </c>
      <c r="G42" s="469" t="s">
        <v>1404</v>
      </c>
      <c r="H42" s="440" t="s">
        <v>1404</v>
      </c>
      <c r="I42" s="440" t="s">
        <v>1404</v>
      </c>
    </row>
    <row r="43" spans="1:9" x14ac:dyDescent="0.2">
      <c r="A43" s="445" t="s">
        <v>1353</v>
      </c>
      <c r="B43" s="400">
        <v>946</v>
      </c>
      <c r="C43" s="400">
        <v>929</v>
      </c>
      <c r="D43" s="470">
        <v>17</v>
      </c>
      <c r="E43" s="471">
        <v>1.8299246501614641</v>
      </c>
      <c r="F43" s="472" t="s">
        <v>1404</v>
      </c>
      <c r="G43" s="472" t="s">
        <v>1404</v>
      </c>
      <c r="H43" s="445" t="s">
        <v>1404</v>
      </c>
      <c r="I43" s="445" t="s">
        <v>1404</v>
      </c>
    </row>
    <row r="44" spans="1:9" x14ac:dyDescent="0.2">
      <c r="A44" s="440" t="s">
        <v>1354</v>
      </c>
      <c r="B44" s="466">
        <v>308</v>
      </c>
      <c r="C44" s="466">
        <v>294</v>
      </c>
      <c r="D44" s="467">
        <v>14</v>
      </c>
      <c r="E44" s="468">
        <v>4.7619047619047619</v>
      </c>
      <c r="F44" s="469" t="s">
        <v>1404</v>
      </c>
      <c r="G44" s="469" t="s">
        <v>1404</v>
      </c>
      <c r="H44" s="440" t="s">
        <v>1404</v>
      </c>
      <c r="I44" s="440" t="s">
        <v>1404</v>
      </c>
    </row>
    <row r="45" spans="1:9" x14ac:dyDescent="0.2">
      <c r="A45" s="440" t="s">
        <v>1355</v>
      </c>
      <c r="B45" s="466">
        <v>530</v>
      </c>
      <c r="C45" s="466">
        <v>508</v>
      </c>
      <c r="D45" s="467">
        <v>22</v>
      </c>
      <c r="E45" s="468">
        <v>4.3307086614173231</v>
      </c>
      <c r="F45" s="469" t="s">
        <v>1404</v>
      </c>
      <c r="G45" s="469" t="s">
        <v>1404</v>
      </c>
      <c r="H45" s="440" t="s">
        <v>1404</v>
      </c>
      <c r="I45" s="440" t="s">
        <v>1404</v>
      </c>
    </row>
    <row r="46" spans="1:9" x14ac:dyDescent="0.2">
      <c r="A46" s="440" t="s">
        <v>1356</v>
      </c>
      <c r="B46" s="466">
        <v>701</v>
      </c>
      <c r="C46" s="466">
        <v>672</v>
      </c>
      <c r="D46" s="467">
        <v>29</v>
      </c>
      <c r="E46" s="468">
        <v>4.3154761904761907</v>
      </c>
      <c r="F46" s="469" t="s">
        <v>1404</v>
      </c>
      <c r="G46" s="469" t="s">
        <v>1404</v>
      </c>
      <c r="H46" s="440" t="s">
        <v>1404</v>
      </c>
      <c r="I46" s="440" t="s">
        <v>1404</v>
      </c>
    </row>
    <row r="47" spans="1:9" x14ac:dyDescent="0.2">
      <c r="A47" s="445" t="s">
        <v>1357</v>
      </c>
      <c r="B47" s="400">
        <v>653</v>
      </c>
      <c r="C47" s="400">
        <v>640</v>
      </c>
      <c r="D47" s="470">
        <v>13</v>
      </c>
      <c r="E47" s="471">
        <v>2.03125</v>
      </c>
      <c r="F47" s="472" t="s">
        <v>1404</v>
      </c>
      <c r="G47" s="472" t="s">
        <v>1404</v>
      </c>
      <c r="H47" s="445" t="s">
        <v>1404</v>
      </c>
      <c r="I47" s="445" t="s">
        <v>1404</v>
      </c>
    </row>
    <row r="48" spans="1:9" x14ac:dyDescent="0.2">
      <c r="A48" s="440" t="s">
        <v>1358</v>
      </c>
      <c r="B48" s="466">
        <v>2863</v>
      </c>
      <c r="C48" s="466">
        <v>2674</v>
      </c>
      <c r="D48" s="467">
        <v>189</v>
      </c>
      <c r="E48" s="468">
        <v>7.0680628272251314</v>
      </c>
      <c r="F48" s="469" t="s">
        <v>1404</v>
      </c>
      <c r="G48" s="469" t="s">
        <v>1404</v>
      </c>
      <c r="H48" s="440" t="s">
        <v>1404</v>
      </c>
      <c r="I48" s="440" t="s">
        <v>1404</v>
      </c>
    </row>
    <row r="49" spans="1:9" x14ac:dyDescent="0.2">
      <c r="A49" s="440" t="s">
        <v>1359</v>
      </c>
      <c r="B49" s="466">
        <v>563</v>
      </c>
      <c r="C49" s="466">
        <v>539</v>
      </c>
      <c r="D49" s="467">
        <v>24</v>
      </c>
      <c r="E49" s="468">
        <v>4.4526901669758807</v>
      </c>
      <c r="F49" s="469" t="s">
        <v>1404</v>
      </c>
      <c r="G49" s="469" t="s">
        <v>1404</v>
      </c>
      <c r="H49" s="440" t="s">
        <v>1404</v>
      </c>
      <c r="I49" s="440" t="s">
        <v>1404</v>
      </c>
    </row>
    <row r="50" spans="1:9" x14ac:dyDescent="0.2">
      <c r="A50" s="440" t="s">
        <v>1360</v>
      </c>
      <c r="B50" s="466">
        <v>775</v>
      </c>
      <c r="C50" s="466">
        <v>743</v>
      </c>
      <c r="D50" s="467">
        <v>32</v>
      </c>
      <c r="E50" s="468">
        <v>4.3068640646029612</v>
      </c>
      <c r="F50" s="469" t="s">
        <v>1404</v>
      </c>
      <c r="G50" s="469" t="s">
        <v>1404</v>
      </c>
      <c r="H50" s="440" t="s">
        <v>1404</v>
      </c>
      <c r="I50" s="440" t="s">
        <v>1404</v>
      </c>
    </row>
    <row r="51" spans="1:9" x14ac:dyDescent="0.2">
      <c r="A51" s="440" t="s">
        <v>1361</v>
      </c>
      <c r="B51" s="466">
        <v>1529</v>
      </c>
      <c r="C51" s="466">
        <v>1526</v>
      </c>
      <c r="D51" s="467">
        <v>3</v>
      </c>
      <c r="E51" s="468">
        <v>0.19659239842726078</v>
      </c>
      <c r="F51" s="469" t="s">
        <v>1404</v>
      </c>
      <c r="G51" s="469" t="s">
        <v>1404</v>
      </c>
      <c r="H51" s="440" t="s">
        <v>1404</v>
      </c>
      <c r="I51" s="440">
        <v>4</v>
      </c>
    </row>
    <row r="52" spans="1:9" x14ac:dyDescent="0.2">
      <c r="A52" s="440" t="s">
        <v>1362</v>
      </c>
      <c r="B52" s="466">
        <v>471</v>
      </c>
      <c r="C52" s="466">
        <v>471</v>
      </c>
      <c r="D52" s="467">
        <v>0</v>
      </c>
      <c r="E52" s="468">
        <v>0</v>
      </c>
      <c r="F52" s="469" t="s">
        <v>1404</v>
      </c>
      <c r="G52" s="469">
        <v>3</v>
      </c>
      <c r="H52" s="440" t="s">
        <v>1404</v>
      </c>
      <c r="I52" s="440">
        <v>3</v>
      </c>
    </row>
    <row r="53" spans="1:9" x14ac:dyDescent="0.2">
      <c r="A53" s="440" t="s">
        <v>1363</v>
      </c>
      <c r="B53" s="466">
        <v>528</v>
      </c>
      <c r="C53" s="466">
        <v>522</v>
      </c>
      <c r="D53" s="467">
        <v>6</v>
      </c>
      <c r="E53" s="468">
        <v>1.1494252873563218</v>
      </c>
      <c r="F53" s="469" t="s">
        <v>1404</v>
      </c>
      <c r="G53" s="469" t="s">
        <v>1404</v>
      </c>
      <c r="H53" s="440" t="s">
        <v>1404</v>
      </c>
      <c r="I53" s="440" t="s">
        <v>1404</v>
      </c>
    </row>
    <row r="54" spans="1:9" x14ac:dyDescent="0.2">
      <c r="A54" s="440" t="s">
        <v>1364</v>
      </c>
      <c r="B54" s="466">
        <v>1097</v>
      </c>
      <c r="C54" s="466">
        <v>1071</v>
      </c>
      <c r="D54" s="467">
        <v>26</v>
      </c>
      <c r="E54" s="468">
        <v>2.4276377217553691</v>
      </c>
      <c r="F54" s="469" t="s">
        <v>1404</v>
      </c>
      <c r="G54" s="469" t="s">
        <v>1404</v>
      </c>
      <c r="H54" s="440" t="s">
        <v>1404</v>
      </c>
      <c r="I54" s="440" t="s">
        <v>1404</v>
      </c>
    </row>
    <row r="55" spans="1:9" x14ac:dyDescent="0.2">
      <c r="A55" s="445" t="s">
        <v>1365</v>
      </c>
      <c r="B55" s="400">
        <v>3426</v>
      </c>
      <c r="C55" s="400">
        <v>3450</v>
      </c>
      <c r="D55" s="470">
        <v>-24</v>
      </c>
      <c r="E55" s="471">
        <v>-0.69565217391304346</v>
      </c>
      <c r="F55" s="472" t="s">
        <v>1404</v>
      </c>
      <c r="G55" s="472">
        <v>1</v>
      </c>
      <c r="H55" s="445" t="s">
        <v>1404</v>
      </c>
      <c r="I55" s="445">
        <v>2</v>
      </c>
    </row>
    <row r="56" spans="1:9" x14ac:dyDescent="0.2">
      <c r="A56" s="445" t="s">
        <v>253</v>
      </c>
      <c r="B56" s="400">
        <v>101762</v>
      </c>
      <c r="C56" s="203">
        <v>95391</v>
      </c>
      <c r="D56" s="470">
        <v>6371</v>
      </c>
      <c r="E56" s="471">
        <v>6.6788271430218789</v>
      </c>
      <c r="F56" s="400"/>
      <c r="G56" s="400"/>
      <c r="H56" s="448"/>
      <c r="I56" s="448"/>
    </row>
    <row r="57" spans="1:9" x14ac:dyDescent="0.2">
      <c r="A57" s="449"/>
    </row>
    <row r="58" spans="1:9" x14ac:dyDescent="0.2">
      <c r="A58" s="449"/>
    </row>
    <row r="59" spans="1:9" x14ac:dyDescent="0.2">
      <c r="A59" s="449"/>
    </row>
    <row r="60" spans="1:9" x14ac:dyDescent="0.2">
      <c r="A60" s="449"/>
    </row>
    <row r="61" spans="1:9" x14ac:dyDescent="0.2">
      <c r="A61" s="449"/>
    </row>
    <row r="62" spans="1:9" x14ac:dyDescent="0.2">
      <c r="A62" s="449"/>
    </row>
    <row r="63" spans="1:9" x14ac:dyDescent="0.2">
      <c r="A63" s="449"/>
    </row>
    <row r="236" spans="4:4" x14ac:dyDescent="0.2">
      <c r="D236" s="450">
        <f>[1]選挙人名簿登録者数②!C60+[1]在外選挙人名簿登録者数②!C60</f>
        <v>221483</v>
      </c>
    </row>
    <row r="238" spans="4:4" x14ac:dyDescent="0.2">
      <c r="D238" s="450">
        <f>[1]選挙人名簿登録者数②!C63+[1]在外選挙人名簿登録者数②!C63</f>
        <v>250109</v>
      </c>
    </row>
    <row r="239" spans="4:4" x14ac:dyDescent="0.2">
      <c r="D239" s="432">
        <f>[1]選挙人名簿登録者数②!C64+[1]在外選挙人名簿登録者数②!C64</f>
        <v>285876</v>
      </c>
    </row>
    <row r="240" spans="4:4" x14ac:dyDescent="0.2">
      <c r="D240" s="450">
        <f>[1]選挙人名簿登録者数②!F4+[1]在外選挙人名簿登録者数②!F4</f>
        <v>323886</v>
      </c>
    </row>
    <row r="241" spans="4:4" x14ac:dyDescent="0.2">
      <c r="D241" s="432">
        <f>[1]選挙人名簿登録者数②!F5+[1]在外選挙人名簿登録者数②!F5</f>
        <v>408766</v>
      </c>
    </row>
    <row r="242" spans="4:4" x14ac:dyDescent="0.2">
      <c r="D242" s="432">
        <f>[1]選挙人名簿登録者数②!F6+[1]在外選挙人名簿登録者数②!F6</f>
        <v>391644</v>
      </c>
    </row>
    <row r="243" spans="4:4" x14ac:dyDescent="0.2">
      <c r="D243" s="432">
        <f>[1]選挙人名簿登録者数②!F7+[1]在外選挙人名簿登録者数②!F7</f>
        <v>400763</v>
      </c>
    </row>
    <row r="244" spans="4:4" x14ac:dyDescent="0.2">
      <c r="D244" s="432" t="e">
        <f>[1]選挙人名簿登録者数②!#REF!+[1]在外選挙人名簿登録者数②!#REF!</f>
        <v>#REF!</v>
      </c>
    </row>
    <row r="245" spans="4:4" x14ac:dyDescent="0.2">
      <c r="D245" s="450">
        <f>[1]選挙人名簿登録者数②!F10+[1]在外選挙人名簿登録者数②!F9</f>
        <v>385952</v>
      </c>
    </row>
    <row r="246" spans="4:4" x14ac:dyDescent="0.2">
      <c r="D246" s="432">
        <f>[1]選挙人名簿登録者数②!F11+[1]在外選挙人名簿登録者数②!F10</f>
        <v>415527</v>
      </c>
    </row>
    <row r="247" spans="4:4" x14ac:dyDescent="0.2">
      <c r="D247" s="432">
        <f>[1]選挙人名簿登録者数②!F12+[1]在外選挙人名簿登録者数②!F11</f>
        <v>385346</v>
      </c>
    </row>
    <row r="248" spans="4:4" x14ac:dyDescent="0.2">
      <c r="D248" s="432">
        <f>[1]選挙人名簿登録者数②!F13+[1]在外選挙人名簿登録者数②!F12</f>
        <v>293927</v>
      </c>
    </row>
    <row r="249" spans="4:4" x14ac:dyDescent="0.2">
      <c r="D249" s="432">
        <f>[1]選挙人名簿登録者数②!F14+[1]在外選挙人名簿登録者数②!F13</f>
        <v>373860</v>
      </c>
    </row>
    <row r="250" spans="4:4" x14ac:dyDescent="0.2">
      <c r="D250" s="432" t="e">
        <f>[1]選挙人名簿登録者数②!#REF!+[1]在外選挙人名簿登録者数②!F14</f>
        <v>#REF!</v>
      </c>
    </row>
    <row r="251" spans="4:4" x14ac:dyDescent="0.2">
      <c r="D251" s="432" t="e">
        <f>[1]選挙人名簿登録者数②!#REF!+[1]在外選挙人名簿登録者数②!#REF!</f>
        <v>#REF!</v>
      </c>
    </row>
    <row r="252" spans="4:4" x14ac:dyDescent="0.2">
      <c r="D252" s="450">
        <f>[1]選挙人名簿登録者数②!F16+[1]在外選挙人名簿登録者数②!F16</f>
        <v>381547</v>
      </c>
    </row>
    <row r="253" spans="4:4" x14ac:dyDescent="0.2">
      <c r="D253" s="432">
        <f>[1]選挙人名簿登録者数②!F17+[1]在外選挙人名簿登録者数②!F17</f>
        <v>371592</v>
      </c>
    </row>
    <row r="254" spans="4:4" x14ac:dyDescent="0.2">
      <c r="D254" s="432">
        <f>[1]選挙人名簿登録者数②!F18+[1]在外選挙人名簿登録者数②!F18</f>
        <v>338559</v>
      </c>
    </row>
    <row r="255" spans="4:4" x14ac:dyDescent="0.2">
      <c r="D255" s="432" t="e">
        <f>[1]選挙人名簿登録者数②!#REF!+[1]在外選挙人名簿登録者数②!#REF!</f>
        <v>#REF!</v>
      </c>
    </row>
    <row r="256" spans="4:4" x14ac:dyDescent="0.2">
      <c r="D256" s="450">
        <f>[1]選挙人名簿登録者数②!F20+[1]在外選挙人名簿登録者数②!F20</f>
        <v>347085</v>
      </c>
    </row>
    <row r="257" spans="4:4" x14ac:dyDescent="0.2">
      <c r="D257" s="432">
        <f>[1]選挙人名簿登録者数②!F21+[1]在外選挙人名簿登録者数②!F21</f>
        <v>248184</v>
      </c>
    </row>
    <row r="258" spans="4:4" x14ac:dyDescent="0.2">
      <c r="D258" s="432" t="e">
        <f>[1]選挙人名簿登録者数②!#REF!+[1]在外選挙人名簿登録者数②!#REF!</f>
        <v>#REF!</v>
      </c>
    </row>
    <row r="259" spans="4:4" x14ac:dyDescent="0.2">
      <c r="D259" s="450">
        <f>[1]選挙人名簿登録者数②!F23+[1]在外選挙人名簿登録者数②!F23</f>
        <v>308647</v>
      </c>
    </row>
    <row r="260" spans="4:4" x14ac:dyDescent="0.2">
      <c r="D260" s="432">
        <f>[1]選挙人名簿登録者数②!F24+[1]在外選挙人名簿登録者数②!F24</f>
        <v>247418</v>
      </c>
    </row>
    <row r="261" spans="4:4" x14ac:dyDescent="0.2">
      <c r="D261" s="432">
        <f>[1]選挙人名簿登録者数②!F25+[1]在外選挙人名簿登録者数②!F25</f>
        <v>229824</v>
      </c>
    </row>
    <row r="262" spans="4:4" x14ac:dyDescent="0.2">
      <c r="D262" s="450">
        <f>[1]選挙人名簿登録者数②!F27+[1]在外選挙人名簿登録者数②!F26</f>
        <v>418733</v>
      </c>
    </row>
    <row r="263" spans="4:4" x14ac:dyDescent="0.2">
      <c r="D263" s="432">
        <f>[1]選挙人名簿登録者数②!F28+[1]在外選挙人名簿登録者数②!F27</f>
        <v>378254</v>
      </c>
    </row>
    <row r="264" spans="4:4" x14ac:dyDescent="0.2">
      <c r="D264" s="432">
        <f>[1]選挙人名簿登録者数②!F29+[1]在外選挙人名簿登録者数②!F28</f>
        <v>298654</v>
      </c>
    </row>
    <row r="265" spans="4:4" x14ac:dyDescent="0.2">
      <c r="D265" s="432" t="e">
        <f>[1]選挙人名簿登録者数②!#REF!+[1]在外選挙人名簿登録者数②!F29</f>
        <v>#REF!</v>
      </c>
    </row>
    <row r="266" spans="4:4" x14ac:dyDescent="0.2">
      <c r="D266" s="450">
        <f>[1]選挙人名簿登録者数②!F31+[1]在外選挙人名簿登録者数②!F31</f>
        <v>298484</v>
      </c>
    </row>
    <row r="267" spans="4:4" x14ac:dyDescent="0.2">
      <c r="D267" s="432">
        <f>[1]選挙人名簿登録者数②!F32+[1]在外選挙人名簿登録者数②!F32</f>
        <v>270397</v>
      </c>
    </row>
    <row r="268" spans="4:4" x14ac:dyDescent="0.2">
      <c r="D268" s="432" t="e">
        <f>[1]選挙人名簿登録者数②!#REF!+[1]在外選挙人名簿登録者数②!#REF!</f>
        <v>#REF!</v>
      </c>
    </row>
    <row r="269" spans="4:4" x14ac:dyDescent="0.2">
      <c r="D269" s="450">
        <f>[1]選挙人名簿登録者数②!F34+[1]在外選挙人名簿登録者数②!F34</f>
        <v>446399</v>
      </c>
    </row>
    <row r="270" spans="4:4" x14ac:dyDescent="0.2">
      <c r="D270" s="432">
        <f>[1]選挙人名簿登録者数②!F35+[1]在外選挙人名簿登録者数②!F35</f>
        <v>461147</v>
      </c>
    </row>
    <row r="271" spans="4:4" x14ac:dyDescent="0.2">
      <c r="D271" s="432">
        <f>[1]選挙人名簿登録者数②!F36+[1]在外選挙人名簿登録者数②!F36</f>
        <v>451103</v>
      </c>
    </row>
    <row r="272" spans="4:4" x14ac:dyDescent="0.2">
      <c r="D272" s="432">
        <f>[1]選挙人名簿登録者数②!F37+[1]在外選挙人名簿登録者数②!F37</f>
        <v>398074</v>
      </c>
    </row>
    <row r="273" spans="4:4" x14ac:dyDescent="0.2">
      <c r="D273" s="432">
        <f>[1]選挙人名簿登録者数②!F38+[1]在外選挙人名簿登録者数②!F38</f>
        <v>455464</v>
      </c>
    </row>
    <row r="274" spans="4:4" x14ac:dyDescent="0.2">
      <c r="D274" s="432">
        <f>[1]選挙人名簿登録者数②!F39+[1]在外選挙人名簿登録者数②!F39</f>
        <v>367500</v>
      </c>
    </row>
    <row r="275" spans="4:4" x14ac:dyDescent="0.2">
      <c r="D275" s="432">
        <f>[1]選挙人名簿登録者数②!F40+[1]在外選挙人名簿登録者数②!F40</f>
        <v>275406</v>
      </c>
    </row>
    <row r="276" spans="4:4" x14ac:dyDescent="0.2">
      <c r="D276" s="432">
        <f>[1]選挙人名簿登録者数②!F41+[1]在外選挙人名簿登録者数②!F41</f>
        <v>337128</v>
      </c>
    </row>
    <row r="277" spans="4:4" x14ac:dyDescent="0.2">
      <c r="D277" s="432">
        <f>[1]選挙人名簿登録者数②!F42+[1]在外選挙人名簿登録者数②!F42</f>
        <v>368137</v>
      </c>
    </row>
    <row r="278" spans="4:4" x14ac:dyDescent="0.2">
      <c r="D278" s="432">
        <f>[1]選挙人名簿登録者数②!F43+[1]在外選挙人名簿登録者数②!F43</f>
        <v>397234</v>
      </c>
    </row>
    <row r="279" spans="4:4" x14ac:dyDescent="0.2">
      <c r="D279" s="432">
        <f>[1]選挙人名簿登録者数②!F44+[1]在外選挙人名簿登録者数②!F44</f>
        <v>245942</v>
      </c>
    </row>
    <row r="280" spans="4:4" x14ac:dyDescent="0.2">
      <c r="D280" s="450">
        <f>[1]選挙人名簿登録者数②!F46+[1]在外選挙人名簿登録者数②!F46</f>
        <v>329359</v>
      </c>
    </row>
    <row r="281" spans="4:4" x14ac:dyDescent="0.2">
      <c r="D281" s="432">
        <f>[1]選挙人名簿登録者数②!F47+[1]在外選挙人名簿登録者数②!F47</f>
        <v>326944</v>
      </c>
    </row>
    <row r="282" spans="4:4" x14ac:dyDescent="0.2">
      <c r="D282" s="432" t="e">
        <f>[1]選挙人名簿登録者数②!#REF!+[1]在外選挙人名簿登録者数②!#REF!</f>
        <v>#REF!</v>
      </c>
    </row>
    <row r="283" spans="4:4" x14ac:dyDescent="0.2">
      <c r="D283" s="450">
        <f>[1]選挙人名簿登録者数②!F49+[1]在外選挙人名簿登録者数②!F49</f>
        <v>331998</v>
      </c>
    </row>
    <row r="284" spans="4:4" x14ac:dyDescent="0.2">
      <c r="D284" s="432">
        <f>[1]選挙人名簿登録者数②!F50+[1]在外選挙人名簿登録者数②!F50</f>
        <v>393754</v>
      </c>
    </row>
    <row r="285" spans="4:4" x14ac:dyDescent="0.2">
      <c r="D285" s="432">
        <f>[1]選挙人名簿登録者数②!F51+[1]在外選挙人名簿登録者数②!F51</f>
        <v>341312</v>
      </c>
    </row>
    <row r="286" spans="4:4" x14ac:dyDescent="0.2">
      <c r="D286" s="432" t="e">
        <f>[1]選挙人名簿登録者数②!#REF!+[1]在外選挙人名簿登録者数②!#REF!</f>
        <v>#REF!</v>
      </c>
    </row>
    <row r="287" spans="4:4" x14ac:dyDescent="0.2">
      <c r="D287" s="450">
        <f>[1]選挙人名簿登録者数②!F53+[1]在外選挙人名簿登録者数②!F53</f>
        <v>420415</v>
      </c>
    </row>
    <row r="288" spans="4:4" x14ac:dyDescent="0.2">
      <c r="D288" s="432">
        <f>[1]選挙人名簿登録者数②!F54+[1]在外選挙人名簿登録者数②!F54</f>
        <v>308053</v>
      </c>
    </row>
    <row r="289" spans="4:4" x14ac:dyDescent="0.2">
      <c r="D289" s="432">
        <f>[1]選挙人名簿登録者数②!F55+[1]在外選挙人名簿登録者数②!F55</f>
        <v>311177</v>
      </c>
    </row>
    <row r="290" spans="4:4" x14ac:dyDescent="0.2">
      <c r="D290" s="432">
        <f>[1]選挙人名簿登録者数②!F56+[1]在外選挙人名簿登録者数②!F56</f>
        <v>379727</v>
      </c>
    </row>
    <row r="291" spans="4:4" x14ac:dyDescent="0.2">
      <c r="D291" s="432" t="e">
        <f>[1]選挙人名簿登録者数②!#REF!+[1]在外選挙人名簿登録者数②!#REF!</f>
        <v>#REF!</v>
      </c>
    </row>
    <row r="292" spans="4:4" x14ac:dyDescent="0.2">
      <c r="D292" s="450">
        <f>[1]選挙人名簿登録者数②!F58+[1]在外選挙人名簿登録者数②!F58</f>
        <v>383877</v>
      </c>
    </row>
    <row r="293" spans="4:4" x14ac:dyDescent="0.2">
      <c r="D293" s="432">
        <f>[1]選挙人名簿登録者数②!F59+[1]在外選挙人名簿登録者数②!F59</f>
        <v>250092</v>
      </c>
    </row>
    <row r="294" spans="4:4" x14ac:dyDescent="0.2">
      <c r="D294" s="432">
        <f>[1]選挙人名簿登録者数②!F60+[1]在外選挙人名簿登録者数②!F60</f>
        <v>289039</v>
      </c>
    </row>
    <row r="295" spans="4:4" x14ac:dyDescent="0.2">
      <c r="D295" s="450">
        <f>[1]選挙人名簿登録者数②!I4+[1]在外選挙人名簿登録者数②!I4</f>
        <v>348048</v>
      </c>
    </row>
    <row r="296" spans="4:4" x14ac:dyDescent="0.2">
      <c r="D296" s="432">
        <f>[1]選挙人名簿登録者数②!I5+[1]在外選挙人名簿登録者数②!I5</f>
        <v>258520</v>
      </c>
    </row>
    <row r="297" spans="4:4" x14ac:dyDescent="0.2">
      <c r="D297" s="432">
        <f>[1]選挙人名簿登録者数②!I6+[1]在外選挙人名簿登録者数②!I6</f>
        <v>263286</v>
      </c>
    </row>
    <row r="298" spans="4:4" x14ac:dyDescent="0.2">
      <c r="D298" s="450">
        <f>[1]選挙人名簿登録者数②!I8+[1]在外選挙人名簿登録者数②!I8</f>
        <v>351769</v>
      </c>
    </row>
    <row r="299" spans="4:4" x14ac:dyDescent="0.2">
      <c r="D299" s="432">
        <f>[1]選挙人名簿登録者数②!I9+[1]在外選挙人名簿登録者数②!I9</f>
        <v>323331</v>
      </c>
    </row>
    <row r="300" spans="4:4" x14ac:dyDescent="0.2">
      <c r="D300" s="432">
        <f>[1]選挙人名簿登録者数②!I10+[1]在外選挙人名簿登録者数②!I10</f>
        <v>306114</v>
      </c>
    </row>
    <row r="301" spans="4:4" x14ac:dyDescent="0.2">
      <c r="D301" s="432">
        <f>[1]選挙人名簿登録者数②!I11+[1]在外選挙人名簿登録者数②!I11</f>
        <v>310727</v>
      </c>
    </row>
    <row r="302" spans="4:4" x14ac:dyDescent="0.2">
      <c r="D302" s="432" t="e">
        <f>[1]選挙人名簿登録者数②!#REF!+[1]在外選挙人名簿登録者数②!#REF!</f>
        <v>#REF!</v>
      </c>
    </row>
    <row r="303" spans="4:4" x14ac:dyDescent="0.2">
      <c r="D303" s="450">
        <f>[1]選挙人名簿登録者数②!I13+[1]在外選挙人名簿登録者数②!I13</f>
        <v>263131</v>
      </c>
    </row>
    <row r="304" spans="4:4" x14ac:dyDescent="0.2">
      <c r="D304" s="432">
        <f>[1]選挙人名簿登録者数②!I14+[1]在外選挙人名簿登録者数②!I14</f>
        <v>296702</v>
      </c>
    </row>
    <row r="305" spans="4:4" x14ac:dyDescent="0.2">
      <c r="D305" s="432">
        <f>[1]選挙人名簿登録者数②!I15+[1]在外選挙人名簿登録者数②!I15</f>
        <v>318081</v>
      </c>
    </row>
    <row r="306" spans="4:4" x14ac:dyDescent="0.2">
      <c r="D306" s="432">
        <f>[1]選挙人名簿登録者数②!I16+[1]在外選挙人名簿登録者数②!I16</f>
        <v>299349</v>
      </c>
    </row>
  </sheetData>
  <mergeCells count="2">
    <mergeCell ref="F7:G7"/>
    <mergeCell ref="H7:I7"/>
  </mergeCells>
  <phoneticPr fontId="8"/>
  <pageMargins left="0.78740157480314965" right="0.78740157480314965" top="0.23622047244094491" bottom="0.27559055118110237" header="0.19685039370078741" footer="0.51181102362204722"/>
  <pageSetup paperSize="9" scale="9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A513D-7B0B-4152-B442-CAAAA6CDFF58}">
  <dimension ref="A1:K304"/>
  <sheetViews>
    <sheetView view="pageBreakPreview" zoomScaleNormal="100" zoomScaleSheetLayoutView="100" workbookViewId="0">
      <selection activeCell="D32" sqref="D32"/>
    </sheetView>
  </sheetViews>
  <sheetFormatPr defaultColWidth="9" defaultRowHeight="13" x14ac:dyDescent="0.2"/>
  <cols>
    <col min="1" max="1" width="9" style="432"/>
    <col min="2" max="4" width="22.6328125" style="432" customWidth="1"/>
    <col min="5" max="6" width="5.6328125" style="432" customWidth="1"/>
    <col min="7" max="16384" width="9" style="432"/>
  </cols>
  <sheetData>
    <row r="1" spans="1:11" x14ac:dyDescent="0.2">
      <c r="A1" s="408"/>
      <c r="B1" s="408"/>
      <c r="C1" s="408"/>
      <c r="D1" s="408"/>
      <c r="E1" s="408"/>
      <c r="F1" s="408"/>
    </row>
    <row r="2" spans="1:11" x14ac:dyDescent="0.2">
      <c r="A2" s="408"/>
      <c r="B2" s="408"/>
      <c r="C2" s="408"/>
      <c r="D2" s="408"/>
      <c r="E2" s="408"/>
      <c r="F2" s="408"/>
    </row>
    <row r="3" spans="1:11" ht="20.149999999999999" customHeight="1" x14ac:dyDescent="0.2">
      <c r="A3" s="407" t="s">
        <v>707</v>
      </c>
      <c r="B3" s="408"/>
      <c r="C3" s="408"/>
      <c r="D3" s="408"/>
      <c r="E3" s="408"/>
      <c r="F3" s="408"/>
    </row>
    <row r="4" spans="1:11" ht="13.5" customHeight="1" x14ac:dyDescent="0.2">
      <c r="A4" s="407"/>
      <c r="B4" s="408"/>
      <c r="C4" s="408"/>
      <c r="D4" s="408"/>
      <c r="E4" s="408"/>
      <c r="F4" s="408"/>
    </row>
    <row r="5" spans="1:11" x14ac:dyDescent="0.2">
      <c r="A5" s="580" t="s">
        <v>1397</v>
      </c>
      <c r="B5" s="580"/>
      <c r="C5" s="580"/>
      <c r="D5" s="580"/>
      <c r="E5" s="580"/>
      <c r="F5" s="580"/>
    </row>
    <row r="6" spans="1:11" x14ac:dyDescent="0.2">
      <c r="A6" s="433"/>
      <c r="B6" s="433"/>
      <c r="C6" s="433"/>
      <c r="D6" s="433"/>
      <c r="E6" s="433"/>
      <c r="F6" s="433"/>
    </row>
    <row r="7" spans="1:11" x14ac:dyDescent="0.2">
      <c r="A7" s="434"/>
      <c r="B7" s="434" t="s">
        <v>1013</v>
      </c>
      <c r="C7" s="434" t="s">
        <v>1014</v>
      </c>
      <c r="D7" s="434" t="s">
        <v>72</v>
      </c>
      <c r="E7" s="434" t="s">
        <v>209</v>
      </c>
      <c r="F7" s="434" t="s">
        <v>210</v>
      </c>
      <c r="G7" s="408"/>
      <c r="H7" s="408"/>
    </row>
    <row r="8" spans="1:11" x14ac:dyDescent="0.2">
      <c r="A8" s="435" t="s">
        <v>211</v>
      </c>
      <c r="B8" s="436">
        <v>948</v>
      </c>
      <c r="C8" s="436">
        <v>1544</v>
      </c>
      <c r="D8" s="437">
        <v>2492</v>
      </c>
      <c r="E8" s="435" t="s">
        <v>1404</v>
      </c>
      <c r="F8" s="435" t="s">
        <v>1404</v>
      </c>
      <c r="G8" s="417"/>
      <c r="H8" s="438"/>
      <c r="J8" s="439"/>
      <c r="K8" s="439"/>
    </row>
    <row r="9" spans="1:11" x14ac:dyDescent="0.2">
      <c r="A9" s="440" t="s">
        <v>1320</v>
      </c>
      <c r="B9" s="441">
        <v>136</v>
      </c>
      <c r="C9" s="441">
        <v>327</v>
      </c>
      <c r="D9" s="442">
        <v>463</v>
      </c>
      <c r="E9" s="443" t="s">
        <v>1404</v>
      </c>
      <c r="F9" s="440" t="s">
        <v>1404</v>
      </c>
      <c r="G9" s="417"/>
      <c r="H9" s="438"/>
      <c r="J9" s="439"/>
      <c r="K9" s="439"/>
    </row>
    <row r="10" spans="1:11" x14ac:dyDescent="0.2">
      <c r="A10" s="440" t="s">
        <v>1321</v>
      </c>
      <c r="B10" s="441">
        <v>195</v>
      </c>
      <c r="C10" s="441">
        <v>347</v>
      </c>
      <c r="D10" s="442">
        <v>542</v>
      </c>
      <c r="E10" s="440" t="s">
        <v>1404</v>
      </c>
      <c r="F10" s="440" t="s">
        <v>1404</v>
      </c>
      <c r="G10" s="417"/>
      <c r="H10" s="438"/>
      <c r="J10" s="439"/>
      <c r="K10" s="439"/>
    </row>
    <row r="11" spans="1:11" x14ac:dyDescent="0.2">
      <c r="A11" s="440" t="s">
        <v>1322</v>
      </c>
      <c r="B11" s="441">
        <v>393</v>
      </c>
      <c r="C11" s="441">
        <v>690</v>
      </c>
      <c r="D11" s="442">
        <v>1083</v>
      </c>
      <c r="E11" s="440" t="s">
        <v>1404</v>
      </c>
      <c r="F11" s="440" t="s">
        <v>1404</v>
      </c>
      <c r="G11" s="417"/>
      <c r="H11" s="438"/>
      <c r="J11" s="444"/>
      <c r="K11" s="444"/>
    </row>
    <row r="12" spans="1:11" x14ac:dyDescent="0.2">
      <c r="A12" s="440" t="s">
        <v>1323</v>
      </c>
      <c r="B12" s="441">
        <v>154</v>
      </c>
      <c r="C12" s="441">
        <v>251</v>
      </c>
      <c r="D12" s="442">
        <v>405</v>
      </c>
      <c r="E12" s="440" t="s">
        <v>1404</v>
      </c>
      <c r="F12" s="440">
        <v>5</v>
      </c>
      <c r="G12" s="417"/>
      <c r="H12" s="438"/>
      <c r="J12" s="439"/>
      <c r="K12" s="439"/>
    </row>
    <row r="13" spans="1:11" x14ac:dyDescent="0.2">
      <c r="A13" s="440" t="s">
        <v>1324</v>
      </c>
      <c r="B13" s="441">
        <v>219</v>
      </c>
      <c r="C13" s="441">
        <v>360</v>
      </c>
      <c r="D13" s="442">
        <v>579</v>
      </c>
      <c r="E13" s="440" t="s">
        <v>1404</v>
      </c>
      <c r="F13" s="440" t="s">
        <v>1404</v>
      </c>
      <c r="G13" s="417"/>
      <c r="H13" s="438"/>
      <c r="J13" s="439"/>
      <c r="K13" s="439"/>
    </row>
    <row r="14" spans="1:11" x14ac:dyDescent="0.2">
      <c r="A14" s="445" t="s">
        <v>1325</v>
      </c>
      <c r="B14" s="446">
        <v>450</v>
      </c>
      <c r="C14" s="446">
        <v>683</v>
      </c>
      <c r="D14" s="447">
        <v>1133</v>
      </c>
      <c r="E14" s="445" t="s">
        <v>1404</v>
      </c>
      <c r="F14" s="445" t="s">
        <v>1404</v>
      </c>
      <c r="G14" s="417"/>
      <c r="H14" s="438"/>
      <c r="J14" s="439"/>
      <c r="K14" s="439"/>
    </row>
    <row r="15" spans="1:11" x14ac:dyDescent="0.2">
      <c r="A15" s="440" t="s">
        <v>1326</v>
      </c>
      <c r="B15" s="441">
        <v>688</v>
      </c>
      <c r="C15" s="441">
        <v>987</v>
      </c>
      <c r="D15" s="442">
        <v>1675</v>
      </c>
      <c r="E15" s="440" t="s">
        <v>1404</v>
      </c>
      <c r="F15" s="440" t="s">
        <v>1404</v>
      </c>
      <c r="G15" s="417"/>
      <c r="H15" s="438"/>
      <c r="J15" s="439"/>
      <c r="K15" s="439"/>
    </row>
    <row r="16" spans="1:11" x14ac:dyDescent="0.2">
      <c r="A16" s="440" t="s">
        <v>1327</v>
      </c>
      <c r="B16" s="441">
        <v>381</v>
      </c>
      <c r="C16" s="441">
        <v>569</v>
      </c>
      <c r="D16" s="442">
        <v>950</v>
      </c>
      <c r="E16" s="440" t="s">
        <v>1404</v>
      </c>
      <c r="F16" s="440" t="s">
        <v>1404</v>
      </c>
      <c r="G16" s="417"/>
      <c r="H16" s="438"/>
      <c r="J16" s="439"/>
      <c r="K16" s="439"/>
    </row>
    <row r="17" spans="1:11" x14ac:dyDescent="0.2">
      <c r="A17" s="440" t="s">
        <v>1328</v>
      </c>
      <c r="B17" s="441">
        <v>441</v>
      </c>
      <c r="C17" s="441">
        <v>635</v>
      </c>
      <c r="D17" s="442">
        <v>1076</v>
      </c>
      <c r="E17" s="440" t="s">
        <v>1404</v>
      </c>
      <c r="F17" s="440" t="s">
        <v>1404</v>
      </c>
      <c r="G17" s="417"/>
      <c r="H17" s="438"/>
      <c r="J17" s="439"/>
      <c r="K17" s="439"/>
    </row>
    <row r="18" spans="1:11" x14ac:dyDescent="0.2">
      <c r="A18" s="440" t="s">
        <v>1329</v>
      </c>
      <c r="B18" s="441">
        <v>2161</v>
      </c>
      <c r="C18" s="441">
        <v>2957</v>
      </c>
      <c r="D18" s="442">
        <v>5118</v>
      </c>
      <c r="E18" s="440">
        <v>5</v>
      </c>
      <c r="F18" s="440" t="s">
        <v>1404</v>
      </c>
      <c r="G18" s="417"/>
      <c r="H18" s="438"/>
      <c r="J18" s="439"/>
      <c r="K18" s="439"/>
    </row>
    <row r="19" spans="1:11" x14ac:dyDescent="0.2">
      <c r="A19" s="440" t="s">
        <v>1330</v>
      </c>
      <c r="B19" s="441">
        <v>2320</v>
      </c>
      <c r="C19" s="441">
        <v>3074</v>
      </c>
      <c r="D19" s="442">
        <v>5394</v>
      </c>
      <c r="E19" s="440">
        <v>3</v>
      </c>
      <c r="F19" s="440" t="s">
        <v>1404</v>
      </c>
      <c r="G19" s="417"/>
      <c r="H19" s="438"/>
      <c r="J19" s="439"/>
      <c r="K19" s="439"/>
    </row>
    <row r="20" spans="1:11" x14ac:dyDescent="0.2">
      <c r="A20" s="440" t="s">
        <v>1331</v>
      </c>
      <c r="B20" s="441">
        <v>11117</v>
      </c>
      <c r="C20" s="441">
        <v>14434</v>
      </c>
      <c r="D20" s="442">
        <v>25551</v>
      </c>
      <c r="E20" s="440">
        <v>1</v>
      </c>
      <c r="F20" s="440" t="s">
        <v>1404</v>
      </c>
      <c r="G20" s="417"/>
      <c r="H20" s="438"/>
      <c r="J20" s="439"/>
      <c r="K20" s="439"/>
    </row>
    <row r="21" spans="1:11" x14ac:dyDescent="0.2">
      <c r="A21" s="445" t="s">
        <v>1332</v>
      </c>
      <c r="B21" s="446">
        <v>5000</v>
      </c>
      <c r="C21" s="446">
        <v>6424</v>
      </c>
      <c r="D21" s="447">
        <v>11424</v>
      </c>
      <c r="E21" s="445">
        <v>2</v>
      </c>
      <c r="F21" s="445" t="s">
        <v>1404</v>
      </c>
      <c r="G21" s="417"/>
      <c r="H21" s="438"/>
      <c r="J21" s="439"/>
      <c r="K21" s="439"/>
    </row>
    <row r="22" spans="1:11" x14ac:dyDescent="0.2">
      <c r="A22" s="440" t="s">
        <v>1333</v>
      </c>
      <c r="B22" s="441">
        <v>314</v>
      </c>
      <c r="C22" s="441">
        <v>671</v>
      </c>
      <c r="D22" s="442">
        <v>985</v>
      </c>
      <c r="E22" s="440" t="s">
        <v>1404</v>
      </c>
      <c r="F22" s="440" t="s">
        <v>1404</v>
      </c>
      <c r="G22" s="417"/>
      <c r="H22" s="438"/>
      <c r="J22" s="439"/>
      <c r="K22" s="439"/>
    </row>
    <row r="23" spans="1:11" x14ac:dyDescent="0.2">
      <c r="A23" s="440" t="s">
        <v>1334</v>
      </c>
      <c r="B23" s="441">
        <v>221</v>
      </c>
      <c r="C23" s="441">
        <v>294</v>
      </c>
      <c r="D23" s="442">
        <v>515</v>
      </c>
      <c r="E23" s="440" t="s">
        <v>1404</v>
      </c>
      <c r="F23" s="440" t="s">
        <v>1404</v>
      </c>
      <c r="G23" s="417"/>
      <c r="H23" s="438"/>
      <c r="J23" s="439"/>
      <c r="K23" s="439"/>
    </row>
    <row r="24" spans="1:11" x14ac:dyDescent="0.2">
      <c r="A24" s="440" t="s">
        <v>1335</v>
      </c>
      <c r="B24" s="441">
        <v>160</v>
      </c>
      <c r="C24" s="441">
        <v>292</v>
      </c>
      <c r="D24" s="442">
        <v>452</v>
      </c>
      <c r="E24" s="440" t="s">
        <v>1404</v>
      </c>
      <c r="F24" s="440" t="s">
        <v>1404</v>
      </c>
      <c r="G24" s="417"/>
      <c r="H24" s="438"/>
      <c r="J24" s="439"/>
      <c r="K24" s="439"/>
    </row>
    <row r="25" spans="1:11" x14ac:dyDescent="0.2">
      <c r="A25" s="445" t="s">
        <v>1336</v>
      </c>
      <c r="B25" s="446">
        <v>131</v>
      </c>
      <c r="C25" s="446">
        <v>200</v>
      </c>
      <c r="D25" s="447">
        <v>331</v>
      </c>
      <c r="E25" s="445" t="s">
        <v>1404</v>
      </c>
      <c r="F25" s="445">
        <v>4</v>
      </c>
      <c r="G25" s="417"/>
      <c r="H25" s="438"/>
      <c r="J25" s="439"/>
      <c r="K25" s="439"/>
    </row>
    <row r="26" spans="1:11" x14ac:dyDescent="0.2">
      <c r="A26" s="440" t="s">
        <v>1337</v>
      </c>
      <c r="B26" s="441">
        <v>229</v>
      </c>
      <c r="C26" s="441">
        <v>350</v>
      </c>
      <c r="D26" s="442">
        <v>579</v>
      </c>
      <c r="E26" s="440" t="s">
        <v>1404</v>
      </c>
      <c r="F26" s="440" t="s">
        <v>1404</v>
      </c>
      <c r="G26" s="417"/>
      <c r="H26" s="438"/>
      <c r="J26" s="439"/>
      <c r="K26" s="439"/>
    </row>
    <row r="27" spans="1:11" x14ac:dyDescent="0.2">
      <c r="A27" s="440" t="s">
        <v>1338</v>
      </c>
      <c r="B27" s="441">
        <v>529</v>
      </c>
      <c r="C27" s="441">
        <v>853</v>
      </c>
      <c r="D27" s="442">
        <v>1382</v>
      </c>
      <c r="E27" s="440" t="s">
        <v>1404</v>
      </c>
      <c r="F27" s="440" t="s">
        <v>1404</v>
      </c>
      <c r="G27" s="417"/>
      <c r="H27" s="438"/>
      <c r="J27" s="439"/>
      <c r="K27" s="439"/>
    </row>
    <row r="28" spans="1:11" x14ac:dyDescent="0.2">
      <c r="A28" s="440" t="s">
        <v>1339</v>
      </c>
      <c r="B28" s="441">
        <v>354</v>
      </c>
      <c r="C28" s="441">
        <v>623</v>
      </c>
      <c r="D28" s="442">
        <v>977</v>
      </c>
      <c r="E28" s="440" t="s">
        <v>1404</v>
      </c>
      <c r="F28" s="440" t="s">
        <v>1404</v>
      </c>
      <c r="G28" s="417"/>
      <c r="H28" s="438"/>
      <c r="J28" s="439"/>
      <c r="K28" s="439"/>
    </row>
    <row r="29" spans="1:11" x14ac:dyDescent="0.2">
      <c r="A29" s="440" t="s">
        <v>1340</v>
      </c>
      <c r="B29" s="441">
        <v>1143</v>
      </c>
      <c r="C29" s="441">
        <v>1463</v>
      </c>
      <c r="D29" s="442">
        <v>2606</v>
      </c>
      <c r="E29" s="440" t="s">
        <v>1404</v>
      </c>
      <c r="F29" s="440" t="s">
        <v>1404</v>
      </c>
      <c r="G29" s="417"/>
      <c r="H29" s="438"/>
      <c r="J29" s="439"/>
      <c r="K29" s="439"/>
    </row>
    <row r="30" spans="1:11" x14ac:dyDescent="0.2">
      <c r="A30" s="440" t="s">
        <v>1341</v>
      </c>
      <c r="B30" s="441">
        <v>1975</v>
      </c>
      <c r="C30" s="441">
        <v>2614</v>
      </c>
      <c r="D30" s="442">
        <v>4589</v>
      </c>
      <c r="E30" s="440" t="s">
        <v>1404</v>
      </c>
      <c r="F30" s="440" t="s">
        <v>1404</v>
      </c>
      <c r="G30" s="417"/>
      <c r="H30" s="438"/>
      <c r="J30" s="439"/>
      <c r="K30" s="439"/>
    </row>
    <row r="31" spans="1:11" x14ac:dyDescent="0.2">
      <c r="A31" s="445" t="s">
        <v>1342</v>
      </c>
      <c r="B31" s="446">
        <v>389</v>
      </c>
      <c r="C31" s="446">
        <v>544</v>
      </c>
      <c r="D31" s="447">
        <v>933</v>
      </c>
      <c r="E31" s="445" t="s">
        <v>1404</v>
      </c>
      <c r="F31" s="445" t="s">
        <v>1404</v>
      </c>
      <c r="G31" s="417"/>
      <c r="H31" s="438"/>
      <c r="J31" s="439"/>
      <c r="K31" s="439"/>
    </row>
    <row r="32" spans="1:11" x14ac:dyDescent="0.2">
      <c r="A32" s="440" t="s">
        <v>1343</v>
      </c>
      <c r="B32" s="441">
        <v>311</v>
      </c>
      <c r="C32" s="441">
        <v>427</v>
      </c>
      <c r="D32" s="442">
        <v>738</v>
      </c>
      <c r="E32" s="440" t="s">
        <v>1404</v>
      </c>
      <c r="F32" s="440" t="s">
        <v>1404</v>
      </c>
      <c r="G32" s="417"/>
      <c r="H32" s="438"/>
      <c r="J32" s="439"/>
      <c r="K32" s="439"/>
    </row>
    <row r="33" spans="1:11" x14ac:dyDescent="0.2">
      <c r="A33" s="440" t="s">
        <v>1344</v>
      </c>
      <c r="B33" s="441">
        <v>733</v>
      </c>
      <c r="C33" s="441">
        <v>1124</v>
      </c>
      <c r="D33" s="442">
        <v>1857</v>
      </c>
      <c r="E33" s="440" t="s">
        <v>1404</v>
      </c>
      <c r="F33" s="440" t="s">
        <v>1404</v>
      </c>
      <c r="G33" s="417"/>
      <c r="H33" s="438"/>
      <c r="J33" s="439"/>
      <c r="K33" s="439"/>
    </row>
    <row r="34" spans="1:11" x14ac:dyDescent="0.2">
      <c r="A34" s="440" t="s">
        <v>1345</v>
      </c>
      <c r="B34" s="441">
        <v>2042</v>
      </c>
      <c r="C34" s="441">
        <v>3212</v>
      </c>
      <c r="D34" s="442">
        <v>5254</v>
      </c>
      <c r="E34" s="440">
        <v>4</v>
      </c>
      <c r="F34" s="440" t="s">
        <v>1404</v>
      </c>
      <c r="G34" s="417"/>
      <c r="H34" s="438"/>
      <c r="J34" s="439"/>
      <c r="K34" s="439"/>
    </row>
    <row r="35" spans="1:11" x14ac:dyDescent="0.2">
      <c r="A35" s="440" t="s">
        <v>1346</v>
      </c>
      <c r="B35" s="441">
        <v>1306</v>
      </c>
      <c r="C35" s="441">
        <v>2143</v>
      </c>
      <c r="D35" s="442">
        <v>3449</v>
      </c>
      <c r="E35" s="440" t="s">
        <v>1404</v>
      </c>
      <c r="F35" s="440" t="s">
        <v>1404</v>
      </c>
      <c r="G35" s="417"/>
      <c r="H35" s="438"/>
      <c r="J35" s="439"/>
      <c r="K35" s="439"/>
    </row>
    <row r="36" spans="1:11" x14ac:dyDescent="0.2">
      <c r="A36" s="440" t="s">
        <v>1347</v>
      </c>
      <c r="B36" s="441">
        <v>340</v>
      </c>
      <c r="C36" s="441">
        <v>571</v>
      </c>
      <c r="D36" s="442">
        <v>911</v>
      </c>
      <c r="E36" s="440" t="s">
        <v>1404</v>
      </c>
      <c r="F36" s="440" t="s">
        <v>1404</v>
      </c>
      <c r="G36" s="417"/>
      <c r="H36" s="438"/>
      <c r="J36" s="439"/>
      <c r="K36" s="439"/>
    </row>
    <row r="37" spans="1:11" x14ac:dyDescent="0.2">
      <c r="A37" s="445" t="s">
        <v>1348</v>
      </c>
      <c r="B37" s="446">
        <v>219</v>
      </c>
      <c r="C37" s="446">
        <v>394</v>
      </c>
      <c r="D37" s="447">
        <v>613</v>
      </c>
      <c r="E37" s="445" t="s">
        <v>1404</v>
      </c>
      <c r="F37" s="445" t="s">
        <v>1404</v>
      </c>
      <c r="G37" s="417"/>
      <c r="H37" s="438"/>
      <c r="J37" s="439"/>
      <c r="K37" s="439"/>
    </row>
    <row r="38" spans="1:11" x14ac:dyDescent="0.2">
      <c r="A38" s="440" t="s">
        <v>1349</v>
      </c>
      <c r="B38" s="441">
        <v>84</v>
      </c>
      <c r="C38" s="441">
        <v>177</v>
      </c>
      <c r="D38" s="442">
        <v>261</v>
      </c>
      <c r="E38" s="440" t="s">
        <v>1404</v>
      </c>
      <c r="F38" s="440">
        <v>1</v>
      </c>
      <c r="G38" s="417"/>
      <c r="H38" s="438"/>
      <c r="J38" s="439"/>
      <c r="K38" s="439"/>
    </row>
    <row r="39" spans="1:11" x14ac:dyDescent="0.2">
      <c r="A39" s="440" t="s">
        <v>1350</v>
      </c>
      <c r="B39" s="441">
        <v>93</v>
      </c>
      <c r="C39" s="441">
        <v>209</v>
      </c>
      <c r="D39" s="442">
        <v>302</v>
      </c>
      <c r="E39" s="440" t="s">
        <v>1404</v>
      </c>
      <c r="F39" s="440">
        <v>2</v>
      </c>
      <c r="G39" s="417"/>
      <c r="H39" s="438"/>
      <c r="J39" s="439"/>
      <c r="K39" s="439"/>
    </row>
    <row r="40" spans="1:11" x14ac:dyDescent="0.2">
      <c r="A40" s="440" t="s">
        <v>1351</v>
      </c>
      <c r="B40" s="441">
        <v>324</v>
      </c>
      <c r="C40" s="441">
        <v>604</v>
      </c>
      <c r="D40" s="442">
        <v>928</v>
      </c>
      <c r="E40" s="440" t="s">
        <v>1404</v>
      </c>
      <c r="F40" s="440" t="s">
        <v>1404</v>
      </c>
      <c r="G40" s="417"/>
      <c r="H40" s="438"/>
      <c r="J40" s="439"/>
      <c r="K40" s="439"/>
    </row>
    <row r="41" spans="1:11" x14ac:dyDescent="0.2">
      <c r="A41" s="440" t="s">
        <v>1352</v>
      </c>
      <c r="B41" s="441">
        <v>712</v>
      </c>
      <c r="C41" s="441">
        <v>1113</v>
      </c>
      <c r="D41" s="442">
        <v>1825</v>
      </c>
      <c r="E41" s="440" t="s">
        <v>1404</v>
      </c>
      <c r="F41" s="440" t="s">
        <v>1404</v>
      </c>
      <c r="G41" s="417"/>
      <c r="H41" s="438"/>
      <c r="J41" s="439"/>
      <c r="K41" s="439"/>
    </row>
    <row r="42" spans="1:11" x14ac:dyDescent="0.2">
      <c r="A42" s="445" t="s">
        <v>1353</v>
      </c>
      <c r="B42" s="446">
        <v>341</v>
      </c>
      <c r="C42" s="446">
        <v>605</v>
      </c>
      <c r="D42" s="447">
        <v>946</v>
      </c>
      <c r="E42" s="445" t="s">
        <v>1404</v>
      </c>
      <c r="F42" s="445" t="s">
        <v>1404</v>
      </c>
      <c r="G42" s="417"/>
      <c r="H42" s="438"/>
      <c r="J42" s="439"/>
      <c r="K42" s="439"/>
    </row>
    <row r="43" spans="1:11" x14ac:dyDescent="0.2">
      <c r="A43" s="440" t="s">
        <v>1354</v>
      </c>
      <c r="B43" s="441">
        <v>105</v>
      </c>
      <c r="C43" s="441">
        <v>203</v>
      </c>
      <c r="D43" s="442">
        <v>308</v>
      </c>
      <c r="E43" s="440" t="s">
        <v>1404</v>
      </c>
      <c r="F43" s="440">
        <v>3</v>
      </c>
      <c r="G43" s="417"/>
      <c r="H43" s="438"/>
      <c r="J43" s="439"/>
      <c r="K43" s="439"/>
    </row>
    <row r="44" spans="1:11" x14ac:dyDescent="0.2">
      <c r="A44" s="440" t="s">
        <v>1355</v>
      </c>
      <c r="B44" s="441">
        <v>194</v>
      </c>
      <c r="C44" s="441">
        <v>336</v>
      </c>
      <c r="D44" s="442">
        <v>530</v>
      </c>
      <c r="E44" s="440" t="s">
        <v>1404</v>
      </c>
      <c r="F44" s="440" t="s">
        <v>1404</v>
      </c>
      <c r="G44" s="417"/>
      <c r="H44" s="438"/>
      <c r="J44" s="439"/>
      <c r="K44" s="439"/>
    </row>
    <row r="45" spans="1:11" x14ac:dyDescent="0.2">
      <c r="A45" s="440" t="s">
        <v>1356</v>
      </c>
      <c r="B45" s="441">
        <v>269</v>
      </c>
      <c r="C45" s="441">
        <v>432</v>
      </c>
      <c r="D45" s="442">
        <v>701</v>
      </c>
      <c r="E45" s="440" t="s">
        <v>1404</v>
      </c>
      <c r="F45" s="440" t="s">
        <v>1404</v>
      </c>
      <c r="G45" s="417"/>
      <c r="H45" s="438"/>
      <c r="J45" s="439"/>
      <c r="K45" s="439"/>
    </row>
    <row r="46" spans="1:11" x14ac:dyDescent="0.2">
      <c r="A46" s="445" t="s">
        <v>1357</v>
      </c>
      <c r="B46" s="446">
        <v>254</v>
      </c>
      <c r="C46" s="446">
        <v>399</v>
      </c>
      <c r="D46" s="447">
        <v>653</v>
      </c>
      <c r="E46" s="445" t="s">
        <v>1404</v>
      </c>
      <c r="F46" s="445" t="s">
        <v>1404</v>
      </c>
      <c r="G46" s="417"/>
      <c r="H46" s="438"/>
      <c r="J46" s="439"/>
      <c r="K46" s="439"/>
    </row>
    <row r="47" spans="1:11" x14ac:dyDescent="0.2">
      <c r="A47" s="440" t="s">
        <v>1358</v>
      </c>
      <c r="B47" s="441">
        <v>1014</v>
      </c>
      <c r="C47" s="441">
        <v>1849</v>
      </c>
      <c r="D47" s="442">
        <v>2863</v>
      </c>
      <c r="E47" s="440" t="s">
        <v>1404</v>
      </c>
      <c r="F47" s="440" t="s">
        <v>1404</v>
      </c>
      <c r="G47" s="417"/>
      <c r="H47" s="438"/>
      <c r="J47" s="439"/>
      <c r="K47" s="439"/>
    </row>
    <row r="48" spans="1:11" x14ac:dyDescent="0.2">
      <c r="A48" s="440" t="s">
        <v>1359</v>
      </c>
      <c r="B48" s="441">
        <v>207</v>
      </c>
      <c r="C48" s="441">
        <v>356</v>
      </c>
      <c r="D48" s="442">
        <v>563</v>
      </c>
      <c r="E48" s="440" t="s">
        <v>1404</v>
      </c>
      <c r="F48" s="440" t="s">
        <v>1404</v>
      </c>
      <c r="G48" s="417"/>
      <c r="H48" s="438"/>
      <c r="J48" s="439"/>
      <c r="K48" s="439"/>
    </row>
    <row r="49" spans="1:11" x14ac:dyDescent="0.2">
      <c r="A49" s="440" t="s">
        <v>1360</v>
      </c>
      <c r="B49" s="441">
        <v>259</v>
      </c>
      <c r="C49" s="441">
        <v>516</v>
      </c>
      <c r="D49" s="442">
        <v>775</v>
      </c>
      <c r="E49" s="440" t="s">
        <v>1404</v>
      </c>
      <c r="F49" s="440" t="s">
        <v>1404</v>
      </c>
      <c r="G49" s="417"/>
      <c r="H49" s="438"/>
      <c r="J49" s="439"/>
      <c r="K49" s="439"/>
    </row>
    <row r="50" spans="1:11" x14ac:dyDescent="0.2">
      <c r="A50" s="440" t="s">
        <v>1361</v>
      </c>
      <c r="B50" s="441">
        <v>585</v>
      </c>
      <c r="C50" s="441">
        <v>944</v>
      </c>
      <c r="D50" s="442">
        <v>1529</v>
      </c>
      <c r="E50" s="440" t="s">
        <v>1404</v>
      </c>
      <c r="F50" s="440" t="s">
        <v>1404</v>
      </c>
      <c r="G50" s="417"/>
      <c r="H50" s="438"/>
      <c r="J50" s="439"/>
      <c r="K50" s="439"/>
    </row>
    <row r="51" spans="1:11" x14ac:dyDescent="0.2">
      <c r="A51" s="440" t="s">
        <v>1362</v>
      </c>
      <c r="B51" s="441">
        <v>159</v>
      </c>
      <c r="C51" s="441">
        <v>312</v>
      </c>
      <c r="D51" s="442">
        <v>471</v>
      </c>
      <c r="E51" s="440" t="s">
        <v>1404</v>
      </c>
      <c r="F51" s="440" t="s">
        <v>1404</v>
      </c>
      <c r="G51" s="417"/>
      <c r="H51" s="438"/>
      <c r="J51" s="439"/>
      <c r="K51" s="439"/>
    </row>
    <row r="52" spans="1:11" x14ac:dyDescent="0.2">
      <c r="A52" s="440" t="s">
        <v>1363</v>
      </c>
      <c r="B52" s="441">
        <v>169</v>
      </c>
      <c r="C52" s="441">
        <v>359</v>
      </c>
      <c r="D52" s="442">
        <v>528</v>
      </c>
      <c r="E52" s="440" t="s">
        <v>1404</v>
      </c>
      <c r="F52" s="440" t="s">
        <v>1404</v>
      </c>
      <c r="G52" s="417"/>
      <c r="H52" s="438"/>
      <c r="J52" s="439"/>
      <c r="K52" s="439"/>
    </row>
    <row r="53" spans="1:11" x14ac:dyDescent="0.2">
      <c r="A53" s="440" t="s">
        <v>1364</v>
      </c>
      <c r="B53" s="441">
        <v>419</v>
      </c>
      <c r="C53" s="441">
        <v>678</v>
      </c>
      <c r="D53" s="442">
        <v>1097</v>
      </c>
      <c r="E53" s="440" t="s">
        <v>1404</v>
      </c>
      <c r="F53" s="440" t="s">
        <v>1404</v>
      </c>
      <c r="G53" s="417"/>
      <c r="H53" s="438"/>
      <c r="J53" s="439"/>
      <c r="K53" s="439"/>
    </row>
    <row r="54" spans="1:11" x14ac:dyDescent="0.2">
      <c r="A54" s="445" t="s">
        <v>1365</v>
      </c>
      <c r="B54" s="446">
        <v>1390</v>
      </c>
      <c r="C54" s="446">
        <v>2036</v>
      </c>
      <c r="D54" s="447">
        <v>3426</v>
      </c>
      <c r="E54" s="445" t="s">
        <v>1404</v>
      </c>
      <c r="F54" s="445" t="s">
        <v>1404</v>
      </c>
      <c r="G54" s="417"/>
      <c r="H54" s="438"/>
      <c r="J54" s="439"/>
      <c r="K54" s="439"/>
    </row>
    <row r="55" spans="1:11" x14ac:dyDescent="0.2">
      <c r="A55" s="445" t="s">
        <v>253</v>
      </c>
      <c r="B55" s="447">
        <v>41577</v>
      </c>
      <c r="C55" s="447">
        <v>60185</v>
      </c>
      <c r="D55" s="447">
        <v>101762</v>
      </c>
      <c r="E55" s="448"/>
      <c r="F55" s="448"/>
      <c r="G55" s="414"/>
      <c r="H55" s="408"/>
    </row>
    <row r="56" spans="1:11" x14ac:dyDescent="0.2">
      <c r="A56" s="449"/>
      <c r="H56" s="450"/>
    </row>
    <row r="57" spans="1:11" x14ac:dyDescent="0.2">
      <c r="A57" s="449"/>
    </row>
    <row r="58" spans="1:11" x14ac:dyDescent="0.2">
      <c r="A58" s="449"/>
    </row>
    <row r="59" spans="1:11" x14ac:dyDescent="0.2">
      <c r="A59" s="449"/>
    </row>
    <row r="60" spans="1:11" x14ac:dyDescent="0.2">
      <c r="A60" s="449"/>
    </row>
    <row r="61" spans="1:11" x14ac:dyDescent="0.2">
      <c r="A61" s="449"/>
    </row>
    <row r="62" spans="1:11" x14ac:dyDescent="0.2">
      <c r="A62" s="449"/>
    </row>
    <row r="234" spans="4:4" x14ac:dyDescent="0.2">
      <c r="D234" s="450">
        <f>[1]選挙人名簿登録者数②!C60+[1]在外選挙人名簿登録者数②!C60</f>
        <v>221483</v>
      </c>
    </row>
    <row r="236" spans="4:4" x14ac:dyDescent="0.2">
      <c r="D236" s="450">
        <f>[1]選挙人名簿登録者数②!C63+[1]在外選挙人名簿登録者数②!C63</f>
        <v>250109</v>
      </c>
    </row>
    <row r="237" spans="4:4" x14ac:dyDescent="0.2">
      <c r="D237" s="432">
        <f>[1]選挙人名簿登録者数②!C64+[1]在外選挙人名簿登録者数②!C64</f>
        <v>285876</v>
      </c>
    </row>
    <row r="238" spans="4:4" x14ac:dyDescent="0.2">
      <c r="D238" s="450">
        <f>[1]選挙人名簿登録者数②!F4+[1]在外選挙人名簿登録者数②!F4</f>
        <v>323886</v>
      </c>
    </row>
    <row r="239" spans="4:4" x14ac:dyDescent="0.2">
      <c r="D239" s="432">
        <f>[1]選挙人名簿登録者数②!F5+[1]在外選挙人名簿登録者数②!F5</f>
        <v>408766</v>
      </c>
    </row>
    <row r="240" spans="4:4" x14ac:dyDescent="0.2">
      <c r="D240" s="432">
        <f>[1]選挙人名簿登録者数②!F6+[1]在外選挙人名簿登録者数②!F6</f>
        <v>391644</v>
      </c>
    </row>
    <row r="241" spans="4:4" x14ac:dyDescent="0.2">
      <c r="D241" s="432">
        <f>[1]選挙人名簿登録者数②!F7+[1]在外選挙人名簿登録者数②!F7</f>
        <v>400763</v>
      </c>
    </row>
    <row r="242" spans="4:4" x14ac:dyDescent="0.2">
      <c r="D242" s="432" t="e">
        <f>[1]選挙人名簿登録者数②!#REF!+[1]在外選挙人名簿登録者数②!#REF!</f>
        <v>#REF!</v>
      </c>
    </row>
    <row r="243" spans="4:4" x14ac:dyDescent="0.2">
      <c r="D243" s="450">
        <f>[1]選挙人名簿登録者数②!F10+[1]在外選挙人名簿登録者数②!F9</f>
        <v>385952</v>
      </c>
    </row>
    <row r="244" spans="4:4" x14ac:dyDescent="0.2">
      <c r="D244" s="432">
        <f>[1]選挙人名簿登録者数②!F11+[1]在外選挙人名簿登録者数②!F10</f>
        <v>415527</v>
      </c>
    </row>
    <row r="245" spans="4:4" x14ac:dyDescent="0.2">
      <c r="D245" s="432">
        <f>[1]選挙人名簿登録者数②!F12+[1]在外選挙人名簿登録者数②!F11</f>
        <v>385346</v>
      </c>
    </row>
    <row r="246" spans="4:4" x14ac:dyDescent="0.2">
      <c r="D246" s="432">
        <f>[1]選挙人名簿登録者数②!F13+[1]在外選挙人名簿登録者数②!F12</f>
        <v>293927</v>
      </c>
    </row>
    <row r="247" spans="4:4" x14ac:dyDescent="0.2">
      <c r="D247" s="432">
        <f>[1]選挙人名簿登録者数②!F14+[1]在外選挙人名簿登録者数②!F13</f>
        <v>373860</v>
      </c>
    </row>
    <row r="248" spans="4:4" x14ac:dyDescent="0.2">
      <c r="D248" s="432" t="e">
        <f>[1]選挙人名簿登録者数②!#REF!+[1]在外選挙人名簿登録者数②!F14</f>
        <v>#REF!</v>
      </c>
    </row>
    <row r="249" spans="4:4" x14ac:dyDescent="0.2">
      <c r="D249" s="432" t="e">
        <f>[1]選挙人名簿登録者数②!#REF!+[1]在外選挙人名簿登録者数②!#REF!</f>
        <v>#REF!</v>
      </c>
    </row>
    <row r="250" spans="4:4" x14ac:dyDescent="0.2">
      <c r="D250" s="450">
        <f>[1]選挙人名簿登録者数②!F16+[1]在外選挙人名簿登録者数②!F16</f>
        <v>381547</v>
      </c>
    </row>
    <row r="251" spans="4:4" x14ac:dyDescent="0.2">
      <c r="D251" s="432">
        <f>[1]選挙人名簿登録者数②!F17+[1]在外選挙人名簿登録者数②!F17</f>
        <v>371592</v>
      </c>
    </row>
    <row r="252" spans="4:4" x14ac:dyDescent="0.2">
      <c r="D252" s="432">
        <f>[1]選挙人名簿登録者数②!F18+[1]在外選挙人名簿登録者数②!F18</f>
        <v>338559</v>
      </c>
    </row>
    <row r="253" spans="4:4" x14ac:dyDescent="0.2">
      <c r="D253" s="432" t="e">
        <f>[1]選挙人名簿登録者数②!#REF!+[1]在外選挙人名簿登録者数②!#REF!</f>
        <v>#REF!</v>
      </c>
    </row>
    <row r="254" spans="4:4" x14ac:dyDescent="0.2">
      <c r="D254" s="450">
        <f>[1]選挙人名簿登録者数②!F20+[1]在外選挙人名簿登録者数②!F20</f>
        <v>347085</v>
      </c>
    </row>
    <row r="255" spans="4:4" x14ac:dyDescent="0.2">
      <c r="D255" s="432">
        <f>[1]選挙人名簿登録者数②!F21+[1]在外選挙人名簿登録者数②!F21</f>
        <v>248184</v>
      </c>
    </row>
    <row r="256" spans="4:4" x14ac:dyDescent="0.2">
      <c r="D256" s="432" t="e">
        <f>[1]選挙人名簿登録者数②!#REF!+[1]在外選挙人名簿登録者数②!#REF!</f>
        <v>#REF!</v>
      </c>
    </row>
    <row r="257" spans="4:4" x14ac:dyDescent="0.2">
      <c r="D257" s="450">
        <f>[1]選挙人名簿登録者数②!F23+[1]在外選挙人名簿登録者数②!F23</f>
        <v>308647</v>
      </c>
    </row>
    <row r="258" spans="4:4" x14ac:dyDescent="0.2">
      <c r="D258" s="432">
        <f>[1]選挙人名簿登録者数②!F24+[1]在外選挙人名簿登録者数②!F24</f>
        <v>247418</v>
      </c>
    </row>
    <row r="259" spans="4:4" x14ac:dyDescent="0.2">
      <c r="D259" s="432">
        <f>[1]選挙人名簿登録者数②!F25+[1]在外選挙人名簿登録者数②!F25</f>
        <v>229824</v>
      </c>
    </row>
    <row r="260" spans="4:4" x14ac:dyDescent="0.2">
      <c r="D260" s="450">
        <f>[1]選挙人名簿登録者数②!F27+[1]在外選挙人名簿登録者数②!F26</f>
        <v>418733</v>
      </c>
    </row>
    <row r="261" spans="4:4" x14ac:dyDescent="0.2">
      <c r="D261" s="432">
        <f>[1]選挙人名簿登録者数②!F28+[1]在外選挙人名簿登録者数②!F27</f>
        <v>378254</v>
      </c>
    </row>
    <row r="262" spans="4:4" x14ac:dyDescent="0.2">
      <c r="D262" s="432">
        <f>[1]選挙人名簿登録者数②!F29+[1]在外選挙人名簿登録者数②!F28</f>
        <v>298654</v>
      </c>
    </row>
    <row r="263" spans="4:4" x14ac:dyDescent="0.2">
      <c r="D263" s="432" t="e">
        <f>[1]選挙人名簿登録者数②!#REF!+[1]在外選挙人名簿登録者数②!F29</f>
        <v>#REF!</v>
      </c>
    </row>
    <row r="264" spans="4:4" x14ac:dyDescent="0.2">
      <c r="D264" s="450">
        <f>[1]選挙人名簿登録者数②!F31+[1]在外選挙人名簿登録者数②!F31</f>
        <v>298484</v>
      </c>
    </row>
    <row r="265" spans="4:4" x14ac:dyDescent="0.2">
      <c r="D265" s="432">
        <f>[1]選挙人名簿登録者数②!F32+[1]在外選挙人名簿登録者数②!F32</f>
        <v>270397</v>
      </c>
    </row>
    <row r="266" spans="4:4" x14ac:dyDescent="0.2">
      <c r="D266" s="432" t="e">
        <f>[1]選挙人名簿登録者数②!#REF!+[1]在外選挙人名簿登録者数②!#REF!</f>
        <v>#REF!</v>
      </c>
    </row>
    <row r="267" spans="4:4" x14ac:dyDescent="0.2">
      <c r="D267" s="450">
        <f>[1]選挙人名簿登録者数②!F34+[1]在外選挙人名簿登録者数②!F34</f>
        <v>446399</v>
      </c>
    </row>
    <row r="268" spans="4:4" x14ac:dyDescent="0.2">
      <c r="D268" s="432">
        <f>[1]選挙人名簿登録者数②!F35+[1]在外選挙人名簿登録者数②!F35</f>
        <v>461147</v>
      </c>
    </row>
    <row r="269" spans="4:4" x14ac:dyDescent="0.2">
      <c r="D269" s="432">
        <f>[1]選挙人名簿登録者数②!F36+[1]在外選挙人名簿登録者数②!F36</f>
        <v>451103</v>
      </c>
    </row>
    <row r="270" spans="4:4" x14ac:dyDescent="0.2">
      <c r="D270" s="432">
        <f>[1]選挙人名簿登録者数②!F37+[1]在外選挙人名簿登録者数②!F37</f>
        <v>398074</v>
      </c>
    </row>
    <row r="271" spans="4:4" x14ac:dyDescent="0.2">
      <c r="D271" s="432">
        <f>[1]選挙人名簿登録者数②!F38+[1]在外選挙人名簿登録者数②!F38</f>
        <v>455464</v>
      </c>
    </row>
    <row r="272" spans="4:4" x14ac:dyDescent="0.2">
      <c r="D272" s="432">
        <f>[1]選挙人名簿登録者数②!F39+[1]在外選挙人名簿登録者数②!F39</f>
        <v>367500</v>
      </c>
    </row>
    <row r="273" spans="4:4" x14ac:dyDescent="0.2">
      <c r="D273" s="432">
        <f>[1]選挙人名簿登録者数②!F40+[1]在外選挙人名簿登録者数②!F40</f>
        <v>275406</v>
      </c>
    </row>
    <row r="274" spans="4:4" x14ac:dyDescent="0.2">
      <c r="D274" s="432">
        <f>[1]選挙人名簿登録者数②!F41+[1]在外選挙人名簿登録者数②!F41</f>
        <v>337128</v>
      </c>
    </row>
    <row r="275" spans="4:4" x14ac:dyDescent="0.2">
      <c r="D275" s="432">
        <f>[1]選挙人名簿登録者数②!F42+[1]在外選挙人名簿登録者数②!F42</f>
        <v>368137</v>
      </c>
    </row>
    <row r="276" spans="4:4" x14ac:dyDescent="0.2">
      <c r="D276" s="432">
        <f>[1]選挙人名簿登録者数②!F43+[1]在外選挙人名簿登録者数②!F43</f>
        <v>397234</v>
      </c>
    </row>
    <row r="277" spans="4:4" x14ac:dyDescent="0.2">
      <c r="D277" s="432">
        <f>[1]選挙人名簿登録者数②!F44+[1]在外選挙人名簿登録者数②!F44</f>
        <v>245942</v>
      </c>
    </row>
    <row r="278" spans="4:4" x14ac:dyDescent="0.2">
      <c r="D278" s="450">
        <f>[1]選挙人名簿登録者数②!F46+[1]在外選挙人名簿登録者数②!F46</f>
        <v>329359</v>
      </c>
    </row>
    <row r="279" spans="4:4" x14ac:dyDescent="0.2">
      <c r="D279" s="432">
        <f>[1]選挙人名簿登録者数②!F47+[1]在外選挙人名簿登録者数②!F47</f>
        <v>326944</v>
      </c>
    </row>
    <row r="280" spans="4:4" x14ac:dyDescent="0.2">
      <c r="D280" s="432" t="e">
        <f>[1]選挙人名簿登録者数②!#REF!+[1]在外選挙人名簿登録者数②!#REF!</f>
        <v>#REF!</v>
      </c>
    </row>
    <row r="281" spans="4:4" x14ac:dyDescent="0.2">
      <c r="D281" s="450">
        <f>[1]選挙人名簿登録者数②!F49+[1]在外選挙人名簿登録者数②!F49</f>
        <v>331998</v>
      </c>
    </row>
    <row r="282" spans="4:4" x14ac:dyDescent="0.2">
      <c r="D282" s="432">
        <f>[1]選挙人名簿登録者数②!F50+[1]在外選挙人名簿登録者数②!F50</f>
        <v>393754</v>
      </c>
    </row>
    <row r="283" spans="4:4" x14ac:dyDescent="0.2">
      <c r="D283" s="432">
        <f>[1]選挙人名簿登録者数②!F51+[1]在外選挙人名簿登録者数②!F51</f>
        <v>341312</v>
      </c>
    </row>
    <row r="284" spans="4:4" x14ac:dyDescent="0.2">
      <c r="D284" s="432" t="e">
        <f>[1]選挙人名簿登録者数②!#REF!+[1]在外選挙人名簿登録者数②!#REF!</f>
        <v>#REF!</v>
      </c>
    </row>
    <row r="285" spans="4:4" x14ac:dyDescent="0.2">
      <c r="D285" s="450">
        <f>[1]選挙人名簿登録者数②!F53+[1]在外選挙人名簿登録者数②!F53</f>
        <v>420415</v>
      </c>
    </row>
    <row r="286" spans="4:4" x14ac:dyDescent="0.2">
      <c r="D286" s="432">
        <f>[1]選挙人名簿登録者数②!F54+[1]在外選挙人名簿登録者数②!F54</f>
        <v>308053</v>
      </c>
    </row>
    <row r="287" spans="4:4" x14ac:dyDescent="0.2">
      <c r="D287" s="432">
        <f>[1]選挙人名簿登録者数②!F55+[1]在外選挙人名簿登録者数②!F55</f>
        <v>311177</v>
      </c>
    </row>
    <row r="288" spans="4:4" x14ac:dyDescent="0.2">
      <c r="D288" s="432">
        <f>[1]選挙人名簿登録者数②!F56+[1]在外選挙人名簿登録者数②!F56</f>
        <v>379727</v>
      </c>
    </row>
    <row r="289" spans="4:4" x14ac:dyDescent="0.2">
      <c r="D289" s="432" t="e">
        <f>[1]選挙人名簿登録者数②!#REF!+[1]在外選挙人名簿登録者数②!#REF!</f>
        <v>#REF!</v>
      </c>
    </row>
    <row r="290" spans="4:4" x14ac:dyDescent="0.2">
      <c r="D290" s="450">
        <f>[1]選挙人名簿登録者数②!F58+[1]在外選挙人名簿登録者数②!F58</f>
        <v>383877</v>
      </c>
    </row>
    <row r="291" spans="4:4" x14ac:dyDescent="0.2">
      <c r="D291" s="432">
        <f>[1]選挙人名簿登録者数②!F59+[1]在外選挙人名簿登録者数②!F59</f>
        <v>250092</v>
      </c>
    </row>
    <row r="292" spans="4:4" x14ac:dyDescent="0.2">
      <c r="D292" s="432">
        <f>[1]選挙人名簿登録者数②!F60+[1]在外選挙人名簿登録者数②!F60</f>
        <v>289039</v>
      </c>
    </row>
    <row r="293" spans="4:4" x14ac:dyDescent="0.2">
      <c r="D293" s="450">
        <f>[1]選挙人名簿登録者数②!I4+[1]在外選挙人名簿登録者数②!I4</f>
        <v>348048</v>
      </c>
    </row>
    <row r="294" spans="4:4" x14ac:dyDescent="0.2">
      <c r="D294" s="432">
        <f>[1]選挙人名簿登録者数②!I5+[1]在外選挙人名簿登録者数②!I5</f>
        <v>258520</v>
      </c>
    </row>
    <row r="295" spans="4:4" x14ac:dyDescent="0.2">
      <c r="D295" s="432">
        <f>[1]選挙人名簿登録者数②!I6+[1]在外選挙人名簿登録者数②!I6</f>
        <v>263286</v>
      </c>
    </row>
    <row r="296" spans="4:4" x14ac:dyDescent="0.2">
      <c r="D296" s="450">
        <f>[1]選挙人名簿登録者数②!I8+[1]在外選挙人名簿登録者数②!I8</f>
        <v>351769</v>
      </c>
    </row>
    <row r="297" spans="4:4" x14ac:dyDescent="0.2">
      <c r="D297" s="432">
        <f>[1]選挙人名簿登録者数②!I9+[1]在外選挙人名簿登録者数②!I9</f>
        <v>323331</v>
      </c>
    </row>
    <row r="298" spans="4:4" x14ac:dyDescent="0.2">
      <c r="D298" s="432">
        <f>[1]選挙人名簿登録者数②!I10+[1]在外選挙人名簿登録者数②!I10</f>
        <v>306114</v>
      </c>
    </row>
    <row r="299" spans="4:4" x14ac:dyDescent="0.2">
      <c r="D299" s="432">
        <f>[1]選挙人名簿登録者数②!I11+[1]在外選挙人名簿登録者数②!I11</f>
        <v>310727</v>
      </c>
    </row>
    <row r="300" spans="4:4" x14ac:dyDescent="0.2">
      <c r="D300" s="432" t="e">
        <f>[1]選挙人名簿登録者数②!#REF!+[1]在外選挙人名簿登録者数②!#REF!</f>
        <v>#REF!</v>
      </c>
    </row>
    <row r="301" spans="4:4" x14ac:dyDescent="0.2">
      <c r="D301" s="450">
        <f>[1]選挙人名簿登録者数②!I13+[1]在外選挙人名簿登録者数②!I13</f>
        <v>263131</v>
      </c>
    </row>
    <row r="302" spans="4:4" x14ac:dyDescent="0.2">
      <c r="D302" s="432">
        <f>[1]選挙人名簿登録者数②!I14+[1]在外選挙人名簿登録者数②!I14</f>
        <v>296702</v>
      </c>
    </row>
    <row r="303" spans="4:4" x14ac:dyDescent="0.2">
      <c r="D303" s="432">
        <f>[1]選挙人名簿登録者数②!I15+[1]在外選挙人名簿登録者数②!I15</f>
        <v>318081</v>
      </c>
    </row>
    <row r="304" spans="4:4" x14ac:dyDescent="0.2">
      <c r="D304" s="432">
        <f>[1]選挙人名簿登録者数②!I16+[1]在外選挙人名簿登録者数②!I16</f>
        <v>299349</v>
      </c>
    </row>
  </sheetData>
  <mergeCells count="1">
    <mergeCell ref="A5:F5"/>
  </mergeCells>
  <phoneticPr fontId="8"/>
  <pageMargins left="0.78740157480314965" right="0.78740157480314965" top="0.23622047244094491" bottom="0.27559055118110237" header="0.19685039370078741"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tabColor rgb="FFFFFF00"/>
  </sheetPr>
  <dimension ref="A1:I310"/>
  <sheetViews>
    <sheetView view="pageBreakPreview" zoomScaleNormal="100" zoomScaleSheetLayoutView="100" workbookViewId="0">
      <selection activeCell="L21" sqref="L21:M21"/>
    </sheetView>
  </sheetViews>
  <sheetFormatPr defaultColWidth="9" defaultRowHeight="12" customHeight="1" x14ac:dyDescent="0.2"/>
  <cols>
    <col min="1" max="1" width="5.6328125" style="274" customWidth="1"/>
    <col min="2" max="2" width="14.6328125" style="275" customWidth="1"/>
    <col min="3" max="3" width="14.6328125" style="274" customWidth="1"/>
    <col min="4" max="4" width="9" style="274"/>
    <col min="5" max="5" width="14.6328125" style="275" customWidth="1"/>
    <col min="6" max="6" width="14.6328125" style="274" customWidth="1"/>
    <col min="7" max="7" width="9" style="274"/>
    <col min="8" max="8" width="14.6328125" style="275" customWidth="1"/>
    <col min="9" max="9" width="14.6328125" style="274" customWidth="1"/>
    <col min="10" max="16384" width="9" style="274"/>
  </cols>
  <sheetData>
    <row r="1" spans="1:9" s="262" customFormat="1" ht="16.5" x14ac:dyDescent="0.25">
      <c r="A1" s="260" t="s">
        <v>255</v>
      </c>
      <c r="B1" s="261"/>
      <c r="E1" s="261"/>
      <c r="H1" s="577" t="str">
        <f>"（令和"&amp;DBCS('#手順'!B1)&amp;"年９月"&amp;IF('#手順'!B2=1,DBCS('#手順'!B2),"登録")&amp;"日現在）"</f>
        <v>（令和７年９月１日現在）</v>
      </c>
      <c r="I1" s="577"/>
    </row>
    <row r="2" spans="1:9" s="262" customFormat="1" ht="12" customHeight="1" x14ac:dyDescent="0.2">
      <c r="B2" s="263"/>
      <c r="C2" s="264"/>
      <c r="E2" s="263"/>
      <c r="F2" s="264"/>
      <c r="H2" s="263"/>
      <c r="I2" s="264"/>
    </row>
    <row r="3" spans="1:9" s="262" customFormat="1" ht="13.75" customHeight="1" x14ac:dyDescent="0.2">
      <c r="A3" s="265"/>
      <c r="B3" s="266" t="s">
        <v>325</v>
      </c>
      <c r="C3" s="266" t="s">
        <v>326</v>
      </c>
      <c r="D3" s="265"/>
      <c r="E3" s="266" t="s">
        <v>325</v>
      </c>
      <c r="F3" s="266" t="s">
        <v>326</v>
      </c>
      <c r="G3" s="267"/>
      <c r="H3" s="266" t="s">
        <v>325</v>
      </c>
      <c r="I3" s="266" t="s">
        <v>326</v>
      </c>
    </row>
    <row r="4" spans="1:9" ht="13.4" customHeight="1" x14ac:dyDescent="0.2">
      <c r="A4" s="268"/>
      <c r="B4" s="269" t="s">
        <v>327</v>
      </c>
      <c r="C4" s="374">
        <v>324</v>
      </c>
      <c r="D4" s="268"/>
      <c r="E4" s="270" t="s">
        <v>351</v>
      </c>
      <c r="F4" s="375">
        <v>338</v>
      </c>
      <c r="G4" s="271"/>
      <c r="H4" s="286" t="s">
        <v>329</v>
      </c>
      <c r="I4" s="386">
        <v>376</v>
      </c>
    </row>
    <row r="5" spans="1:9" ht="13.4" customHeight="1" x14ac:dyDescent="0.2">
      <c r="A5" s="268"/>
      <c r="B5" s="270" t="s">
        <v>330</v>
      </c>
      <c r="C5" s="375">
        <v>173</v>
      </c>
      <c r="D5" s="268"/>
      <c r="E5" s="270" t="s">
        <v>354</v>
      </c>
      <c r="F5" s="375">
        <v>229</v>
      </c>
      <c r="G5" s="271"/>
      <c r="H5" s="285" t="s">
        <v>332</v>
      </c>
      <c r="I5" s="387">
        <v>329</v>
      </c>
    </row>
    <row r="6" spans="1:9" ht="13.4" customHeight="1" x14ac:dyDescent="0.2">
      <c r="A6" s="268"/>
      <c r="B6" s="270" t="s">
        <v>333</v>
      </c>
      <c r="C6" s="375">
        <v>191</v>
      </c>
      <c r="D6" s="268"/>
      <c r="E6" s="270" t="s">
        <v>357</v>
      </c>
      <c r="F6" s="375">
        <v>197</v>
      </c>
      <c r="G6" s="271"/>
      <c r="H6" s="270" t="s">
        <v>335</v>
      </c>
      <c r="I6" s="375">
        <v>605</v>
      </c>
    </row>
    <row r="7" spans="1:9" ht="13.4" customHeight="1" x14ac:dyDescent="0.2">
      <c r="A7" s="268"/>
      <c r="B7" s="270" t="s">
        <v>336</v>
      </c>
      <c r="C7" s="375">
        <v>214</v>
      </c>
      <c r="D7" s="268"/>
      <c r="E7" s="270" t="s">
        <v>360</v>
      </c>
      <c r="F7" s="375">
        <v>241</v>
      </c>
      <c r="G7" s="271"/>
      <c r="H7" s="270" t="s">
        <v>338</v>
      </c>
      <c r="I7" s="375">
        <v>430</v>
      </c>
    </row>
    <row r="8" spans="1:9" ht="13.4" customHeight="1" x14ac:dyDescent="0.2">
      <c r="A8" s="268"/>
      <c r="B8" s="270" t="s">
        <v>339</v>
      </c>
      <c r="C8" s="375">
        <v>197</v>
      </c>
      <c r="D8" s="268"/>
      <c r="E8" s="270" t="s">
        <v>362</v>
      </c>
      <c r="F8" s="375">
        <v>243</v>
      </c>
      <c r="G8" s="271"/>
      <c r="H8" s="270" t="s">
        <v>341</v>
      </c>
      <c r="I8" s="375">
        <v>394</v>
      </c>
    </row>
    <row r="9" spans="1:9" ht="13.4" customHeight="1" x14ac:dyDescent="0.2">
      <c r="A9" s="268"/>
      <c r="B9" s="270" t="s">
        <v>342</v>
      </c>
      <c r="C9" s="375">
        <v>294</v>
      </c>
      <c r="D9" s="268"/>
      <c r="E9" s="270" t="s">
        <v>363</v>
      </c>
      <c r="F9" s="375">
        <v>287</v>
      </c>
      <c r="G9" s="271"/>
      <c r="H9" s="270" t="s">
        <v>644</v>
      </c>
      <c r="I9" s="375">
        <v>964</v>
      </c>
    </row>
    <row r="10" spans="1:9" ht="13.4" customHeight="1" x14ac:dyDescent="0.2">
      <c r="A10" s="268"/>
      <c r="B10" s="270" t="s">
        <v>344</v>
      </c>
      <c r="C10" s="375">
        <v>78</v>
      </c>
      <c r="D10" s="268"/>
      <c r="E10" s="270" t="s">
        <v>646</v>
      </c>
      <c r="F10" s="375">
        <v>447</v>
      </c>
      <c r="G10" s="271"/>
      <c r="H10" s="270" t="s">
        <v>1280</v>
      </c>
      <c r="I10" s="375">
        <v>776</v>
      </c>
    </row>
    <row r="11" spans="1:9" ht="13.4" customHeight="1" x14ac:dyDescent="0.2">
      <c r="A11" s="268"/>
      <c r="B11" s="270" t="s">
        <v>347</v>
      </c>
      <c r="C11" s="375">
        <v>144</v>
      </c>
      <c r="D11" s="268"/>
      <c r="E11" s="272" t="s">
        <v>1273</v>
      </c>
      <c r="F11" s="376">
        <v>232</v>
      </c>
      <c r="G11" s="271"/>
      <c r="H11" s="272" t="s">
        <v>1281</v>
      </c>
      <c r="I11" s="376">
        <v>463</v>
      </c>
    </row>
    <row r="12" spans="1:9" ht="13.4" customHeight="1" x14ac:dyDescent="0.2">
      <c r="A12" s="268"/>
      <c r="B12" s="270" t="s">
        <v>350</v>
      </c>
      <c r="C12" s="375">
        <v>177</v>
      </c>
      <c r="D12" s="268"/>
      <c r="E12" s="273" t="s">
        <v>645</v>
      </c>
      <c r="F12" s="377">
        <f>SUM(C64:C71,F4:F11)</f>
        <v>5118</v>
      </c>
      <c r="G12" s="271"/>
      <c r="H12" s="273" t="s">
        <v>645</v>
      </c>
      <c r="I12" s="377">
        <f>SUM(F59:F70,I4:I11)</f>
        <v>11424</v>
      </c>
    </row>
    <row r="13" spans="1:9" ht="13.4" customHeight="1" x14ac:dyDescent="0.2">
      <c r="A13" s="268"/>
      <c r="B13" s="270" t="s">
        <v>353</v>
      </c>
      <c r="C13" s="375">
        <v>286</v>
      </c>
      <c r="D13" s="268"/>
      <c r="E13" s="269" t="s">
        <v>368</v>
      </c>
      <c r="F13" s="374">
        <v>550</v>
      </c>
      <c r="G13" s="271"/>
      <c r="H13" s="269" t="s">
        <v>346</v>
      </c>
      <c r="I13" s="374">
        <v>194</v>
      </c>
    </row>
    <row r="14" spans="1:9" ht="13.4" customHeight="1" x14ac:dyDescent="0.2">
      <c r="A14" s="268"/>
      <c r="B14" s="270" t="s">
        <v>356</v>
      </c>
      <c r="C14" s="375">
        <v>181</v>
      </c>
      <c r="D14" s="268"/>
      <c r="E14" s="270" t="s">
        <v>371</v>
      </c>
      <c r="F14" s="375">
        <v>336</v>
      </c>
      <c r="G14" s="271"/>
      <c r="H14" s="270" t="s">
        <v>349</v>
      </c>
      <c r="I14" s="375">
        <v>190</v>
      </c>
    </row>
    <row r="15" spans="1:9" ht="13.4" customHeight="1" x14ac:dyDescent="0.2">
      <c r="A15" s="268"/>
      <c r="B15" s="272" t="s">
        <v>359</v>
      </c>
      <c r="C15" s="376">
        <v>233</v>
      </c>
      <c r="D15" s="268"/>
      <c r="E15" s="270" t="s">
        <v>372</v>
      </c>
      <c r="F15" s="375">
        <v>222</v>
      </c>
      <c r="G15" s="271"/>
      <c r="H15" s="270" t="s">
        <v>352</v>
      </c>
      <c r="I15" s="375">
        <v>199</v>
      </c>
    </row>
    <row r="16" spans="1:9" ht="13.4" customHeight="1" x14ac:dyDescent="0.2">
      <c r="A16" s="268"/>
      <c r="B16" s="273" t="s">
        <v>645</v>
      </c>
      <c r="C16" s="377">
        <f>SUM(C4:C15)</f>
        <v>2492</v>
      </c>
      <c r="D16" s="268"/>
      <c r="E16" s="270" t="s">
        <v>374</v>
      </c>
      <c r="F16" s="375">
        <v>480</v>
      </c>
      <c r="G16" s="271"/>
      <c r="H16" s="270" t="s">
        <v>355</v>
      </c>
      <c r="I16" s="375">
        <v>178</v>
      </c>
    </row>
    <row r="17" spans="1:9" ht="13.4" customHeight="1" x14ac:dyDescent="0.2">
      <c r="A17" s="268"/>
      <c r="B17" s="269" t="s">
        <v>365</v>
      </c>
      <c r="C17" s="374">
        <v>130</v>
      </c>
      <c r="D17" s="268"/>
      <c r="E17" s="270" t="s">
        <v>377</v>
      </c>
      <c r="F17" s="375">
        <v>638</v>
      </c>
      <c r="G17" s="271"/>
      <c r="H17" s="272" t="s">
        <v>358</v>
      </c>
      <c r="I17" s="376">
        <v>224</v>
      </c>
    </row>
    <row r="18" spans="1:9" ht="13.4" customHeight="1" x14ac:dyDescent="0.2">
      <c r="A18" s="268"/>
      <c r="B18" s="270" t="s">
        <v>367</v>
      </c>
      <c r="C18" s="375">
        <v>184</v>
      </c>
      <c r="D18" s="268"/>
      <c r="E18" s="270" t="s">
        <v>380</v>
      </c>
      <c r="F18" s="375">
        <v>493</v>
      </c>
      <c r="G18" s="271"/>
      <c r="H18" s="273" t="s">
        <v>645</v>
      </c>
      <c r="I18" s="377">
        <f>SUM(I13:I17)</f>
        <v>985</v>
      </c>
    </row>
    <row r="19" spans="1:9" ht="13.4" customHeight="1" x14ac:dyDescent="0.2">
      <c r="A19" s="268"/>
      <c r="B19" s="272" t="s">
        <v>370</v>
      </c>
      <c r="C19" s="376">
        <v>149</v>
      </c>
      <c r="D19" s="268"/>
      <c r="E19" s="270" t="s">
        <v>382</v>
      </c>
      <c r="F19" s="375">
        <v>280</v>
      </c>
      <c r="G19" s="271"/>
      <c r="H19" s="269" t="s">
        <v>364</v>
      </c>
      <c r="I19" s="374">
        <v>156</v>
      </c>
    </row>
    <row r="20" spans="1:9" ht="13.4" customHeight="1" x14ac:dyDescent="0.2">
      <c r="A20" s="268"/>
      <c r="B20" s="273" t="s">
        <v>645</v>
      </c>
      <c r="C20" s="377">
        <f>SUM(C17:C19)</f>
        <v>463</v>
      </c>
      <c r="D20" s="268"/>
      <c r="E20" s="270" t="s">
        <v>384</v>
      </c>
      <c r="F20" s="375">
        <v>424</v>
      </c>
      <c r="G20" s="271"/>
      <c r="H20" s="270" t="s">
        <v>366</v>
      </c>
      <c r="I20" s="375">
        <v>176</v>
      </c>
    </row>
    <row r="21" spans="1:9" ht="13.4" customHeight="1" x14ac:dyDescent="0.2">
      <c r="A21" s="268"/>
      <c r="B21" s="269" t="s">
        <v>376</v>
      </c>
      <c r="C21" s="374">
        <v>138</v>
      </c>
      <c r="D21" s="268"/>
      <c r="E21" s="270" t="s">
        <v>386</v>
      </c>
      <c r="F21" s="375">
        <v>376</v>
      </c>
      <c r="G21" s="271"/>
      <c r="H21" s="272" t="s">
        <v>369</v>
      </c>
      <c r="I21" s="376">
        <v>183</v>
      </c>
    </row>
    <row r="22" spans="1:9" ht="13.4" customHeight="1" x14ac:dyDescent="0.2">
      <c r="A22" s="268"/>
      <c r="B22" s="270" t="s">
        <v>379</v>
      </c>
      <c r="C22" s="375">
        <v>172</v>
      </c>
      <c r="D22" s="268"/>
      <c r="E22" s="270" t="s">
        <v>388</v>
      </c>
      <c r="F22" s="375">
        <v>229</v>
      </c>
      <c r="G22" s="271"/>
      <c r="H22" s="273" t="s">
        <v>645</v>
      </c>
      <c r="I22" s="377">
        <f>SUM(I19:I21)</f>
        <v>515</v>
      </c>
    </row>
    <row r="23" spans="1:9" ht="13.4" customHeight="1" x14ac:dyDescent="0.2">
      <c r="A23" s="268"/>
      <c r="B23" s="272" t="s">
        <v>381</v>
      </c>
      <c r="C23" s="376">
        <v>232</v>
      </c>
      <c r="D23" s="268"/>
      <c r="E23" s="270" t="s">
        <v>390</v>
      </c>
      <c r="F23" s="375">
        <v>209</v>
      </c>
      <c r="G23" s="271"/>
      <c r="H23" s="269" t="s">
        <v>373</v>
      </c>
      <c r="I23" s="374">
        <v>209</v>
      </c>
    </row>
    <row r="24" spans="1:9" ht="13.4" customHeight="1" x14ac:dyDescent="0.2">
      <c r="A24" s="268"/>
      <c r="B24" s="273" t="s">
        <v>645</v>
      </c>
      <c r="C24" s="377">
        <f>SUM(C21:C23)</f>
        <v>542</v>
      </c>
      <c r="D24" s="268"/>
      <c r="E24" s="270" t="s">
        <v>393</v>
      </c>
      <c r="F24" s="375">
        <v>224</v>
      </c>
      <c r="G24" s="271"/>
      <c r="H24" s="270" t="s">
        <v>375</v>
      </c>
      <c r="I24" s="375">
        <v>140</v>
      </c>
    </row>
    <row r="25" spans="1:9" ht="13.4" customHeight="1" x14ac:dyDescent="0.2">
      <c r="A25" s="268"/>
      <c r="B25" s="269" t="s">
        <v>387</v>
      </c>
      <c r="C25" s="378">
        <v>292</v>
      </c>
      <c r="D25" s="268"/>
      <c r="E25" s="270" t="s">
        <v>647</v>
      </c>
      <c r="F25" s="375">
        <v>458</v>
      </c>
      <c r="G25" s="271"/>
      <c r="H25" s="272" t="s">
        <v>378</v>
      </c>
      <c r="I25" s="376">
        <v>103</v>
      </c>
    </row>
    <row r="26" spans="1:9" ht="13.4" customHeight="1" x14ac:dyDescent="0.2">
      <c r="A26" s="268"/>
      <c r="B26" s="270" t="s">
        <v>389</v>
      </c>
      <c r="C26" s="379">
        <v>243</v>
      </c>
      <c r="D26" s="268"/>
      <c r="E26" s="272" t="s">
        <v>1274</v>
      </c>
      <c r="F26" s="376">
        <v>475</v>
      </c>
      <c r="G26" s="271"/>
      <c r="H26" s="273" t="s">
        <v>645</v>
      </c>
      <c r="I26" s="377">
        <f>SUM(I23:I25)</f>
        <v>452</v>
      </c>
    </row>
    <row r="27" spans="1:9" ht="13.4" customHeight="1" x14ac:dyDescent="0.2">
      <c r="A27" s="268"/>
      <c r="B27" s="270" t="s">
        <v>392</v>
      </c>
      <c r="C27" s="379">
        <v>187</v>
      </c>
      <c r="D27" s="268"/>
      <c r="E27" s="273" t="s">
        <v>645</v>
      </c>
      <c r="F27" s="377">
        <f>SUM(F13:F26)</f>
        <v>5394</v>
      </c>
      <c r="G27" s="271"/>
      <c r="H27" s="269" t="s">
        <v>383</v>
      </c>
      <c r="I27" s="374">
        <v>199</v>
      </c>
    </row>
    <row r="28" spans="1:9" ht="13.4" customHeight="1" x14ac:dyDescent="0.2">
      <c r="A28" s="268"/>
      <c r="B28" s="270" t="s">
        <v>395</v>
      </c>
      <c r="C28" s="379">
        <v>183</v>
      </c>
      <c r="D28" s="268"/>
      <c r="E28" s="269" t="s">
        <v>397</v>
      </c>
      <c r="F28" s="374">
        <v>1460</v>
      </c>
      <c r="G28" s="271"/>
      <c r="H28" s="272" t="s">
        <v>385</v>
      </c>
      <c r="I28" s="376">
        <v>132</v>
      </c>
    </row>
    <row r="29" spans="1:9" ht="13.4" customHeight="1" x14ac:dyDescent="0.2">
      <c r="A29" s="268"/>
      <c r="B29" s="272" t="s">
        <v>396</v>
      </c>
      <c r="C29" s="380">
        <v>178</v>
      </c>
      <c r="D29" s="268"/>
      <c r="E29" s="270" t="s">
        <v>399</v>
      </c>
      <c r="F29" s="375">
        <v>961</v>
      </c>
      <c r="G29" s="271"/>
      <c r="H29" s="273" t="s">
        <v>645</v>
      </c>
      <c r="I29" s="377">
        <f>SUM(I27:I28)</f>
        <v>331</v>
      </c>
    </row>
    <row r="30" spans="1:9" ht="13.4" customHeight="1" x14ac:dyDescent="0.2">
      <c r="A30" s="268"/>
      <c r="B30" s="273" t="s">
        <v>1271</v>
      </c>
      <c r="C30" s="377">
        <f>SUM(C25:C29)</f>
        <v>1083</v>
      </c>
      <c r="D30" s="268"/>
      <c r="E30" s="270" t="s">
        <v>401</v>
      </c>
      <c r="F30" s="375">
        <v>1037</v>
      </c>
      <c r="G30" s="271"/>
      <c r="H30" s="269" t="s">
        <v>391</v>
      </c>
      <c r="I30" s="374">
        <v>382</v>
      </c>
    </row>
    <row r="31" spans="1:9" ht="13.4" customHeight="1" x14ac:dyDescent="0.2">
      <c r="A31" s="268"/>
      <c r="B31" s="269" t="s">
        <v>403</v>
      </c>
      <c r="C31" s="374">
        <v>121</v>
      </c>
      <c r="D31" s="268"/>
      <c r="E31" s="270" t="s">
        <v>404</v>
      </c>
      <c r="F31" s="375">
        <v>625</v>
      </c>
      <c r="G31" s="271"/>
      <c r="H31" s="272" t="s">
        <v>394</v>
      </c>
      <c r="I31" s="376">
        <v>197</v>
      </c>
    </row>
    <row r="32" spans="1:9" ht="13.4" customHeight="1" x14ac:dyDescent="0.2">
      <c r="A32" s="268"/>
      <c r="B32" s="270" t="s">
        <v>406</v>
      </c>
      <c r="C32" s="375">
        <v>120</v>
      </c>
      <c r="D32" s="268"/>
      <c r="E32" s="270" t="s">
        <v>407</v>
      </c>
      <c r="F32" s="375">
        <v>1336</v>
      </c>
      <c r="G32" s="271"/>
      <c r="H32" s="273" t="s">
        <v>645</v>
      </c>
      <c r="I32" s="377">
        <f>SUM(I30:I31)</f>
        <v>579</v>
      </c>
    </row>
    <row r="33" spans="1:9" ht="13.4" customHeight="1" x14ac:dyDescent="0.2">
      <c r="A33" s="268"/>
      <c r="B33" s="272" t="s">
        <v>409</v>
      </c>
      <c r="C33" s="376">
        <v>164</v>
      </c>
      <c r="D33" s="268"/>
      <c r="E33" s="270" t="s">
        <v>410</v>
      </c>
      <c r="F33" s="375">
        <v>1225</v>
      </c>
      <c r="G33" s="271"/>
      <c r="H33" s="269" t="s">
        <v>400</v>
      </c>
      <c r="I33" s="374">
        <v>305</v>
      </c>
    </row>
    <row r="34" spans="1:9" ht="13.4" customHeight="1" x14ac:dyDescent="0.2">
      <c r="A34" s="268"/>
      <c r="B34" s="273" t="s">
        <v>645</v>
      </c>
      <c r="C34" s="377">
        <f>SUM(C31:C33)</f>
        <v>405</v>
      </c>
      <c r="D34" s="268"/>
      <c r="E34" s="270" t="s">
        <v>412</v>
      </c>
      <c r="F34" s="375">
        <v>2211</v>
      </c>
      <c r="G34" s="271"/>
      <c r="H34" s="270" t="s">
        <v>402</v>
      </c>
      <c r="I34" s="375">
        <v>293</v>
      </c>
    </row>
    <row r="35" spans="1:9" ht="13.4" customHeight="1" x14ac:dyDescent="0.2">
      <c r="A35" s="268"/>
      <c r="B35" s="269" t="s">
        <v>413</v>
      </c>
      <c r="C35" s="381">
        <v>166</v>
      </c>
      <c r="D35" s="268"/>
      <c r="E35" s="270" t="s">
        <v>414</v>
      </c>
      <c r="F35" s="375">
        <v>1148</v>
      </c>
      <c r="G35" s="271"/>
      <c r="H35" s="270" t="s">
        <v>405</v>
      </c>
      <c r="I35" s="375">
        <v>342</v>
      </c>
    </row>
    <row r="36" spans="1:9" ht="13.4" customHeight="1" x14ac:dyDescent="0.2">
      <c r="A36" s="268"/>
      <c r="B36" s="270" t="s">
        <v>416</v>
      </c>
      <c r="C36" s="382">
        <v>220</v>
      </c>
      <c r="D36" s="268"/>
      <c r="E36" s="270" t="s">
        <v>417</v>
      </c>
      <c r="F36" s="375">
        <v>486</v>
      </c>
      <c r="G36" s="271"/>
      <c r="H36" s="270" t="s">
        <v>408</v>
      </c>
      <c r="I36" s="375">
        <v>192</v>
      </c>
    </row>
    <row r="37" spans="1:9" ht="13.4" customHeight="1" x14ac:dyDescent="0.2">
      <c r="A37" s="268"/>
      <c r="B37" s="272" t="s">
        <v>419</v>
      </c>
      <c r="C37" s="383">
        <v>193</v>
      </c>
      <c r="D37" s="268"/>
      <c r="E37" s="270" t="s">
        <v>420</v>
      </c>
      <c r="F37" s="375">
        <v>1475</v>
      </c>
      <c r="G37" s="271"/>
      <c r="H37" s="272" t="s">
        <v>411</v>
      </c>
      <c r="I37" s="376">
        <v>250</v>
      </c>
    </row>
    <row r="38" spans="1:9" ht="13.4" customHeight="1" x14ac:dyDescent="0.2">
      <c r="A38" s="268"/>
      <c r="B38" s="273" t="s">
        <v>645</v>
      </c>
      <c r="C38" s="384">
        <f>SUM(C35:C37)</f>
        <v>579</v>
      </c>
      <c r="D38" s="268"/>
      <c r="E38" s="270" t="s">
        <v>422</v>
      </c>
      <c r="F38" s="375">
        <v>529</v>
      </c>
      <c r="G38" s="271"/>
      <c r="H38" s="273" t="s">
        <v>645</v>
      </c>
      <c r="I38" s="377">
        <f>SUM(I33:I37)</f>
        <v>1382</v>
      </c>
    </row>
    <row r="39" spans="1:9" ht="13.4" customHeight="1" x14ac:dyDescent="0.2">
      <c r="A39" s="268"/>
      <c r="B39" s="269" t="s">
        <v>426</v>
      </c>
      <c r="C39" s="374">
        <v>390</v>
      </c>
      <c r="D39" s="268"/>
      <c r="E39" s="270" t="s">
        <v>424</v>
      </c>
      <c r="F39" s="375">
        <v>628</v>
      </c>
      <c r="G39" s="271"/>
      <c r="H39" s="269" t="s">
        <v>415</v>
      </c>
      <c r="I39" s="374">
        <v>211</v>
      </c>
    </row>
    <row r="40" spans="1:9" ht="13.4" customHeight="1" x14ac:dyDescent="0.2">
      <c r="A40" s="268"/>
      <c r="B40" s="270" t="s">
        <v>428</v>
      </c>
      <c r="C40" s="375">
        <v>220</v>
      </c>
      <c r="D40" s="268"/>
      <c r="E40" s="270" t="s">
        <v>427</v>
      </c>
      <c r="F40" s="375">
        <v>382</v>
      </c>
      <c r="G40" s="271"/>
      <c r="H40" s="270" t="s">
        <v>418</v>
      </c>
      <c r="I40" s="375">
        <v>162</v>
      </c>
    </row>
    <row r="41" spans="1:9" ht="13.4" customHeight="1" x14ac:dyDescent="0.2">
      <c r="A41" s="268"/>
      <c r="B41" s="270" t="s">
        <v>431</v>
      </c>
      <c r="C41" s="375">
        <v>238</v>
      </c>
      <c r="D41" s="268"/>
      <c r="E41" s="270" t="s">
        <v>429</v>
      </c>
      <c r="F41" s="375">
        <v>707</v>
      </c>
      <c r="G41" s="271"/>
      <c r="H41" s="270" t="s">
        <v>421</v>
      </c>
      <c r="I41" s="375">
        <v>210</v>
      </c>
    </row>
    <row r="42" spans="1:9" ht="13.4" customHeight="1" x14ac:dyDescent="0.2">
      <c r="A42" s="268"/>
      <c r="B42" s="272" t="s">
        <v>434</v>
      </c>
      <c r="C42" s="376">
        <v>285</v>
      </c>
      <c r="D42" s="268"/>
      <c r="E42" s="270" t="s">
        <v>432</v>
      </c>
      <c r="F42" s="375">
        <v>1007</v>
      </c>
      <c r="G42" s="271"/>
      <c r="H42" s="270" t="s">
        <v>423</v>
      </c>
      <c r="I42" s="375">
        <v>204</v>
      </c>
    </row>
    <row r="43" spans="1:9" ht="13.4" customHeight="1" x14ac:dyDescent="0.2">
      <c r="A43" s="268"/>
      <c r="B43" s="273" t="s">
        <v>645</v>
      </c>
      <c r="C43" s="377">
        <f>SUM(C39:C42)</f>
        <v>1133</v>
      </c>
      <c r="D43" s="268"/>
      <c r="E43" s="270" t="s">
        <v>435</v>
      </c>
      <c r="F43" s="375">
        <v>452</v>
      </c>
      <c r="G43" s="271"/>
      <c r="H43" s="272" t="s">
        <v>425</v>
      </c>
      <c r="I43" s="376">
        <v>190</v>
      </c>
    </row>
    <row r="44" spans="1:9" ht="13.4" customHeight="1" x14ac:dyDescent="0.2">
      <c r="A44" s="268"/>
      <c r="B44" s="269" t="s">
        <v>442</v>
      </c>
      <c r="C44" s="374">
        <v>240</v>
      </c>
      <c r="D44" s="268"/>
      <c r="E44" s="270" t="s">
        <v>438</v>
      </c>
      <c r="F44" s="375">
        <v>465</v>
      </c>
      <c r="G44" s="271"/>
      <c r="H44" s="273" t="s">
        <v>645</v>
      </c>
      <c r="I44" s="377">
        <f>SUM(I39:I43)</f>
        <v>977</v>
      </c>
    </row>
    <row r="45" spans="1:9" ht="13.4" customHeight="1" x14ac:dyDescent="0.2">
      <c r="A45" s="268"/>
      <c r="B45" s="270" t="s">
        <v>445</v>
      </c>
      <c r="C45" s="375">
        <v>131</v>
      </c>
      <c r="D45" s="268"/>
      <c r="E45" s="270" t="s">
        <v>440</v>
      </c>
      <c r="F45" s="375">
        <v>925</v>
      </c>
      <c r="G45" s="271"/>
      <c r="H45" s="269" t="s">
        <v>430</v>
      </c>
      <c r="I45" s="374">
        <v>382</v>
      </c>
    </row>
    <row r="46" spans="1:9" ht="13.4" customHeight="1" x14ac:dyDescent="0.2">
      <c r="A46" s="268"/>
      <c r="B46" s="270" t="s">
        <v>448</v>
      </c>
      <c r="C46" s="375">
        <v>386</v>
      </c>
      <c r="D46" s="268"/>
      <c r="E46" s="270" t="s">
        <v>443</v>
      </c>
      <c r="F46" s="375">
        <v>656</v>
      </c>
      <c r="G46" s="271"/>
      <c r="H46" s="270" t="s">
        <v>433</v>
      </c>
      <c r="I46" s="375">
        <v>222</v>
      </c>
    </row>
    <row r="47" spans="1:9" ht="13.4" customHeight="1" x14ac:dyDescent="0.2">
      <c r="A47" s="268"/>
      <c r="B47" s="270" t="s">
        <v>451</v>
      </c>
      <c r="C47" s="375">
        <v>173</v>
      </c>
      <c r="D47" s="268"/>
      <c r="E47" s="270" t="s">
        <v>446</v>
      </c>
      <c r="F47" s="375">
        <v>486</v>
      </c>
      <c r="G47" s="271"/>
      <c r="H47" s="270" t="s">
        <v>436</v>
      </c>
      <c r="I47" s="375">
        <v>311</v>
      </c>
    </row>
    <row r="48" spans="1:9" ht="13.4" customHeight="1" x14ac:dyDescent="0.2">
      <c r="A48" s="268"/>
      <c r="B48" s="270" t="s">
        <v>453</v>
      </c>
      <c r="C48" s="375">
        <v>140</v>
      </c>
      <c r="D48" s="268"/>
      <c r="E48" s="270" t="s">
        <v>449</v>
      </c>
      <c r="F48" s="375">
        <v>517</v>
      </c>
      <c r="G48" s="271"/>
      <c r="H48" s="270" t="s">
        <v>439</v>
      </c>
      <c r="I48" s="375">
        <v>271</v>
      </c>
    </row>
    <row r="49" spans="1:9" ht="13.4" customHeight="1" x14ac:dyDescent="0.2">
      <c r="A49" s="268"/>
      <c r="B49" s="270" t="s">
        <v>455</v>
      </c>
      <c r="C49" s="375">
        <v>454</v>
      </c>
      <c r="D49" s="268"/>
      <c r="E49" s="270" t="s">
        <v>452</v>
      </c>
      <c r="F49" s="375">
        <v>959</v>
      </c>
      <c r="G49" s="271"/>
      <c r="H49" s="270" t="s">
        <v>441</v>
      </c>
      <c r="I49" s="375">
        <v>350</v>
      </c>
    </row>
    <row r="50" spans="1:9" ht="13.4" customHeight="1" x14ac:dyDescent="0.2">
      <c r="A50" s="268"/>
      <c r="B50" s="272" t="s">
        <v>458</v>
      </c>
      <c r="C50" s="376">
        <v>151</v>
      </c>
      <c r="D50" s="268"/>
      <c r="E50" s="270" t="s">
        <v>454</v>
      </c>
      <c r="F50" s="375">
        <v>490</v>
      </c>
      <c r="G50" s="271"/>
      <c r="H50" s="270" t="s">
        <v>444</v>
      </c>
      <c r="I50" s="375">
        <v>405</v>
      </c>
    </row>
    <row r="51" spans="1:9" ht="13.4" customHeight="1" x14ac:dyDescent="0.2">
      <c r="A51" s="268"/>
      <c r="B51" s="273" t="s">
        <v>645</v>
      </c>
      <c r="C51" s="377">
        <f>SUM(C44:C50)</f>
        <v>1675</v>
      </c>
      <c r="D51" s="268"/>
      <c r="E51" s="270" t="s">
        <v>456</v>
      </c>
      <c r="F51" s="375">
        <v>434</v>
      </c>
      <c r="G51" s="271"/>
      <c r="H51" s="270" t="s">
        <v>447</v>
      </c>
      <c r="I51" s="375">
        <v>244</v>
      </c>
    </row>
    <row r="52" spans="1:9" ht="13.4" customHeight="1" x14ac:dyDescent="0.2">
      <c r="A52" s="268"/>
      <c r="B52" s="269" t="s">
        <v>462</v>
      </c>
      <c r="C52" s="374">
        <v>312</v>
      </c>
      <c r="D52" s="268"/>
      <c r="E52" s="270" t="s">
        <v>459</v>
      </c>
      <c r="F52" s="375">
        <v>430</v>
      </c>
      <c r="G52" s="271"/>
      <c r="H52" s="272" t="s">
        <v>1283</v>
      </c>
      <c r="I52" s="376">
        <v>421</v>
      </c>
    </row>
    <row r="53" spans="1:9" ht="13.4" customHeight="1" x14ac:dyDescent="0.2">
      <c r="A53" s="268"/>
      <c r="B53" s="270" t="s">
        <v>465</v>
      </c>
      <c r="C53" s="375">
        <v>156</v>
      </c>
      <c r="D53" s="268"/>
      <c r="E53" s="270" t="s">
        <v>1275</v>
      </c>
      <c r="F53" s="375">
        <v>1848</v>
      </c>
      <c r="G53" s="271"/>
      <c r="H53" s="273" t="s">
        <v>645</v>
      </c>
      <c r="I53" s="388">
        <f>SUM(I45:I52)</f>
        <v>2606</v>
      </c>
    </row>
    <row r="54" spans="1:9" ht="13.4" customHeight="1" x14ac:dyDescent="0.2">
      <c r="A54" s="268"/>
      <c r="B54" s="270" t="s">
        <v>468</v>
      </c>
      <c r="C54" s="375">
        <v>129</v>
      </c>
      <c r="D54" s="268"/>
      <c r="E54" s="270" t="s">
        <v>1276</v>
      </c>
      <c r="F54" s="375">
        <v>1019</v>
      </c>
      <c r="G54" s="271"/>
      <c r="H54" s="269" t="s">
        <v>457</v>
      </c>
      <c r="I54" s="389">
        <v>385</v>
      </c>
    </row>
    <row r="55" spans="1:9" ht="13.4" customHeight="1" x14ac:dyDescent="0.2">
      <c r="A55" s="268"/>
      <c r="B55" s="270" t="s">
        <v>471</v>
      </c>
      <c r="C55" s="375">
        <v>188</v>
      </c>
      <c r="D55" s="268"/>
      <c r="E55" s="270" t="s">
        <v>1277</v>
      </c>
      <c r="F55" s="375">
        <v>670</v>
      </c>
      <c r="G55" s="271"/>
      <c r="H55" s="270" t="s">
        <v>460</v>
      </c>
      <c r="I55" s="390">
        <v>465</v>
      </c>
    </row>
    <row r="56" spans="1:9" ht="13.4" customHeight="1" x14ac:dyDescent="0.2">
      <c r="A56" s="268"/>
      <c r="B56" s="272" t="s">
        <v>474</v>
      </c>
      <c r="C56" s="376">
        <v>165</v>
      </c>
      <c r="D56" s="268"/>
      <c r="E56" s="270" t="s">
        <v>1278</v>
      </c>
      <c r="F56" s="375">
        <v>396</v>
      </c>
      <c r="G56" s="271"/>
      <c r="H56" s="270" t="s">
        <v>461</v>
      </c>
      <c r="I56" s="391">
        <v>388</v>
      </c>
    </row>
    <row r="57" spans="1:9" ht="13.4" customHeight="1" x14ac:dyDescent="0.2">
      <c r="A57" s="268"/>
      <c r="B57" s="273" t="s">
        <v>645</v>
      </c>
      <c r="C57" s="377">
        <f>SUM(C52:C56)</f>
        <v>950</v>
      </c>
      <c r="D57" s="268"/>
      <c r="E57" s="272" t="s">
        <v>1279</v>
      </c>
      <c r="F57" s="376">
        <v>587</v>
      </c>
      <c r="G57" s="271"/>
      <c r="H57" s="270" t="s">
        <v>464</v>
      </c>
      <c r="I57" s="391">
        <v>282</v>
      </c>
    </row>
    <row r="58" spans="1:9" ht="13.4" customHeight="1" x14ac:dyDescent="0.2">
      <c r="A58" s="268"/>
      <c r="B58" s="269" t="s">
        <v>479</v>
      </c>
      <c r="C58" s="374">
        <v>228</v>
      </c>
      <c r="D58" s="268"/>
      <c r="E58" s="273" t="s">
        <v>645</v>
      </c>
      <c r="F58" s="377">
        <f>SUM(F28:F57)</f>
        <v>25551</v>
      </c>
      <c r="G58" s="271"/>
      <c r="H58" s="270" t="s">
        <v>467</v>
      </c>
      <c r="I58" s="391">
        <v>227</v>
      </c>
    </row>
    <row r="59" spans="1:9" ht="13.4" customHeight="1" x14ac:dyDescent="0.2">
      <c r="A59" s="268"/>
      <c r="B59" s="270" t="s">
        <v>482</v>
      </c>
      <c r="C59" s="375">
        <v>209</v>
      </c>
      <c r="D59" s="268"/>
      <c r="E59" s="269" t="s">
        <v>463</v>
      </c>
      <c r="F59" s="374">
        <v>782</v>
      </c>
      <c r="G59" s="271"/>
      <c r="H59" s="270" t="s">
        <v>470</v>
      </c>
      <c r="I59" s="391">
        <v>276</v>
      </c>
    </row>
    <row r="60" spans="1:9" ht="13.4" customHeight="1" x14ac:dyDescent="0.2">
      <c r="A60" s="268"/>
      <c r="B60" s="270" t="s">
        <v>485</v>
      </c>
      <c r="C60" s="375">
        <v>199</v>
      </c>
      <c r="D60" s="268"/>
      <c r="E60" s="270" t="s">
        <v>466</v>
      </c>
      <c r="F60" s="375">
        <v>571</v>
      </c>
      <c r="G60" s="271"/>
      <c r="H60" s="270" t="s">
        <v>473</v>
      </c>
      <c r="I60" s="392">
        <v>316</v>
      </c>
    </row>
    <row r="61" spans="1:9" ht="13.4" customHeight="1" x14ac:dyDescent="0.2">
      <c r="A61" s="268"/>
      <c r="B61" s="270" t="s">
        <v>488</v>
      </c>
      <c r="C61" s="375">
        <v>199</v>
      </c>
      <c r="D61" s="268"/>
      <c r="E61" s="270" t="s">
        <v>469</v>
      </c>
      <c r="F61" s="375">
        <v>637</v>
      </c>
      <c r="G61" s="271"/>
      <c r="H61" s="270" t="s">
        <v>476</v>
      </c>
      <c r="I61" s="391">
        <v>284</v>
      </c>
    </row>
    <row r="62" spans="1:9" ht="13.4" customHeight="1" x14ac:dyDescent="0.2">
      <c r="A62" s="268"/>
      <c r="B62" s="272" t="s">
        <v>491</v>
      </c>
      <c r="C62" s="376">
        <v>241</v>
      </c>
      <c r="D62" s="268"/>
      <c r="E62" s="270" t="s">
        <v>472</v>
      </c>
      <c r="F62" s="375">
        <v>748</v>
      </c>
      <c r="G62" s="271"/>
      <c r="H62" s="270" t="s">
        <v>478</v>
      </c>
      <c r="I62" s="392">
        <v>196</v>
      </c>
    </row>
    <row r="63" spans="1:9" ht="13.4" customHeight="1" x14ac:dyDescent="0.2">
      <c r="A63" s="268"/>
      <c r="B63" s="273" t="s">
        <v>645</v>
      </c>
      <c r="C63" s="377">
        <f>SUM(C58:C62)</f>
        <v>1076</v>
      </c>
      <c r="D63" s="268"/>
      <c r="E63" s="270" t="s">
        <v>475</v>
      </c>
      <c r="F63" s="375">
        <v>458</v>
      </c>
      <c r="G63" s="271"/>
      <c r="H63" s="270" t="s">
        <v>481</v>
      </c>
      <c r="I63" s="390">
        <v>221</v>
      </c>
    </row>
    <row r="64" spans="1:9" ht="13.4" customHeight="1" x14ac:dyDescent="0.2">
      <c r="A64" s="268"/>
      <c r="B64" s="269" t="s">
        <v>1272</v>
      </c>
      <c r="C64" s="374">
        <v>397</v>
      </c>
      <c r="D64" s="268"/>
      <c r="E64" s="270" t="s">
        <v>477</v>
      </c>
      <c r="F64" s="375">
        <v>459</v>
      </c>
      <c r="G64" s="271"/>
      <c r="H64" s="270" t="s">
        <v>484</v>
      </c>
      <c r="I64" s="391">
        <v>263</v>
      </c>
    </row>
    <row r="65" spans="1:9" ht="13.4" customHeight="1" x14ac:dyDescent="0.2">
      <c r="A65" s="268"/>
      <c r="B65" s="287" t="s">
        <v>331</v>
      </c>
      <c r="C65" s="375">
        <v>341</v>
      </c>
      <c r="D65" s="268"/>
      <c r="E65" s="270" t="s">
        <v>480</v>
      </c>
      <c r="F65" s="375">
        <v>612</v>
      </c>
      <c r="G65" s="271"/>
      <c r="H65" s="270" t="s">
        <v>487</v>
      </c>
      <c r="I65" s="392">
        <v>268</v>
      </c>
    </row>
    <row r="66" spans="1:9" ht="13.4" customHeight="1" x14ac:dyDescent="0.2">
      <c r="A66" s="268"/>
      <c r="B66" s="287" t="s">
        <v>334</v>
      </c>
      <c r="C66" s="375">
        <v>273</v>
      </c>
      <c r="D66" s="268"/>
      <c r="E66" s="270" t="s">
        <v>483</v>
      </c>
      <c r="F66" s="375">
        <v>796</v>
      </c>
      <c r="G66" s="271"/>
      <c r="H66" s="270" t="s">
        <v>490</v>
      </c>
      <c r="I66" s="390">
        <v>290</v>
      </c>
    </row>
    <row r="67" spans="1:9" ht="13.4" customHeight="1" x14ac:dyDescent="0.2">
      <c r="A67" s="268"/>
      <c r="B67" s="287" t="s">
        <v>337</v>
      </c>
      <c r="C67" s="375">
        <v>481</v>
      </c>
      <c r="D67" s="268"/>
      <c r="E67" s="270" t="s">
        <v>486</v>
      </c>
      <c r="F67" s="375">
        <v>655</v>
      </c>
      <c r="G67" s="271"/>
      <c r="H67" s="270" t="s">
        <v>493</v>
      </c>
      <c r="I67" s="391">
        <v>198</v>
      </c>
    </row>
    <row r="68" spans="1:9" ht="13.4" customHeight="1" x14ac:dyDescent="0.2">
      <c r="B68" s="287" t="s">
        <v>340</v>
      </c>
      <c r="C68" s="375">
        <v>307</v>
      </c>
      <c r="D68" s="268"/>
      <c r="E68" s="270" t="s">
        <v>489</v>
      </c>
      <c r="F68" s="375">
        <v>423</v>
      </c>
      <c r="G68" s="271"/>
      <c r="H68" s="270" t="s">
        <v>495</v>
      </c>
      <c r="I68" s="390">
        <v>251</v>
      </c>
    </row>
    <row r="69" spans="1:9" ht="13.4" customHeight="1" x14ac:dyDescent="0.2">
      <c r="B69" s="287" t="s">
        <v>343</v>
      </c>
      <c r="C69" s="375">
        <v>306</v>
      </c>
      <c r="D69" s="268"/>
      <c r="E69" s="270" t="s">
        <v>492</v>
      </c>
      <c r="F69" s="375">
        <v>405</v>
      </c>
      <c r="H69" s="272" t="s">
        <v>1282</v>
      </c>
      <c r="I69" s="393">
        <v>279</v>
      </c>
    </row>
    <row r="70" spans="1:9" ht="13.4" customHeight="1" x14ac:dyDescent="0.2">
      <c r="B70" s="287" t="s">
        <v>345</v>
      </c>
      <c r="C70" s="375">
        <v>348</v>
      </c>
      <c r="E70" s="287" t="s">
        <v>494</v>
      </c>
      <c r="F70" s="385">
        <v>541</v>
      </c>
      <c r="H70" s="273" t="s">
        <v>645</v>
      </c>
      <c r="I70" s="377">
        <f>SUM(I54:I69)</f>
        <v>4589</v>
      </c>
    </row>
    <row r="71" spans="1:9" ht="13.4" customHeight="1" x14ac:dyDescent="0.2">
      <c r="B71" s="272" t="s">
        <v>348</v>
      </c>
      <c r="C71" s="376">
        <v>451</v>
      </c>
      <c r="E71" s="281"/>
      <c r="F71" s="282"/>
    </row>
    <row r="72" spans="1:9" ht="12" customHeight="1" x14ac:dyDescent="0.2">
      <c r="B72" s="275" t="s">
        <v>648</v>
      </c>
      <c r="E72" s="293"/>
      <c r="F72" s="294"/>
    </row>
    <row r="73" spans="1:9" ht="12" customHeight="1" x14ac:dyDescent="0.2">
      <c r="B73" s="274" t="s">
        <v>649</v>
      </c>
      <c r="I73" s="290" t="s">
        <v>1179</v>
      </c>
    </row>
    <row r="74" spans="1:9" ht="12" customHeight="1" x14ac:dyDescent="0.2">
      <c r="B74" s="295" t="s">
        <v>566</v>
      </c>
      <c r="C74" s="296" t="e">
        <f>#REF!-在外選挙人名簿登録者数①!C16</f>
        <v>#REF!</v>
      </c>
      <c r="D74" s="297" t="e">
        <f>IF(C74=0,"○","×")</f>
        <v>#REF!</v>
      </c>
      <c r="I74" s="277">
        <f>SUM(I70,I53,I44,I38,I32,I29,I26,I22,I18,I12,F12,F27,F58,C63,C57,C51,C43,C38,C34,C30,C24,C20,C16)</f>
        <v>70301</v>
      </c>
    </row>
    <row r="75" spans="1:9" ht="12" customHeight="1" x14ac:dyDescent="0.2">
      <c r="B75" s="295" t="s">
        <v>567</v>
      </c>
      <c r="C75" s="296" t="e">
        <f>#REF!-在外選挙人名簿登録者数①!C20</f>
        <v>#REF!</v>
      </c>
      <c r="D75" s="297" t="e">
        <f>IF(C75=0,"○","×")</f>
        <v>#REF!</v>
      </c>
    </row>
    <row r="76" spans="1:9" ht="12" customHeight="1" x14ac:dyDescent="0.2">
      <c r="B76" s="295" t="s">
        <v>568</v>
      </c>
      <c r="C76" s="296" t="e">
        <f>#REF!-在外選挙人名簿登録者数①!C24</f>
        <v>#REF!</v>
      </c>
      <c r="D76" s="297" t="e">
        <f t="shared" ref="D76:D120" si="0">IF(C76=0,"○","×")</f>
        <v>#REF!</v>
      </c>
    </row>
    <row r="77" spans="1:9" ht="12" customHeight="1" x14ac:dyDescent="0.2">
      <c r="B77" s="295" t="s">
        <v>569</v>
      </c>
      <c r="C77" s="296" t="e">
        <f>#REF!-在外選挙人名簿登録者数①!C30</f>
        <v>#REF!</v>
      </c>
      <c r="D77" s="297" t="e">
        <f t="shared" si="0"/>
        <v>#REF!</v>
      </c>
    </row>
    <row r="78" spans="1:9" ht="12" customHeight="1" x14ac:dyDescent="0.2">
      <c r="B78" s="295" t="s">
        <v>570</v>
      </c>
      <c r="C78" s="296" t="e">
        <f>#REF!-在外選挙人名簿登録者数①!C34</f>
        <v>#REF!</v>
      </c>
      <c r="D78" s="297" t="e">
        <f t="shared" si="0"/>
        <v>#REF!</v>
      </c>
    </row>
    <row r="79" spans="1:9" ht="12" customHeight="1" x14ac:dyDescent="0.2">
      <c r="B79" s="295" t="s">
        <v>571</v>
      </c>
      <c r="C79" s="296" t="e">
        <f>#REF!-在外選挙人名簿登録者数①!C38</f>
        <v>#REF!</v>
      </c>
      <c r="D79" s="297" t="e">
        <f t="shared" si="0"/>
        <v>#REF!</v>
      </c>
    </row>
    <row r="80" spans="1:9" ht="12" customHeight="1" x14ac:dyDescent="0.2">
      <c r="B80" s="295" t="s">
        <v>572</v>
      </c>
      <c r="C80" s="296" t="e">
        <f>#REF!-在外選挙人名簿登録者数①!C43</f>
        <v>#REF!</v>
      </c>
      <c r="D80" s="297" t="e">
        <f t="shared" si="0"/>
        <v>#REF!</v>
      </c>
    </row>
    <row r="81" spans="2:4" ht="12" customHeight="1" x14ac:dyDescent="0.2">
      <c r="B81" s="295" t="s">
        <v>573</v>
      </c>
      <c r="C81" s="296" t="e">
        <f>#REF!-在外選挙人名簿登録者数①!C51</f>
        <v>#REF!</v>
      </c>
      <c r="D81" s="297" t="e">
        <f t="shared" si="0"/>
        <v>#REF!</v>
      </c>
    </row>
    <row r="82" spans="2:4" ht="12" customHeight="1" x14ac:dyDescent="0.2">
      <c r="B82" s="295" t="s">
        <v>574</v>
      </c>
      <c r="C82" s="296" t="e">
        <f>#REF!-在外選挙人名簿登録者数①!C57</f>
        <v>#REF!</v>
      </c>
      <c r="D82" s="297" t="e">
        <f t="shared" si="0"/>
        <v>#REF!</v>
      </c>
    </row>
    <row r="83" spans="2:4" ht="12" customHeight="1" x14ac:dyDescent="0.2">
      <c r="B83" s="295" t="s">
        <v>575</v>
      </c>
      <c r="C83" s="296" t="e">
        <f>#REF!-在外選挙人名簿登録者数①!C63</f>
        <v>#REF!</v>
      </c>
      <c r="D83" s="297" t="e">
        <f t="shared" si="0"/>
        <v>#REF!</v>
      </c>
    </row>
    <row r="84" spans="2:4" ht="12" customHeight="1" x14ac:dyDescent="0.2">
      <c r="B84" s="295" t="s">
        <v>576</v>
      </c>
      <c r="C84" s="296" t="e">
        <f>#REF!-在外選挙人名簿登録者数①!F12</f>
        <v>#REF!</v>
      </c>
      <c r="D84" s="297" t="e">
        <f t="shared" si="0"/>
        <v>#REF!</v>
      </c>
    </row>
    <row r="85" spans="2:4" ht="12" customHeight="1" x14ac:dyDescent="0.2">
      <c r="B85" s="295" t="s">
        <v>577</v>
      </c>
      <c r="C85" s="296" t="e">
        <f>#REF!-在外選挙人名簿登録者数①!F27</f>
        <v>#REF!</v>
      </c>
      <c r="D85" s="297" t="e">
        <f t="shared" si="0"/>
        <v>#REF!</v>
      </c>
    </row>
    <row r="86" spans="2:4" ht="12" customHeight="1" x14ac:dyDescent="0.2">
      <c r="B86" s="295" t="s">
        <v>578</v>
      </c>
      <c r="C86" s="296" t="e">
        <f>#REF!-在外選挙人名簿登録者数①!F58</f>
        <v>#REF!</v>
      </c>
      <c r="D86" s="297" t="e">
        <f t="shared" si="0"/>
        <v>#REF!</v>
      </c>
    </row>
    <row r="87" spans="2:4" ht="12" customHeight="1" x14ac:dyDescent="0.2">
      <c r="B87" s="295" t="s">
        <v>579</v>
      </c>
      <c r="C87" s="296" t="e">
        <f>#REF!-在外選挙人名簿登録者数①!I12</f>
        <v>#REF!</v>
      </c>
      <c r="D87" s="297" t="e">
        <f t="shared" si="0"/>
        <v>#REF!</v>
      </c>
    </row>
    <row r="88" spans="2:4" ht="12" customHeight="1" x14ac:dyDescent="0.2">
      <c r="B88" s="295" t="s">
        <v>580</v>
      </c>
      <c r="C88" s="296" t="e">
        <f>#REF!-在外選挙人名簿登録者数①!I18</f>
        <v>#REF!</v>
      </c>
      <c r="D88" s="297" t="e">
        <f t="shared" si="0"/>
        <v>#REF!</v>
      </c>
    </row>
    <row r="89" spans="2:4" ht="12" customHeight="1" x14ac:dyDescent="0.2">
      <c r="B89" s="295" t="s">
        <v>581</v>
      </c>
      <c r="C89" s="296" t="e">
        <f>#REF!-在外選挙人名簿登録者数①!I22</f>
        <v>#REF!</v>
      </c>
      <c r="D89" s="297" t="e">
        <f t="shared" si="0"/>
        <v>#REF!</v>
      </c>
    </row>
    <row r="90" spans="2:4" ht="12" customHeight="1" x14ac:dyDescent="0.2">
      <c r="B90" s="295" t="s">
        <v>582</v>
      </c>
      <c r="C90" s="296" t="e">
        <f>#REF!-在外選挙人名簿登録者数①!I26</f>
        <v>#REF!</v>
      </c>
      <c r="D90" s="297" t="e">
        <f t="shared" si="0"/>
        <v>#REF!</v>
      </c>
    </row>
    <row r="91" spans="2:4" ht="12" customHeight="1" x14ac:dyDescent="0.2">
      <c r="B91" s="295" t="s">
        <v>583</v>
      </c>
      <c r="C91" s="296" t="e">
        <f>#REF!-在外選挙人名簿登録者数①!I29</f>
        <v>#REF!</v>
      </c>
      <c r="D91" s="297" t="e">
        <f t="shared" si="0"/>
        <v>#REF!</v>
      </c>
    </row>
    <row r="92" spans="2:4" ht="12" customHeight="1" x14ac:dyDescent="0.2">
      <c r="B92" s="295" t="s">
        <v>584</v>
      </c>
      <c r="C92" s="296" t="e">
        <f>#REF!-在外選挙人名簿登録者数①!I32</f>
        <v>#REF!</v>
      </c>
      <c r="D92" s="297" t="e">
        <f t="shared" si="0"/>
        <v>#REF!</v>
      </c>
    </row>
    <row r="93" spans="2:4" ht="12" customHeight="1" x14ac:dyDescent="0.2">
      <c r="B93" s="295" t="s">
        <v>585</v>
      </c>
      <c r="C93" s="296" t="e">
        <f>#REF!-在外選挙人名簿登録者数①!I38</f>
        <v>#REF!</v>
      </c>
      <c r="D93" s="297" t="e">
        <f t="shared" si="0"/>
        <v>#REF!</v>
      </c>
    </row>
    <row r="94" spans="2:4" ht="12" customHeight="1" x14ac:dyDescent="0.2">
      <c r="B94" s="295" t="s">
        <v>586</v>
      </c>
      <c r="C94" s="296" t="e">
        <f>#REF!-在外選挙人名簿登録者数①!I44</f>
        <v>#REF!</v>
      </c>
      <c r="D94" s="297" t="e">
        <f t="shared" si="0"/>
        <v>#REF!</v>
      </c>
    </row>
    <row r="95" spans="2:4" ht="12" customHeight="1" x14ac:dyDescent="0.2">
      <c r="B95" s="295" t="s">
        <v>587</v>
      </c>
      <c r="C95" s="296" t="e">
        <f>#REF!-在外選挙人名簿登録者数①!I53</f>
        <v>#REF!</v>
      </c>
      <c r="D95" s="297" t="e">
        <f t="shared" si="0"/>
        <v>#REF!</v>
      </c>
    </row>
    <row r="96" spans="2:4" ht="12" customHeight="1" x14ac:dyDescent="0.2">
      <c r="B96" s="295" t="s">
        <v>588</v>
      </c>
      <c r="C96" s="296" t="e">
        <f>#REF!-在外選挙人名簿登録者数①!I70</f>
        <v>#REF!</v>
      </c>
      <c r="D96" s="297" t="e">
        <f t="shared" si="0"/>
        <v>#REF!</v>
      </c>
    </row>
    <row r="97" spans="2:4" ht="12" customHeight="1" x14ac:dyDescent="0.2">
      <c r="B97" s="295" t="s">
        <v>589</v>
      </c>
      <c r="C97" s="296" t="e">
        <f>#REF!-在外選挙人名簿登録者数②!C8</f>
        <v>#REF!</v>
      </c>
      <c r="D97" s="297" t="e">
        <f t="shared" si="0"/>
        <v>#REF!</v>
      </c>
    </row>
    <row r="98" spans="2:4" ht="12" customHeight="1" x14ac:dyDescent="0.2">
      <c r="B98" s="295" t="s">
        <v>590</v>
      </c>
      <c r="C98" s="296" t="e">
        <f>#REF!-在外選挙人名簿登録者数②!C12</f>
        <v>#REF!</v>
      </c>
      <c r="D98" s="297" t="e">
        <f t="shared" si="0"/>
        <v>#REF!</v>
      </c>
    </row>
    <row r="99" spans="2:4" ht="12" customHeight="1" x14ac:dyDescent="0.2">
      <c r="B99" s="295" t="s">
        <v>591</v>
      </c>
      <c r="C99" s="296" t="e">
        <f>#REF!-在外選挙人名簿登録者数②!C19</f>
        <v>#REF!</v>
      </c>
      <c r="D99" s="297" t="e">
        <f t="shared" si="0"/>
        <v>#REF!</v>
      </c>
    </row>
    <row r="100" spans="2:4" ht="12" customHeight="1" x14ac:dyDescent="0.2">
      <c r="B100" s="295" t="s">
        <v>592</v>
      </c>
      <c r="C100" s="296" t="e">
        <f>#REF!-在外選挙人名簿登録者数②!C39</f>
        <v>#REF!</v>
      </c>
      <c r="D100" s="297" t="e">
        <f t="shared" si="0"/>
        <v>#REF!</v>
      </c>
    </row>
    <row r="101" spans="2:4" ht="12" customHeight="1" x14ac:dyDescent="0.2">
      <c r="B101" s="295" t="s">
        <v>593</v>
      </c>
      <c r="C101" s="296" t="e">
        <f>#REF!-在外選挙人名簿登録者数②!C52</f>
        <v>#REF!</v>
      </c>
      <c r="D101" s="297" t="e">
        <f t="shared" si="0"/>
        <v>#REF!</v>
      </c>
    </row>
    <row r="102" spans="2:4" ht="12" customHeight="1" x14ac:dyDescent="0.2">
      <c r="B102" s="295" t="s">
        <v>594</v>
      </c>
      <c r="C102" s="296" t="e">
        <f>#REF!-在外選挙人名簿登録者数②!C56</f>
        <v>#REF!</v>
      </c>
      <c r="D102" s="297" t="e">
        <f t="shared" si="0"/>
        <v>#REF!</v>
      </c>
    </row>
    <row r="103" spans="2:4" ht="12" customHeight="1" x14ac:dyDescent="0.2">
      <c r="B103" s="295" t="s">
        <v>595</v>
      </c>
      <c r="C103" s="296" t="e">
        <f>#REF!-在外選挙人名簿登録者数②!C59</f>
        <v>#REF!</v>
      </c>
      <c r="D103" s="297" t="e">
        <f t="shared" si="0"/>
        <v>#REF!</v>
      </c>
    </row>
    <row r="104" spans="2:4" ht="12" customHeight="1" x14ac:dyDescent="0.2">
      <c r="B104" s="295" t="s">
        <v>596</v>
      </c>
      <c r="C104" s="296" t="e">
        <f>#REF!-在外選挙人名簿登録者数②!C62</f>
        <v>#REF!</v>
      </c>
      <c r="D104" s="297" t="e">
        <f t="shared" si="0"/>
        <v>#REF!</v>
      </c>
    </row>
    <row r="105" spans="2:4" ht="12" customHeight="1" x14ac:dyDescent="0.2">
      <c r="B105" s="295" t="s">
        <v>597</v>
      </c>
      <c r="C105" s="296" t="e">
        <f>#REF!-在外選挙人名簿登録者数②!C65</f>
        <v>#REF!</v>
      </c>
      <c r="D105" s="297" t="e">
        <f t="shared" si="0"/>
        <v>#REF!</v>
      </c>
    </row>
    <row r="106" spans="2:4" ht="12" customHeight="1" x14ac:dyDescent="0.2">
      <c r="B106" s="295" t="s">
        <v>598</v>
      </c>
      <c r="C106" s="296" t="e">
        <f>#REF!-在外選挙人名簿登録者数②!F8</f>
        <v>#REF!</v>
      </c>
      <c r="D106" s="297" t="e">
        <f t="shared" si="0"/>
        <v>#REF!</v>
      </c>
    </row>
    <row r="107" spans="2:4" ht="12" customHeight="1" x14ac:dyDescent="0.2">
      <c r="B107" s="295" t="s">
        <v>599</v>
      </c>
      <c r="C107" s="296" t="e">
        <f>#REF!-在外選挙人名簿登録者数②!F15</f>
        <v>#REF!</v>
      </c>
      <c r="D107" s="297" t="e">
        <f t="shared" si="0"/>
        <v>#REF!</v>
      </c>
    </row>
    <row r="108" spans="2:4" ht="12" customHeight="1" x14ac:dyDescent="0.2">
      <c r="B108" s="295" t="s">
        <v>600</v>
      </c>
      <c r="C108" s="296" t="e">
        <f>#REF!-在外選挙人名簿登録者数②!F19</f>
        <v>#REF!</v>
      </c>
      <c r="D108" s="297" t="e">
        <f t="shared" si="0"/>
        <v>#REF!</v>
      </c>
    </row>
    <row r="109" spans="2:4" ht="12" customHeight="1" x14ac:dyDescent="0.2">
      <c r="B109" s="295" t="s">
        <v>601</v>
      </c>
      <c r="C109" s="296" t="e">
        <f>#REF!-在外選挙人名簿登録者数②!F22</f>
        <v>#REF!</v>
      </c>
      <c r="D109" s="297" t="e">
        <f t="shared" si="0"/>
        <v>#REF!</v>
      </c>
    </row>
    <row r="110" spans="2:4" ht="12" customHeight="1" x14ac:dyDescent="0.2">
      <c r="B110" s="295" t="s">
        <v>602</v>
      </c>
      <c r="C110" s="296" t="e">
        <f>#REF!-在外選挙人名簿登録者数②!F26</f>
        <v>#REF!</v>
      </c>
      <c r="D110" s="297" t="e">
        <f t="shared" si="0"/>
        <v>#REF!</v>
      </c>
    </row>
    <row r="111" spans="2:4" ht="12" customHeight="1" x14ac:dyDescent="0.2">
      <c r="B111" s="295" t="s">
        <v>603</v>
      </c>
      <c r="C111" s="296" t="e">
        <f>#REF!-在外選挙人名簿登録者数②!F30</f>
        <v>#REF!</v>
      </c>
      <c r="D111" s="297" t="e">
        <f t="shared" si="0"/>
        <v>#REF!</v>
      </c>
    </row>
    <row r="112" spans="2:4" ht="12" customHeight="1" x14ac:dyDescent="0.2">
      <c r="B112" s="295" t="s">
        <v>604</v>
      </c>
      <c r="C112" s="296" t="e">
        <f>#REF!-在外選挙人名簿登録者数②!F33</f>
        <v>#REF!</v>
      </c>
      <c r="D112" s="297" t="e">
        <f t="shared" si="0"/>
        <v>#REF!</v>
      </c>
    </row>
    <row r="113" spans="2:4" ht="12" customHeight="1" x14ac:dyDescent="0.2">
      <c r="B113" s="295" t="s">
        <v>605</v>
      </c>
      <c r="C113" s="296" t="e">
        <f>#REF!-在外選挙人名簿登録者数②!F45</f>
        <v>#REF!</v>
      </c>
      <c r="D113" s="297" t="e">
        <f t="shared" si="0"/>
        <v>#REF!</v>
      </c>
    </row>
    <row r="114" spans="2:4" ht="12" customHeight="1" x14ac:dyDescent="0.2">
      <c r="B114" s="295" t="s">
        <v>606</v>
      </c>
      <c r="C114" s="296" t="e">
        <f>#REF!-在外選挙人名簿登録者数②!F48</f>
        <v>#REF!</v>
      </c>
      <c r="D114" s="297" t="e">
        <f t="shared" si="0"/>
        <v>#REF!</v>
      </c>
    </row>
    <row r="115" spans="2:4" ht="12" customHeight="1" x14ac:dyDescent="0.2">
      <c r="B115" s="295" t="s">
        <v>607</v>
      </c>
      <c r="C115" s="296" t="e">
        <f>#REF!-在外選挙人名簿登録者数②!F52</f>
        <v>#REF!</v>
      </c>
      <c r="D115" s="297" t="e">
        <f t="shared" si="0"/>
        <v>#REF!</v>
      </c>
    </row>
    <row r="116" spans="2:4" ht="12" customHeight="1" x14ac:dyDescent="0.2">
      <c r="B116" s="295" t="s">
        <v>608</v>
      </c>
      <c r="C116" s="296" t="e">
        <f>#REF!-在外選挙人名簿登録者数②!F57</f>
        <v>#REF!</v>
      </c>
      <c r="D116" s="297" t="e">
        <f t="shared" si="0"/>
        <v>#REF!</v>
      </c>
    </row>
    <row r="117" spans="2:4" ht="12" customHeight="1" x14ac:dyDescent="0.2">
      <c r="B117" s="295" t="s">
        <v>609</v>
      </c>
      <c r="C117" s="296" t="e">
        <f>#REF!-在外選挙人名簿登録者数②!F61</f>
        <v>#REF!</v>
      </c>
      <c r="D117" s="297" t="e">
        <f t="shared" si="0"/>
        <v>#REF!</v>
      </c>
    </row>
    <row r="118" spans="2:4" ht="12" customHeight="1" x14ac:dyDescent="0.2">
      <c r="B118" s="295" t="s">
        <v>610</v>
      </c>
      <c r="C118" s="296" t="e">
        <f>#REF!-在外選挙人名簿登録者数②!I7</f>
        <v>#REF!</v>
      </c>
      <c r="D118" s="297" t="e">
        <f t="shared" si="0"/>
        <v>#REF!</v>
      </c>
    </row>
    <row r="119" spans="2:4" ht="12" customHeight="1" x14ac:dyDescent="0.2">
      <c r="B119" s="295" t="s">
        <v>611</v>
      </c>
      <c r="C119" s="296" t="e">
        <f>#REF!-在外選挙人名簿登録者数②!I12</f>
        <v>#REF!</v>
      </c>
      <c r="D119" s="297" t="e">
        <f t="shared" si="0"/>
        <v>#REF!</v>
      </c>
    </row>
    <row r="120" spans="2:4" ht="12" customHeight="1" x14ac:dyDescent="0.2">
      <c r="B120" s="295" t="s">
        <v>612</v>
      </c>
      <c r="C120" s="296" t="e">
        <f>#REF!-在外選挙人名簿登録者数②!I17</f>
        <v>#REF!</v>
      </c>
      <c r="D120" s="297" t="e">
        <f t="shared" si="0"/>
        <v>#REF!</v>
      </c>
    </row>
    <row r="121" spans="2:4" ht="12" customHeight="1" x14ac:dyDescent="0.2">
      <c r="D121" s="297"/>
    </row>
    <row r="122" spans="2:4" ht="12" customHeight="1" x14ac:dyDescent="0.2">
      <c r="D122" s="297"/>
    </row>
    <row r="240" spans="4:4" ht="12" customHeight="1" x14ac:dyDescent="0.2">
      <c r="D240" s="298">
        <f>選挙人名簿登録者数②!C60+在外選挙人名簿登録者数②!C60</f>
        <v>221483</v>
      </c>
    </row>
    <row r="242" spans="4:4" ht="12" customHeight="1" x14ac:dyDescent="0.2">
      <c r="D242" s="298">
        <f>選挙人名簿登録者数②!C63+在外選挙人名簿登録者数②!C63</f>
        <v>250109</v>
      </c>
    </row>
    <row r="243" spans="4:4" ht="12" customHeight="1" x14ac:dyDescent="0.2">
      <c r="D243" s="274">
        <f>選挙人名簿登録者数②!C64+在外選挙人名簿登録者数②!C64</f>
        <v>285876</v>
      </c>
    </row>
    <row r="244" spans="4:4" ht="12" customHeight="1" x14ac:dyDescent="0.2">
      <c r="D244" s="298">
        <f>選挙人名簿登録者数②!F4+在外選挙人名簿登録者数②!F4</f>
        <v>323886</v>
      </c>
    </row>
    <row r="245" spans="4:4" ht="12" customHeight="1" x14ac:dyDescent="0.2">
      <c r="D245" s="274">
        <f>選挙人名簿登録者数②!F5+在外選挙人名簿登録者数②!F5</f>
        <v>408766</v>
      </c>
    </row>
    <row r="246" spans="4:4" ht="12" customHeight="1" x14ac:dyDescent="0.2">
      <c r="D246" s="274">
        <f>選挙人名簿登録者数②!F6+在外選挙人名簿登録者数②!F6</f>
        <v>391644</v>
      </c>
    </row>
    <row r="247" spans="4:4" ht="12" customHeight="1" x14ac:dyDescent="0.2">
      <c r="D247" s="274">
        <f>選挙人名簿登録者数②!F7+在外選挙人名簿登録者数②!F7</f>
        <v>400763</v>
      </c>
    </row>
    <row r="248" spans="4:4" ht="12" customHeight="1" x14ac:dyDescent="0.2">
      <c r="D248" s="274" t="e">
        <f>選挙人名簿登録者数②!#REF!+在外選挙人名簿登録者数②!#REF!</f>
        <v>#REF!</v>
      </c>
    </row>
    <row r="249" spans="4:4" ht="12" customHeight="1" x14ac:dyDescent="0.2">
      <c r="D249" s="298">
        <f>選挙人名簿登録者数②!F10+在外選挙人名簿登録者数②!F9</f>
        <v>385952</v>
      </c>
    </row>
    <row r="250" spans="4:4" ht="12" customHeight="1" x14ac:dyDescent="0.2">
      <c r="D250" s="274">
        <f>選挙人名簿登録者数②!F11+在外選挙人名簿登録者数②!F10</f>
        <v>415527</v>
      </c>
    </row>
    <row r="251" spans="4:4" ht="12" customHeight="1" x14ac:dyDescent="0.2">
      <c r="D251" s="274">
        <f>選挙人名簿登録者数②!F12+在外選挙人名簿登録者数②!F11</f>
        <v>385346</v>
      </c>
    </row>
    <row r="252" spans="4:4" ht="12" customHeight="1" x14ac:dyDescent="0.2">
      <c r="D252" s="274">
        <f>選挙人名簿登録者数②!F13+在外選挙人名簿登録者数②!F12</f>
        <v>293927</v>
      </c>
    </row>
    <row r="253" spans="4:4" ht="12" customHeight="1" x14ac:dyDescent="0.2">
      <c r="D253" s="274">
        <f>選挙人名簿登録者数②!F14+在外選挙人名簿登録者数②!F13</f>
        <v>373860</v>
      </c>
    </row>
    <row r="254" spans="4:4" ht="12" customHeight="1" x14ac:dyDescent="0.2">
      <c r="D254" s="274" t="e">
        <f>選挙人名簿登録者数②!#REF!+在外選挙人名簿登録者数②!F14</f>
        <v>#REF!</v>
      </c>
    </row>
    <row r="255" spans="4:4" ht="12" customHeight="1" x14ac:dyDescent="0.2">
      <c r="D255" s="274" t="e">
        <f>選挙人名簿登録者数②!#REF!+在外選挙人名簿登録者数②!#REF!</f>
        <v>#REF!</v>
      </c>
    </row>
    <row r="256" spans="4:4" ht="12" customHeight="1" x14ac:dyDescent="0.2">
      <c r="D256" s="298">
        <f>選挙人名簿登録者数②!F16+在外選挙人名簿登録者数②!F16</f>
        <v>381547</v>
      </c>
    </row>
    <row r="257" spans="4:4" ht="12" customHeight="1" x14ac:dyDescent="0.2">
      <c r="D257" s="274">
        <f>選挙人名簿登録者数②!F17+在外選挙人名簿登録者数②!F17</f>
        <v>371592</v>
      </c>
    </row>
    <row r="258" spans="4:4" ht="12" customHeight="1" x14ac:dyDescent="0.2">
      <c r="D258" s="274">
        <f>選挙人名簿登録者数②!F18+在外選挙人名簿登録者数②!F18</f>
        <v>338559</v>
      </c>
    </row>
    <row r="259" spans="4:4" ht="12" customHeight="1" x14ac:dyDescent="0.2">
      <c r="D259" s="274" t="e">
        <f>選挙人名簿登録者数②!#REF!+在外選挙人名簿登録者数②!#REF!</f>
        <v>#REF!</v>
      </c>
    </row>
    <row r="260" spans="4:4" ht="12" customHeight="1" x14ac:dyDescent="0.2">
      <c r="D260" s="298">
        <f>選挙人名簿登録者数②!F20+在外選挙人名簿登録者数②!F20</f>
        <v>347085</v>
      </c>
    </row>
    <row r="261" spans="4:4" ht="12" customHeight="1" x14ac:dyDescent="0.2">
      <c r="D261" s="274">
        <f>選挙人名簿登録者数②!F21+在外選挙人名簿登録者数②!F21</f>
        <v>248184</v>
      </c>
    </row>
    <row r="262" spans="4:4" ht="12" customHeight="1" x14ac:dyDescent="0.2">
      <c r="D262" s="274" t="e">
        <f>選挙人名簿登録者数②!#REF!+在外選挙人名簿登録者数②!#REF!</f>
        <v>#REF!</v>
      </c>
    </row>
    <row r="263" spans="4:4" ht="12" customHeight="1" x14ac:dyDescent="0.2">
      <c r="D263" s="298">
        <f>選挙人名簿登録者数②!F23+在外選挙人名簿登録者数②!F23</f>
        <v>308647</v>
      </c>
    </row>
    <row r="264" spans="4:4" ht="12" customHeight="1" x14ac:dyDescent="0.2">
      <c r="D264" s="274">
        <f>選挙人名簿登録者数②!F24+在外選挙人名簿登録者数②!F24</f>
        <v>247418</v>
      </c>
    </row>
    <row r="265" spans="4:4" ht="12" customHeight="1" x14ac:dyDescent="0.2">
      <c r="D265" s="274">
        <f>選挙人名簿登録者数②!F25+在外選挙人名簿登録者数②!F25</f>
        <v>229824</v>
      </c>
    </row>
    <row r="266" spans="4:4" ht="12" customHeight="1" x14ac:dyDescent="0.2">
      <c r="D266" s="298">
        <f>選挙人名簿登録者数②!F27+在外選挙人名簿登録者数②!F26</f>
        <v>418733</v>
      </c>
    </row>
    <row r="267" spans="4:4" ht="12" customHeight="1" x14ac:dyDescent="0.2">
      <c r="D267" s="274">
        <f>選挙人名簿登録者数②!F28+在外選挙人名簿登録者数②!F27</f>
        <v>378254</v>
      </c>
    </row>
    <row r="268" spans="4:4" ht="12" customHeight="1" x14ac:dyDescent="0.2">
      <c r="D268" s="274">
        <f>選挙人名簿登録者数②!F29+在外選挙人名簿登録者数②!F28</f>
        <v>298654</v>
      </c>
    </row>
    <row r="269" spans="4:4" ht="12" customHeight="1" x14ac:dyDescent="0.2">
      <c r="D269" s="274" t="e">
        <f>選挙人名簿登録者数②!#REF!+在外選挙人名簿登録者数②!F29</f>
        <v>#REF!</v>
      </c>
    </row>
    <row r="270" spans="4:4" ht="12" customHeight="1" x14ac:dyDescent="0.2">
      <c r="D270" s="298">
        <f>選挙人名簿登録者数②!F31+在外選挙人名簿登録者数②!F31</f>
        <v>298484</v>
      </c>
    </row>
    <row r="271" spans="4:4" ht="12" customHeight="1" x14ac:dyDescent="0.2">
      <c r="D271" s="274">
        <f>選挙人名簿登録者数②!F32+在外選挙人名簿登録者数②!F32</f>
        <v>270397</v>
      </c>
    </row>
    <row r="272" spans="4:4" ht="12" customHeight="1" x14ac:dyDescent="0.2">
      <c r="D272" s="274" t="e">
        <f>選挙人名簿登録者数②!#REF!+在外選挙人名簿登録者数②!#REF!</f>
        <v>#REF!</v>
      </c>
    </row>
    <row r="273" spans="4:4" ht="12" customHeight="1" x14ac:dyDescent="0.2">
      <c r="D273" s="298">
        <f>選挙人名簿登録者数②!F34+在外選挙人名簿登録者数②!F34</f>
        <v>446399</v>
      </c>
    </row>
    <row r="274" spans="4:4" ht="12" customHeight="1" x14ac:dyDescent="0.2">
      <c r="D274" s="274">
        <f>選挙人名簿登録者数②!F35+在外選挙人名簿登録者数②!F35</f>
        <v>461147</v>
      </c>
    </row>
    <row r="275" spans="4:4" ht="12" customHeight="1" x14ac:dyDescent="0.2">
      <c r="D275" s="274">
        <f>選挙人名簿登録者数②!F36+在外選挙人名簿登録者数②!F36</f>
        <v>451103</v>
      </c>
    </row>
    <row r="276" spans="4:4" ht="12" customHeight="1" x14ac:dyDescent="0.2">
      <c r="D276" s="274">
        <f>選挙人名簿登録者数②!F37+在外選挙人名簿登録者数②!F37</f>
        <v>398074</v>
      </c>
    </row>
    <row r="277" spans="4:4" ht="12" customHeight="1" x14ac:dyDescent="0.2">
      <c r="D277" s="274">
        <f>選挙人名簿登録者数②!F38+在外選挙人名簿登録者数②!F38</f>
        <v>455464</v>
      </c>
    </row>
    <row r="278" spans="4:4" ht="12" customHeight="1" x14ac:dyDescent="0.2">
      <c r="D278" s="274">
        <f>選挙人名簿登録者数②!F39+在外選挙人名簿登録者数②!F39</f>
        <v>367500</v>
      </c>
    </row>
    <row r="279" spans="4:4" ht="12" customHeight="1" x14ac:dyDescent="0.2">
      <c r="D279" s="274">
        <f>選挙人名簿登録者数②!F40+在外選挙人名簿登録者数②!F40</f>
        <v>275406</v>
      </c>
    </row>
    <row r="280" spans="4:4" ht="12" customHeight="1" x14ac:dyDescent="0.2">
      <c r="D280" s="274">
        <f>選挙人名簿登録者数②!F41+在外選挙人名簿登録者数②!F41</f>
        <v>337128</v>
      </c>
    </row>
    <row r="281" spans="4:4" ht="12" customHeight="1" x14ac:dyDescent="0.2">
      <c r="D281" s="274">
        <f>選挙人名簿登録者数②!F42+在外選挙人名簿登録者数②!F42</f>
        <v>368137</v>
      </c>
    </row>
    <row r="282" spans="4:4" ht="12" customHeight="1" x14ac:dyDescent="0.2">
      <c r="D282" s="274">
        <f>選挙人名簿登録者数②!F43+在外選挙人名簿登録者数②!F43</f>
        <v>397234</v>
      </c>
    </row>
    <row r="283" spans="4:4" ht="12" customHeight="1" x14ac:dyDescent="0.2">
      <c r="D283" s="274">
        <f>選挙人名簿登録者数②!F44+在外選挙人名簿登録者数②!F44</f>
        <v>245942</v>
      </c>
    </row>
    <row r="284" spans="4:4" ht="12" customHeight="1" x14ac:dyDescent="0.2">
      <c r="D284" s="298">
        <f>選挙人名簿登録者数②!F46+在外選挙人名簿登録者数②!F46</f>
        <v>329359</v>
      </c>
    </row>
    <row r="285" spans="4:4" ht="12" customHeight="1" x14ac:dyDescent="0.2">
      <c r="D285" s="274">
        <f>選挙人名簿登録者数②!F47+在外選挙人名簿登録者数②!F47</f>
        <v>326944</v>
      </c>
    </row>
    <row r="286" spans="4:4" ht="12" customHeight="1" x14ac:dyDescent="0.2">
      <c r="D286" s="274" t="e">
        <f>選挙人名簿登録者数②!#REF!+在外選挙人名簿登録者数②!#REF!</f>
        <v>#REF!</v>
      </c>
    </row>
    <row r="287" spans="4:4" ht="12" customHeight="1" x14ac:dyDescent="0.2">
      <c r="D287" s="298">
        <f>選挙人名簿登録者数②!F49+在外選挙人名簿登録者数②!F49</f>
        <v>331998</v>
      </c>
    </row>
    <row r="288" spans="4:4" ht="12" customHeight="1" x14ac:dyDescent="0.2">
      <c r="D288" s="274">
        <f>選挙人名簿登録者数②!F50+在外選挙人名簿登録者数②!F50</f>
        <v>393754</v>
      </c>
    </row>
    <row r="289" spans="4:4" ht="12" customHeight="1" x14ac:dyDescent="0.2">
      <c r="D289" s="274">
        <f>選挙人名簿登録者数②!F51+在外選挙人名簿登録者数②!F51</f>
        <v>341312</v>
      </c>
    </row>
    <row r="290" spans="4:4" ht="12" customHeight="1" x14ac:dyDescent="0.2">
      <c r="D290" s="274" t="e">
        <f>選挙人名簿登録者数②!#REF!+在外選挙人名簿登録者数②!#REF!</f>
        <v>#REF!</v>
      </c>
    </row>
    <row r="291" spans="4:4" ht="12" customHeight="1" x14ac:dyDescent="0.2">
      <c r="D291" s="298">
        <f>選挙人名簿登録者数②!F53+在外選挙人名簿登録者数②!F53</f>
        <v>420415</v>
      </c>
    </row>
    <row r="292" spans="4:4" ht="12" customHeight="1" x14ac:dyDescent="0.2">
      <c r="D292" s="274">
        <f>選挙人名簿登録者数②!F54+在外選挙人名簿登録者数②!F54</f>
        <v>308053</v>
      </c>
    </row>
    <row r="293" spans="4:4" ht="12" customHeight="1" x14ac:dyDescent="0.2">
      <c r="D293" s="274">
        <f>選挙人名簿登録者数②!F55+在外選挙人名簿登録者数②!F55</f>
        <v>311177</v>
      </c>
    </row>
    <row r="294" spans="4:4" ht="12" customHeight="1" x14ac:dyDescent="0.2">
      <c r="D294" s="274">
        <f>選挙人名簿登録者数②!F56+在外選挙人名簿登録者数②!F56</f>
        <v>379727</v>
      </c>
    </row>
    <row r="295" spans="4:4" ht="12" customHeight="1" x14ac:dyDescent="0.2">
      <c r="D295" s="274" t="e">
        <f>選挙人名簿登録者数②!#REF!+在外選挙人名簿登録者数②!#REF!</f>
        <v>#REF!</v>
      </c>
    </row>
    <row r="296" spans="4:4" ht="12" customHeight="1" x14ac:dyDescent="0.2">
      <c r="D296" s="298">
        <f>選挙人名簿登録者数②!F58+在外選挙人名簿登録者数②!F58</f>
        <v>383877</v>
      </c>
    </row>
    <row r="297" spans="4:4" ht="12" customHeight="1" x14ac:dyDescent="0.2">
      <c r="D297" s="274">
        <f>選挙人名簿登録者数②!F59+在外選挙人名簿登録者数②!F59</f>
        <v>250092</v>
      </c>
    </row>
    <row r="298" spans="4:4" ht="12" customHeight="1" x14ac:dyDescent="0.2">
      <c r="D298" s="274">
        <f>選挙人名簿登録者数②!F60+在外選挙人名簿登録者数②!F60</f>
        <v>289039</v>
      </c>
    </row>
    <row r="299" spans="4:4" ht="12" customHeight="1" x14ac:dyDescent="0.2">
      <c r="D299" s="298">
        <f>選挙人名簿登録者数②!I4+在外選挙人名簿登録者数②!I4</f>
        <v>348048</v>
      </c>
    </row>
    <row r="300" spans="4:4" ht="12" customHeight="1" x14ac:dyDescent="0.2">
      <c r="D300" s="274">
        <f>選挙人名簿登録者数②!I5+在外選挙人名簿登録者数②!I5</f>
        <v>258520</v>
      </c>
    </row>
    <row r="301" spans="4:4" ht="12" customHeight="1" x14ac:dyDescent="0.2">
      <c r="D301" s="274">
        <f>選挙人名簿登録者数②!I6+在外選挙人名簿登録者数②!I6</f>
        <v>263286</v>
      </c>
    </row>
    <row r="302" spans="4:4" ht="12" customHeight="1" x14ac:dyDescent="0.2">
      <c r="D302" s="298">
        <f>選挙人名簿登録者数②!I8+在外選挙人名簿登録者数②!I8</f>
        <v>351769</v>
      </c>
    </row>
    <row r="303" spans="4:4" ht="12" customHeight="1" x14ac:dyDescent="0.2">
      <c r="D303" s="274">
        <f>選挙人名簿登録者数②!I9+在外選挙人名簿登録者数②!I9</f>
        <v>323331</v>
      </c>
    </row>
    <row r="304" spans="4:4" ht="12" customHeight="1" x14ac:dyDescent="0.2">
      <c r="D304" s="274">
        <f>選挙人名簿登録者数②!I10+在外選挙人名簿登録者数②!I10</f>
        <v>306114</v>
      </c>
    </row>
    <row r="305" spans="4:4" ht="12" customHeight="1" x14ac:dyDescent="0.2">
      <c r="D305" s="274">
        <f>選挙人名簿登録者数②!I11+在外選挙人名簿登録者数②!I11</f>
        <v>310727</v>
      </c>
    </row>
    <row r="306" spans="4:4" ht="12" customHeight="1" x14ac:dyDescent="0.2">
      <c r="D306" s="274" t="e">
        <f>選挙人名簿登録者数②!#REF!+在外選挙人名簿登録者数②!#REF!</f>
        <v>#REF!</v>
      </c>
    </row>
    <row r="307" spans="4:4" ht="12" customHeight="1" x14ac:dyDescent="0.2">
      <c r="D307" s="298">
        <f>選挙人名簿登録者数②!I13+在外選挙人名簿登録者数②!I13</f>
        <v>263131</v>
      </c>
    </row>
    <row r="308" spans="4:4" ht="12" customHeight="1" x14ac:dyDescent="0.2">
      <c r="D308" s="274">
        <f>選挙人名簿登録者数②!I14+在外選挙人名簿登録者数②!I14</f>
        <v>296702</v>
      </c>
    </row>
    <row r="309" spans="4:4" ht="12" customHeight="1" x14ac:dyDescent="0.2">
      <c r="D309" s="274">
        <f>選挙人名簿登録者数②!I15+在外選挙人名簿登録者数②!I15</f>
        <v>318081</v>
      </c>
    </row>
    <row r="310" spans="4:4" ht="12" customHeight="1" x14ac:dyDescent="0.2">
      <c r="D310" s="274">
        <f>選挙人名簿登録者数②!I16+在外選挙人名簿登録者数②!I16</f>
        <v>299349</v>
      </c>
    </row>
  </sheetData>
  <mergeCells count="1">
    <mergeCell ref="H1:I1"/>
  </mergeCells>
  <phoneticPr fontId="8"/>
  <pageMargins left="0.78740157480314965" right="0.78740157480314965" top="0.23622047244094491" bottom="0.27559055118110237" header="0.19685039370078741" footer="0.51181102362204722"/>
  <pageSetup paperSize="9" scale="7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tabColor rgb="FFFFFF00"/>
  </sheetPr>
  <dimension ref="A1:L303"/>
  <sheetViews>
    <sheetView view="pageBreakPreview" topLeftCell="A14" zoomScaleNormal="100" zoomScaleSheetLayoutView="100" workbookViewId="0">
      <selection activeCell="L21" sqref="L21:M21"/>
    </sheetView>
  </sheetViews>
  <sheetFormatPr defaultColWidth="9" defaultRowHeight="12" customHeight="1" x14ac:dyDescent="0.2"/>
  <cols>
    <col min="1" max="1" width="5.6328125" style="274" customWidth="1"/>
    <col min="2" max="2" width="14.6328125" style="275" customWidth="1"/>
    <col min="3" max="3" width="14.6328125" style="274" customWidth="1"/>
    <col min="4" max="4" width="9" style="274" customWidth="1"/>
    <col min="5" max="5" width="14.6328125" style="275" customWidth="1"/>
    <col min="6" max="6" width="14.6328125" style="274" customWidth="1"/>
    <col min="7" max="7" width="9" style="274" customWidth="1"/>
    <col min="8" max="8" width="14.6328125" style="275" customWidth="1"/>
    <col min="9" max="9" width="14.6328125" style="274" customWidth="1"/>
    <col min="10" max="10" width="9" style="274"/>
    <col min="11" max="11" width="11.453125" style="274" customWidth="1"/>
    <col min="12" max="16384" width="9" style="274"/>
  </cols>
  <sheetData>
    <row r="1" spans="1:9" s="262" customFormat="1" ht="16.5" x14ac:dyDescent="0.25">
      <c r="A1" s="260" t="s">
        <v>255</v>
      </c>
      <c r="B1" s="261"/>
      <c r="E1" s="261"/>
      <c r="H1" s="577" t="str">
        <f>"（令和"&amp;DBCS('#手順'!B1)&amp;"年９月"&amp;IF('#手順'!B2=1,DBCS('#手順'!B2),"登録")&amp;"日現在）"</f>
        <v>（令和７年９月１日現在）</v>
      </c>
      <c r="I1" s="577"/>
    </row>
    <row r="2" spans="1:9" s="262" customFormat="1" ht="12" customHeight="1" x14ac:dyDescent="0.2">
      <c r="B2" s="263"/>
      <c r="C2" s="264"/>
      <c r="E2" s="276"/>
      <c r="F2" s="264"/>
      <c r="H2" s="263"/>
      <c r="I2" s="264"/>
    </row>
    <row r="3" spans="1:9" s="262" customFormat="1" ht="13.75" customHeight="1" x14ac:dyDescent="0.2">
      <c r="A3" s="265"/>
      <c r="B3" s="266" t="s">
        <v>325</v>
      </c>
      <c r="C3" s="266" t="s">
        <v>326</v>
      </c>
      <c r="D3" s="267"/>
      <c r="E3" s="266" t="s">
        <v>325</v>
      </c>
      <c r="F3" s="266" t="s">
        <v>326</v>
      </c>
      <c r="G3" s="267"/>
      <c r="H3" s="266" t="s">
        <v>325</v>
      </c>
      <c r="I3" s="266" t="s">
        <v>326</v>
      </c>
    </row>
    <row r="4" spans="1:9" ht="13.4" customHeight="1" x14ac:dyDescent="0.2">
      <c r="A4" s="268"/>
      <c r="B4" s="269" t="s">
        <v>169</v>
      </c>
      <c r="C4" s="374">
        <v>201</v>
      </c>
      <c r="D4" s="271"/>
      <c r="E4" s="269" t="s">
        <v>496</v>
      </c>
      <c r="F4" s="374">
        <v>211</v>
      </c>
      <c r="G4" s="271"/>
      <c r="H4" s="269" t="s">
        <v>499</v>
      </c>
      <c r="I4" s="374">
        <v>208</v>
      </c>
    </row>
    <row r="5" spans="1:9" ht="13.4" customHeight="1" x14ac:dyDescent="0.2">
      <c r="A5" s="268"/>
      <c r="B5" s="270" t="s">
        <v>171</v>
      </c>
      <c r="C5" s="375">
        <v>240</v>
      </c>
      <c r="D5" s="271"/>
      <c r="E5" s="270" t="s">
        <v>497</v>
      </c>
      <c r="F5" s="375">
        <v>228</v>
      </c>
      <c r="G5" s="271"/>
      <c r="H5" s="270" t="s">
        <v>501</v>
      </c>
      <c r="I5" s="375">
        <v>151</v>
      </c>
    </row>
    <row r="6" spans="1:9" ht="13.4" customHeight="1" x14ac:dyDescent="0.2">
      <c r="A6" s="268"/>
      <c r="B6" s="270" t="s">
        <v>173</v>
      </c>
      <c r="C6" s="375">
        <v>299</v>
      </c>
      <c r="D6" s="271"/>
      <c r="E6" s="270" t="s">
        <v>498</v>
      </c>
      <c r="F6" s="375">
        <v>316</v>
      </c>
      <c r="G6" s="271"/>
      <c r="H6" s="272" t="s">
        <v>503</v>
      </c>
      <c r="I6" s="376">
        <v>169</v>
      </c>
    </row>
    <row r="7" spans="1:9" ht="13.4" customHeight="1" x14ac:dyDescent="0.2">
      <c r="A7" s="268"/>
      <c r="B7" s="272" t="s">
        <v>175</v>
      </c>
      <c r="C7" s="376">
        <v>193</v>
      </c>
      <c r="D7" s="271"/>
      <c r="E7" s="272" t="s">
        <v>500</v>
      </c>
      <c r="F7" s="376">
        <v>173</v>
      </c>
      <c r="G7" s="271"/>
      <c r="H7" s="273" t="s">
        <v>645</v>
      </c>
      <c r="I7" s="377">
        <f>SUM(I4:I6)</f>
        <v>528</v>
      </c>
    </row>
    <row r="8" spans="1:9" ht="13.4" customHeight="1" x14ac:dyDescent="0.2">
      <c r="A8" s="268"/>
      <c r="B8" s="273" t="s">
        <v>645</v>
      </c>
      <c r="C8" s="377">
        <f>SUM(C4:C7)</f>
        <v>933</v>
      </c>
      <c r="D8" s="271"/>
      <c r="E8" s="273" t="s">
        <v>645</v>
      </c>
      <c r="F8" s="394">
        <f>SUM(F4:F7)</f>
        <v>928</v>
      </c>
      <c r="G8" s="271"/>
      <c r="H8" s="269" t="s">
        <v>505</v>
      </c>
      <c r="I8" s="374">
        <v>220</v>
      </c>
    </row>
    <row r="9" spans="1:9" ht="13.4" customHeight="1" x14ac:dyDescent="0.2">
      <c r="A9" s="268"/>
      <c r="B9" s="269" t="s">
        <v>177</v>
      </c>
      <c r="C9" s="374">
        <v>194</v>
      </c>
      <c r="D9" s="271"/>
      <c r="E9" s="269" t="s">
        <v>504</v>
      </c>
      <c r="F9" s="374">
        <v>357</v>
      </c>
      <c r="G9" s="271"/>
      <c r="H9" s="270" t="s">
        <v>507</v>
      </c>
      <c r="I9" s="375">
        <v>328</v>
      </c>
    </row>
    <row r="10" spans="1:9" ht="13.4" customHeight="1" x14ac:dyDescent="0.2">
      <c r="A10" s="268"/>
      <c r="B10" s="270" t="s">
        <v>179</v>
      </c>
      <c r="C10" s="375">
        <v>285</v>
      </c>
      <c r="D10" s="271"/>
      <c r="E10" s="270" t="s">
        <v>506</v>
      </c>
      <c r="F10" s="375">
        <v>381</v>
      </c>
      <c r="G10" s="271"/>
      <c r="H10" s="270" t="s">
        <v>509</v>
      </c>
      <c r="I10" s="375">
        <v>284</v>
      </c>
    </row>
    <row r="11" spans="1:9" ht="13.4" customHeight="1" x14ac:dyDescent="0.2">
      <c r="A11" s="268"/>
      <c r="B11" s="272" t="s">
        <v>181</v>
      </c>
      <c r="C11" s="376">
        <v>259</v>
      </c>
      <c r="D11" s="271"/>
      <c r="E11" s="270" t="s">
        <v>508</v>
      </c>
      <c r="F11" s="375">
        <v>257</v>
      </c>
      <c r="G11" s="271"/>
      <c r="H11" s="272" t="s">
        <v>511</v>
      </c>
      <c r="I11" s="376">
        <v>265</v>
      </c>
    </row>
    <row r="12" spans="1:9" ht="13.4" customHeight="1" x14ac:dyDescent="0.2">
      <c r="A12" s="268"/>
      <c r="B12" s="273" t="s">
        <v>645</v>
      </c>
      <c r="C12" s="377">
        <f>SUM(C9:C11)</f>
        <v>738</v>
      </c>
      <c r="D12" s="271"/>
      <c r="E12" s="270" t="s">
        <v>510</v>
      </c>
      <c r="F12" s="375">
        <v>313</v>
      </c>
      <c r="G12" s="271"/>
      <c r="H12" s="273" t="s">
        <v>645</v>
      </c>
      <c r="I12" s="377">
        <f>SUM(I8:I11)</f>
        <v>1097</v>
      </c>
    </row>
    <row r="13" spans="1:9" ht="13.4" customHeight="1" x14ac:dyDescent="0.2">
      <c r="A13" s="268"/>
      <c r="B13" s="269" t="s">
        <v>183</v>
      </c>
      <c r="C13" s="374">
        <v>486</v>
      </c>
      <c r="D13" s="271"/>
      <c r="E13" s="270" t="s">
        <v>512</v>
      </c>
      <c r="F13" s="375">
        <v>308</v>
      </c>
      <c r="G13" s="271"/>
      <c r="H13" s="269" t="s">
        <v>515</v>
      </c>
      <c r="I13" s="374">
        <v>455</v>
      </c>
    </row>
    <row r="14" spans="1:9" ht="13.4" customHeight="1" x14ac:dyDescent="0.2">
      <c r="A14" s="268"/>
      <c r="B14" s="270" t="s">
        <v>185</v>
      </c>
      <c r="C14" s="375">
        <v>368</v>
      </c>
      <c r="D14" s="271"/>
      <c r="E14" s="272" t="s">
        <v>513</v>
      </c>
      <c r="F14" s="376">
        <v>209</v>
      </c>
      <c r="G14" s="271"/>
      <c r="H14" s="270" t="s">
        <v>516</v>
      </c>
      <c r="I14" s="375">
        <v>793</v>
      </c>
    </row>
    <row r="15" spans="1:9" ht="13.4" customHeight="1" x14ac:dyDescent="0.2">
      <c r="A15" s="268"/>
      <c r="B15" s="270" t="s">
        <v>187</v>
      </c>
      <c r="C15" s="375">
        <v>277</v>
      </c>
      <c r="D15" s="271"/>
      <c r="E15" s="273" t="s">
        <v>645</v>
      </c>
      <c r="F15" s="377">
        <f>SUM(F9:F14)</f>
        <v>1825</v>
      </c>
      <c r="G15" s="271"/>
      <c r="H15" s="270" t="s">
        <v>518</v>
      </c>
      <c r="I15" s="375">
        <v>1461</v>
      </c>
    </row>
    <row r="16" spans="1:9" ht="13.4" customHeight="1" x14ac:dyDescent="0.2">
      <c r="A16" s="268"/>
      <c r="B16" s="270" t="s">
        <v>189</v>
      </c>
      <c r="C16" s="375">
        <v>268</v>
      </c>
      <c r="D16" s="271"/>
      <c r="E16" s="269" t="s">
        <v>517</v>
      </c>
      <c r="F16" s="374">
        <v>251</v>
      </c>
      <c r="G16" s="271"/>
      <c r="H16" s="272" t="s">
        <v>650</v>
      </c>
      <c r="I16" s="376">
        <v>717</v>
      </c>
    </row>
    <row r="17" spans="1:12" ht="13.4" customHeight="1" x14ac:dyDescent="0.2">
      <c r="A17" s="268"/>
      <c r="B17" s="270" t="s">
        <v>191</v>
      </c>
      <c r="C17" s="375">
        <v>121</v>
      </c>
      <c r="D17" s="271"/>
      <c r="E17" s="270" t="s">
        <v>519</v>
      </c>
      <c r="F17" s="375">
        <v>415</v>
      </c>
      <c r="G17" s="271"/>
      <c r="H17" s="273" t="s">
        <v>645</v>
      </c>
      <c r="I17" s="377">
        <f>SUM(I13:I16)</f>
        <v>3426</v>
      </c>
      <c r="K17" s="290" t="s">
        <v>651</v>
      </c>
    </row>
    <row r="18" spans="1:12" ht="13.4" customHeight="1" x14ac:dyDescent="0.2">
      <c r="A18" s="268"/>
      <c r="B18" s="272" t="s">
        <v>193</v>
      </c>
      <c r="C18" s="376">
        <v>337</v>
      </c>
      <c r="D18" s="271"/>
      <c r="E18" s="272" t="s">
        <v>520</v>
      </c>
      <c r="F18" s="376">
        <v>280</v>
      </c>
      <c r="G18" s="271"/>
      <c r="H18" s="278"/>
      <c r="I18" s="374"/>
      <c r="K18" s="277">
        <f>SUM(C8,C12,C19,C39,C52,C56,C59,C62,C65,F61,F57,F52,F48,F45,F33,F30,F26,F22,F19,F15,F8,I7,I12,I17)</f>
        <v>31461</v>
      </c>
    </row>
    <row r="19" spans="1:12" ht="13.4" customHeight="1" x14ac:dyDescent="0.2">
      <c r="A19" s="268"/>
      <c r="B19" s="273" t="s">
        <v>645</v>
      </c>
      <c r="C19" s="377">
        <f>SUM(C13:C18)</f>
        <v>1857</v>
      </c>
      <c r="D19" s="271"/>
      <c r="E19" s="273" t="s">
        <v>645</v>
      </c>
      <c r="F19" s="377">
        <f>SUM(F16:F18)</f>
        <v>946</v>
      </c>
      <c r="G19" s="271"/>
      <c r="H19" s="278" t="s">
        <v>522</v>
      </c>
      <c r="I19" s="374">
        <f>在外選挙人名簿登録者数①!C16+在外選挙人名簿登録者数①!C20+在外選挙人名簿登録者数①!C24+在外選挙人名簿登録者数①!C30+在外選挙人名簿登録者数①!C34+在外選挙人名簿登録者数①!C38+在外選挙人名簿登録者数①!C43+在外選挙人名簿登録者数①!C51+在外選挙人名簿登録者数①!C57+在外選挙人名簿登録者数①!C63+在外選挙人名簿登録者数①!F12+在外選挙人名簿登録者数①!F27+在外選挙人名簿登録者数①!F58+在外選挙人名簿登録者数①!I12+在外選挙人名簿登録者数①!I18+在外選挙人名簿登録者数①!I22+在外選挙人名簿登録者数①!I26+在外選挙人名簿登録者数①!I29+在外選挙人名簿登録者数①!I32+在外選挙人名簿登録者数①!I38+在外選挙人名簿登録者数①!I44+在外選挙人名簿登録者数①!I53+在外選挙人名簿登録者数①!I70+在外選挙人名簿登録者数②!C8+在外選挙人名簿登録者数②!C12+在外選挙人名簿登録者数②!C19+在外選挙人名簿登録者数②!C39+在外選挙人名簿登録者数②!C52+在外選挙人名簿登録者数②!C56+在外選挙人名簿登録者数②!C59+在外選挙人名簿登録者数②!C62+在外選挙人名簿登録者数②!C65+在外選挙人名簿登録者数②!F8+在外選挙人名簿登録者数②!F15+在外選挙人名簿登録者数②!F19+在外選挙人名簿登録者数②!F22+在外選挙人名簿登録者数②!F26+在外選挙人名簿登録者数②!F30+在外選挙人名簿登録者数②!F33+在外選挙人名簿登録者数②!F45+在外選挙人名簿登録者数②!F48+在外選挙人名簿登録者数②!F52+在外選挙人名簿登録者数②!F57+在外選挙人名簿登録者数②!F61+在外選挙人名簿登録者数②!I7+在外選挙人名簿登録者数②!I12+在外選挙人名簿登録者数②!I17</f>
        <v>101762</v>
      </c>
    </row>
    <row r="20" spans="1:12" ht="13.4" customHeight="1" x14ac:dyDescent="0.2">
      <c r="A20" s="268"/>
      <c r="B20" s="269" t="s">
        <v>195</v>
      </c>
      <c r="C20" s="374">
        <v>427</v>
      </c>
      <c r="D20" s="271"/>
      <c r="E20" s="269" t="s">
        <v>523</v>
      </c>
      <c r="F20" s="374">
        <v>196</v>
      </c>
      <c r="G20" s="271"/>
      <c r="H20" s="279"/>
      <c r="I20" s="377"/>
      <c r="K20" s="290" t="s">
        <v>648</v>
      </c>
    </row>
    <row r="21" spans="1:12" ht="13.4" customHeight="1" x14ac:dyDescent="0.2">
      <c r="A21" s="268"/>
      <c r="B21" s="270" t="s">
        <v>197</v>
      </c>
      <c r="C21" s="375">
        <v>321</v>
      </c>
      <c r="D21" s="271"/>
      <c r="E21" s="272" t="s">
        <v>524</v>
      </c>
      <c r="F21" s="376">
        <v>112</v>
      </c>
      <c r="J21" s="274" t="s">
        <v>652</v>
      </c>
      <c r="K21" s="291" t="e">
        <f>#REF!</f>
        <v>#REF!</v>
      </c>
      <c r="L21" s="274" t="s">
        <v>653</v>
      </c>
    </row>
    <row r="22" spans="1:12" ht="13.4" customHeight="1" x14ac:dyDescent="0.2">
      <c r="A22" s="268"/>
      <c r="B22" s="270" t="s">
        <v>199</v>
      </c>
      <c r="C22" s="375">
        <v>256</v>
      </c>
      <c r="D22" s="271"/>
      <c r="E22" s="273" t="s">
        <v>645</v>
      </c>
      <c r="F22" s="377">
        <f>SUM(F20:F21)</f>
        <v>308</v>
      </c>
      <c r="K22" s="277" t="e">
        <f>I19-K21</f>
        <v>#REF!</v>
      </c>
      <c r="L22" s="274" t="s">
        <v>654</v>
      </c>
    </row>
    <row r="23" spans="1:12" ht="13.4" customHeight="1" x14ac:dyDescent="0.2">
      <c r="A23" s="268"/>
      <c r="B23" s="270" t="s">
        <v>201</v>
      </c>
      <c r="C23" s="375">
        <v>321</v>
      </c>
      <c r="D23" s="271"/>
      <c r="E23" s="269" t="s">
        <v>525</v>
      </c>
      <c r="F23" s="374">
        <v>209</v>
      </c>
    </row>
    <row r="24" spans="1:12" ht="13.4" customHeight="1" x14ac:dyDescent="0.2">
      <c r="A24" s="268"/>
      <c r="B24" s="270" t="s">
        <v>203</v>
      </c>
      <c r="C24" s="375">
        <v>251</v>
      </c>
      <c r="D24" s="271"/>
      <c r="E24" s="270" t="s">
        <v>526</v>
      </c>
      <c r="F24" s="375">
        <v>185</v>
      </c>
    </row>
    <row r="25" spans="1:12" ht="13.4" customHeight="1" x14ac:dyDescent="0.2">
      <c r="A25" s="268"/>
      <c r="B25" s="270" t="s">
        <v>205</v>
      </c>
      <c r="C25" s="375">
        <v>279</v>
      </c>
      <c r="D25" s="271"/>
      <c r="E25" s="272" t="s">
        <v>527</v>
      </c>
      <c r="F25" s="376">
        <v>136</v>
      </c>
    </row>
    <row r="26" spans="1:12" ht="13.4" customHeight="1" x14ac:dyDescent="0.2">
      <c r="A26" s="268"/>
      <c r="B26" s="270" t="s">
        <v>207</v>
      </c>
      <c r="C26" s="375">
        <v>408</v>
      </c>
      <c r="D26" s="271"/>
      <c r="E26" s="273" t="s">
        <v>645</v>
      </c>
      <c r="F26" s="377">
        <f>SUM(F23:F25)</f>
        <v>530</v>
      </c>
    </row>
    <row r="27" spans="1:12" ht="13.4" customHeight="1" x14ac:dyDescent="0.2">
      <c r="A27" s="268"/>
      <c r="B27" s="270" t="s">
        <v>257</v>
      </c>
      <c r="C27" s="375">
        <v>480</v>
      </c>
      <c r="D27" s="271"/>
      <c r="E27" s="269" t="s">
        <v>528</v>
      </c>
      <c r="F27" s="374">
        <v>197</v>
      </c>
    </row>
    <row r="28" spans="1:12" ht="13.4" customHeight="1" x14ac:dyDescent="0.2">
      <c r="A28" s="268"/>
      <c r="B28" s="270" t="s">
        <v>259</v>
      </c>
      <c r="C28" s="375">
        <v>438</v>
      </c>
      <c r="D28" s="271"/>
      <c r="E28" s="270" t="s">
        <v>1205</v>
      </c>
      <c r="F28" s="375">
        <v>190</v>
      </c>
    </row>
    <row r="29" spans="1:12" ht="13.4" customHeight="1" x14ac:dyDescent="0.2">
      <c r="A29" s="268"/>
      <c r="B29" s="270" t="s">
        <v>261</v>
      </c>
      <c r="C29" s="375">
        <v>262</v>
      </c>
      <c r="D29" s="271"/>
      <c r="E29" s="272" t="s">
        <v>530</v>
      </c>
      <c r="F29" s="376">
        <v>314</v>
      </c>
    </row>
    <row r="30" spans="1:12" ht="13.4" customHeight="1" x14ac:dyDescent="0.2">
      <c r="A30" s="268"/>
      <c r="B30" s="270" t="s">
        <v>263</v>
      </c>
      <c r="C30" s="375">
        <v>279</v>
      </c>
      <c r="D30" s="271"/>
      <c r="E30" s="273" t="s">
        <v>645</v>
      </c>
      <c r="F30" s="377">
        <f>SUM(F27:F29)</f>
        <v>701</v>
      </c>
    </row>
    <row r="31" spans="1:12" ht="13.4" customHeight="1" x14ac:dyDescent="0.2">
      <c r="A31" s="268"/>
      <c r="B31" s="270" t="s">
        <v>265</v>
      </c>
      <c r="C31" s="375">
        <v>142</v>
      </c>
      <c r="D31" s="271"/>
      <c r="E31" s="269" t="s">
        <v>532</v>
      </c>
      <c r="F31" s="374">
        <v>192</v>
      </c>
    </row>
    <row r="32" spans="1:12" ht="13.4" customHeight="1" x14ac:dyDescent="0.2">
      <c r="A32" s="268"/>
      <c r="B32" s="270" t="s">
        <v>267</v>
      </c>
      <c r="C32" s="375">
        <v>189</v>
      </c>
      <c r="D32" s="271"/>
      <c r="E32" s="272" t="s">
        <v>533</v>
      </c>
      <c r="F32" s="376">
        <v>461</v>
      </c>
    </row>
    <row r="33" spans="1:6" ht="13.4" customHeight="1" x14ac:dyDescent="0.2">
      <c r="A33" s="268"/>
      <c r="B33" s="270" t="s">
        <v>269</v>
      </c>
      <c r="C33" s="375">
        <v>190</v>
      </c>
      <c r="D33" s="271"/>
      <c r="E33" s="273" t="s">
        <v>645</v>
      </c>
      <c r="F33" s="377">
        <f>SUM(F31:F32)</f>
        <v>653</v>
      </c>
    </row>
    <row r="34" spans="1:6" ht="13.4" customHeight="1" x14ac:dyDescent="0.2">
      <c r="A34" s="268"/>
      <c r="B34" s="270" t="s">
        <v>271</v>
      </c>
      <c r="C34" s="375">
        <v>253</v>
      </c>
      <c r="D34" s="271"/>
      <c r="E34" s="269" t="s">
        <v>534</v>
      </c>
      <c r="F34" s="374">
        <v>227</v>
      </c>
    </row>
    <row r="35" spans="1:6" ht="13.4" customHeight="1" x14ac:dyDescent="0.2">
      <c r="A35" s="268"/>
      <c r="B35" s="270" t="s">
        <v>273</v>
      </c>
      <c r="C35" s="375">
        <v>194</v>
      </c>
      <c r="D35" s="271"/>
      <c r="E35" s="270" t="s">
        <v>535</v>
      </c>
      <c r="F35" s="375">
        <v>369</v>
      </c>
    </row>
    <row r="36" spans="1:6" ht="13.4" customHeight="1" x14ac:dyDescent="0.2">
      <c r="A36" s="268"/>
      <c r="B36" s="270" t="s">
        <v>275</v>
      </c>
      <c r="C36" s="375">
        <v>178</v>
      </c>
      <c r="D36" s="271"/>
      <c r="E36" s="270" t="s">
        <v>536</v>
      </c>
      <c r="F36" s="375">
        <v>287</v>
      </c>
    </row>
    <row r="37" spans="1:6" ht="13.4" customHeight="1" x14ac:dyDescent="0.2">
      <c r="A37" s="268"/>
      <c r="B37" s="270" t="s">
        <v>277</v>
      </c>
      <c r="C37" s="375">
        <v>204</v>
      </c>
      <c r="D37" s="271"/>
      <c r="E37" s="270" t="s">
        <v>537</v>
      </c>
      <c r="F37" s="375">
        <v>209</v>
      </c>
    </row>
    <row r="38" spans="1:6" ht="13.4" customHeight="1" x14ac:dyDescent="0.2">
      <c r="A38" s="268"/>
      <c r="B38" s="272" t="s">
        <v>279</v>
      </c>
      <c r="C38" s="376">
        <v>182</v>
      </c>
      <c r="D38" s="271"/>
      <c r="E38" s="270" t="s">
        <v>538</v>
      </c>
      <c r="F38" s="375">
        <v>324</v>
      </c>
    </row>
    <row r="39" spans="1:6" ht="13.4" customHeight="1" x14ac:dyDescent="0.2">
      <c r="A39" s="268"/>
      <c r="B39" s="273" t="s">
        <v>645</v>
      </c>
      <c r="C39" s="377">
        <f>SUM(C20:C38)</f>
        <v>5254</v>
      </c>
      <c r="D39" s="271"/>
      <c r="E39" s="270" t="s">
        <v>539</v>
      </c>
      <c r="F39" s="375">
        <v>422</v>
      </c>
    </row>
    <row r="40" spans="1:6" ht="13.4" customHeight="1" x14ac:dyDescent="0.2">
      <c r="A40" s="268"/>
      <c r="B40" s="269" t="s">
        <v>1284</v>
      </c>
      <c r="C40" s="374">
        <v>541</v>
      </c>
      <c r="D40" s="271"/>
      <c r="E40" s="270" t="s">
        <v>540</v>
      </c>
      <c r="F40" s="375">
        <v>222</v>
      </c>
    </row>
    <row r="41" spans="1:6" ht="13.4" customHeight="1" x14ac:dyDescent="0.2">
      <c r="A41" s="268"/>
      <c r="B41" s="270" t="s">
        <v>283</v>
      </c>
      <c r="C41" s="375">
        <v>294</v>
      </c>
      <c r="D41" s="271"/>
      <c r="E41" s="270" t="s">
        <v>541</v>
      </c>
      <c r="F41" s="375">
        <v>257</v>
      </c>
    </row>
    <row r="42" spans="1:6" ht="13.4" customHeight="1" x14ac:dyDescent="0.2">
      <c r="A42" s="268"/>
      <c r="B42" s="270" t="s">
        <v>285</v>
      </c>
      <c r="C42" s="375">
        <v>298</v>
      </c>
      <c r="D42" s="271"/>
      <c r="E42" s="270" t="s">
        <v>543</v>
      </c>
      <c r="F42" s="375">
        <v>171</v>
      </c>
    </row>
    <row r="43" spans="1:6" ht="13.4" customHeight="1" x14ac:dyDescent="0.2">
      <c r="A43" s="268"/>
      <c r="B43" s="270" t="s">
        <v>287</v>
      </c>
      <c r="C43" s="375">
        <v>269</v>
      </c>
      <c r="D43" s="271"/>
      <c r="E43" s="270" t="s">
        <v>544</v>
      </c>
      <c r="F43" s="375">
        <v>205</v>
      </c>
    </row>
    <row r="44" spans="1:6" ht="13.4" customHeight="1" x14ac:dyDescent="0.2">
      <c r="A44" s="268"/>
      <c r="B44" s="270" t="s">
        <v>289</v>
      </c>
      <c r="C44" s="375">
        <v>255</v>
      </c>
      <c r="D44" s="271"/>
      <c r="E44" s="272" t="s">
        <v>545</v>
      </c>
      <c r="F44" s="376">
        <v>170</v>
      </c>
    </row>
    <row r="45" spans="1:6" ht="13.4" customHeight="1" x14ac:dyDescent="0.2">
      <c r="A45" s="268"/>
      <c r="B45" s="270" t="s">
        <v>291</v>
      </c>
      <c r="C45" s="375">
        <v>356</v>
      </c>
      <c r="D45" s="271"/>
      <c r="E45" s="273" t="s">
        <v>645</v>
      </c>
      <c r="F45" s="377">
        <f>SUM(F34:F44)</f>
        <v>2863</v>
      </c>
    </row>
    <row r="46" spans="1:6" ht="13.4" customHeight="1" x14ac:dyDescent="0.2">
      <c r="A46" s="268"/>
      <c r="B46" s="270" t="s">
        <v>293</v>
      </c>
      <c r="C46" s="375">
        <v>558</v>
      </c>
      <c r="D46" s="271"/>
      <c r="E46" s="269" t="s">
        <v>546</v>
      </c>
      <c r="F46" s="374">
        <v>243</v>
      </c>
    </row>
    <row r="47" spans="1:6" ht="13.4" customHeight="1" x14ac:dyDescent="0.2">
      <c r="A47" s="268"/>
      <c r="B47" s="270" t="s">
        <v>295</v>
      </c>
      <c r="C47" s="375">
        <v>235</v>
      </c>
      <c r="D47" s="271"/>
      <c r="E47" s="272" t="s">
        <v>547</v>
      </c>
      <c r="F47" s="376">
        <v>320</v>
      </c>
    </row>
    <row r="48" spans="1:6" ht="13.4" customHeight="1" x14ac:dyDescent="0.2">
      <c r="A48" s="268"/>
      <c r="B48" s="270" t="s">
        <v>297</v>
      </c>
      <c r="C48" s="375">
        <v>199</v>
      </c>
      <c r="D48" s="271"/>
      <c r="E48" s="273" t="s">
        <v>645</v>
      </c>
      <c r="F48" s="377">
        <f>SUM(F46:F47)</f>
        <v>563</v>
      </c>
    </row>
    <row r="49" spans="1:6" ht="13.4" customHeight="1" x14ac:dyDescent="0.2">
      <c r="A49" s="268"/>
      <c r="B49" s="270" t="s">
        <v>299</v>
      </c>
      <c r="C49" s="375">
        <v>150</v>
      </c>
      <c r="D49" s="271"/>
      <c r="E49" s="269" t="s">
        <v>548</v>
      </c>
      <c r="F49" s="374">
        <v>205</v>
      </c>
    </row>
    <row r="50" spans="1:6" ht="13.4" customHeight="1" x14ac:dyDescent="0.2">
      <c r="A50" s="268"/>
      <c r="B50" s="270" t="s">
        <v>301</v>
      </c>
      <c r="C50" s="375">
        <v>167</v>
      </c>
      <c r="D50" s="271"/>
      <c r="E50" s="270" t="s">
        <v>307</v>
      </c>
      <c r="F50" s="375">
        <v>234</v>
      </c>
    </row>
    <row r="51" spans="1:6" ht="13.4" customHeight="1" x14ac:dyDescent="0.2">
      <c r="A51" s="268"/>
      <c r="B51" s="272" t="s">
        <v>303</v>
      </c>
      <c r="C51" s="376">
        <v>127</v>
      </c>
      <c r="D51" s="271"/>
      <c r="E51" s="272" t="s">
        <v>549</v>
      </c>
      <c r="F51" s="376">
        <v>336</v>
      </c>
    </row>
    <row r="52" spans="1:6" ht="13.4" customHeight="1" x14ac:dyDescent="0.2">
      <c r="A52" s="268"/>
      <c r="B52" s="273" t="s">
        <v>645</v>
      </c>
      <c r="C52" s="377">
        <f>SUM(C40:C51)</f>
        <v>3449</v>
      </c>
      <c r="D52" s="271"/>
      <c r="E52" s="273" t="s">
        <v>645</v>
      </c>
      <c r="F52" s="377">
        <f>SUM(F49:F51)</f>
        <v>775</v>
      </c>
    </row>
    <row r="53" spans="1:6" ht="13.4" customHeight="1" x14ac:dyDescent="0.2">
      <c r="A53" s="268"/>
      <c r="B53" s="269" t="s">
        <v>305</v>
      </c>
      <c r="C53" s="374">
        <v>429</v>
      </c>
      <c r="D53" s="271"/>
      <c r="E53" s="269" t="s">
        <v>551</v>
      </c>
      <c r="F53" s="374">
        <v>298</v>
      </c>
    </row>
    <row r="54" spans="1:6" ht="13.4" customHeight="1" x14ac:dyDescent="0.2">
      <c r="A54" s="268"/>
      <c r="B54" s="270" t="s">
        <v>308</v>
      </c>
      <c r="C54" s="375">
        <v>299</v>
      </c>
      <c r="D54" s="271"/>
      <c r="E54" s="270" t="s">
        <v>552</v>
      </c>
      <c r="F54" s="375">
        <v>291</v>
      </c>
    </row>
    <row r="55" spans="1:6" ht="13.4" customHeight="1" x14ac:dyDescent="0.2">
      <c r="A55" s="268"/>
      <c r="B55" s="272" t="s">
        <v>310</v>
      </c>
      <c r="C55" s="376">
        <v>183</v>
      </c>
      <c r="D55" s="271"/>
      <c r="E55" s="270" t="s">
        <v>553</v>
      </c>
      <c r="F55" s="375">
        <v>424</v>
      </c>
    </row>
    <row r="56" spans="1:6" ht="13.4" customHeight="1" x14ac:dyDescent="0.2">
      <c r="A56" s="268"/>
      <c r="B56" s="273" t="s">
        <v>645</v>
      </c>
      <c r="C56" s="377">
        <f>SUM(C53:C55)</f>
        <v>911</v>
      </c>
      <c r="D56" s="271"/>
      <c r="E56" s="272" t="s">
        <v>554</v>
      </c>
      <c r="F56" s="376">
        <v>516</v>
      </c>
    </row>
    <row r="57" spans="1:6" ht="13.4" customHeight="1" x14ac:dyDescent="0.2">
      <c r="A57" s="268"/>
      <c r="B57" s="269" t="s">
        <v>312</v>
      </c>
      <c r="C57" s="374">
        <v>187</v>
      </c>
      <c r="D57" s="271"/>
      <c r="E57" s="273" t="s">
        <v>645</v>
      </c>
      <c r="F57" s="377">
        <f>SUM(F53:F56)</f>
        <v>1529</v>
      </c>
    </row>
    <row r="58" spans="1:6" ht="13.4" customHeight="1" x14ac:dyDescent="0.2">
      <c r="A58" s="268"/>
      <c r="B58" s="272" t="s">
        <v>315</v>
      </c>
      <c r="C58" s="376">
        <v>426</v>
      </c>
      <c r="D58" s="271"/>
      <c r="E58" s="269" t="s">
        <v>555</v>
      </c>
      <c r="F58" s="374">
        <v>132</v>
      </c>
    </row>
    <row r="59" spans="1:6" ht="13.4" customHeight="1" x14ac:dyDescent="0.2">
      <c r="A59" s="268"/>
      <c r="B59" s="273" t="s">
        <v>645</v>
      </c>
      <c r="C59" s="377">
        <f>SUM(C57:C58)</f>
        <v>613</v>
      </c>
      <c r="D59" s="271"/>
      <c r="E59" s="270" t="s">
        <v>556</v>
      </c>
      <c r="F59" s="375">
        <v>160</v>
      </c>
    </row>
    <row r="60" spans="1:6" ht="13.4" customHeight="1" x14ac:dyDescent="0.2">
      <c r="A60" s="268"/>
      <c r="B60" s="269" t="s">
        <v>317</v>
      </c>
      <c r="C60" s="374">
        <v>125</v>
      </c>
      <c r="D60" s="271"/>
      <c r="E60" s="272" t="s">
        <v>557</v>
      </c>
      <c r="F60" s="376">
        <v>179</v>
      </c>
    </row>
    <row r="61" spans="1:6" ht="13.4" customHeight="1" x14ac:dyDescent="0.2">
      <c r="A61" s="268"/>
      <c r="B61" s="272" t="s">
        <v>319</v>
      </c>
      <c r="C61" s="376">
        <v>136</v>
      </c>
      <c r="D61" s="271"/>
      <c r="E61" s="273" t="s">
        <v>645</v>
      </c>
      <c r="F61" s="377">
        <f>SUM(F58:F60)</f>
        <v>471</v>
      </c>
    </row>
    <row r="62" spans="1:6" ht="13.4" customHeight="1" x14ac:dyDescent="0.2">
      <c r="A62" s="268"/>
      <c r="B62" s="273" t="s">
        <v>645</v>
      </c>
      <c r="C62" s="377">
        <f>SUM(C60:C61)</f>
        <v>261</v>
      </c>
      <c r="D62" s="280"/>
      <c r="E62" s="281"/>
      <c r="F62" s="282"/>
    </row>
    <row r="63" spans="1:6" ht="13.4" customHeight="1" x14ac:dyDescent="0.2">
      <c r="A63" s="268"/>
      <c r="B63" s="269" t="s">
        <v>321</v>
      </c>
      <c r="C63" s="374">
        <v>149</v>
      </c>
      <c r="D63" s="280"/>
    </row>
    <row r="64" spans="1:6" ht="13.4" customHeight="1" x14ac:dyDescent="0.2">
      <c r="A64" s="268"/>
      <c r="B64" s="272" t="s">
        <v>323</v>
      </c>
      <c r="C64" s="376">
        <v>153</v>
      </c>
      <c r="D64" s="280"/>
    </row>
    <row r="65" spans="1:4" ht="13.4" customHeight="1" x14ac:dyDescent="0.2">
      <c r="A65" s="268"/>
      <c r="B65" s="273" t="s">
        <v>645</v>
      </c>
      <c r="C65" s="377">
        <f>SUM(C63:C64)</f>
        <v>302</v>
      </c>
      <c r="D65" s="280"/>
    </row>
    <row r="66" spans="1:4" ht="13.4" customHeight="1" x14ac:dyDescent="0.2">
      <c r="B66" s="281"/>
      <c r="C66" s="282"/>
    </row>
    <row r="67" spans="1:4" ht="13.4" customHeight="1" x14ac:dyDescent="0.2"/>
    <row r="68" spans="1:4" ht="13.4" customHeight="1" x14ac:dyDescent="0.2"/>
    <row r="69" spans="1:4" ht="13.4" customHeight="1" x14ac:dyDescent="0.2"/>
    <row r="70" spans="1:4" ht="13.4" customHeight="1" x14ac:dyDescent="0.2"/>
    <row r="233" spans="5:5" ht="12" customHeight="1" x14ac:dyDescent="0.2">
      <c r="E233" s="292">
        <f>選挙人名簿登録者数②!C60+在外選挙人名簿登録者数②!C60</f>
        <v>221483</v>
      </c>
    </row>
    <row r="235" spans="5:5" ht="12" customHeight="1" x14ac:dyDescent="0.2">
      <c r="E235" s="292">
        <f>選挙人名簿登録者数②!C63+在外選挙人名簿登録者数②!C63</f>
        <v>250109</v>
      </c>
    </row>
    <row r="236" spans="5:5" ht="12" customHeight="1" x14ac:dyDescent="0.2">
      <c r="E236" s="275">
        <f>選挙人名簿登録者数②!C64+在外選挙人名簿登録者数②!C64</f>
        <v>285876</v>
      </c>
    </row>
    <row r="237" spans="5:5" ht="12" customHeight="1" x14ac:dyDescent="0.2">
      <c r="E237" s="292">
        <f>選挙人名簿登録者数②!F4+在外選挙人名簿登録者数②!F4</f>
        <v>323886</v>
      </c>
    </row>
    <row r="238" spans="5:5" ht="12" customHeight="1" x14ac:dyDescent="0.2">
      <c r="E238" s="275">
        <f>選挙人名簿登録者数②!F5+在外選挙人名簿登録者数②!F5</f>
        <v>408766</v>
      </c>
    </row>
    <row r="239" spans="5:5" ht="12" customHeight="1" x14ac:dyDescent="0.2">
      <c r="E239" s="275">
        <f>選挙人名簿登録者数②!F6+在外選挙人名簿登録者数②!F6</f>
        <v>391644</v>
      </c>
    </row>
    <row r="240" spans="5:5" ht="12" customHeight="1" x14ac:dyDescent="0.2">
      <c r="E240" s="275">
        <f>選挙人名簿登録者数②!F7+在外選挙人名簿登録者数②!F7</f>
        <v>400763</v>
      </c>
    </row>
    <row r="241" spans="5:5" ht="12" customHeight="1" x14ac:dyDescent="0.2">
      <c r="E241" s="275" t="e">
        <f>選挙人名簿登録者数②!#REF!+在外選挙人名簿登録者数②!#REF!</f>
        <v>#REF!</v>
      </c>
    </row>
    <row r="242" spans="5:5" ht="12" customHeight="1" x14ac:dyDescent="0.2">
      <c r="E242" s="292">
        <f>選挙人名簿登録者数②!F10+在外選挙人名簿登録者数②!F9</f>
        <v>385952</v>
      </c>
    </row>
    <row r="243" spans="5:5" ht="12" customHeight="1" x14ac:dyDescent="0.2">
      <c r="E243" s="275">
        <f>選挙人名簿登録者数②!F11+在外選挙人名簿登録者数②!F10</f>
        <v>415527</v>
      </c>
    </row>
    <row r="244" spans="5:5" ht="12" customHeight="1" x14ac:dyDescent="0.2">
      <c r="E244" s="275">
        <f>選挙人名簿登録者数②!F12+在外選挙人名簿登録者数②!F11</f>
        <v>385346</v>
      </c>
    </row>
    <row r="245" spans="5:5" ht="12" customHeight="1" x14ac:dyDescent="0.2">
      <c r="E245" s="275">
        <f>選挙人名簿登録者数②!F13+在外選挙人名簿登録者数②!F12</f>
        <v>293927</v>
      </c>
    </row>
    <row r="246" spans="5:5" ht="12" customHeight="1" x14ac:dyDescent="0.2">
      <c r="E246" s="275">
        <f>選挙人名簿登録者数②!F14+在外選挙人名簿登録者数②!F13</f>
        <v>373860</v>
      </c>
    </row>
    <row r="247" spans="5:5" ht="12" customHeight="1" x14ac:dyDescent="0.2">
      <c r="E247" s="275" t="e">
        <f>選挙人名簿登録者数②!#REF!+在外選挙人名簿登録者数②!F14</f>
        <v>#REF!</v>
      </c>
    </row>
    <row r="248" spans="5:5" ht="12" customHeight="1" x14ac:dyDescent="0.2">
      <c r="E248" s="275" t="e">
        <f>選挙人名簿登録者数②!#REF!+在外選挙人名簿登録者数②!#REF!</f>
        <v>#REF!</v>
      </c>
    </row>
    <row r="249" spans="5:5" ht="12" customHeight="1" x14ac:dyDescent="0.2">
      <c r="E249" s="292">
        <f>選挙人名簿登録者数②!F16+在外選挙人名簿登録者数②!F16</f>
        <v>381547</v>
      </c>
    </row>
    <row r="250" spans="5:5" ht="12" customHeight="1" x14ac:dyDescent="0.2">
      <c r="E250" s="275">
        <f>選挙人名簿登録者数②!F17+在外選挙人名簿登録者数②!F17</f>
        <v>371592</v>
      </c>
    </row>
    <row r="251" spans="5:5" ht="12" customHeight="1" x14ac:dyDescent="0.2">
      <c r="E251" s="275">
        <f>選挙人名簿登録者数②!F18+在外選挙人名簿登録者数②!F18</f>
        <v>338559</v>
      </c>
    </row>
    <row r="252" spans="5:5" ht="12" customHeight="1" x14ac:dyDescent="0.2">
      <c r="E252" s="275" t="e">
        <f>選挙人名簿登録者数②!#REF!+在外選挙人名簿登録者数②!#REF!</f>
        <v>#REF!</v>
      </c>
    </row>
    <row r="253" spans="5:5" ht="12" customHeight="1" x14ac:dyDescent="0.2">
      <c r="E253" s="292">
        <f>選挙人名簿登録者数②!F20+在外選挙人名簿登録者数②!F20</f>
        <v>347085</v>
      </c>
    </row>
    <row r="254" spans="5:5" ht="12" customHeight="1" x14ac:dyDescent="0.2">
      <c r="E254" s="275">
        <f>選挙人名簿登録者数②!F21+在外選挙人名簿登録者数②!F21</f>
        <v>248184</v>
      </c>
    </row>
    <row r="255" spans="5:5" ht="12" customHeight="1" x14ac:dyDescent="0.2">
      <c r="E255" s="275" t="e">
        <f>選挙人名簿登録者数②!#REF!+在外選挙人名簿登録者数②!#REF!</f>
        <v>#REF!</v>
      </c>
    </row>
    <row r="256" spans="5:5" ht="12" customHeight="1" x14ac:dyDescent="0.2">
      <c r="E256" s="292">
        <f>選挙人名簿登録者数②!F23+在外選挙人名簿登録者数②!F23</f>
        <v>308647</v>
      </c>
    </row>
    <row r="257" spans="5:5" ht="12" customHeight="1" x14ac:dyDescent="0.2">
      <c r="E257" s="275">
        <f>選挙人名簿登録者数②!F24+在外選挙人名簿登録者数②!F24</f>
        <v>247418</v>
      </c>
    </row>
    <row r="258" spans="5:5" ht="12" customHeight="1" x14ac:dyDescent="0.2">
      <c r="E258" s="275">
        <f>選挙人名簿登録者数②!F25+在外選挙人名簿登録者数②!F25</f>
        <v>229824</v>
      </c>
    </row>
    <row r="259" spans="5:5" ht="12" customHeight="1" x14ac:dyDescent="0.2">
      <c r="E259" s="292">
        <f>選挙人名簿登録者数②!F27+在外選挙人名簿登録者数②!F26</f>
        <v>418733</v>
      </c>
    </row>
    <row r="260" spans="5:5" ht="12" customHeight="1" x14ac:dyDescent="0.2">
      <c r="E260" s="275">
        <f>選挙人名簿登録者数②!F28+在外選挙人名簿登録者数②!F27</f>
        <v>378254</v>
      </c>
    </row>
    <row r="261" spans="5:5" ht="12" customHeight="1" x14ac:dyDescent="0.2">
      <c r="E261" s="275">
        <f>選挙人名簿登録者数②!F29+在外選挙人名簿登録者数②!F28</f>
        <v>298654</v>
      </c>
    </row>
    <row r="262" spans="5:5" ht="12" customHeight="1" x14ac:dyDescent="0.2">
      <c r="E262" s="275" t="e">
        <f>選挙人名簿登録者数②!#REF!+在外選挙人名簿登録者数②!F29</f>
        <v>#REF!</v>
      </c>
    </row>
    <row r="263" spans="5:5" ht="12" customHeight="1" x14ac:dyDescent="0.2">
      <c r="E263" s="292">
        <f>選挙人名簿登録者数②!F31+在外選挙人名簿登録者数②!F31</f>
        <v>298484</v>
      </c>
    </row>
    <row r="264" spans="5:5" ht="12" customHeight="1" x14ac:dyDescent="0.2">
      <c r="E264" s="275">
        <f>選挙人名簿登録者数②!F32+在外選挙人名簿登録者数②!F32</f>
        <v>270397</v>
      </c>
    </row>
    <row r="265" spans="5:5" ht="12" customHeight="1" x14ac:dyDescent="0.2">
      <c r="E265" s="275" t="e">
        <f>選挙人名簿登録者数②!#REF!+在外選挙人名簿登録者数②!#REF!</f>
        <v>#REF!</v>
      </c>
    </row>
    <row r="266" spans="5:5" ht="12" customHeight="1" x14ac:dyDescent="0.2">
      <c r="E266" s="292">
        <f>選挙人名簿登録者数②!F34+在外選挙人名簿登録者数②!F34</f>
        <v>446399</v>
      </c>
    </row>
    <row r="267" spans="5:5" ht="12" customHeight="1" x14ac:dyDescent="0.2">
      <c r="E267" s="275">
        <f>選挙人名簿登録者数②!F35+在外選挙人名簿登録者数②!F35</f>
        <v>461147</v>
      </c>
    </row>
    <row r="268" spans="5:5" ht="12" customHeight="1" x14ac:dyDescent="0.2">
      <c r="E268" s="275">
        <f>選挙人名簿登録者数②!F36+在外選挙人名簿登録者数②!F36</f>
        <v>451103</v>
      </c>
    </row>
    <row r="269" spans="5:5" ht="12" customHeight="1" x14ac:dyDescent="0.2">
      <c r="E269" s="275">
        <f>選挙人名簿登録者数②!F37+在外選挙人名簿登録者数②!F37</f>
        <v>398074</v>
      </c>
    </row>
    <row r="270" spans="5:5" ht="12" customHeight="1" x14ac:dyDescent="0.2">
      <c r="E270" s="275">
        <f>選挙人名簿登録者数②!F38+在外選挙人名簿登録者数②!F38</f>
        <v>455464</v>
      </c>
    </row>
    <row r="271" spans="5:5" ht="12" customHeight="1" x14ac:dyDescent="0.2">
      <c r="E271" s="275">
        <f>選挙人名簿登録者数②!F39+在外選挙人名簿登録者数②!F39</f>
        <v>367500</v>
      </c>
    </row>
    <row r="272" spans="5:5" ht="12" customHeight="1" x14ac:dyDescent="0.2">
      <c r="E272" s="275">
        <f>選挙人名簿登録者数②!F40+在外選挙人名簿登録者数②!F40</f>
        <v>275406</v>
      </c>
    </row>
    <row r="273" spans="5:5" ht="12" customHeight="1" x14ac:dyDescent="0.2">
      <c r="E273" s="275">
        <f>選挙人名簿登録者数②!F41+在外選挙人名簿登録者数②!F41</f>
        <v>337128</v>
      </c>
    </row>
    <row r="274" spans="5:5" ht="12" customHeight="1" x14ac:dyDescent="0.2">
      <c r="E274" s="275">
        <f>選挙人名簿登録者数②!F42+在外選挙人名簿登録者数②!F42</f>
        <v>368137</v>
      </c>
    </row>
    <row r="275" spans="5:5" ht="12" customHeight="1" x14ac:dyDescent="0.2">
      <c r="E275" s="275">
        <f>選挙人名簿登録者数②!F43+在外選挙人名簿登録者数②!F43</f>
        <v>397234</v>
      </c>
    </row>
    <row r="276" spans="5:5" ht="12" customHeight="1" x14ac:dyDescent="0.2">
      <c r="E276" s="275">
        <f>選挙人名簿登録者数②!F44+在外選挙人名簿登録者数②!F44</f>
        <v>245942</v>
      </c>
    </row>
    <row r="277" spans="5:5" ht="12" customHeight="1" x14ac:dyDescent="0.2">
      <c r="E277" s="292">
        <f>選挙人名簿登録者数②!F46+在外選挙人名簿登録者数②!F46</f>
        <v>329359</v>
      </c>
    </row>
    <row r="278" spans="5:5" ht="12" customHeight="1" x14ac:dyDescent="0.2">
      <c r="E278" s="275">
        <f>選挙人名簿登録者数②!F47+在外選挙人名簿登録者数②!F47</f>
        <v>326944</v>
      </c>
    </row>
    <row r="279" spans="5:5" ht="12" customHeight="1" x14ac:dyDescent="0.2">
      <c r="E279" s="275" t="e">
        <f>選挙人名簿登録者数②!#REF!+在外選挙人名簿登録者数②!#REF!</f>
        <v>#REF!</v>
      </c>
    </row>
    <row r="280" spans="5:5" ht="12" customHeight="1" x14ac:dyDescent="0.2">
      <c r="E280" s="292">
        <f>選挙人名簿登録者数②!F49+在外選挙人名簿登録者数②!F49</f>
        <v>331998</v>
      </c>
    </row>
    <row r="281" spans="5:5" ht="12" customHeight="1" x14ac:dyDescent="0.2">
      <c r="E281" s="275">
        <f>選挙人名簿登録者数②!F50+在外選挙人名簿登録者数②!F50</f>
        <v>393754</v>
      </c>
    </row>
    <row r="282" spans="5:5" ht="12" customHeight="1" x14ac:dyDescent="0.2">
      <c r="E282" s="275">
        <f>選挙人名簿登録者数②!F51+在外選挙人名簿登録者数②!F51</f>
        <v>341312</v>
      </c>
    </row>
    <row r="283" spans="5:5" ht="12" customHeight="1" x14ac:dyDescent="0.2">
      <c r="E283" s="275" t="e">
        <f>選挙人名簿登録者数②!#REF!+在外選挙人名簿登録者数②!#REF!</f>
        <v>#REF!</v>
      </c>
    </row>
    <row r="284" spans="5:5" ht="12" customHeight="1" x14ac:dyDescent="0.2">
      <c r="E284" s="292">
        <f>選挙人名簿登録者数②!F53+在外選挙人名簿登録者数②!F53</f>
        <v>420415</v>
      </c>
    </row>
    <row r="285" spans="5:5" ht="12" customHeight="1" x14ac:dyDescent="0.2">
      <c r="E285" s="275">
        <f>選挙人名簿登録者数②!F54+在外選挙人名簿登録者数②!F54</f>
        <v>308053</v>
      </c>
    </row>
    <row r="286" spans="5:5" ht="12" customHeight="1" x14ac:dyDescent="0.2">
      <c r="E286" s="275">
        <f>選挙人名簿登録者数②!F55+在外選挙人名簿登録者数②!F55</f>
        <v>311177</v>
      </c>
    </row>
    <row r="287" spans="5:5" ht="12" customHeight="1" x14ac:dyDescent="0.2">
      <c r="E287" s="275">
        <f>選挙人名簿登録者数②!F56+在外選挙人名簿登録者数②!F56</f>
        <v>379727</v>
      </c>
    </row>
    <row r="288" spans="5:5" ht="12" customHeight="1" x14ac:dyDescent="0.2">
      <c r="E288" s="275" t="e">
        <f>選挙人名簿登録者数②!#REF!+在外選挙人名簿登録者数②!#REF!</f>
        <v>#REF!</v>
      </c>
    </row>
    <row r="289" spans="5:5" ht="12" customHeight="1" x14ac:dyDescent="0.2">
      <c r="E289" s="292">
        <f>選挙人名簿登録者数②!F58+在外選挙人名簿登録者数②!F58</f>
        <v>383877</v>
      </c>
    </row>
    <row r="290" spans="5:5" ht="12" customHeight="1" x14ac:dyDescent="0.2">
      <c r="E290" s="275">
        <f>選挙人名簿登録者数②!F59+在外選挙人名簿登録者数②!F59</f>
        <v>250092</v>
      </c>
    </row>
    <row r="291" spans="5:5" ht="12" customHeight="1" x14ac:dyDescent="0.2">
      <c r="E291" s="275">
        <f>選挙人名簿登録者数②!F60+在外選挙人名簿登録者数②!F60</f>
        <v>289039</v>
      </c>
    </row>
    <row r="292" spans="5:5" ht="12" customHeight="1" x14ac:dyDescent="0.2">
      <c r="E292" s="292">
        <f>選挙人名簿登録者数②!I4+在外選挙人名簿登録者数②!I4</f>
        <v>348048</v>
      </c>
    </row>
    <row r="293" spans="5:5" ht="12" customHeight="1" x14ac:dyDescent="0.2">
      <c r="E293" s="275">
        <f>選挙人名簿登録者数②!I5+在外選挙人名簿登録者数②!I5</f>
        <v>258520</v>
      </c>
    </row>
    <row r="294" spans="5:5" ht="12" customHeight="1" x14ac:dyDescent="0.2">
      <c r="E294" s="275">
        <f>選挙人名簿登録者数②!I6+在外選挙人名簿登録者数②!I6</f>
        <v>263286</v>
      </c>
    </row>
    <row r="295" spans="5:5" ht="12" customHeight="1" x14ac:dyDescent="0.2">
      <c r="E295" s="292">
        <f>選挙人名簿登録者数②!I8+在外選挙人名簿登録者数②!I8</f>
        <v>351769</v>
      </c>
    </row>
    <row r="296" spans="5:5" ht="12" customHeight="1" x14ac:dyDescent="0.2">
      <c r="E296" s="275">
        <f>選挙人名簿登録者数②!I9+在外選挙人名簿登録者数②!I9</f>
        <v>323331</v>
      </c>
    </row>
    <row r="297" spans="5:5" ht="12" customHeight="1" x14ac:dyDescent="0.2">
      <c r="E297" s="275">
        <f>選挙人名簿登録者数②!I10+在外選挙人名簿登録者数②!I10</f>
        <v>306114</v>
      </c>
    </row>
    <row r="298" spans="5:5" ht="12" customHeight="1" x14ac:dyDescent="0.2">
      <c r="E298" s="275">
        <f>選挙人名簿登録者数②!I11+在外選挙人名簿登録者数②!I11</f>
        <v>310727</v>
      </c>
    </row>
    <row r="299" spans="5:5" ht="12" customHeight="1" x14ac:dyDescent="0.2">
      <c r="E299" s="275" t="e">
        <f>選挙人名簿登録者数②!#REF!+在外選挙人名簿登録者数②!#REF!</f>
        <v>#REF!</v>
      </c>
    </row>
    <row r="300" spans="5:5" ht="12" customHeight="1" x14ac:dyDescent="0.2">
      <c r="E300" s="292">
        <f>選挙人名簿登録者数②!I13+在外選挙人名簿登録者数②!I13</f>
        <v>263131</v>
      </c>
    </row>
    <row r="301" spans="5:5" ht="12" customHeight="1" x14ac:dyDescent="0.2">
      <c r="E301" s="275">
        <f>選挙人名簿登録者数②!I14+在外選挙人名簿登録者数②!I14</f>
        <v>296702</v>
      </c>
    </row>
    <row r="302" spans="5:5" ht="12" customHeight="1" x14ac:dyDescent="0.2">
      <c r="E302" s="275">
        <f>選挙人名簿登録者数②!I15+在外選挙人名簿登録者数②!I15</f>
        <v>318081</v>
      </c>
    </row>
    <row r="303" spans="5:5" ht="12" customHeight="1" x14ac:dyDescent="0.2">
      <c r="E303" s="275">
        <f>選挙人名簿登録者数②!I16+在外選挙人名簿登録者数②!I16</f>
        <v>299349</v>
      </c>
    </row>
  </sheetData>
  <mergeCells count="1">
    <mergeCell ref="H1:I1"/>
  </mergeCells>
  <phoneticPr fontId="8"/>
  <pageMargins left="0.78740157480314965" right="0.78740157480314965" top="0.23622047244094491" bottom="0.27559055118110237" header="0.19685039370078741" footer="0.51181102362204722"/>
  <pageSetup paperSize="9" scale="7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45CD0-061A-4D5D-BA21-9BA7DEBF6430}">
  <dimension ref="A1:O49"/>
  <sheetViews>
    <sheetView view="pageBreakPreview" zoomScale="85" zoomScaleNormal="100" zoomScaleSheetLayoutView="85" workbookViewId="0">
      <selection activeCell="C8" sqref="C8:D8"/>
    </sheetView>
  </sheetViews>
  <sheetFormatPr defaultColWidth="9" defaultRowHeight="13" x14ac:dyDescent="0.2"/>
  <cols>
    <col min="1" max="1" width="4.08984375" style="408" customWidth="1"/>
    <col min="2" max="2" width="2.08984375" style="408" customWidth="1"/>
    <col min="3" max="3" width="10.90625" style="408" customWidth="1"/>
    <col min="4" max="4" width="5.90625" style="408" customWidth="1"/>
    <col min="5" max="5" width="4.08984375" style="408" customWidth="1"/>
    <col min="6" max="6" width="10.6328125" style="408" customWidth="1"/>
    <col min="7" max="7" width="5.08984375" style="408" customWidth="1"/>
    <col min="8" max="8" width="4.08984375" style="408" customWidth="1"/>
    <col min="9" max="9" width="2.08984375" style="408" customWidth="1"/>
    <col min="10" max="10" width="10.90625" style="408" customWidth="1"/>
    <col min="11" max="11" width="5.90625" style="408" customWidth="1"/>
    <col min="12" max="12" width="4.08984375" style="408" customWidth="1"/>
    <col min="13" max="13" width="11.6328125" style="408" customWidth="1"/>
    <col min="14" max="14" width="5.08984375" style="408" customWidth="1"/>
    <col min="15" max="15" width="11.36328125" style="408" bestFit="1" customWidth="1"/>
    <col min="16" max="16384" width="9" style="408"/>
  </cols>
  <sheetData>
    <row r="1" spans="1:14" s="406" customFormat="1" x14ac:dyDescent="0.2"/>
    <row r="2" spans="1:14" s="406" customFormat="1" ht="16.5" x14ac:dyDescent="0.2">
      <c r="A2" s="407" t="s">
        <v>708</v>
      </c>
      <c r="B2" s="407"/>
      <c r="C2" s="408"/>
      <c r="D2" s="408"/>
      <c r="E2" s="408"/>
      <c r="F2" s="408"/>
      <c r="G2" s="408"/>
      <c r="H2" s="408"/>
      <c r="I2" s="408"/>
      <c r="J2" s="408"/>
      <c r="K2" s="408"/>
    </row>
    <row r="3" spans="1:14" ht="13.5" customHeight="1" x14ac:dyDescent="0.2">
      <c r="A3" s="407"/>
      <c r="B3" s="407"/>
    </row>
    <row r="4" spans="1:14" ht="20.149999999999999" customHeight="1" x14ac:dyDescent="0.2">
      <c r="E4" s="409"/>
      <c r="J4" s="576" t="s">
        <v>1397</v>
      </c>
      <c r="K4" s="576"/>
      <c r="L4" s="576"/>
      <c r="M4" s="576"/>
      <c r="N4" s="576"/>
    </row>
    <row r="5" spans="1:14" ht="18" customHeight="1" x14ac:dyDescent="0.2">
      <c r="A5" s="408" t="s">
        <v>94</v>
      </c>
    </row>
    <row r="6" spans="1:14" ht="18" customHeight="1" x14ac:dyDescent="0.2">
      <c r="A6" s="411"/>
      <c r="B6" s="412"/>
      <c r="C6" s="412" t="s">
        <v>1010</v>
      </c>
      <c r="D6" s="412"/>
      <c r="E6" s="412"/>
      <c r="F6" s="412"/>
      <c r="G6" s="413"/>
      <c r="H6" s="412"/>
      <c r="I6" s="412"/>
      <c r="J6" s="412" t="s">
        <v>1011</v>
      </c>
      <c r="K6" s="412"/>
      <c r="L6" s="412"/>
      <c r="M6" s="412"/>
      <c r="N6" s="413"/>
    </row>
    <row r="7" spans="1:14" ht="18" customHeight="1" x14ac:dyDescent="0.2">
      <c r="A7" s="414"/>
      <c r="F7" s="415"/>
      <c r="G7" s="416" t="s">
        <v>614</v>
      </c>
      <c r="L7" s="415"/>
      <c r="M7" s="415"/>
      <c r="N7" s="416" t="s">
        <v>614</v>
      </c>
    </row>
    <row r="8" spans="1:14" ht="18" customHeight="1" x14ac:dyDescent="0.2">
      <c r="A8" s="417">
        <v>1</v>
      </c>
      <c r="B8" s="418"/>
      <c r="C8" s="583" t="s">
        <v>333</v>
      </c>
      <c r="D8" s="584"/>
      <c r="E8" s="420"/>
      <c r="F8" s="421">
        <v>462546</v>
      </c>
      <c r="G8" s="416"/>
      <c r="H8" s="417">
        <v>1</v>
      </c>
      <c r="I8" s="418"/>
      <c r="J8" s="583" t="s">
        <v>317</v>
      </c>
      <c r="K8" s="584"/>
      <c r="L8" s="415"/>
      <c r="M8" s="421">
        <v>221483</v>
      </c>
      <c r="N8" s="416"/>
    </row>
    <row r="9" spans="1:14" ht="18" customHeight="1" x14ac:dyDescent="0.2">
      <c r="A9" s="417">
        <v>2</v>
      </c>
      <c r="B9" s="418"/>
      <c r="C9" s="583" t="s">
        <v>535</v>
      </c>
      <c r="D9" s="584"/>
      <c r="E9" s="420"/>
      <c r="F9" s="421">
        <v>461147</v>
      </c>
      <c r="G9" s="416"/>
      <c r="H9" s="417">
        <v>2</v>
      </c>
      <c r="I9" s="418"/>
      <c r="J9" s="583" t="s">
        <v>191</v>
      </c>
      <c r="K9" s="584"/>
      <c r="L9" s="415"/>
      <c r="M9" s="421">
        <v>225460</v>
      </c>
      <c r="N9" s="416"/>
    </row>
    <row r="10" spans="1:14" ht="18" customHeight="1" x14ac:dyDescent="0.2">
      <c r="A10" s="417">
        <v>3</v>
      </c>
      <c r="B10" s="418"/>
      <c r="C10" s="583" t="s">
        <v>330</v>
      </c>
      <c r="D10" s="584"/>
      <c r="E10" s="420"/>
      <c r="F10" s="421">
        <v>459952</v>
      </c>
      <c r="G10" s="416"/>
      <c r="H10" s="417">
        <v>3</v>
      </c>
      <c r="I10" s="418"/>
      <c r="J10" s="583" t="s">
        <v>319</v>
      </c>
      <c r="K10" s="584"/>
      <c r="L10" s="415"/>
      <c r="M10" s="421">
        <v>226063</v>
      </c>
      <c r="N10" s="416"/>
    </row>
    <row r="11" spans="1:14" ht="18" customHeight="1" x14ac:dyDescent="0.2">
      <c r="A11" s="417">
        <v>4</v>
      </c>
      <c r="B11" s="418"/>
      <c r="C11" s="583" t="s">
        <v>455</v>
      </c>
      <c r="D11" s="584"/>
      <c r="E11" s="420"/>
      <c r="F11" s="421">
        <v>455564</v>
      </c>
      <c r="G11" s="416"/>
      <c r="H11" s="417">
        <v>4</v>
      </c>
      <c r="I11" s="418"/>
      <c r="J11" s="583" t="s">
        <v>378</v>
      </c>
      <c r="K11" s="584"/>
      <c r="L11" s="415"/>
      <c r="M11" s="421">
        <v>227067</v>
      </c>
      <c r="N11" s="416"/>
    </row>
    <row r="12" spans="1:14" ht="18" customHeight="1" x14ac:dyDescent="0.2">
      <c r="A12" s="417">
        <v>5</v>
      </c>
      <c r="B12" s="418"/>
      <c r="C12" s="583" t="s">
        <v>538</v>
      </c>
      <c r="D12" s="584"/>
      <c r="E12" s="420"/>
      <c r="F12" s="421">
        <v>455464</v>
      </c>
      <c r="G12" s="416"/>
      <c r="H12" s="417">
        <v>5</v>
      </c>
      <c r="I12" s="418"/>
      <c r="J12" s="583" t="s">
        <v>527</v>
      </c>
      <c r="K12" s="584"/>
      <c r="L12" s="415"/>
      <c r="M12" s="421">
        <v>229824</v>
      </c>
      <c r="N12" s="416"/>
    </row>
    <row r="13" spans="1:14" ht="18" customHeight="1" x14ac:dyDescent="0.2">
      <c r="A13" s="417">
        <v>6</v>
      </c>
      <c r="B13" s="418"/>
      <c r="C13" s="583" t="s">
        <v>327</v>
      </c>
      <c r="D13" s="584"/>
      <c r="E13" s="420"/>
      <c r="F13" s="421">
        <v>455279</v>
      </c>
      <c r="G13" s="416"/>
      <c r="H13" s="417">
        <v>6</v>
      </c>
      <c r="I13" s="418"/>
      <c r="J13" s="583" t="s">
        <v>453</v>
      </c>
      <c r="K13" s="584"/>
      <c r="L13" s="415"/>
      <c r="M13" s="421">
        <v>230687</v>
      </c>
      <c r="N13" s="416"/>
    </row>
    <row r="14" spans="1:14" ht="18" customHeight="1" x14ac:dyDescent="0.2">
      <c r="A14" s="417">
        <v>7</v>
      </c>
      <c r="B14" s="418"/>
      <c r="C14" s="583" t="s">
        <v>389</v>
      </c>
      <c r="D14" s="584"/>
      <c r="E14" s="420"/>
      <c r="F14" s="421">
        <v>453667</v>
      </c>
      <c r="G14" s="416"/>
      <c r="H14" s="417">
        <v>7</v>
      </c>
      <c r="I14" s="418"/>
      <c r="J14" s="583" t="s">
        <v>468</v>
      </c>
      <c r="K14" s="584"/>
      <c r="L14" s="415"/>
      <c r="M14" s="421">
        <v>233377</v>
      </c>
      <c r="N14" s="416"/>
    </row>
    <row r="15" spans="1:14" ht="18" customHeight="1" x14ac:dyDescent="0.2">
      <c r="A15" s="417">
        <v>8</v>
      </c>
      <c r="B15" s="418"/>
      <c r="C15" s="583" t="s">
        <v>335</v>
      </c>
      <c r="D15" s="584"/>
      <c r="E15" s="420"/>
      <c r="F15" s="421">
        <v>453322</v>
      </c>
      <c r="G15" s="416"/>
      <c r="H15" s="417">
        <v>8</v>
      </c>
      <c r="I15" s="418"/>
      <c r="J15" s="583" t="s">
        <v>408</v>
      </c>
      <c r="K15" s="584"/>
      <c r="L15" s="415"/>
      <c r="M15" s="421">
        <v>233933</v>
      </c>
      <c r="N15" s="416"/>
    </row>
    <row r="16" spans="1:14" ht="18" customHeight="1" x14ac:dyDescent="0.2">
      <c r="A16" s="417">
        <v>9</v>
      </c>
      <c r="B16" s="418"/>
      <c r="C16" s="583" t="s">
        <v>193</v>
      </c>
      <c r="D16" s="584"/>
      <c r="E16" s="420"/>
      <c r="F16" s="421">
        <v>452652</v>
      </c>
      <c r="G16" s="416"/>
      <c r="H16" s="417">
        <v>9</v>
      </c>
      <c r="I16" s="418"/>
      <c r="J16" s="583" t="s">
        <v>344</v>
      </c>
      <c r="K16" s="584"/>
      <c r="L16" s="415"/>
      <c r="M16" s="421">
        <v>237537</v>
      </c>
      <c r="N16" s="416"/>
    </row>
    <row r="17" spans="1:15" ht="18" customHeight="1" x14ac:dyDescent="0.2">
      <c r="A17" s="417">
        <v>10</v>
      </c>
      <c r="B17" s="418"/>
      <c r="C17" s="583" t="s">
        <v>536</v>
      </c>
      <c r="D17" s="584"/>
      <c r="E17" s="420"/>
      <c r="F17" s="421">
        <v>451103</v>
      </c>
      <c r="G17" s="416"/>
      <c r="H17" s="417">
        <v>10</v>
      </c>
      <c r="I17" s="418"/>
      <c r="J17" s="583" t="s">
        <v>366</v>
      </c>
      <c r="K17" s="584"/>
      <c r="L17" s="415"/>
      <c r="M17" s="421">
        <v>237585</v>
      </c>
      <c r="N17" s="416"/>
    </row>
    <row r="18" spans="1:15" ht="18" customHeight="1" x14ac:dyDescent="0.2">
      <c r="A18" s="422"/>
      <c r="B18" s="423"/>
      <c r="C18" s="423"/>
      <c r="D18" s="423"/>
      <c r="E18" s="423"/>
      <c r="F18" s="423"/>
      <c r="G18" s="424"/>
      <c r="H18" s="423"/>
      <c r="I18" s="423"/>
      <c r="J18" s="423"/>
      <c r="K18" s="423"/>
      <c r="L18" s="423"/>
      <c r="M18" s="423"/>
      <c r="N18" s="424"/>
    </row>
    <row r="19" spans="1:15" ht="10.5" customHeight="1" x14ac:dyDescent="0.2"/>
    <row r="20" spans="1:15" ht="20.149999999999999" customHeight="1" x14ac:dyDescent="0.2">
      <c r="A20" s="408" t="s">
        <v>1012</v>
      </c>
      <c r="M20" s="425">
        <v>358695.18685121107</v>
      </c>
      <c r="N20" s="408" t="s">
        <v>657</v>
      </c>
    </row>
    <row r="21" spans="1:15" ht="20.149999999999999" customHeight="1" x14ac:dyDescent="0.2">
      <c r="A21" s="408" t="s">
        <v>1400</v>
      </c>
      <c r="L21" s="581" t="s">
        <v>1401</v>
      </c>
      <c r="M21" s="582"/>
      <c r="O21" s="428"/>
    </row>
    <row r="22" spans="1:15" ht="20.149999999999999" customHeight="1" x14ac:dyDescent="0.2">
      <c r="A22" s="408" t="s">
        <v>98</v>
      </c>
      <c r="L22" s="429"/>
      <c r="M22" s="429"/>
    </row>
    <row r="23" spans="1:15" ht="20.149999999999999" customHeight="1" x14ac:dyDescent="0.2">
      <c r="A23" s="408" t="s">
        <v>1370</v>
      </c>
      <c r="L23" s="581" t="s">
        <v>1377</v>
      </c>
      <c r="M23" s="582"/>
    </row>
    <row r="24" spans="1:15" ht="20.149999999999999" customHeight="1" x14ac:dyDescent="0.2">
      <c r="L24" s="426"/>
      <c r="M24" s="427"/>
    </row>
    <row r="25" spans="1:15" ht="20.149999999999999" customHeight="1" x14ac:dyDescent="0.2"/>
    <row r="26" spans="1:15" ht="18" customHeight="1" x14ac:dyDescent="0.2">
      <c r="A26" s="408" t="s">
        <v>709</v>
      </c>
    </row>
    <row r="27" spans="1:15" ht="18" customHeight="1" x14ac:dyDescent="0.2">
      <c r="A27" s="411"/>
      <c r="B27" s="412"/>
      <c r="C27" s="412" t="s">
        <v>1010</v>
      </c>
      <c r="D27" s="412"/>
      <c r="E27" s="412"/>
      <c r="F27" s="412"/>
      <c r="G27" s="413"/>
      <c r="H27" s="412"/>
      <c r="I27" s="412"/>
      <c r="J27" s="412" t="s">
        <v>1371</v>
      </c>
      <c r="K27" s="412"/>
      <c r="L27" s="412"/>
      <c r="M27" s="412"/>
      <c r="N27" s="413"/>
    </row>
    <row r="28" spans="1:15" ht="18" customHeight="1" x14ac:dyDescent="0.2">
      <c r="A28" s="414"/>
      <c r="E28" s="415"/>
      <c r="F28" s="415"/>
      <c r="G28" s="416" t="s">
        <v>614</v>
      </c>
      <c r="L28" s="415"/>
      <c r="M28" s="415"/>
      <c r="N28" s="416" t="s">
        <v>614</v>
      </c>
    </row>
    <row r="29" spans="1:15" ht="18" customHeight="1" x14ac:dyDescent="0.2">
      <c r="A29" s="417">
        <v>1</v>
      </c>
      <c r="B29" s="418"/>
      <c r="C29" s="419" t="s">
        <v>1331</v>
      </c>
      <c r="D29" s="430"/>
      <c r="F29" s="431">
        <v>967528</v>
      </c>
      <c r="G29" s="416"/>
      <c r="H29" s="417">
        <v>1</v>
      </c>
      <c r="I29" s="418"/>
      <c r="J29" s="419" t="s">
        <v>1336</v>
      </c>
      <c r="K29" s="430"/>
      <c r="M29" s="431">
        <v>308481.5</v>
      </c>
      <c r="N29" s="416"/>
    </row>
    <row r="30" spans="1:15" ht="18" customHeight="1" x14ac:dyDescent="0.2">
      <c r="A30" s="417">
        <v>2</v>
      </c>
      <c r="B30" s="418"/>
      <c r="C30" s="419" t="s">
        <v>1332</v>
      </c>
      <c r="D30" s="430"/>
      <c r="F30" s="431">
        <v>965695.5</v>
      </c>
      <c r="G30" s="416"/>
      <c r="H30" s="417">
        <v>2</v>
      </c>
      <c r="I30" s="418"/>
      <c r="J30" s="419" t="s">
        <v>1359</v>
      </c>
      <c r="K30" s="430"/>
      <c r="M30" s="431">
        <v>328151.5</v>
      </c>
      <c r="N30" s="416"/>
    </row>
    <row r="31" spans="1:15" ht="18" customHeight="1" x14ac:dyDescent="0.2">
      <c r="A31" s="417">
        <v>3</v>
      </c>
      <c r="B31" s="418"/>
      <c r="C31" s="419" t="s">
        <v>1322</v>
      </c>
      <c r="D31" s="430"/>
      <c r="F31" s="431">
        <v>945619.5</v>
      </c>
      <c r="G31" s="416"/>
      <c r="H31" s="417">
        <v>3</v>
      </c>
      <c r="I31" s="418"/>
      <c r="J31" s="419" t="s">
        <v>1337</v>
      </c>
      <c r="K31" s="430"/>
      <c r="M31" s="431">
        <v>335343.5</v>
      </c>
      <c r="N31" s="416"/>
    </row>
    <row r="32" spans="1:15" ht="18" customHeight="1" x14ac:dyDescent="0.2">
      <c r="A32" s="417">
        <v>4</v>
      </c>
      <c r="B32" s="418"/>
      <c r="C32" s="419" t="s">
        <v>1345</v>
      </c>
      <c r="D32" s="430"/>
      <c r="F32" s="431">
        <v>908836.375</v>
      </c>
      <c r="G32" s="416"/>
      <c r="H32" s="417">
        <v>4</v>
      </c>
      <c r="I32" s="418"/>
      <c r="J32" s="419" t="s">
        <v>1348</v>
      </c>
      <c r="K32" s="430"/>
      <c r="M32" s="431">
        <v>383397.5</v>
      </c>
      <c r="N32" s="416"/>
    </row>
    <row r="33" spans="1:15" ht="18" customHeight="1" x14ac:dyDescent="0.2">
      <c r="A33" s="417">
        <v>5</v>
      </c>
      <c r="B33" s="418"/>
      <c r="C33" s="419" t="s">
        <v>1333</v>
      </c>
      <c r="D33" s="430"/>
      <c r="F33" s="431">
        <v>900089.5</v>
      </c>
      <c r="G33" s="416"/>
      <c r="H33" s="417">
        <v>5</v>
      </c>
      <c r="I33" s="418"/>
      <c r="J33" s="419" t="s">
        <v>1355</v>
      </c>
      <c r="K33" s="430"/>
      <c r="M33" s="431">
        <v>392944.5</v>
      </c>
      <c r="N33" s="416"/>
    </row>
    <row r="34" spans="1:15" ht="18" customHeight="1" x14ac:dyDescent="0.2">
      <c r="A34" s="417">
        <v>6</v>
      </c>
      <c r="B34" s="418"/>
      <c r="C34" s="419" t="s">
        <v>1330</v>
      </c>
      <c r="D34" s="430"/>
      <c r="F34" s="431">
        <v>877064.33333333337</v>
      </c>
      <c r="G34" s="416"/>
      <c r="H34" s="417">
        <v>6</v>
      </c>
      <c r="I34" s="418"/>
      <c r="J34" s="419" t="s">
        <v>1323</v>
      </c>
      <c r="K34" s="430"/>
      <c r="M34" s="431">
        <v>396368</v>
      </c>
      <c r="N34" s="416"/>
    </row>
    <row r="35" spans="1:15" ht="18" customHeight="1" x14ac:dyDescent="0.2">
      <c r="A35" s="417">
        <v>7</v>
      </c>
      <c r="B35" s="418"/>
      <c r="C35" s="419" t="s">
        <v>1338</v>
      </c>
      <c r="D35" s="430"/>
      <c r="F35" s="431">
        <v>842982.5</v>
      </c>
      <c r="G35" s="416"/>
      <c r="H35" s="417">
        <v>7</v>
      </c>
      <c r="I35" s="418"/>
      <c r="J35" s="419" t="s">
        <v>1334</v>
      </c>
      <c r="K35" s="430"/>
      <c r="M35" s="431">
        <v>425393.5</v>
      </c>
      <c r="N35" s="416"/>
    </row>
    <row r="36" spans="1:15" ht="18" customHeight="1" x14ac:dyDescent="0.2">
      <c r="A36" s="417">
        <v>8</v>
      </c>
      <c r="B36" s="418"/>
      <c r="C36" s="419" t="s">
        <v>1339</v>
      </c>
      <c r="D36" s="430"/>
      <c r="F36" s="431">
        <v>802683.5</v>
      </c>
      <c r="G36" s="416"/>
      <c r="H36" s="417">
        <v>8</v>
      </c>
      <c r="I36" s="418"/>
      <c r="J36" s="419" t="s">
        <v>1324</v>
      </c>
      <c r="K36" s="430"/>
      <c r="M36" s="431">
        <v>431477</v>
      </c>
      <c r="N36" s="416"/>
    </row>
    <row r="37" spans="1:15" ht="18" customHeight="1" x14ac:dyDescent="0.2">
      <c r="A37" s="417">
        <v>9</v>
      </c>
      <c r="B37" s="418"/>
      <c r="C37" s="419" t="s">
        <v>1327</v>
      </c>
      <c r="D37" s="430"/>
      <c r="F37" s="431">
        <v>794939</v>
      </c>
      <c r="G37" s="416"/>
      <c r="H37" s="417">
        <v>9</v>
      </c>
      <c r="I37" s="418"/>
      <c r="J37" s="419" t="s">
        <v>1363</v>
      </c>
      <c r="K37" s="430"/>
      <c r="M37" s="431">
        <v>434927</v>
      </c>
      <c r="N37" s="416"/>
    </row>
    <row r="38" spans="1:15" ht="18" customHeight="1" x14ac:dyDescent="0.2">
      <c r="A38" s="417">
        <v>10</v>
      </c>
      <c r="B38" s="418"/>
      <c r="C38" s="419" t="s">
        <v>1328</v>
      </c>
      <c r="D38" s="430"/>
      <c r="F38" s="431">
        <v>786411</v>
      </c>
      <c r="G38" s="416"/>
      <c r="H38" s="417">
        <v>10</v>
      </c>
      <c r="I38" s="418"/>
      <c r="J38" s="419" t="s">
        <v>1335</v>
      </c>
      <c r="K38" s="430"/>
      <c r="M38" s="431">
        <v>460076</v>
      </c>
      <c r="N38" s="416"/>
    </row>
    <row r="39" spans="1:15" ht="18" customHeight="1" x14ac:dyDescent="0.2">
      <c r="A39" s="422"/>
      <c r="B39" s="423"/>
      <c r="C39" s="423"/>
      <c r="D39" s="423"/>
      <c r="E39" s="423"/>
      <c r="F39" s="423"/>
      <c r="G39" s="424"/>
      <c r="H39" s="423"/>
      <c r="I39" s="423"/>
      <c r="J39" s="423"/>
      <c r="K39" s="423"/>
      <c r="L39" s="423"/>
      <c r="M39" s="423"/>
      <c r="N39" s="424"/>
    </row>
    <row r="40" spans="1:15" ht="10.5" customHeight="1" x14ac:dyDescent="0.2"/>
    <row r="41" spans="1:15" ht="20.149999999999999" customHeight="1" x14ac:dyDescent="0.2">
      <c r="A41" s="408" t="s">
        <v>1012</v>
      </c>
      <c r="K41" s="415"/>
      <c r="M41" s="425">
        <v>700425.06081081077</v>
      </c>
      <c r="N41" s="408" t="s">
        <v>657</v>
      </c>
    </row>
    <row r="42" spans="1:15" ht="20.149999999999999" customHeight="1" x14ac:dyDescent="0.2">
      <c r="A42" s="408" t="s">
        <v>1402</v>
      </c>
      <c r="L42" s="581" t="s">
        <v>1403</v>
      </c>
      <c r="M42" s="582"/>
      <c r="N42" s="429"/>
      <c r="O42" s="428"/>
    </row>
    <row r="43" spans="1:15" ht="20.149999999999999" customHeight="1" x14ac:dyDescent="0.2">
      <c r="A43" s="408" t="s">
        <v>98</v>
      </c>
      <c r="L43" s="429"/>
      <c r="M43" s="429"/>
    </row>
    <row r="44" spans="1:15" ht="20.149999999999999" customHeight="1" x14ac:dyDescent="0.2">
      <c r="A44" s="408" t="s">
        <v>1392</v>
      </c>
      <c r="K44" s="415"/>
      <c r="L44" s="581" t="s">
        <v>1378</v>
      </c>
      <c r="M44" s="582"/>
    </row>
    <row r="49" spans="1:1" x14ac:dyDescent="0.2">
      <c r="A49" s="430"/>
    </row>
  </sheetData>
  <mergeCells count="25">
    <mergeCell ref="C10:D10"/>
    <mergeCell ref="J10:K10"/>
    <mergeCell ref="J4:N4"/>
    <mergeCell ref="C8:D8"/>
    <mergeCell ref="J8:K8"/>
    <mergeCell ref="C9:D9"/>
    <mergeCell ref="J9:K9"/>
    <mergeCell ref="C11:D11"/>
    <mergeCell ref="J11:K11"/>
    <mergeCell ref="C12:D12"/>
    <mergeCell ref="J12:K12"/>
    <mergeCell ref="C13:D13"/>
    <mergeCell ref="J13:K13"/>
    <mergeCell ref="L44:M44"/>
    <mergeCell ref="C14:D14"/>
    <mergeCell ref="J14:K14"/>
    <mergeCell ref="C15:D15"/>
    <mergeCell ref="J15:K15"/>
    <mergeCell ref="C16:D16"/>
    <mergeCell ref="J16:K16"/>
    <mergeCell ref="C17:D17"/>
    <mergeCell ref="J17:K17"/>
    <mergeCell ref="L21:M21"/>
    <mergeCell ref="L23:M23"/>
    <mergeCell ref="L42:M42"/>
  </mergeCells>
  <phoneticPr fontId="8"/>
  <pageMargins left="0.78740157480314965" right="0.78740157480314965" top="0.23622047244094491" bottom="0.27559055118110237" header="0.19685039370078741" footer="0.51181102362204722"/>
  <pageSetup paperSize="9" scale="97"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L120"/>
  <sheetViews>
    <sheetView view="pageBreakPreview" zoomScaleNormal="100" zoomScaleSheetLayoutView="100" workbookViewId="0">
      <selection activeCell="E28" sqref="E28"/>
    </sheetView>
  </sheetViews>
  <sheetFormatPr defaultColWidth="9" defaultRowHeight="13" x14ac:dyDescent="0.2"/>
  <cols>
    <col min="1" max="1" width="2.6328125" style="1" customWidth="1"/>
    <col min="2" max="2" width="14.6328125" style="2" customWidth="1"/>
    <col min="3" max="3" width="14.6328125" style="1" customWidth="1"/>
    <col min="4" max="4" width="3.6328125" style="1" customWidth="1"/>
    <col min="5" max="5" width="14.6328125" style="2" customWidth="1"/>
    <col min="6" max="6" width="14.6328125" style="1" customWidth="1"/>
    <col min="7" max="7" width="3.6328125" style="1" customWidth="1"/>
    <col min="8" max="8" width="14.6328125" style="2" customWidth="1"/>
    <col min="9" max="9" width="14.6328125" style="1" customWidth="1"/>
    <col min="10" max="10" width="4.453125" style="1" customWidth="1"/>
    <col min="11" max="12" width="8.90625" customWidth="1"/>
    <col min="13" max="16384" width="9" style="1"/>
  </cols>
  <sheetData>
    <row r="1" spans="1:9" ht="20.149999999999999" customHeight="1" x14ac:dyDescent="0.2">
      <c r="A1" s="206" t="s">
        <v>95</v>
      </c>
      <c r="B1" s="207"/>
      <c r="C1" s="208"/>
      <c r="D1" s="209"/>
      <c r="E1" s="207"/>
      <c r="F1" s="208"/>
      <c r="G1" s="208"/>
      <c r="H1" s="207"/>
      <c r="I1" s="191"/>
    </row>
    <row r="2" spans="1:9" x14ac:dyDescent="0.2">
      <c r="A2" s="208"/>
      <c r="B2" s="210"/>
      <c r="C2" s="211"/>
      <c r="D2" s="208"/>
      <c r="E2" s="210"/>
      <c r="F2" s="211"/>
      <c r="G2" s="208"/>
      <c r="H2" s="585" t="s">
        <v>1397</v>
      </c>
      <c r="I2" s="585"/>
    </row>
    <row r="3" spans="1:9" ht="12.65" customHeight="1" x14ac:dyDescent="0.2">
      <c r="A3" s="212"/>
      <c r="B3" s="130" t="s">
        <v>710</v>
      </c>
      <c r="C3" s="213" t="s">
        <v>664</v>
      </c>
      <c r="D3" s="214"/>
      <c r="E3" s="213" t="s">
        <v>710</v>
      </c>
      <c r="F3" s="130" t="s">
        <v>664</v>
      </c>
      <c r="G3" s="215"/>
      <c r="H3" s="213" t="s">
        <v>710</v>
      </c>
      <c r="I3" s="213" t="s">
        <v>664</v>
      </c>
    </row>
    <row r="4" spans="1:9" ht="12.65" customHeight="1" x14ac:dyDescent="0.2">
      <c r="A4" s="212"/>
      <c r="B4" s="216" t="s">
        <v>658</v>
      </c>
      <c r="C4" s="217">
        <v>455279</v>
      </c>
      <c r="D4" s="214"/>
      <c r="E4" s="218" t="s">
        <v>618</v>
      </c>
      <c r="F4" s="214">
        <v>398261</v>
      </c>
      <c r="G4" s="215"/>
      <c r="H4" s="257" t="s">
        <v>1267</v>
      </c>
      <c r="I4" s="395">
        <v>374032</v>
      </c>
    </row>
    <row r="5" spans="1:9" ht="12.65" customHeight="1" x14ac:dyDescent="0.2">
      <c r="A5" s="212"/>
      <c r="B5" s="220" t="s">
        <v>712</v>
      </c>
      <c r="C5" s="219">
        <v>459952</v>
      </c>
      <c r="D5" s="214"/>
      <c r="E5" s="218" t="s">
        <v>628</v>
      </c>
      <c r="F5" s="221">
        <v>324351</v>
      </c>
      <c r="G5" s="215"/>
      <c r="H5" s="258" t="s">
        <v>714</v>
      </c>
      <c r="I5" s="217">
        <v>402467</v>
      </c>
    </row>
    <row r="6" spans="1:9" ht="12.65" customHeight="1" x14ac:dyDescent="0.2">
      <c r="A6" s="212"/>
      <c r="B6" s="220" t="s">
        <v>686</v>
      </c>
      <c r="C6" s="219">
        <v>462546</v>
      </c>
      <c r="D6" s="214"/>
      <c r="E6" s="218" t="s">
        <v>697</v>
      </c>
      <c r="F6" s="221">
        <v>332461</v>
      </c>
      <c r="G6" s="215"/>
      <c r="H6" s="218" t="s">
        <v>716</v>
      </c>
      <c r="I6" s="219">
        <v>453322</v>
      </c>
    </row>
    <row r="7" spans="1:9" ht="12.65" customHeight="1" x14ac:dyDescent="0.2">
      <c r="A7" s="212"/>
      <c r="B7" s="220" t="s">
        <v>717</v>
      </c>
      <c r="C7" s="219">
        <v>398852</v>
      </c>
      <c r="D7" s="214"/>
      <c r="E7" s="218" t="s">
        <v>950</v>
      </c>
      <c r="F7" s="221">
        <v>366773</v>
      </c>
      <c r="G7" s="215"/>
      <c r="H7" s="218" t="s">
        <v>719</v>
      </c>
      <c r="I7" s="219">
        <v>386045</v>
      </c>
    </row>
    <row r="8" spans="1:9" ht="12.65" customHeight="1" x14ac:dyDescent="0.2">
      <c r="A8" s="212"/>
      <c r="B8" s="218" t="s">
        <v>720</v>
      </c>
      <c r="C8" s="219">
        <v>428845</v>
      </c>
      <c r="D8" s="214"/>
      <c r="E8" s="218" t="s">
        <v>542</v>
      </c>
      <c r="F8" s="221">
        <v>369108</v>
      </c>
      <c r="G8" s="215"/>
      <c r="H8" s="218" t="s">
        <v>721</v>
      </c>
      <c r="I8" s="219">
        <v>441819</v>
      </c>
    </row>
    <row r="9" spans="1:9" ht="12.65" customHeight="1" x14ac:dyDescent="0.2">
      <c r="A9" s="212"/>
      <c r="B9" s="218" t="s">
        <v>946</v>
      </c>
      <c r="C9" s="219">
        <v>395302</v>
      </c>
      <c r="D9" s="214"/>
      <c r="E9" s="218" t="s">
        <v>951</v>
      </c>
      <c r="F9" s="221">
        <v>401401</v>
      </c>
      <c r="G9" s="215"/>
      <c r="H9" s="218" t="s">
        <v>722</v>
      </c>
      <c r="I9" s="219">
        <v>417184</v>
      </c>
    </row>
    <row r="10" spans="1:9" ht="12.65" customHeight="1" x14ac:dyDescent="0.2">
      <c r="A10" s="212"/>
      <c r="B10" s="218" t="s">
        <v>723</v>
      </c>
      <c r="C10" s="219">
        <v>237537</v>
      </c>
      <c r="D10" s="214"/>
      <c r="E10" s="218" t="s">
        <v>733</v>
      </c>
      <c r="F10" s="221">
        <v>412522</v>
      </c>
      <c r="G10" s="215"/>
      <c r="H10" s="218" t="s">
        <v>1268</v>
      </c>
      <c r="I10" s="219">
        <v>370252</v>
      </c>
    </row>
    <row r="11" spans="1:9" ht="12.65" customHeight="1" x14ac:dyDescent="0.2">
      <c r="A11" s="212"/>
      <c r="B11" s="218" t="s">
        <v>725</v>
      </c>
      <c r="C11" s="219">
        <v>339230</v>
      </c>
      <c r="D11" s="214"/>
      <c r="E11" s="222" t="s">
        <v>1258</v>
      </c>
      <c r="F11" s="224">
        <v>372652</v>
      </c>
      <c r="G11" s="215"/>
      <c r="H11" s="222" t="s">
        <v>1269</v>
      </c>
      <c r="I11" s="223">
        <v>346355</v>
      </c>
    </row>
    <row r="12" spans="1:9" ht="12.65" customHeight="1" x14ac:dyDescent="0.2">
      <c r="A12" s="212"/>
      <c r="B12" s="227" t="s">
        <v>726</v>
      </c>
      <c r="C12" s="215">
        <v>361963</v>
      </c>
      <c r="D12" s="214"/>
      <c r="E12" s="225" t="s">
        <v>724</v>
      </c>
      <c r="F12" s="228">
        <v>6143841</v>
      </c>
      <c r="G12" s="215"/>
      <c r="H12" s="225" t="s">
        <v>724</v>
      </c>
      <c r="I12" s="226">
        <v>7725564</v>
      </c>
    </row>
    <row r="13" spans="1:9" ht="12.65" customHeight="1" x14ac:dyDescent="0.2">
      <c r="A13" s="212"/>
      <c r="B13" s="220" t="s">
        <v>616</v>
      </c>
      <c r="C13" s="219">
        <v>262277</v>
      </c>
      <c r="D13" s="214"/>
      <c r="E13" s="162" t="s">
        <v>681</v>
      </c>
      <c r="F13" s="214">
        <v>441218</v>
      </c>
      <c r="G13" s="215"/>
      <c r="H13" s="162" t="s">
        <v>945</v>
      </c>
      <c r="I13" s="215">
        <v>357548</v>
      </c>
    </row>
    <row r="14" spans="1:9" ht="12.65" customHeight="1" x14ac:dyDescent="0.2">
      <c r="A14" s="212"/>
      <c r="B14" s="220" t="s">
        <v>729</v>
      </c>
      <c r="C14" s="219">
        <v>273408</v>
      </c>
      <c r="D14" s="214"/>
      <c r="E14" s="218" t="s">
        <v>737</v>
      </c>
      <c r="F14" s="221">
        <v>319069</v>
      </c>
      <c r="G14" s="215"/>
      <c r="H14" s="218" t="s">
        <v>727</v>
      </c>
      <c r="I14" s="219">
        <v>389898</v>
      </c>
    </row>
    <row r="15" spans="1:9" ht="12.65" customHeight="1" x14ac:dyDescent="0.2">
      <c r="A15" s="212"/>
      <c r="B15" s="222" t="s">
        <v>731</v>
      </c>
      <c r="C15" s="223">
        <v>267346</v>
      </c>
      <c r="D15" s="214"/>
      <c r="E15" s="218" t="s">
        <v>739</v>
      </c>
      <c r="F15" s="221">
        <v>332534</v>
      </c>
      <c r="G15" s="215"/>
      <c r="H15" s="218" t="s">
        <v>728</v>
      </c>
      <c r="I15" s="219">
        <v>366303</v>
      </c>
    </row>
    <row r="16" spans="1:9" ht="12.65" customHeight="1" x14ac:dyDescent="0.2">
      <c r="A16" s="212"/>
      <c r="B16" s="225" t="s">
        <v>724</v>
      </c>
      <c r="C16" s="226">
        <v>4342537</v>
      </c>
      <c r="D16" s="214"/>
      <c r="E16" s="218" t="s">
        <v>741</v>
      </c>
      <c r="F16" s="221">
        <v>408742</v>
      </c>
      <c r="G16" s="215"/>
      <c r="H16" s="218" t="s">
        <v>730</v>
      </c>
      <c r="I16" s="219">
        <v>349437</v>
      </c>
    </row>
    <row r="17" spans="1:9" ht="12.65" customHeight="1" x14ac:dyDescent="0.2">
      <c r="A17" s="212"/>
      <c r="B17" s="229" t="s">
        <v>734</v>
      </c>
      <c r="C17" s="230">
        <v>323705</v>
      </c>
      <c r="D17" s="214"/>
      <c r="E17" s="218" t="s">
        <v>742</v>
      </c>
      <c r="F17" s="221">
        <v>418407</v>
      </c>
      <c r="G17" s="215"/>
      <c r="H17" s="222" t="s">
        <v>732</v>
      </c>
      <c r="I17" s="223">
        <v>336993</v>
      </c>
    </row>
    <row r="18" spans="1:9" ht="12.65" customHeight="1" x14ac:dyDescent="0.2">
      <c r="A18" s="212"/>
      <c r="B18" s="218" t="s">
        <v>735</v>
      </c>
      <c r="C18" s="221">
        <v>371661</v>
      </c>
      <c r="D18" s="214"/>
      <c r="E18" s="218" t="s">
        <v>698</v>
      </c>
      <c r="F18" s="221">
        <v>415377</v>
      </c>
      <c r="G18" s="215"/>
      <c r="H18" s="225" t="s">
        <v>724</v>
      </c>
      <c r="I18" s="226">
        <v>1800179</v>
      </c>
    </row>
    <row r="19" spans="1:9" ht="12.65" customHeight="1" x14ac:dyDescent="0.2">
      <c r="A19" s="212"/>
      <c r="B19" s="222" t="s">
        <v>736</v>
      </c>
      <c r="C19" s="224">
        <v>327919</v>
      </c>
      <c r="D19" s="214"/>
      <c r="E19" s="218" t="s">
        <v>746</v>
      </c>
      <c r="F19" s="221">
        <v>298442</v>
      </c>
      <c r="G19" s="215"/>
      <c r="H19" s="162" t="s">
        <v>687</v>
      </c>
      <c r="I19" s="215">
        <v>263242</v>
      </c>
    </row>
    <row r="20" spans="1:9" ht="12.65" customHeight="1" x14ac:dyDescent="0.2">
      <c r="A20" s="212"/>
      <c r="B20" s="225" t="s">
        <v>724</v>
      </c>
      <c r="C20" s="228">
        <v>1023285</v>
      </c>
      <c r="D20" s="214"/>
      <c r="E20" s="218" t="s">
        <v>748</v>
      </c>
      <c r="F20" s="221">
        <v>361789</v>
      </c>
      <c r="G20" s="215"/>
      <c r="H20" s="218" t="s">
        <v>738</v>
      </c>
      <c r="I20" s="219">
        <v>237585</v>
      </c>
    </row>
    <row r="21" spans="1:9" ht="12.65" customHeight="1" x14ac:dyDescent="0.2">
      <c r="A21" s="212"/>
      <c r="B21" s="162" t="s">
        <v>689</v>
      </c>
      <c r="C21" s="214">
        <v>286099</v>
      </c>
      <c r="D21" s="214"/>
      <c r="E21" s="218" t="s">
        <v>749</v>
      </c>
      <c r="F21" s="221">
        <v>400181</v>
      </c>
      <c r="G21" s="215"/>
      <c r="H21" s="222" t="s">
        <v>740</v>
      </c>
      <c r="I21" s="223">
        <v>349960</v>
      </c>
    </row>
    <row r="22" spans="1:9" ht="12.65" customHeight="1" x14ac:dyDescent="0.2">
      <c r="A22" s="212"/>
      <c r="B22" s="218" t="s">
        <v>743</v>
      </c>
      <c r="C22" s="221">
        <v>342912</v>
      </c>
      <c r="D22" s="214"/>
      <c r="E22" s="218" t="s">
        <v>750</v>
      </c>
      <c r="F22" s="221">
        <v>318855</v>
      </c>
      <c r="G22" s="215"/>
      <c r="H22" s="225" t="s">
        <v>724</v>
      </c>
      <c r="I22" s="226">
        <v>850787</v>
      </c>
    </row>
    <row r="23" spans="1:9" ht="12.65" customHeight="1" x14ac:dyDescent="0.2">
      <c r="A23" s="212"/>
      <c r="B23" s="222" t="s">
        <v>745</v>
      </c>
      <c r="C23" s="224">
        <v>360309</v>
      </c>
      <c r="D23" s="214"/>
      <c r="E23" s="218" t="s">
        <v>753</v>
      </c>
      <c r="F23" s="221">
        <v>345370</v>
      </c>
      <c r="G23" s="215"/>
      <c r="H23" s="162" t="s">
        <v>703</v>
      </c>
      <c r="I23" s="215">
        <v>371757</v>
      </c>
    </row>
    <row r="24" spans="1:9" ht="12.65" customHeight="1" x14ac:dyDescent="0.2">
      <c r="A24" s="212"/>
      <c r="B24" s="225" t="s">
        <v>724</v>
      </c>
      <c r="C24" s="228">
        <v>989320</v>
      </c>
      <c r="D24" s="214"/>
      <c r="E24" s="218" t="s">
        <v>755</v>
      </c>
      <c r="F24" s="221">
        <v>371144</v>
      </c>
      <c r="G24" s="215"/>
      <c r="H24" s="218" t="s">
        <v>744</v>
      </c>
      <c r="I24" s="219">
        <v>321328</v>
      </c>
    </row>
    <row r="25" spans="1:9" ht="12.65" customHeight="1" x14ac:dyDescent="0.2">
      <c r="A25" s="212"/>
      <c r="B25" s="162" t="s">
        <v>947</v>
      </c>
      <c r="C25" s="214">
        <v>448291</v>
      </c>
      <c r="D25" s="214"/>
      <c r="E25" s="218" t="s">
        <v>756</v>
      </c>
      <c r="F25" s="221">
        <v>417827</v>
      </c>
      <c r="G25" s="215"/>
      <c r="H25" s="222" t="s">
        <v>747</v>
      </c>
      <c r="I25" s="223">
        <v>227067</v>
      </c>
    </row>
    <row r="26" spans="1:9" ht="12.65" customHeight="1" x14ac:dyDescent="0.2">
      <c r="A26" s="212"/>
      <c r="B26" s="218" t="s">
        <v>752</v>
      </c>
      <c r="C26" s="221">
        <v>453667</v>
      </c>
      <c r="D26" s="214"/>
      <c r="E26" s="222" t="s">
        <v>1259</v>
      </c>
      <c r="F26" s="224">
        <v>413431</v>
      </c>
      <c r="G26" s="215"/>
      <c r="H26" s="225" t="s">
        <v>724</v>
      </c>
      <c r="I26" s="226">
        <v>920152</v>
      </c>
    </row>
    <row r="27" spans="1:9" ht="12.65" customHeight="1" x14ac:dyDescent="0.2">
      <c r="A27" s="212"/>
      <c r="B27" s="218" t="s">
        <v>754</v>
      </c>
      <c r="C27" s="221">
        <v>276350</v>
      </c>
      <c r="D27" s="214"/>
      <c r="E27" s="225" t="s">
        <v>724</v>
      </c>
      <c r="F27" s="228">
        <v>5262386</v>
      </c>
      <c r="G27" s="215"/>
      <c r="H27" s="162" t="s">
        <v>691</v>
      </c>
      <c r="I27" s="215">
        <v>363492</v>
      </c>
    </row>
    <row r="28" spans="1:9" ht="12.65" customHeight="1" x14ac:dyDescent="0.2">
      <c r="A28" s="212"/>
      <c r="B28" s="218" t="s">
        <v>685</v>
      </c>
      <c r="C28" s="221">
        <v>379938</v>
      </c>
      <c r="D28" s="214"/>
      <c r="E28" s="162" t="s">
        <v>759</v>
      </c>
      <c r="F28" s="214">
        <v>331113</v>
      </c>
      <c r="G28" s="215"/>
      <c r="H28" s="222" t="s">
        <v>751</v>
      </c>
      <c r="I28" s="223">
        <v>253471</v>
      </c>
    </row>
    <row r="29" spans="1:9" ht="12.65" customHeight="1" x14ac:dyDescent="0.2">
      <c r="A29" s="212"/>
      <c r="B29" s="222" t="s">
        <v>757</v>
      </c>
      <c r="C29" s="224">
        <v>332993</v>
      </c>
      <c r="D29" s="214"/>
      <c r="E29" s="218" t="s">
        <v>760</v>
      </c>
      <c r="F29" s="221">
        <v>327734</v>
      </c>
      <c r="G29" s="215"/>
      <c r="H29" s="225" t="s">
        <v>724</v>
      </c>
      <c r="I29" s="226">
        <v>616963</v>
      </c>
    </row>
    <row r="30" spans="1:9" ht="12.65" customHeight="1" x14ac:dyDescent="0.2">
      <c r="A30" s="212"/>
      <c r="B30" s="225" t="s">
        <v>724</v>
      </c>
      <c r="C30" s="228">
        <v>1891239</v>
      </c>
      <c r="D30" s="214"/>
      <c r="E30" s="218" t="s">
        <v>761</v>
      </c>
      <c r="F30" s="221">
        <v>366246</v>
      </c>
      <c r="G30" s="215"/>
      <c r="H30" s="162" t="s">
        <v>700</v>
      </c>
      <c r="I30" s="215">
        <v>418192</v>
      </c>
    </row>
    <row r="31" spans="1:9" ht="12.65" customHeight="1" x14ac:dyDescent="0.2">
      <c r="A31" s="212"/>
      <c r="B31" s="229" t="s">
        <v>690</v>
      </c>
      <c r="C31" s="231">
        <v>253265</v>
      </c>
      <c r="D31" s="214"/>
      <c r="E31" s="218" t="s">
        <v>763</v>
      </c>
      <c r="F31" s="221">
        <v>431925</v>
      </c>
      <c r="G31" s="215"/>
      <c r="H31" s="222" t="s">
        <v>758</v>
      </c>
      <c r="I31" s="223">
        <v>252495</v>
      </c>
    </row>
    <row r="32" spans="1:9" ht="12.65" customHeight="1" x14ac:dyDescent="0.2">
      <c r="A32" s="212"/>
      <c r="B32" s="218" t="s">
        <v>762</v>
      </c>
      <c r="C32" s="219">
        <v>239942</v>
      </c>
      <c r="D32" s="214"/>
      <c r="E32" s="218" t="s">
        <v>692</v>
      </c>
      <c r="F32" s="221">
        <v>378222</v>
      </c>
      <c r="G32" s="215"/>
      <c r="H32" s="225" t="s">
        <v>724</v>
      </c>
      <c r="I32" s="226">
        <v>670687</v>
      </c>
    </row>
    <row r="33" spans="1:9" ht="12.65" customHeight="1" x14ac:dyDescent="0.2">
      <c r="A33" s="212"/>
      <c r="B33" s="233" t="s">
        <v>765</v>
      </c>
      <c r="C33" s="223">
        <v>299529</v>
      </c>
      <c r="D33" s="214"/>
      <c r="E33" s="218" t="s">
        <v>767</v>
      </c>
      <c r="F33" s="221">
        <v>403059</v>
      </c>
      <c r="G33" s="215"/>
      <c r="H33" s="162" t="s">
        <v>630</v>
      </c>
      <c r="I33" s="215">
        <v>414923</v>
      </c>
    </row>
    <row r="34" spans="1:9" ht="12.65" customHeight="1" x14ac:dyDescent="0.2">
      <c r="A34" s="212"/>
      <c r="B34" s="213" t="s">
        <v>724</v>
      </c>
      <c r="C34" s="226">
        <v>792736</v>
      </c>
      <c r="D34" s="214"/>
      <c r="E34" s="218" t="s">
        <v>769</v>
      </c>
      <c r="F34" s="221">
        <v>404233</v>
      </c>
      <c r="G34" s="215"/>
      <c r="H34" s="218" t="s">
        <v>764</v>
      </c>
      <c r="I34" s="219">
        <v>374529</v>
      </c>
    </row>
    <row r="35" spans="1:9" ht="12.65" customHeight="1" x14ac:dyDescent="0.2">
      <c r="A35" s="212"/>
      <c r="B35" s="162" t="s">
        <v>944</v>
      </c>
      <c r="C35" s="215">
        <v>294877</v>
      </c>
      <c r="D35" s="214"/>
      <c r="E35" s="218" t="s">
        <v>772</v>
      </c>
      <c r="F35" s="221">
        <v>392721</v>
      </c>
      <c r="G35" s="215"/>
      <c r="H35" s="218" t="s">
        <v>766</v>
      </c>
      <c r="I35" s="219">
        <v>391653</v>
      </c>
    </row>
    <row r="36" spans="1:9" ht="12.65" customHeight="1" x14ac:dyDescent="0.2">
      <c r="A36" s="212"/>
      <c r="B36" s="218" t="s">
        <v>771</v>
      </c>
      <c r="C36" s="219">
        <v>297350</v>
      </c>
      <c r="D36" s="214"/>
      <c r="E36" s="218" t="s">
        <v>774</v>
      </c>
      <c r="F36" s="221">
        <v>309062</v>
      </c>
      <c r="G36" s="215"/>
      <c r="H36" s="218" t="s">
        <v>768</v>
      </c>
      <c r="I36" s="219">
        <v>233933</v>
      </c>
    </row>
    <row r="37" spans="1:9" ht="12.65" customHeight="1" x14ac:dyDescent="0.2">
      <c r="A37" s="212"/>
      <c r="B37" s="222" t="s">
        <v>773</v>
      </c>
      <c r="C37" s="223">
        <v>270727</v>
      </c>
      <c r="D37" s="214"/>
      <c r="E37" s="218" t="s">
        <v>775</v>
      </c>
      <c r="F37" s="221">
        <v>419976</v>
      </c>
      <c r="G37" s="215"/>
      <c r="H37" s="222" t="s">
        <v>770</v>
      </c>
      <c r="I37" s="223">
        <v>270927</v>
      </c>
    </row>
    <row r="38" spans="1:9" ht="12.65" customHeight="1" x14ac:dyDescent="0.2">
      <c r="A38" s="212"/>
      <c r="B38" s="225" t="s">
        <v>724</v>
      </c>
      <c r="C38" s="226">
        <v>862954</v>
      </c>
      <c r="D38" s="214"/>
      <c r="E38" s="218" t="s">
        <v>778</v>
      </c>
      <c r="F38" s="221">
        <v>392484</v>
      </c>
      <c r="G38" s="215"/>
      <c r="H38" s="225" t="s">
        <v>724</v>
      </c>
      <c r="I38" s="226">
        <v>1685965</v>
      </c>
    </row>
    <row r="39" spans="1:9" ht="12.65" customHeight="1" x14ac:dyDescent="0.2">
      <c r="A39" s="212"/>
      <c r="B39" s="162" t="s">
        <v>777</v>
      </c>
      <c r="C39" s="215">
        <v>376502</v>
      </c>
      <c r="D39" s="214"/>
      <c r="E39" s="218" t="s">
        <v>781</v>
      </c>
      <c r="F39" s="221">
        <v>380213</v>
      </c>
      <c r="G39" s="215"/>
      <c r="H39" s="162" t="s">
        <v>696</v>
      </c>
      <c r="I39" s="215">
        <v>331037</v>
      </c>
    </row>
    <row r="40" spans="1:9" ht="12.65" customHeight="1" x14ac:dyDescent="0.2">
      <c r="A40" s="212"/>
      <c r="B40" s="218" t="s">
        <v>780</v>
      </c>
      <c r="C40" s="219">
        <v>419955</v>
      </c>
      <c r="D40" s="214"/>
      <c r="E40" s="218" t="s">
        <v>783</v>
      </c>
      <c r="F40" s="221">
        <v>391591</v>
      </c>
      <c r="G40" s="215"/>
      <c r="H40" s="218" t="s">
        <v>776</v>
      </c>
      <c r="I40" s="219">
        <v>289874</v>
      </c>
    </row>
    <row r="41" spans="1:9" ht="12.65" customHeight="1" x14ac:dyDescent="0.2">
      <c r="A41" s="212"/>
      <c r="B41" s="218" t="s">
        <v>952</v>
      </c>
      <c r="C41" s="219">
        <v>320070</v>
      </c>
      <c r="D41" s="214"/>
      <c r="E41" s="218" t="s">
        <v>786</v>
      </c>
      <c r="F41" s="221">
        <v>407936</v>
      </c>
      <c r="G41" s="215"/>
      <c r="H41" s="218" t="s">
        <v>779</v>
      </c>
      <c r="I41" s="219">
        <v>405814</v>
      </c>
    </row>
    <row r="42" spans="1:9" ht="12.65" customHeight="1" x14ac:dyDescent="0.2">
      <c r="A42" s="212"/>
      <c r="B42" s="222" t="s">
        <v>785</v>
      </c>
      <c r="C42" s="223">
        <v>392434</v>
      </c>
      <c r="D42" s="214"/>
      <c r="E42" s="218" t="s">
        <v>787</v>
      </c>
      <c r="F42" s="221">
        <v>434874</v>
      </c>
      <c r="G42" s="215"/>
      <c r="H42" s="218" t="s">
        <v>782</v>
      </c>
      <c r="I42" s="219">
        <v>317175</v>
      </c>
    </row>
    <row r="43" spans="1:9" ht="12.65" customHeight="1" x14ac:dyDescent="0.2">
      <c r="A43" s="212"/>
      <c r="B43" s="225" t="s">
        <v>724</v>
      </c>
      <c r="C43" s="226">
        <v>1508961</v>
      </c>
      <c r="D43" s="214"/>
      <c r="E43" s="218" t="s">
        <v>788</v>
      </c>
      <c r="F43" s="221">
        <v>392776</v>
      </c>
      <c r="G43" s="215"/>
      <c r="H43" s="222" t="s">
        <v>784</v>
      </c>
      <c r="I43" s="223">
        <v>261467</v>
      </c>
    </row>
    <row r="44" spans="1:9" ht="12.65" customHeight="1" x14ac:dyDescent="0.2">
      <c r="A44" s="212"/>
      <c r="B44" s="232" t="s">
        <v>790</v>
      </c>
      <c r="C44" s="231">
        <v>416696</v>
      </c>
      <c r="D44" s="214"/>
      <c r="E44" s="218" t="s">
        <v>791</v>
      </c>
      <c r="F44" s="221">
        <v>385203</v>
      </c>
      <c r="G44" s="215"/>
      <c r="H44" s="225" t="s">
        <v>724</v>
      </c>
      <c r="I44" s="226">
        <v>1605367</v>
      </c>
    </row>
    <row r="45" spans="1:9" ht="12.65" customHeight="1" x14ac:dyDescent="0.2">
      <c r="A45" s="212"/>
      <c r="B45" s="220" t="s">
        <v>793</v>
      </c>
      <c r="C45" s="219">
        <v>295363</v>
      </c>
      <c r="D45" s="214"/>
      <c r="E45" s="218" t="s">
        <v>794</v>
      </c>
      <c r="F45" s="221">
        <v>401191</v>
      </c>
      <c r="G45" s="215"/>
      <c r="H45" s="162" t="s">
        <v>629</v>
      </c>
      <c r="I45" s="215">
        <v>379329</v>
      </c>
    </row>
    <row r="46" spans="1:9" ht="12.65" customHeight="1" x14ac:dyDescent="0.2">
      <c r="A46" s="212"/>
      <c r="B46" s="220" t="s">
        <v>796</v>
      </c>
      <c r="C46" s="219">
        <v>385766</v>
      </c>
      <c r="D46" s="214"/>
      <c r="E46" s="218" t="s">
        <v>797</v>
      </c>
      <c r="F46" s="221">
        <v>334776</v>
      </c>
      <c r="G46" s="215"/>
      <c r="H46" s="218" t="s">
        <v>789</v>
      </c>
      <c r="I46" s="219">
        <v>369213</v>
      </c>
    </row>
    <row r="47" spans="1:9" ht="12.65" customHeight="1" x14ac:dyDescent="0.2">
      <c r="A47" s="212"/>
      <c r="B47" s="220" t="s">
        <v>799</v>
      </c>
      <c r="C47" s="219">
        <v>262114</v>
      </c>
      <c r="D47" s="214"/>
      <c r="E47" s="218" t="s">
        <v>800</v>
      </c>
      <c r="F47" s="221">
        <v>418027</v>
      </c>
      <c r="G47" s="215"/>
      <c r="H47" s="218" t="s">
        <v>792</v>
      </c>
      <c r="I47" s="219">
        <v>368639</v>
      </c>
    </row>
    <row r="48" spans="1:9" ht="12.65" customHeight="1" x14ac:dyDescent="0.2">
      <c r="A48" s="212"/>
      <c r="B48" s="220" t="s">
        <v>802</v>
      </c>
      <c r="C48" s="219">
        <v>230687</v>
      </c>
      <c r="D48" s="214"/>
      <c r="E48" s="218" t="s">
        <v>803</v>
      </c>
      <c r="F48" s="221">
        <v>407703</v>
      </c>
      <c r="G48" s="215"/>
      <c r="H48" s="218" t="s">
        <v>795</v>
      </c>
      <c r="I48" s="219">
        <v>309037</v>
      </c>
    </row>
    <row r="49" spans="1:9" ht="12.65" customHeight="1" x14ac:dyDescent="0.2">
      <c r="A49" s="212"/>
      <c r="B49" s="220" t="s">
        <v>805</v>
      </c>
      <c r="C49" s="219">
        <v>455564</v>
      </c>
      <c r="D49" s="214"/>
      <c r="E49" s="218" t="s">
        <v>806</v>
      </c>
      <c r="F49" s="221">
        <v>430570</v>
      </c>
      <c r="G49" s="215"/>
      <c r="H49" s="218" t="s">
        <v>798</v>
      </c>
      <c r="I49" s="219">
        <v>434602</v>
      </c>
    </row>
    <row r="50" spans="1:9" ht="12.65" customHeight="1" x14ac:dyDescent="0.2">
      <c r="A50" s="212"/>
      <c r="B50" s="222" t="s">
        <v>808</v>
      </c>
      <c r="C50" s="223">
        <v>320150</v>
      </c>
      <c r="D50" s="214"/>
      <c r="E50" s="218" t="s">
        <v>809</v>
      </c>
      <c r="F50" s="221">
        <v>361911</v>
      </c>
      <c r="G50" s="215"/>
      <c r="H50" s="218" t="s">
        <v>801</v>
      </c>
      <c r="I50" s="219">
        <v>418600</v>
      </c>
    </row>
    <row r="51" spans="1:9" ht="12.65" customHeight="1" x14ac:dyDescent="0.2">
      <c r="A51" s="212"/>
      <c r="B51" s="225" t="s">
        <v>724</v>
      </c>
      <c r="C51" s="226">
        <v>2366340</v>
      </c>
      <c r="D51" s="214"/>
      <c r="E51" s="218" t="s">
        <v>810</v>
      </c>
      <c r="F51" s="221">
        <v>380361</v>
      </c>
      <c r="G51" s="215"/>
      <c r="H51" s="218" t="s">
        <v>804</v>
      </c>
      <c r="I51" s="219">
        <v>309684</v>
      </c>
    </row>
    <row r="52" spans="1:9" ht="12.65" customHeight="1" x14ac:dyDescent="0.2">
      <c r="A52" s="212"/>
      <c r="B52" s="227" t="s">
        <v>811</v>
      </c>
      <c r="C52" s="215">
        <v>416462</v>
      </c>
      <c r="D52" s="214"/>
      <c r="E52" s="218" t="s">
        <v>812</v>
      </c>
      <c r="F52" s="221">
        <v>410527</v>
      </c>
      <c r="G52" s="215"/>
      <c r="H52" s="222" t="s">
        <v>807</v>
      </c>
      <c r="I52" s="223">
        <v>378003</v>
      </c>
    </row>
    <row r="53" spans="1:9" ht="12.65" customHeight="1" x14ac:dyDescent="0.2">
      <c r="A53" s="212"/>
      <c r="B53" s="220" t="s">
        <v>814</v>
      </c>
      <c r="C53" s="219">
        <v>249056</v>
      </c>
      <c r="D53" s="214"/>
      <c r="E53" s="218" t="s">
        <v>1260</v>
      </c>
      <c r="F53" s="221">
        <v>434770</v>
      </c>
      <c r="G53" s="215"/>
      <c r="H53" s="225" t="s">
        <v>724</v>
      </c>
      <c r="I53" s="226">
        <v>2967107</v>
      </c>
    </row>
    <row r="54" spans="1:9" ht="12.65" customHeight="1" x14ac:dyDescent="0.2">
      <c r="A54" s="212"/>
      <c r="B54" s="220" t="s">
        <v>816</v>
      </c>
      <c r="C54" s="219">
        <v>233377</v>
      </c>
      <c r="D54" s="214"/>
      <c r="E54" s="218" t="s">
        <v>1261</v>
      </c>
      <c r="F54" s="221">
        <v>384862</v>
      </c>
      <c r="G54" s="215"/>
      <c r="H54" s="162" t="s">
        <v>699</v>
      </c>
      <c r="I54" s="215">
        <v>413536</v>
      </c>
    </row>
    <row r="55" spans="1:9" ht="12.65" customHeight="1" x14ac:dyDescent="0.2">
      <c r="A55" s="212"/>
      <c r="B55" s="220" t="s">
        <v>818</v>
      </c>
      <c r="C55" s="219">
        <v>352039</v>
      </c>
      <c r="D55" s="214"/>
      <c r="E55" s="218" t="s">
        <v>1262</v>
      </c>
      <c r="F55" s="221">
        <v>315926</v>
      </c>
      <c r="G55" s="215"/>
      <c r="H55" s="218" t="s">
        <v>813</v>
      </c>
      <c r="I55" s="219">
        <v>404572</v>
      </c>
    </row>
    <row r="56" spans="1:9" ht="12.65" customHeight="1" x14ac:dyDescent="0.2">
      <c r="A56" s="212"/>
      <c r="B56" s="222" t="s">
        <v>821</v>
      </c>
      <c r="C56" s="223">
        <v>338944</v>
      </c>
      <c r="D56" s="214"/>
      <c r="E56" s="218" t="s">
        <v>1263</v>
      </c>
      <c r="F56" s="221">
        <v>358101</v>
      </c>
      <c r="G56" s="215"/>
      <c r="H56" s="218" t="s">
        <v>815</v>
      </c>
      <c r="I56" s="219">
        <v>418057</v>
      </c>
    </row>
    <row r="57" spans="1:9" ht="12.65" customHeight="1" x14ac:dyDescent="0.2">
      <c r="A57" s="212"/>
      <c r="B57" s="225" t="s">
        <v>724</v>
      </c>
      <c r="C57" s="226">
        <v>1589878</v>
      </c>
      <c r="D57" s="214"/>
      <c r="E57" s="222" t="s">
        <v>1264</v>
      </c>
      <c r="F57" s="224">
        <v>422243</v>
      </c>
      <c r="G57" s="215"/>
      <c r="H57" s="218" t="s">
        <v>817</v>
      </c>
      <c r="I57" s="219">
        <v>366478</v>
      </c>
    </row>
    <row r="58" spans="1:9" ht="12.65" customHeight="1" x14ac:dyDescent="0.2">
      <c r="A58" s="212"/>
      <c r="B58" s="227" t="s">
        <v>949</v>
      </c>
      <c r="C58" s="215">
        <v>336483</v>
      </c>
      <c r="D58" s="214"/>
      <c r="E58" s="225" t="s">
        <v>724</v>
      </c>
      <c r="F58" s="228">
        <v>11610336</v>
      </c>
      <c r="G58" s="215"/>
      <c r="H58" s="218" t="s">
        <v>820</v>
      </c>
      <c r="I58" s="219">
        <v>349556</v>
      </c>
    </row>
    <row r="59" spans="1:9" ht="12.65" customHeight="1" x14ac:dyDescent="0.2">
      <c r="A59" s="212"/>
      <c r="B59" s="220" t="s">
        <v>828</v>
      </c>
      <c r="C59" s="219">
        <v>323710</v>
      </c>
      <c r="D59" s="214"/>
      <c r="E59" s="162" t="s">
        <v>693</v>
      </c>
      <c r="F59" s="214">
        <v>424793</v>
      </c>
      <c r="G59" s="215"/>
      <c r="H59" s="218" t="s">
        <v>823</v>
      </c>
      <c r="I59" s="219">
        <v>353805</v>
      </c>
    </row>
    <row r="60" spans="1:9" ht="12.65" customHeight="1" x14ac:dyDescent="0.2">
      <c r="A60" s="212"/>
      <c r="B60" s="220" t="s">
        <v>831</v>
      </c>
      <c r="C60" s="219">
        <v>314548</v>
      </c>
      <c r="D60" s="214"/>
      <c r="E60" s="218" t="s">
        <v>819</v>
      </c>
      <c r="F60" s="221">
        <v>436476</v>
      </c>
      <c r="G60" s="215"/>
      <c r="H60" s="218" t="s">
        <v>825</v>
      </c>
      <c r="I60" s="219">
        <v>354699</v>
      </c>
    </row>
    <row r="61" spans="1:9" ht="12.65" customHeight="1" x14ac:dyDescent="0.2">
      <c r="A61" s="212"/>
      <c r="B61" s="220" t="s">
        <v>834</v>
      </c>
      <c r="C61" s="219">
        <v>290465</v>
      </c>
      <c r="D61" s="214"/>
      <c r="E61" s="218" t="s">
        <v>822</v>
      </c>
      <c r="F61" s="221">
        <v>449343</v>
      </c>
      <c r="G61" s="215"/>
      <c r="H61" s="218" t="s">
        <v>827</v>
      </c>
      <c r="I61" s="219">
        <v>431748</v>
      </c>
    </row>
    <row r="62" spans="1:9" ht="12.65" customHeight="1" x14ac:dyDescent="0.2">
      <c r="A62" s="212"/>
      <c r="B62" s="222" t="s">
        <v>837</v>
      </c>
      <c r="C62" s="223">
        <v>307616</v>
      </c>
      <c r="D62" s="214"/>
      <c r="E62" s="218" t="s">
        <v>824</v>
      </c>
      <c r="F62" s="221">
        <v>329894</v>
      </c>
      <c r="G62" s="215"/>
      <c r="H62" s="218" t="s">
        <v>830</v>
      </c>
      <c r="I62" s="219">
        <v>376463</v>
      </c>
    </row>
    <row r="63" spans="1:9" ht="12.65" customHeight="1" x14ac:dyDescent="0.2">
      <c r="A63" s="212"/>
      <c r="B63" s="225" t="s">
        <v>724</v>
      </c>
      <c r="C63" s="226">
        <v>1572822</v>
      </c>
      <c r="D63" s="214"/>
      <c r="E63" s="218" t="s">
        <v>826</v>
      </c>
      <c r="F63" s="221">
        <v>363330</v>
      </c>
      <c r="G63" s="215"/>
      <c r="H63" s="218" t="s">
        <v>833</v>
      </c>
      <c r="I63" s="219">
        <v>349767</v>
      </c>
    </row>
    <row r="64" spans="1:9" ht="12.65" customHeight="1" x14ac:dyDescent="0.2">
      <c r="A64" s="212"/>
      <c r="B64" s="229" t="s">
        <v>694</v>
      </c>
      <c r="C64" s="231">
        <v>387753</v>
      </c>
      <c r="D64" s="212"/>
      <c r="E64" s="218" t="s">
        <v>829</v>
      </c>
      <c r="F64" s="221">
        <v>377316</v>
      </c>
      <c r="G64" s="199"/>
      <c r="H64" s="218" t="s">
        <v>836</v>
      </c>
      <c r="I64" s="219">
        <v>382674</v>
      </c>
    </row>
    <row r="65" spans="1:12" ht="12.65" customHeight="1" x14ac:dyDescent="0.2">
      <c r="A65" s="212"/>
      <c r="B65" s="233" t="s">
        <v>631</v>
      </c>
      <c r="C65" s="234">
        <v>388246</v>
      </c>
      <c r="D65" s="212"/>
      <c r="E65" s="218" t="s">
        <v>832</v>
      </c>
      <c r="F65" s="221">
        <v>301876</v>
      </c>
      <c r="G65" s="199"/>
      <c r="H65" s="218" t="s">
        <v>839</v>
      </c>
      <c r="I65" s="219">
        <v>441336</v>
      </c>
    </row>
    <row r="66" spans="1:12" ht="12.65" customHeight="1" x14ac:dyDescent="0.2">
      <c r="A66" s="212"/>
      <c r="B66" s="233" t="s">
        <v>711</v>
      </c>
      <c r="C66" s="234">
        <v>380633</v>
      </c>
      <c r="D66" s="212"/>
      <c r="E66" s="218" t="s">
        <v>835</v>
      </c>
      <c r="F66" s="221">
        <v>408873</v>
      </c>
      <c r="G66" s="199"/>
      <c r="H66" s="218" t="s">
        <v>841</v>
      </c>
      <c r="I66" s="219">
        <v>422982</v>
      </c>
    </row>
    <row r="67" spans="1:12" ht="12.65" customHeight="1" x14ac:dyDescent="0.2">
      <c r="A67" s="212"/>
      <c r="B67" s="233" t="s">
        <v>713</v>
      </c>
      <c r="C67" s="234">
        <v>391025</v>
      </c>
      <c r="D67" s="212"/>
      <c r="E67" s="218" t="s">
        <v>838</v>
      </c>
      <c r="F67" s="221">
        <v>336776</v>
      </c>
      <c r="G67" s="199"/>
      <c r="H67" s="218" t="s">
        <v>843</v>
      </c>
      <c r="I67" s="219">
        <v>288243</v>
      </c>
    </row>
    <row r="68" spans="1:12" ht="12.65" customHeight="1" x14ac:dyDescent="0.2">
      <c r="A68" s="208"/>
      <c r="B68" s="233" t="s">
        <v>715</v>
      </c>
      <c r="C68" s="234">
        <v>399486</v>
      </c>
      <c r="D68" s="212"/>
      <c r="E68" s="218" t="s">
        <v>840</v>
      </c>
      <c r="F68" s="221">
        <v>332878</v>
      </c>
      <c r="G68" s="199"/>
      <c r="H68" s="218" t="s">
        <v>844</v>
      </c>
      <c r="I68" s="219">
        <v>340014</v>
      </c>
    </row>
    <row r="69" spans="1:12" x14ac:dyDescent="0.2">
      <c r="A69" s="208"/>
      <c r="B69" s="233" t="s">
        <v>718</v>
      </c>
      <c r="C69" s="234">
        <v>413155</v>
      </c>
      <c r="D69" s="208"/>
      <c r="E69" s="218" t="s">
        <v>842</v>
      </c>
      <c r="F69" s="221">
        <v>360287</v>
      </c>
      <c r="G69" s="208"/>
      <c r="H69" s="222" t="s">
        <v>1270</v>
      </c>
      <c r="I69" s="223">
        <v>388491</v>
      </c>
      <c r="L69" s="98"/>
    </row>
    <row r="70" spans="1:12" ht="12.65" customHeight="1" x14ac:dyDescent="0.2">
      <c r="A70" s="208"/>
      <c r="B70" s="218" t="s">
        <v>619</v>
      </c>
      <c r="C70" s="219">
        <v>388446</v>
      </c>
      <c r="D70" s="212"/>
      <c r="E70" s="222" t="s">
        <v>1266</v>
      </c>
      <c r="F70" s="224">
        <v>412246</v>
      </c>
      <c r="G70" s="208"/>
      <c r="H70" s="225" t="s">
        <v>724</v>
      </c>
      <c r="I70" s="226">
        <v>6082421</v>
      </c>
    </row>
    <row r="71" spans="1:12" x14ac:dyDescent="0.2">
      <c r="A71" s="208"/>
      <c r="B71" s="222" t="s">
        <v>617</v>
      </c>
      <c r="C71" s="223">
        <v>417568</v>
      </c>
      <c r="D71" s="208"/>
      <c r="E71" s="283"/>
      <c r="F71" s="284"/>
      <c r="G71" s="208"/>
      <c r="H71" s="186"/>
      <c r="I71" s="235"/>
      <c r="L71" s="98"/>
    </row>
    <row r="72" spans="1:12" x14ac:dyDescent="0.2">
      <c r="A72" s="46"/>
      <c r="D72" s="46"/>
      <c r="E72" s="45"/>
      <c r="F72" s="46"/>
      <c r="G72" s="46"/>
      <c r="I72" s="50"/>
    </row>
    <row r="74" spans="1:12" x14ac:dyDescent="0.2">
      <c r="C74" s="51"/>
      <c r="D74" s="401"/>
      <c r="I74" s="51"/>
    </row>
    <row r="75" spans="1:12" x14ac:dyDescent="0.2">
      <c r="C75" s="51"/>
      <c r="D75" s="401"/>
    </row>
    <row r="76" spans="1:12" x14ac:dyDescent="0.2">
      <c r="C76" s="51"/>
      <c r="D76" s="401"/>
    </row>
    <row r="77" spans="1:12" x14ac:dyDescent="0.2">
      <c r="C77" s="51"/>
      <c r="D77" s="401"/>
    </row>
    <row r="78" spans="1:12" x14ac:dyDescent="0.2">
      <c r="C78" s="51"/>
      <c r="D78" s="401"/>
    </row>
    <row r="79" spans="1:12" x14ac:dyDescent="0.2">
      <c r="C79" s="51"/>
      <c r="D79" s="401"/>
    </row>
    <row r="80" spans="1:12" x14ac:dyDescent="0.2">
      <c r="C80" s="51"/>
      <c r="D80" s="401"/>
    </row>
    <row r="81" spans="3:4" x14ac:dyDescent="0.2">
      <c r="C81" s="51"/>
      <c r="D81" s="401"/>
    </row>
    <row r="82" spans="3:4" x14ac:dyDescent="0.2">
      <c r="C82" s="51"/>
      <c r="D82" s="401"/>
    </row>
    <row r="83" spans="3:4" x14ac:dyDescent="0.2">
      <c r="C83" s="51"/>
      <c r="D83" s="401"/>
    </row>
    <row r="84" spans="3:4" x14ac:dyDescent="0.2">
      <c r="C84" s="51"/>
      <c r="D84" s="401"/>
    </row>
    <row r="85" spans="3:4" x14ac:dyDescent="0.2">
      <c r="C85" s="51"/>
      <c r="D85" s="401"/>
    </row>
    <row r="86" spans="3:4" x14ac:dyDescent="0.2">
      <c r="C86" s="51"/>
      <c r="D86" s="401"/>
    </row>
    <row r="87" spans="3:4" x14ac:dyDescent="0.2">
      <c r="C87" s="51"/>
      <c r="D87" s="401"/>
    </row>
    <row r="88" spans="3:4" x14ac:dyDescent="0.2">
      <c r="C88" s="51"/>
      <c r="D88" s="401"/>
    </row>
    <row r="89" spans="3:4" x14ac:dyDescent="0.2">
      <c r="C89" s="51"/>
      <c r="D89" s="401"/>
    </row>
    <row r="90" spans="3:4" x14ac:dyDescent="0.2">
      <c r="C90" s="51"/>
      <c r="D90" s="401"/>
    </row>
    <row r="91" spans="3:4" x14ac:dyDescent="0.2">
      <c r="C91" s="51"/>
      <c r="D91" s="401"/>
    </row>
    <row r="92" spans="3:4" x14ac:dyDescent="0.2">
      <c r="C92" s="51"/>
      <c r="D92" s="401"/>
    </row>
    <row r="93" spans="3:4" x14ac:dyDescent="0.2">
      <c r="C93" s="51"/>
      <c r="D93" s="401"/>
    </row>
    <row r="94" spans="3:4" x14ac:dyDescent="0.2">
      <c r="C94" s="51"/>
      <c r="D94" s="401"/>
    </row>
    <row r="95" spans="3:4" x14ac:dyDescent="0.2">
      <c r="C95" s="51"/>
      <c r="D95" s="401"/>
    </row>
    <row r="96" spans="3:4" x14ac:dyDescent="0.2">
      <c r="C96" s="51"/>
      <c r="D96" s="401"/>
    </row>
    <row r="97" spans="3:4" x14ac:dyDescent="0.2">
      <c r="C97" s="51"/>
      <c r="D97" s="401"/>
    </row>
    <row r="98" spans="3:4" x14ac:dyDescent="0.2">
      <c r="C98" s="51"/>
      <c r="D98" s="401"/>
    </row>
    <row r="99" spans="3:4" x14ac:dyDescent="0.2">
      <c r="C99" s="51"/>
      <c r="D99" s="401"/>
    </row>
    <row r="100" spans="3:4" x14ac:dyDescent="0.2">
      <c r="C100" s="51"/>
      <c r="D100" s="401"/>
    </row>
    <row r="101" spans="3:4" x14ac:dyDescent="0.2">
      <c r="C101" s="51"/>
      <c r="D101" s="401"/>
    </row>
    <row r="102" spans="3:4" x14ac:dyDescent="0.2">
      <c r="C102" s="51"/>
      <c r="D102" s="401"/>
    </row>
    <row r="103" spans="3:4" x14ac:dyDescent="0.2">
      <c r="C103" s="51"/>
      <c r="D103" s="401"/>
    </row>
    <row r="104" spans="3:4" x14ac:dyDescent="0.2">
      <c r="C104" s="51"/>
      <c r="D104" s="401"/>
    </row>
    <row r="105" spans="3:4" x14ac:dyDescent="0.2">
      <c r="C105" s="51"/>
      <c r="D105" s="401"/>
    </row>
    <row r="106" spans="3:4" x14ac:dyDescent="0.2">
      <c r="C106" s="51"/>
      <c r="D106" s="401"/>
    </row>
    <row r="107" spans="3:4" x14ac:dyDescent="0.2">
      <c r="C107" s="51"/>
      <c r="D107" s="401"/>
    </row>
    <row r="108" spans="3:4" x14ac:dyDescent="0.2">
      <c r="C108" s="51"/>
      <c r="D108" s="401"/>
    </row>
    <row r="109" spans="3:4" x14ac:dyDescent="0.2">
      <c r="C109" s="51"/>
      <c r="D109" s="401"/>
    </row>
    <row r="110" spans="3:4" x14ac:dyDescent="0.2">
      <c r="C110" s="51"/>
      <c r="D110" s="401"/>
    </row>
    <row r="111" spans="3:4" x14ac:dyDescent="0.2">
      <c r="C111" s="51"/>
      <c r="D111" s="401"/>
    </row>
    <row r="112" spans="3:4" x14ac:dyDescent="0.2">
      <c r="C112" s="51"/>
      <c r="D112" s="401"/>
    </row>
    <row r="113" spans="3:4" x14ac:dyDescent="0.2">
      <c r="C113" s="51"/>
      <c r="D113" s="401"/>
    </row>
    <row r="114" spans="3:4" x14ac:dyDescent="0.2">
      <c r="C114" s="51"/>
      <c r="D114" s="401"/>
    </row>
    <row r="115" spans="3:4" x14ac:dyDescent="0.2">
      <c r="C115" s="51"/>
      <c r="D115" s="401"/>
    </row>
    <row r="116" spans="3:4" x14ac:dyDescent="0.2">
      <c r="C116" s="51"/>
      <c r="D116" s="401"/>
    </row>
    <row r="117" spans="3:4" x14ac:dyDescent="0.2">
      <c r="C117" s="51"/>
      <c r="D117" s="401"/>
    </row>
    <row r="118" spans="3:4" x14ac:dyDescent="0.2">
      <c r="C118" s="51"/>
      <c r="D118" s="401"/>
    </row>
    <row r="119" spans="3:4" x14ac:dyDescent="0.2">
      <c r="C119" s="51"/>
      <c r="D119" s="401"/>
    </row>
    <row r="120" spans="3:4" x14ac:dyDescent="0.2">
      <c r="C120" s="51"/>
      <c r="D120" s="401"/>
    </row>
  </sheetData>
  <mergeCells count="1">
    <mergeCell ref="H2:I2"/>
  </mergeCells>
  <phoneticPr fontId="8"/>
  <pageMargins left="0.78740157480314965" right="0.78740157480314965" top="0.23622047244094491" bottom="0.27559055118110237" header="0.19685039370078741" footer="0.51181102362204722"/>
  <pageSetup paperSize="9" scale="8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L70"/>
  <sheetViews>
    <sheetView view="pageBreakPreview" zoomScaleNormal="100" zoomScaleSheetLayoutView="100" workbookViewId="0"/>
  </sheetViews>
  <sheetFormatPr defaultRowHeight="13" x14ac:dyDescent="0.2"/>
  <cols>
    <col min="1" max="1" width="2.6328125" customWidth="1"/>
    <col min="2" max="2" width="14.6328125" style="2" customWidth="1"/>
    <col min="3" max="3" width="14.6328125" style="53" customWidth="1"/>
    <col min="4" max="4" width="3.6328125" style="1" customWidth="1"/>
    <col min="5" max="5" width="14.6328125" style="2" customWidth="1"/>
    <col min="6" max="6" width="14.6328125" style="1" customWidth="1"/>
    <col min="7" max="7" width="3.6328125" style="1" customWidth="1"/>
    <col min="8" max="8" width="14.6328125" style="2" customWidth="1"/>
    <col min="9" max="9" width="14.6328125" style="1" customWidth="1"/>
    <col min="10" max="10" width="9" style="1"/>
    <col min="11" max="11" width="18.08984375" style="1" customWidth="1"/>
    <col min="12" max="12" width="9" style="1"/>
  </cols>
  <sheetData>
    <row r="1" spans="1:9" x14ac:dyDescent="0.2">
      <c r="A1" s="204"/>
      <c r="B1" s="207"/>
      <c r="C1" s="236"/>
      <c r="D1" s="208"/>
      <c r="E1" s="237"/>
      <c r="F1" s="208"/>
      <c r="G1" s="208"/>
      <c r="H1" s="577" t="s">
        <v>1397</v>
      </c>
      <c r="I1" s="577"/>
    </row>
    <row r="2" spans="1:9" x14ac:dyDescent="0.2">
      <c r="A2" s="204"/>
      <c r="B2" s="210"/>
      <c r="C2" s="238"/>
      <c r="D2" s="208"/>
      <c r="E2" s="210"/>
      <c r="F2" s="211"/>
      <c r="G2" s="208"/>
      <c r="H2" s="210"/>
      <c r="I2" s="211"/>
    </row>
    <row r="3" spans="1:9" x14ac:dyDescent="0.2">
      <c r="A3" s="239"/>
      <c r="B3" s="162" t="s">
        <v>710</v>
      </c>
      <c r="C3" s="213" t="s">
        <v>664</v>
      </c>
      <c r="D3" s="215"/>
      <c r="E3" s="213" t="s">
        <v>710</v>
      </c>
      <c r="F3" s="213" t="s">
        <v>664</v>
      </c>
      <c r="G3" s="215"/>
      <c r="H3" s="213" t="s">
        <v>710</v>
      </c>
      <c r="I3" s="213" t="s">
        <v>664</v>
      </c>
    </row>
    <row r="4" spans="1:9" x14ac:dyDescent="0.2">
      <c r="A4" s="239"/>
      <c r="B4" s="257" t="s">
        <v>845</v>
      </c>
      <c r="C4" s="396">
        <v>348669</v>
      </c>
      <c r="D4" s="215"/>
      <c r="E4" s="162" t="s">
        <v>620</v>
      </c>
      <c r="F4" s="215">
        <v>323886</v>
      </c>
      <c r="G4" s="215"/>
      <c r="H4" s="162" t="s">
        <v>80</v>
      </c>
      <c r="I4" s="215">
        <v>351769</v>
      </c>
    </row>
    <row r="5" spans="1:9" x14ac:dyDescent="0.2">
      <c r="A5" s="239"/>
      <c r="B5" s="218" t="s">
        <v>846</v>
      </c>
      <c r="C5" s="240">
        <v>397250</v>
      </c>
      <c r="D5" s="215"/>
      <c r="E5" s="218" t="s">
        <v>847</v>
      </c>
      <c r="F5" s="219">
        <v>408766</v>
      </c>
      <c r="G5" s="215"/>
      <c r="H5" s="218" t="s">
        <v>81</v>
      </c>
      <c r="I5" s="219">
        <v>323331</v>
      </c>
    </row>
    <row r="6" spans="1:9" x14ac:dyDescent="0.2">
      <c r="A6" s="239"/>
      <c r="B6" s="218" t="s">
        <v>848</v>
      </c>
      <c r="C6" s="240">
        <v>408282</v>
      </c>
      <c r="D6" s="215"/>
      <c r="E6" s="218" t="s">
        <v>849</v>
      </c>
      <c r="F6" s="219">
        <v>391644</v>
      </c>
      <c r="G6" s="215"/>
      <c r="H6" s="218" t="s">
        <v>82</v>
      </c>
      <c r="I6" s="219">
        <v>306114</v>
      </c>
    </row>
    <row r="7" spans="1:9" x14ac:dyDescent="0.2">
      <c r="A7" s="239"/>
      <c r="B7" s="222" t="s">
        <v>850</v>
      </c>
      <c r="C7" s="241">
        <v>279688</v>
      </c>
      <c r="D7" s="215"/>
      <c r="E7" s="222" t="s">
        <v>851</v>
      </c>
      <c r="F7" s="223">
        <v>400763</v>
      </c>
      <c r="G7" s="215"/>
      <c r="H7" s="222" t="s">
        <v>83</v>
      </c>
      <c r="I7" s="223">
        <v>310727</v>
      </c>
    </row>
    <row r="8" spans="1:9" x14ac:dyDescent="0.2">
      <c r="A8" s="239"/>
      <c r="B8" s="225" t="s">
        <v>724</v>
      </c>
      <c r="C8" s="242">
        <v>1433889</v>
      </c>
      <c r="D8" s="215"/>
      <c r="E8" s="225" t="s">
        <v>724</v>
      </c>
      <c r="F8" s="226">
        <v>1525059</v>
      </c>
      <c r="G8" s="215"/>
      <c r="H8" s="225" t="s">
        <v>72</v>
      </c>
      <c r="I8" s="226">
        <v>1291941</v>
      </c>
    </row>
    <row r="9" spans="1:9" x14ac:dyDescent="0.2">
      <c r="A9" s="239"/>
      <c r="B9" s="162" t="s">
        <v>852</v>
      </c>
      <c r="C9" s="243">
        <v>323828</v>
      </c>
      <c r="D9" s="215"/>
      <c r="E9" s="162" t="s">
        <v>853</v>
      </c>
      <c r="F9" s="215">
        <v>407204</v>
      </c>
      <c r="G9" s="215"/>
      <c r="H9" s="162" t="s">
        <v>695</v>
      </c>
      <c r="I9" s="215">
        <v>263131</v>
      </c>
    </row>
    <row r="10" spans="1:9" x14ac:dyDescent="0.2">
      <c r="A10" s="239"/>
      <c r="B10" s="218" t="s">
        <v>854</v>
      </c>
      <c r="C10" s="240">
        <v>428993</v>
      </c>
      <c r="D10" s="215"/>
      <c r="E10" s="218" t="s">
        <v>855</v>
      </c>
      <c r="F10" s="219">
        <v>385976</v>
      </c>
      <c r="G10" s="215"/>
      <c r="H10" s="218" t="s">
        <v>862</v>
      </c>
      <c r="I10" s="219">
        <v>296702</v>
      </c>
    </row>
    <row r="11" spans="1:9" x14ac:dyDescent="0.2">
      <c r="A11" s="239"/>
      <c r="B11" s="222" t="s">
        <v>856</v>
      </c>
      <c r="C11" s="241">
        <v>393239</v>
      </c>
      <c r="D11" s="215"/>
      <c r="E11" s="218" t="s">
        <v>857</v>
      </c>
      <c r="F11" s="219">
        <v>415403</v>
      </c>
      <c r="G11" s="215"/>
      <c r="H11" s="218" t="s">
        <v>864</v>
      </c>
      <c r="I11" s="219">
        <v>318081</v>
      </c>
    </row>
    <row r="12" spans="1:9" x14ac:dyDescent="0.2">
      <c r="A12" s="239"/>
      <c r="B12" s="225" t="s">
        <v>724</v>
      </c>
      <c r="C12" s="242">
        <v>1146060</v>
      </c>
      <c r="D12" s="215"/>
      <c r="E12" s="218" t="s">
        <v>858</v>
      </c>
      <c r="F12" s="219">
        <v>385402</v>
      </c>
      <c r="G12" s="215"/>
      <c r="H12" s="222" t="s">
        <v>866</v>
      </c>
      <c r="I12" s="223">
        <v>299349</v>
      </c>
    </row>
    <row r="13" spans="1:9" x14ac:dyDescent="0.2">
      <c r="A13" s="239"/>
      <c r="B13" s="162" t="s">
        <v>860</v>
      </c>
      <c r="C13" s="243">
        <v>386872</v>
      </c>
      <c r="D13" s="215"/>
      <c r="E13" s="218" t="s">
        <v>859</v>
      </c>
      <c r="F13" s="219">
        <v>293922</v>
      </c>
      <c r="G13" s="215"/>
      <c r="H13" s="225" t="s">
        <v>72</v>
      </c>
      <c r="I13" s="226">
        <v>1177263</v>
      </c>
    </row>
    <row r="14" spans="1:9" x14ac:dyDescent="0.2">
      <c r="A14" s="239"/>
      <c r="B14" s="218" t="s">
        <v>863</v>
      </c>
      <c r="C14" s="240">
        <v>256640</v>
      </c>
      <c r="D14" s="215"/>
      <c r="E14" s="222" t="s">
        <v>861</v>
      </c>
      <c r="F14" s="223">
        <v>373761</v>
      </c>
      <c r="G14" s="215"/>
      <c r="H14" s="229"/>
      <c r="I14" s="231"/>
    </row>
    <row r="15" spans="1:9" x14ac:dyDescent="0.2">
      <c r="A15" s="239"/>
      <c r="B15" s="218" t="s">
        <v>865</v>
      </c>
      <c r="C15" s="240">
        <v>348425</v>
      </c>
      <c r="D15" s="215"/>
      <c r="E15" s="225" t="s">
        <v>724</v>
      </c>
      <c r="F15" s="226">
        <v>2261668</v>
      </c>
      <c r="G15" s="215"/>
      <c r="H15" s="162" t="s">
        <v>84</v>
      </c>
      <c r="I15" s="215">
        <v>103662909</v>
      </c>
    </row>
    <row r="16" spans="1:9" x14ac:dyDescent="0.2">
      <c r="A16" s="239"/>
      <c r="B16" s="218" t="s">
        <v>867</v>
      </c>
      <c r="C16" s="240">
        <v>386705</v>
      </c>
      <c r="D16" s="215"/>
      <c r="E16" s="162" t="s">
        <v>948</v>
      </c>
      <c r="F16" s="215">
        <v>381547</v>
      </c>
      <c r="G16" s="215"/>
      <c r="H16" s="225"/>
      <c r="I16" s="226"/>
    </row>
    <row r="17" spans="1:11" x14ac:dyDescent="0.2">
      <c r="A17" s="239"/>
      <c r="B17" s="218" t="s">
        <v>868</v>
      </c>
      <c r="C17" s="240">
        <v>225460</v>
      </c>
      <c r="D17" s="215"/>
      <c r="E17" s="218" t="s">
        <v>869</v>
      </c>
      <c r="F17" s="219">
        <v>371592</v>
      </c>
      <c r="G17" s="245"/>
      <c r="H17" s="259"/>
      <c r="I17" s="235"/>
      <c r="K17" s="402"/>
    </row>
    <row r="18" spans="1:11" x14ac:dyDescent="0.2">
      <c r="A18" s="239"/>
      <c r="B18" s="222" t="s">
        <v>870</v>
      </c>
      <c r="C18" s="241">
        <v>452652</v>
      </c>
      <c r="D18" s="215"/>
      <c r="E18" s="222" t="s">
        <v>871</v>
      </c>
      <c r="F18" s="223">
        <v>338559</v>
      </c>
      <c r="G18" s="245"/>
      <c r="H18" s="259"/>
      <c r="I18" s="235"/>
      <c r="K18" s="403"/>
    </row>
    <row r="19" spans="1:11" x14ac:dyDescent="0.2">
      <c r="A19" s="239"/>
      <c r="B19" s="225" t="s">
        <v>724</v>
      </c>
      <c r="C19" s="242">
        <v>2056754</v>
      </c>
      <c r="D19" s="215"/>
      <c r="E19" s="225" t="s">
        <v>72</v>
      </c>
      <c r="F19" s="226">
        <v>1091698</v>
      </c>
      <c r="G19" s="245"/>
      <c r="H19" s="259"/>
      <c r="I19" s="235"/>
    </row>
    <row r="20" spans="1:11" x14ac:dyDescent="0.2">
      <c r="A20" s="239"/>
      <c r="B20" s="162" t="s">
        <v>621</v>
      </c>
      <c r="C20" s="243">
        <v>448093</v>
      </c>
      <c r="D20" s="215"/>
      <c r="E20" s="162" t="s">
        <v>688</v>
      </c>
      <c r="F20" s="215">
        <v>347085</v>
      </c>
      <c r="G20" s="245"/>
      <c r="H20" s="259"/>
      <c r="I20" s="235"/>
      <c r="K20" s="402"/>
    </row>
    <row r="21" spans="1:11" x14ac:dyDescent="0.2">
      <c r="A21" s="239"/>
      <c r="B21" s="218" t="s">
        <v>872</v>
      </c>
      <c r="C21" s="240">
        <v>441748</v>
      </c>
      <c r="D21" s="215"/>
      <c r="E21" s="222" t="s">
        <v>874</v>
      </c>
      <c r="F21" s="223">
        <v>248184</v>
      </c>
      <c r="G21" s="244"/>
      <c r="H21" s="208"/>
      <c r="I21" s="208"/>
      <c r="K21" s="403"/>
    </row>
    <row r="22" spans="1:11" x14ac:dyDescent="0.2">
      <c r="A22" s="239"/>
      <c r="B22" s="218" t="s">
        <v>873</v>
      </c>
      <c r="C22" s="240">
        <v>357873</v>
      </c>
      <c r="D22" s="215"/>
      <c r="E22" s="225" t="s">
        <v>724</v>
      </c>
      <c r="F22" s="226">
        <v>595269</v>
      </c>
      <c r="G22" s="244"/>
      <c r="H22" s="208"/>
      <c r="I22" s="208"/>
      <c r="K22" s="403"/>
    </row>
    <row r="23" spans="1:11" x14ac:dyDescent="0.2">
      <c r="A23" s="239"/>
      <c r="B23" s="218" t="s">
        <v>875</v>
      </c>
      <c r="C23" s="240">
        <v>417674</v>
      </c>
      <c r="D23" s="215"/>
      <c r="E23" s="162" t="s">
        <v>943</v>
      </c>
      <c r="F23" s="215">
        <v>308647</v>
      </c>
      <c r="G23" s="244"/>
      <c r="H23" s="208"/>
      <c r="I23" s="208"/>
    </row>
    <row r="24" spans="1:11" x14ac:dyDescent="0.2">
      <c r="A24" s="239"/>
      <c r="B24" s="218" t="s">
        <v>876</v>
      </c>
      <c r="C24" s="240">
        <v>434254</v>
      </c>
      <c r="D24" s="215"/>
      <c r="E24" s="218" t="s">
        <v>879</v>
      </c>
      <c r="F24" s="219">
        <v>247418</v>
      </c>
      <c r="G24" s="244"/>
      <c r="H24" s="208"/>
      <c r="I24" s="208"/>
    </row>
    <row r="25" spans="1:11" x14ac:dyDescent="0.2">
      <c r="A25" s="239"/>
      <c r="B25" s="218" t="s">
        <v>877</v>
      </c>
      <c r="C25" s="240">
        <v>386047</v>
      </c>
      <c r="D25" s="215"/>
      <c r="E25" s="222" t="s">
        <v>881</v>
      </c>
      <c r="F25" s="223">
        <v>229824</v>
      </c>
      <c r="G25" s="244"/>
      <c r="H25" s="208"/>
      <c r="I25" s="208"/>
    </row>
    <row r="26" spans="1:11" x14ac:dyDescent="0.2">
      <c r="A26" s="239"/>
      <c r="B26" s="218" t="s">
        <v>878</v>
      </c>
      <c r="C26" s="240">
        <v>389943</v>
      </c>
      <c r="D26" s="215"/>
      <c r="E26" s="225" t="s">
        <v>724</v>
      </c>
      <c r="F26" s="226">
        <v>785889</v>
      </c>
      <c r="G26" s="244"/>
      <c r="H26" s="208"/>
      <c r="I26" s="208"/>
    </row>
    <row r="27" spans="1:11" x14ac:dyDescent="0.2">
      <c r="A27" s="239"/>
      <c r="B27" s="218" t="s">
        <v>880</v>
      </c>
      <c r="C27" s="240">
        <v>421145</v>
      </c>
      <c r="D27" s="215"/>
      <c r="E27" s="162" t="s">
        <v>884</v>
      </c>
      <c r="F27" s="215">
        <v>418400</v>
      </c>
      <c r="G27" s="244"/>
      <c r="H27" s="208"/>
      <c r="I27" s="208"/>
    </row>
    <row r="28" spans="1:11" x14ac:dyDescent="0.2">
      <c r="A28" s="239"/>
      <c r="B28" s="218" t="s">
        <v>882</v>
      </c>
      <c r="C28" s="240">
        <v>373028</v>
      </c>
      <c r="D28" s="215"/>
      <c r="E28" s="218" t="s">
        <v>886</v>
      </c>
      <c r="F28" s="219">
        <v>378247</v>
      </c>
      <c r="G28" s="244"/>
      <c r="H28" s="208"/>
      <c r="I28" s="208"/>
    </row>
    <row r="29" spans="1:11" x14ac:dyDescent="0.2">
      <c r="A29" s="239"/>
      <c r="B29" s="218" t="s">
        <v>883</v>
      </c>
      <c r="C29" s="240">
        <v>317639</v>
      </c>
      <c r="D29" s="215"/>
      <c r="E29" s="222" t="s">
        <v>888</v>
      </c>
      <c r="F29" s="223">
        <v>298778</v>
      </c>
      <c r="G29" s="244"/>
      <c r="H29" s="208"/>
      <c r="I29" s="208"/>
    </row>
    <row r="30" spans="1:11" x14ac:dyDescent="0.2">
      <c r="A30" s="239"/>
      <c r="B30" s="218" t="s">
        <v>885</v>
      </c>
      <c r="C30" s="240">
        <v>394606</v>
      </c>
      <c r="D30" s="215"/>
      <c r="E30" s="225" t="s">
        <v>724</v>
      </c>
      <c r="F30" s="226">
        <v>1095425</v>
      </c>
      <c r="G30" s="244"/>
      <c r="H30" s="208"/>
      <c r="I30" s="208"/>
    </row>
    <row r="31" spans="1:11" x14ac:dyDescent="0.2">
      <c r="A31" s="239"/>
      <c r="B31" s="218" t="s">
        <v>887</v>
      </c>
      <c r="C31" s="240">
        <v>332750</v>
      </c>
      <c r="D31" s="215"/>
      <c r="E31" s="162" t="s">
        <v>659</v>
      </c>
      <c r="F31" s="215">
        <v>298484</v>
      </c>
      <c r="G31" s="244"/>
      <c r="H31" s="208"/>
      <c r="I31" s="208"/>
    </row>
    <row r="32" spans="1:11" x14ac:dyDescent="0.2">
      <c r="A32" s="239"/>
      <c r="B32" s="218" t="s">
        <v>889</v>
      </c>
      <c r="C32" s="240">
        <v>396307</v>
      </c>
      <c r="D32" s="215"/>
      <c r="E32" s="222" t="s">
        <v>893</v>
      </c>
      <c r="F32" s="223">
        <v>270397</v>
      </c>
      <c r="G32" s="244"/>
      <c r="H32" s="208"/>
      <c r="I32" s="208"/>
    </row>
    <row r="33" spans="1:9" x14ac:dyDescent="0.2">
      <c r="A33" s="239"/>
      <c r="B33" s="218" t="s">
        <v>890</v>
      </c>
      <c r="C33" s="240">
        <v>412303</v>
      </c>
      <c r="D33" s="215"/>
      <c r="E33" s="225" t="s">
        <v>724</v>
      </c>
      <c r="F33" s="226">
        <v>568881</v>
      </c>
      <c r="G33" s="244"/>
      <c r="H33" s="208"/>
      <c r="I33" s="208"/>
    </row>
    <row r="34" spans="1:9" x14ac:dyDescent="0.2">
      <c r="A34" s="239"/>
      <c r="B34" s="218" t="s">
        <v>891</v>
      </c>
      <c r="C34" s="240">
        <v>377612</v>
      </c>
      <c r="D34" s="215"/>
      <c r="E34" s="162" t="s">
        <v>897</v>
      </c>
      <c r="F34" s="215">
        <v>446399</v>
      </c>
      <c r="G34" s="244"/>
      <c r="H34" s="208"/>
      <c r="I34" s="208"/>
    </row>
    <row r="35" spans="1:9" x14ac:dyDescent="0.2">
      <c r="A35" s="239"/>
      <c r="B35" s="218" t="s">
        <v>892</v>
      </c>
      <c r="C35" s="240">
        <v>325246</v>
      </c>
      <c r="D35" s="215"/>
      <c r="E35" s="218" t="s">
        <v>898</v>
      </c>
      <c r="F35" s="219">
        <v>461147</v>
      </c>
      <c r="G35" s="244"/>
      <c r="H35" s="208"/>
      <c r="I35" s="208"/>
    </row>
    <row r="36" spans="1:9" x14ac:dyDescent="0.2">
      <c r="A36" s="239"/>
      <c r="B36" s="218" t="s">
        <v>894</v>
      </c>
      <c r="C36" s="240">
        <v>321259</v>
      </c>
      <c r="D36" s="215"/>
      <c r="E36" s="218" t="s">
        <v>900</v>
      </c>
      <c r="F36" s="219">
        <v>451103</v>
      </c>
      <c r="G36" s="244"/>
      <c r="H36" s="208"/>
      <c r="I36" s="208"/>
    </row>
    <row r="37" spans="1:9" x14ac:dyDescent="0.2">
      <c r="A37" s="239"/>
      <c r="B37" s="218" t="s">
        <v>895</v>
      </c>
      <c r="C37" s="240">
        <v>426329</v>
      </c>
      <c r="D37" s="215"/>
      <c r="E37" s="218" t="s">
        <v>902</v>
      </c>
      <c r="F37" s="219">
        <v>398074</v>
      </c>
      <c r="G37" s="244"/>
      <c r="H37" s="208"/>
      <c r="I37" s="208"/>
    </row>
    <row r="38" spans="1:9" x14ac:dyDescent="0.2">
      <c r="A38" s="239"/>
      <c r="B38" s="222" t="s">
        <v>896</v>
      </c>
      <c r="C38" s="241">
        <v>296835</v>
      </c>
      <c r="D38" s="215"/>
      <c r="E38" s="218" t="s">
        <v>904</v>
      </c>
      <c r="F38" s="219">
        <v>455464</v>
      </c>
      <c r="G38" s="244"/>
      <c r="H38" s="208"/>
      <c r="I38" s="208"/>
    </row>
    <row r="39" spans="1:9" x14ac:dyDescent="0.2">
      <c r="A39" s="239"/>
      <c r="B39" s="225" t="s">
        <v>724</v>
      </c>
      <c r="C39" s="242">
        <v>7270691</v>
      </c>
      <c r="D39" s="215"/>
      <c r="E39" s="218" t="s">
        <v>906</v>
      </c>
      <c r="F39" s="219">
        <v>367500</v>
      </c>
      <c r="G39" s="244"/>
      <c r="H39" s="208"/>
      <c r="I39" s="208"/>
    </row>
    <row r="40" spans="1:9" x14ac:dyDescent="0.2">
      <c r="A40" s="239"/>
      <c r="B40" s="162" t="s">
        <v>899</v>
      </c>
      <c r="C40" s="243">
        <v>391912</v>
      </c>
      <c r="D40" s="215"/>
      <c r="E40" s="218" t="s">
        <v>908</v>
      </c>
      <c r="F40" s="219">
        <v>275406</v>
      </c>
      <c r="G40" s="244"/>
      <c r="H40" s="208"/>
      <c r="I40" s="208"/>
    </row>
    <row r="41" spans="1:9" x14ac:dyDescent="0.2">
      <c r="A41" s="239"/>
      <c r="B41" s="218" t="s">
        <v>901</v>
      </c>
      <c r="C41" s="240">
        <v>377939</v>
      </c>
      <c r="D41" s="215"/>
      <c r="E41" s="218" t="s">
        <v>910</v>
      </c>
      <c r="F41" s="219">
        <v>337128</v>
      </c>
      <c r="G41" s="244"/>
      <c r="H41" s="208"/>
      <c r="I41" s="208"/>
    </row>
    <row r="42" spans="1:9" x14ac:dyDescent="0.2">
      <c r="A42" s="239"/>
      <c r="B42" s="218" t="s">
        <v>903</v>
      </c>
      <c r="C42" s="240">
        <v>305262</v>
      </c>
      <c r="D42" s="215"/>
      <c r="E42" s="218" t="s">
        <v>912</v>
      </c>
      <c r="F42" s="219">
        <v>368137</v>
      </c>
      <c r="G42" s="244"/>
      <c r="H42" s="208"/>
      <c r="I42" s="208"/>
    </row>
    <row r="43" spans="1:9" x14ac:dyDescent="0.2">
      <c r="A43" s="239"/>
      <c r="B43" s="218" t="s">
        <v>905</v>
      </c>
      <c r="C43" s="240">
        <v>407262</v>
      </c>
      <c r="D43" s="215"/>
      <c r="E43" s="218" t="s">
        <v>914</v>
      </c>
      <c r="F43" s="219">
        <v>397234</v>
      </c>
      <c r="G43" s="244"/>
      <c r="H43" s="208"/>
      <c r="I43" s="208"/>
    </row>
    <row r="44" spans="1:9" x14ac:dyDescent="0.2">
      <c r="A44" s="239"/>
      <c r="B44" s="218" t="s">
        <v>907</v>
      </c>
      <c r="C44" s="240">
        <v>366779</v>
      </c>
      <c r="D44" s="215"/>
      <c r="E44" s="222" t="s">
        <v>916</v>
      </c>
      <c r="F44" s="223">
        <v>245942</v>
      </c>
      <c r="G44" s="244"/>
      <c r="H44" s="208"/>
      <c r="I44" s="208"/>
    </row>
    <row r="45" spans="1:9" x14ac:dyDescent="0.2">
      <c r="A45" s="239"/>
      <c r="B45" s="218" t="s">
        <v>909</v>
      </c>
      <c r="C45" s="240">
        <v>443935</v>
      </c>
      <c r="D45" s="215"/>
      <c r="E45" s="225" t="s">
        <v>724</v>
      </c>
      <c r="F45" s="226">
        <v>4203534</v>
      </c>
      <c r="G45" s="244"/>
      <c r="H45" s="208"/>
      <c r="I45" s="208"/>
    </row>
    <row r="46" spans="1:9" x14ac:dyDescent="0.2">
      <c r="A46" s="239"/>
      <c r="B46" s="218" t="s">
        <v>911</v>
      </c>
      <c r="C46" s="240">
        <v>442552</v>
      </c>
      <c r="D46" s="215"/>
      <c r="E46" s="162" t="s">
        <v>622</v>
      </c>
      <c r="F46" s="215">
        <v>329359</v>
      </c>
      <c r="G46" s="244"/>
      <c r="H46" s="208"/>
      <c r="I46" s="208"/>
    </row>
    <row r="47" spans="1:9" x14ac:dyDescent="0.2">
      <c r="A47" s="239"/>
      <c r="B47" s="218" t="s">
        <v>913</v>
      </c>
      <c r="C47" s="240">
        <v>383987</v>
      </c>
      <c r="D47" s="215"/>
      <c r="E47" s="233" t="s">
        <v>953</v>
      </c>
      <c r="F47" s="234">
        <v>326944</v>
      </c>
      <c r="G47" s="244"/>
      <c r="H47" s="208"/>
      <c r="I47" s="208"/>
    </row>
    <row r="48" spans="1:9" x14ac:dyDescent="0.2">
      <c r="A48" s="239"/>
      <c r="B48" s="218" t="s">
        <v>915</v>
      </c>
      <c r="C48" s="240">
        <v>359474</v>
      </c>
      <c r="D48" s="215"/>
      <c r="E48" s="213" t="s">
        <v>724</v>
      </c>
      <c r="F48" s="356">
        <v>656303</v>
      </c>
      <c r="G48" s="244"/>
      <c r="H48" s="208"/>
      <c r="I48" s="208"/>
    </row>
    <row r="49" spans="1:9" x14ac:dyDescent="0.2">
      <c r="A49" s="239"/>
      <c r="B49" s="218" t="s">
        <v>917</v>
      </c>
      <c r="C49" s="240">
        <v>341859</v>
      </c>
      <c r="D49" s="215"/>
      <c r="E49" s="162" t="s">
        <v>922</v>
      </c>
      <c r="F49" s="215">
        <v>331998</v>
      </c>
      <c r="G49" s="244"/>
      <c r="H49" s="208"/>
      <c r="I49" s="208"/>
    </row>
    <row r="50" spans="1:9" x14ac:dyDescent="0.2">
      <c r="A50" s="239"/>
      <c r="B50" s="218" t="s">
        <v>918</v>
      </c>
      <c r="C50" s="240">
        <v>394695</v>
      </c>
      <c r="D50" s="215"/>
      <c r="E50" s="218" t="s">
        <v>924</v>
      </c>
      <c r="F50" s="219">
        <v>393754</v>
      </c>
      <c r="G50" s="244"/>
      <c r="H50" s="208"/>
      <c r="I50" s="208"/>
    </row>
    <row r="51" spans="1:9" x14ac:dyDescent="0.2">
      <c r="A51" s="239"/>
      <c r="B51" s="222" t="s">
        <v>919</v>
      </c>
      <c r="C51" s="241">
        <v>270931</v>
      </c>
      <c r="D51" s="215"/>
      <c r="E51" s="222" t="s">
        <v>925</v>
      </c>
      <c r="F51" s="223">
        <v>341312</v>
      </c>
      <c r="G51" s="244"/>
      <c r="H51" s="208"/>
      <c r="I51" s="208"/>
    </row>
    <row r="52" spans="1:9" x14ac:dyDescent="0.2">
      <c r="A52" s="239"/>
      <c r="B52" s="225" t="s">
        <v>724</v>
      </c>
      <c r="C52" s="242">
        <v>4486587</v>
      </c>
      <c r="D52" s="215"/>
      <c r="E52" s="225" t="s">
        <v>724</v>
      </c>
      <c r="F52" s="226">
        <v>1067064</v>
      </c>
      <c r="G52" s="244"/>
      <c r="H52" s="208"/>
      <c r="I52" s="208"/>
    </row>
    <row r="53" spans="1:9" x14ac:dyDescent="0.2">
      <c r="A53" s="239"/>
      <c r="B53" s="162" t="s">
        <v>920</v>
      </c>
      <c r="C53" s="243">
        <v>388920</v>
      </c>
      <c r="D53" s="215"/>
      <c r="E53" s="162" t="s">
        <v>928</v>
      </c>
      <c r="F53" s="215">
        <v>420415</v>
      </c>
      <c r="G53" s="244"/>
      <c r="H53" s="208"/>
      <c r="I53" s="208"/>
    </row>
    <row r="54" spans="1:9" x14ac:dyDescent="0.2">
      <c r="A54" s="239"/>
      <c r="B54" s="218" t="s">
        <v>921</v>
      </c>
      <c r="C54" s="240">
        <v>375023</v>
      </c>
      <c r="D54" s="215"/>
      <c r="E54" s="218" t="s">
        <v>929</v>
      </c>
      <c r="F54" s="219">
        <v>308053</v>
      </c>
      <c r="G54" s="244"/>
      <c r="H54" s="208"/>
      <c r="I54" s="208"/>
    </row>
    <row r="55" spans="1:9" x14ac:dyDescent="0.2">
      <c r="A55" s="239"/>
      <c r="B55" s="222" t="s">
        <v>923</v>
      </c>
      <c r="C55" s="241">
        <v>340604</v>
      </c>
      <c r="D55" s="215"/>
      <c r="E55" s="218" t="s">
        <v>930</v>
      </c>
      <c r="F55" s="219">
        <v>311177</v>
      </c>
      <c r="G55" s="244"/>
      <c r="H55" s="208"/>
      <c r="I55" s="208"/>
    </row>
    <row r="56" spans="1:9" x14ac:dyDescent="0.2">
      <c r="A56" s="239"/>
      <c r="B56" s="225" t="s">
        <v>724</v>
      </c>
      <c r="C56" s="242">
        <v>1104547</v>
      </c>
      <c r="D56" s="215"/>
      <c r="E56" s="222" t="s">
        <v>932</v>
      </c>
      <c r="F56" s="223">
        <v>379727</v>
      </c>
      <c r="G56" s="244"/>
      <c r="H56" s="208"/>
      <c r="I56" s="208"/>
    </row>
    <row r="57" spans="1:9" x14ac:dyDescent="0.2">
      <c r="A57" s="239"/>
      <c r="B57" s="162" t="s">
        <v>926</v>
      </c>
      <c r="C57" s="243">
        <v>393307</v>
      </c>
      <c r="D57" s="215"/>
      <c r="E57" s="225" t="s">
        <v>724</v>
      </c>
      <c r="F57" s="226">
        <v>1419372</v>
      </c>
      <c r="G57" s="244"/>
      <c r="H57" s="208"/>
      <c r="I57" s="208"/>
    </row>
    <row r="58" spans="1:9" x14ac:dyDescent="0.2">
      <c r="A58" s="239"/>
      <c r="B58" s="222" t="s">
        <v>927</v>
      </c>
      <c r="C58" s="241">
        <v>373488</v>
      </c>
      <c r="D58" s="215"/>
      <c r="E58" s="162" t="s">
        <v>935</v>
      </c>
      <c r="F58" s="215">
        <v>383877</v>
      </c>
      <c r="G58" s="244"/>
      <c r="H58" s="208"/>
      <c r="I58" s="208"/>
    </row>
    <row r="59" spans="1:9" x14ac:dyDescent="0.2">
      <c r="A59" s="239"/>
      <c r="B59" s="225" t="s">
        <v>724</v>
      </c>
      <c r="C59" s="242">
        <v>766795</v>
      </c>
      <c r="D59" s="215"/>
      <c r="E59" s="218" t="s">
        <v>937</v>
      </c>
      <c r="F59" s="219">
        <v>250092</v>
      </c>
      <c r="G59" s="244"/>
      <c r="H59" s="208"/>
      <c r="I59" s="208"/>
    </row>
    <row r="60" spans="1:9" x14ac:dyDescent="0.2">
      <c r="A60" s="239"/>
      <c r="B60" s="162" t="s">
        <v>931</v>
      </c>
      <c r="C60" s="243">
        <v>221483</v>
      </c>
      <c r="D60" s="215"/>
      <c r="E60" s="222" t="s">
        <v>938</v>
      </c>
      <c r="F60" s="223">
        <v>289039</v>
      </c>
      <c r="G60" s="244"/>
      <c r="H60" s="208"/>
      <c r="I60" s="208"/>
    </row>
    <row r="61" spans="1:9" x14ac:dyDescent="0.2">
      <c r="A61" s="239"/>
      <c r="B61" s="222" t="s">
        <v>933</v>
      </c>
      <c r="C61" s="241">
        <v>226063</v>
      </c>
      <c r="D61" s="215"/>
      <c r="E61" s="225" t="s">
        <v>724</v>
      </c>
      <c r="F61" s="226">
        <v>923008</v>
      </c>
      <c r="G61" s="244"/>
      <c r="H61" s="208"/>
      <c r="I61" s="208"/>
    </row>
    <row r="62" spans="1:9" x14ac:dyDescent="0.2">
      <c r="A62" s="239"/>
      <c r="B62" s="225" t="s">
        <v>724</v>
      </c>
      <c r="C62" s="242">
        <v>447546</v>
      </c>
      <c r="D62" s="245"/>
      <c r="E62" s="162" t="s">
        <v>77</v>
      </c>
      <c r="F62" s="215">
        <v>348048</v>
      </c>
      <c r="G62" s="244"/>
      <c r="H62" s="208"/>
      <c r="I62" s="208"/>
    </row>
    <row r="63" spans="1:9" x14ac:dyDescent="0.2">
      <c r="A63" s="239"/>
      <c r="B63" s="162" t="s">
        <v>934</v>
      </c>
      <c r="C63" s="243">
        <v>250109</v>
      </c>
      <c r="D63" s="245"/>
      <c r="E63" s="218" t="s">
        <v>78</v>
      </c>
      <c r="F63" s="219">
        <v>258520</v>
      </c>
      <c r="G63" s="244"/>
      <c r="H63" s="208"/>
      <c r="I63" s="208"/>
    </row>
    <row r="64" spans="1:9" x14ac:dyDescent="0.2">
      <c r="A64" s="239"/>
      <c r="B64" s="222" t="s">
        <v>936</v>
      </c>
      <c r="C64" s="241">
        <v>285876</v>
      </c>
      <c r="D64" s="247"/>
      <c r="E64" s="222" t="s">
        <v>79</v>
      </c>
      <c r="F64" s="223">
        <v>263286</v>
      </c>
      <c r="G64" s="208"/>
      <c r="H64" s="208"/>
      <c r="I64" s="208"/>
    </row>
    <row r="65" spans="1:9" x14ac:dyDescent="0.2">
      <c r="A65" s="239"/>
      <c r="B65" s="225" t="s">
        <v>724</v>
      </c>
      <c r="C65" s="242">
        <v>535985</v>
      </c>
      <c r="D65" s="247"/>
      <c r="E65" s="225" t="s">
        <v>72</v>
      </c>
      <c r="F65" s="226">
        <v>869854</v>
      </c>
      <c r="G65" s="208"/>
      <c r="H65" s="208"/>
      <c r="I65" s="208"/>
    </row>
    <row r="66" spans="1:9" x14ac:dyDescent="0.2">
      <c r="A66" s="204"/>
      <c r="B66" s="246"/>
      <c r="C66" s="248"/>
      <c r="D66" s="193"/>
      <c r="E66" s="186"/>
      <c r="F66" s="154"/>
      <c r="G66" s="208"/>
      <c r="H66" s="208"/>
      <c r="I66" s="208"/>
    </row>
    <row r="67" spans="1:9" x14ac:dyDescent="0.2">
      <c r="A67" s="204"/>
      <c r="B67" s="186"/>
      <c r="C67" s="191"/>
      <c r="D67" s="208"/>
      <c r="E67" s="186"/>
      <c r="F67" s="154"/>
      <c r="G67" s="208"/>
      <c r="H67" s="208"/>
      <c r="I67" s="208"/>
    </row>
    <row r="68" spans="1:9" x14ac:dyDescent="0.2">
      <c r="A68" s="204"/>
      <c r="B68" s="186"/>
      <c r="C68" s="191"/>
      <c r="D68" s="208"/>
      <c r="E68" s="186"/>
      <c r="F68" s="154"/>
      <c r="G68" s="208"/>
      <c r="H68" s="154"/>
      <c r="I68" s="154"/>
    </row>
    <row r="69" spans="1:9" x14ac:dyDescent="0.2">
      <c r="A69" s="204"/>
      <c r="B69" s="186"/>
      <c r="C69" s="191"/>
      <c r="D69" s="208"/>
      <c r="E69" s="186"/>
      <c r="F69" s="154"/>
      <c r="G69" s="208"/>
      <c r="H69" s="186"/>
      <c r="I69" s="154"/>
    </row>
    <row r="70" spans="1:9" x14ac:dyDescent="0.2">
      <c r="A70" s="204"/>
      <c r="B70" s="186"/>
      <c r="C70" s="191"/>
      <c r="D70" s="154"/>
      <c r="E70" s="186"/>
      <c r="F70" s="154"/>
      <c r="G70" s="154"/>
      <c r="H70" s="186"/>
      <c r="I70" s="154"/>
    </row>
  </sheetData>
  <mergeCells count="1">
    <mergeCell ref="H1:I1"/>
  </mergeCells>
  <phoneticPr fontId="8"/>
  <pageMargins left="0.78740157480314965" right="0.78740157480314965" top="0.23622047244094491" bottom="0.27559055118110237" header="0.19685039370078741" footer="0.51181102362204722"/>
  <pageSetup paperSize="9" scale="8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dimension ref="A1:X74"/>
  <sheetViews>
    <sheetView view="pageBreakPreview" zoomScaleNormal="90" zoomScaleSheetLayoutView="100" workbookViewId="0">
      <selection activeCell="H17" sqref="H17"/>
    </sheetView>
  </sheetViews>
  <sheetFormatPr defaultColWidth="9" defaultRowHeight="13" x14ac:dyDescent="0.2"/>
  <cols>
    <col min="1" max="1" width="4.08984375" style="249" customWidth="1"/>
    <col min="2" max="2" width="13.08984375" style="172" customWidth="1"/>
    <col min="3" max="3" width="9" style="249"/>
    <col min="4" max="4" width="8.90625" style="249" customWidth="1"/>
    <col min="5" max="5" width="3.6328125" style="249" customWidth="1"/>
    <col min="6" max="6" width="4.08984375" style="249" customWidth="1"/>
    <col min="7" max="7" width="13.08984375" style="172" customWidth="1"/>
    <col min="8" max="8" width="9" style="249"/>
    <col min="9" max="9" width="8.90625" style="249" customWidth="1"/>
    <col min="10" max="10" width="3.6328125" style="249" customWidth="1"/>
    <col min="11" max="11" width="4.08984375" style="249" customWidth="1"/>
    <col min="12" max="12" width="13.08984375" style="172" customWidth="1"/>
    <col min="13" max="13" width="9" style="249"/>
    <col min="14" max="14" width="8.90625" style="249" customWidth="1"/>
    <col min="15" max="15" width="3.6328125" style="249" customWidth="1"/>
    <col min="16" max="16" width="4.08984375" style="249" customWidth="1"/>
    <col min="17" max="17" width="13.08984375" style="172" customWidth="1"/>
    <col min="18" max="18" width="9" style="249"/>
    <col min="19" max="19" width="8.90625" style="249" customWidth="1"/>
    <col min="20" max="20" width="3.6328125" style="249" customWidth="1"/>
    <col min="21" max="21" width="4.08984375" style="249" customWidth="1"/>
    <col min="22" max="22" width="13.08984375" style="172" customWidth="1"/>
    <col min="23" max="23" width="9" style="249"/>
    <col min="24" max="24" width="8.90625" style="249" customWidth="1"/>
    <col min="25" max="16384" width="9" style="154"/>
  </cols>
  <sheetData>
    <row r="1" spans="1:24" ht="19.5" customHeight="1" x14ac:dyDescent="0.2">
      <c r="A1" s="206" t="s">
        <v>96</v>
      </c>
    </row>
    <row r="2" spans="1:24" ht="20.149999999999999" customHeight="1" x14ac:dyDescent="0.2">
      <c r="A2" s="206"/>
      <c r="C2" s="250"/>
      <c r="D2" s="250"/>
      <c r="E2" s="250"/>
      <c r="F2" s="250"/>
      <c r="G2" s="250"/>
      <c r="H2" s="250"/>
      <c r="I2" s="250"/>
      <c r="J2" s="250"/>
      <c r="K2" s="250"/>
      <c r="L2" s="577" t="s">
        <v>1397</v>
      </c>
      <c r="M2" s="577"/>
      <c r="N2" s="577"/>
      <c r="O2" s="250"/>
      <c r="P2" s="250"/>
      <c r="Q2" s="250"/>
      <c r="R2" s="250"/>
      <c r="S2" s="250"/>
      <c r="T2" s="250"/>
      <c r="U2" s="250"/>
      <c r="V2" s="250"/>
      <c r="W2" s="250"/>
      <c r="X2" s="191" t="s">
        <v>1397</v>
      </c>
    </row>
    <row r="3" spans="1:24" x14ac:dyDescent="0.2">
      <c r="A3" s="250"/>
      <c r="B3" s="251"/>
      <c r="C3" s="250"/>
      <c r="D3" s="250"/>
      <c r="E3" s="250"/>
      <c r="F3" s="250"/>
      <c r="G3" s="251"/>
      <c r="H3" s="250"/>
      <c r="I3" s="250"/>
      <c r="J3" s="250"/>
      <c r="K3" s="250"/>
      <c r="L3" s="251"/>
      <c r="M3" s="250"/>
      <c r="N3" s="250"/>
      <c r="O3" s="250"/>
      <c r="P3" s="250"/>
      <c r="Q3" s="251"/>
      <c r="R3" s="250"/>
      <c r="S3" s="250"/>
      <c r="T3" s="250"/>
      <c r="U3" s="250"/>
      <c r="V3" s="251"/>
      <c r="W3" s="250"/>
      <c r="X3" s="250"/>
    </row>
    <row r="4" spans="1:24" ht="24.75" customHeight="1" x14ac:dyDescent="0.2">
      <c r="A4" s="252" t="s">
        <v>97</v>
      </c>
      <c r="B4" s="252" t="s">
        <v>325</v>
      </c>
      <c r="C4" s="252" t="s">
        <v>326</v>
      </c>
      <c r="D4" s="253" t="s">
        <v>1153</v>
      </c>
      <c r="E4" s="250"/>
      <c r="F4" s="252" t="s">
        <v>97</v>
      </c>
      <c r="G4" s="252" t="s">
        <v>325</v>
      </c>
      <c r="H4" s="252" t="s">
        <v>326</v>
      </c>
      <c r="I4" s="253" t="s">
        <v>1153</v>
      </c>
      <c r="J4" s="250"/>
      <c r="K4" s="252" t="s">
        <v>97</v>
      </c>
      <c r="L4" s="252" t="s">
        <v>325</v>
      </c>
      <c r="M4" s="252" t="s">
        <v>326</v>
      </c>
      <c r="N4" s="253" t="s">
        <v>1153</v>
      </c>
      <c r="O4" s="250"/>
      <c r="P4" s="252" t="s">
        <v>97</v>
      </c>
      <c r="Q4" s="252" t="s">
        <v>325</v>
      </c>
      <c r="R4" s="252" t="s">
        <v>326</v>
      </c>
      <c r="S4" s="253" t="s">
        <v>1153</v>
      </c>
      <c r="T4" s="250"/>
      <c r="U4" s="252" t="s">
        <v>97</v>
      </c>
      <c r="V4" s="252" t="s">
        <v>325</v>
      </c>
      <c r="W4" s="252" t="s">
        <v>326</v>
      </c>
      <c r="X4" s="253" t="s">
        <v>1153</v>
      </c>
    </row>
    <row r="5" spans="1:24" ht="12.65" customHeight="1" x14ac:dyDescent="0.2">
      <c r="A5" s="252">
        <v>1</v>
      </c>
      <c r="B5" s="254" t="s">
        <v>333</v>
      </c>
      <c r="C5" s="252">
        <v>462546</v>
      </c>
      <c r="D5" s="255">
        <v>2.0884040761593439</v>
      </c>
      <c r="E5" s="250"/>
      <c r="F5" s="252">
        <v>61</v>
      </c>
      <c r="G5" s="254" t="s">
        <v>483</v>
      </c>
      <c r="H5" s="252">
        <v>408873</v>
      </c>
      <c r="I5" s="255">
        <v>1.8460694500255099</v>
      </c>
      <c r="J5" s="250"/>
      <c r="K5" s="252">
        <v>121</v>
      </c>
      <c r="L5" s="254" t="s">
        <v>456</v>
      </c>
      <c r="M5" s="252">
        <v>380361</v>
      </c>
      <c r="N5" s="255">
        <v>1.7173372222698808</v>
      </c>
      <c r="O5" s="250"/>
      <c r="P5" s="252">
        <v>181</v>
      </c>
      <c r="Q5" s="254" t="s">
        <v>379</v>
      </c>
      <c r="R5" s="252">
        <v>342912</v>
      </c>
      <c r="S5" s="255">
        <v>1.5482542678219096</v>
      </c>
      <c r="T5" s="250"/>
      <c r="U5" s="252">
        <v>241</v>
      </c>
      <c r="V5" s="254" t="s">
        <v>416</v>
      </c>
      <c r="W5" s="252">
        <v>297350</v>
      </c>
      <c r="X5" s="255">
        <v>1.3425409625117954</v>
      </c>
    </row>
    <row r="6" spans="1:24" ht="12.65" customHeight="1" x14ac:dyDescent="0.2">
      <c r="A6" s="252">
        <v>2</v>
      </c>
      <c r="B6" s="254" t="s">
        <v>535</v>
      </c>
      <c r="C6" s="252">
        <v>461147</v>
      </c>
      <c r="D6" s="255">
        <v>2.082087564282586</v>
      </c>
      <c r="E6" s="250"/>
      <c r="F6" s="252">
        <v>62</v>
      </c>
      <c r="G6" s="254" t="s">
        <v>497</v>
      </c>
      <c r="H6" s="252">
        <v>408766</v>
      </c>
      <c r="I6" s="255">
        <v>1.8455863429698893</v>
      </c>
      <c r="J6" s="250"/>
      <c r="K6" s="252">
        <v>122</v>
      </c>
      <c r="L6" s="254" t="s">
        <v>424</v>
      </c>
      <c r="M6" s="252">
        <v>380213</v>
      </c>
      <c r="N6" s="255">
        <v>1.7166689994265925</v>
      </c>
      <c r="O6" s="250"/>
      <c r="P6" s="252">
        <v>182</v>
      </c>
      <c r="Q6" s="254" t="s">
        <v>299</v>
      </c>
      <c r="R6" s="252">
        <v>341859</v>
      </c>
      <c r="S6" s="255">
        <v>1.5434999525922983</v>
      </c>
      <c r="T6" s="250"/>
      <c r="U6" s="252">
        <v>242</v>
      </c>
      <c r="V6" s="254" t="s">
        <v>279</v>
      </c>
      <c r="W6" s="252">
        <v>296835</v>
      </c>
      <c r="X6" s="255">
        <v>1.340215727617921</v>
      </c>
    </row>
    <row r="7" spans="1:24" ht="12.65" customHeight="1" x14ac:dyDescent="0.2">
      <c r="A7" s="252">
        <v>3</v>
      </c>
      <c r="B7" s="254" t="s">
        <v>330</v>
      </c>
      <c r="C7" s="252">
        <v>459952</v>
      </c>
      <c r="D7" s="255">
        <v>2.076692116324955</v>
      </c>
      <c r="E7" s="250"/>
      <c r="F7" s="252">
        <v>63</v>
      </c>
      <c r="G7" s="254" t="s">
        <v>374</v>
      </c>
      <c r="H7" s="252">
        <v>408742</v>
      </c>
      <c r="I7" s="255">
        <v>1.8454779825088157</v>
      </c>
      <c r="J7" s="250"/>
      <c r="K7" s="252">
        <v>123</v>
      </c>
      <c r="L7" s="254" t="s">
        <v>395</v>
      </c>
      <c r="M7" s="252">
        <v>379938</v>
      </c>
      <c r="N7" s="255">
        <v>1.7154273691434556</v>
      </c>
      <c r="O7" s="250"/>
      <c r="P7" s="252">
        <v>183</v>
      </c>
      <c r="Q7" s="254" t="s">
        <v>549</v>
      </c>
      <c r="R7" s="252">
        <v>341312</v>
      </c>
      <c r="S7" s="255">
        <v>1.5410302370836588</v>
      </c>
      <c r="T7" s="250"/>
      <c r="U7" s="252">
        <v>243</v>
      </c>
      <c r="V7" s="254" t="s">
        <v>516</v>
      </c>
      <c r="W7" s="252">
        <v>296702</v>
      </c>
      <c r="X7" s="255">
        <v>1.3396152300628039</v>
      </c>
    </row>
    <row r="8" spans="1:24" ht="12.65" customHeight="1" x14ac:dyDescent="0.2">
      <c r="A8" s="252">
        <v>4</v>
      </c>
      <c r="B8" s="254" t="s">
        <v>455</v>
      </c>
      <c r="C8" s="252">
        <v>455564</v>
      </c>
      <c r="D8" s="255">
        <v>2.0568802120253022</v>
      </c>
      <c r="E8" s="250"/>
      <c r="F8" s="252">
        <v>64</v>
      </c>
      <c r="G8" s="254" t="s">
        <v>173</v>
      </c>
      <c r="H8" s="252">
        <v>408282</v>
      </c>
      <c r="I8" s="255">
        <v>1.8434010736715685</v>
      </c>
      <c r="J8" s="250"/>
      <c r="K8" s="252">
        <v>124</v>
      </c>
      <c r="L8" s="254" t="s">
        <v>554</v>
      </c>
      <c r="M8" s="252">
        <v>379727</v>
      </c>
      <c r="N8" s="255">
        <v>1.7144747000898488</v>
      </c>
      <c r="O8" s="250"/>
      <c r="P8" s="252">
        <v>184</v>
      </c>
      <c r="Q8" s="254" t="s">
        <v>310</v>
      </c>
      <c r="R8" s="252">
        <v>340604</v>
      </c>
      <c r="S8" s="255">
        <v>1.5378336034819828</v>
      </c>
      <c r="T8" s="250"/>
      <c r="U8" s="252">
        <v>244</v>
      </c>
      <c r="V8" s="254" t="s">
        <v>445</v>
      </c>
      <c r="W8" s="252">
        <v>295363</v>
      </c>
      <c r="X8" s="255">
        <v>1.3335696193387303</v>
      </c>
    </row>
    <row r="9" spans="1:24" ht="12.65" customHeight="1" x14ac:dyDescent="0.2">
      <c r="A9" s="252">
        <v>5</v>
      </c>
      <c r="B9" s="254" t="s">
        <v>538</v>
      </c>
      <c r="C9" s="252">
        <v>455464</v>
      </c>
      <c r="D9" s="255">
        <v>2.0564287101041616</v>
      </c>
      <c r="E9" s="250"/>
      <c r="F9" s="252">
        <v>65</v>
      </c>
      <c r="G9" s="254" t="s">
        <v>429</v>
      </c>
      <c r="H9" s="252">
        <v>407936</v>
      </c>
      <c r="I9" s="255">
        <v>1.8418388770244218</v>
      </c>
      <c r="J9" s="250"/>
      <c r="K9" s="252">
        <v>125</v>
      </c>
      <c r="L9" s="254" t="s">
        <v>430</v>
      </c>
      <c r="M9" s="252">
        <v>379329</v>
      </c>
      <c r="N9" s="255">
        <v>1.7126777224437091</v>
      </c>
      <c r="O9" s="250"/>
      <c r="P9" s="252">
        <v>185</v>
      </c>
      <c r="Q9" s="254" t="s">
        <v>495</v>
      </c>
      <c r="R9" s="252">
        <v>340014</v>
      </c>
      <c r="S9" s="255">
        <v>1.5351697421472528</v>
      </c>
      <c r="T9" s="250"/>
      <c r="U9" s="252">
        <v>245</v>
      </c>
      <c r="V9" s="254" t="s">
        <v>413</v>
      </c>
      <c r="W9" s="252">
        <v>294877</v>
      </c>
      <c r="X9" s="255">
        <v>1.3313753200019867</v>
      </c>
    </row>
    <row r="10" spans="1:24" ht="12.65" customHeight="1" x14ac:dyDescent="0.2">
      <c r="A10" s="252">
        <v>6</v>
      </c>
      <c r="B10" s="254" t="s">
        <v>327</v>
      </c>
      <c r="C10" s="252">
        <v>455279</v>
      </c>
      <c r="D10" s="255">
        <v>2.0555934315500513</v>
      </c>
      <c r="E10" s="250"/>
      <c r="F10" s="252">
        <v>66</v>
      </c>
      <c r="G10" s="254" t="s">
        <v>449</v>
      </c>
      <c r="H10" s="252">
        <v>407703</v>
      </c>
      <c r="I10" s="255">
        <v>1.8407868775481639</v>
      </c>
      <c r="J10" s="250"/>
      <c r="K10" s="252">
        <v>126</v>
      </c>
      <c r="L10" s="254" t="s">
        <v>529</v>
      </c>
      <c r="M10" s="252">
        <v>378247</v>
      </c>
      <c r="N10" s="255">
        <v>1.7077924716569668</v>
      </c>
      <c r="O10" s="250"/>
      <c r="P10" s="252">
        <v>186</v>
      </c>
      <c r="Q10" s="254" t="s">
        <v>347</v>
      </c>
      <c r="R10" s="252">
        <v>339230</v>
      </c>
      <c r="S10" s="255">
        <v>1.53162996708551</v>
      </c>
      <c r="T10" s="250"/>
      <c r="U10" s="252">
        <v>246</v>
      </c>
      <c r="V10" s="254" t="s">
        <v>512</v>
      </c>
      <c r="W10" s="252">
        <v>293922</v>
      </c>
      <c r="X10" s="255">
        <v>1.3270634766550933</v>
      </c>
    </row>
    <row r="11" spans="1:24" ht="12.65" customHeight="1" x14ac:dyDescent="0.2">
      <c r="A11" s="252">
        <v>7</v>
      </c>
      <c r="B11" s="254" t="s">
        <v>389</v>
      </c>
      <c r="C11" s="252">
        <v>453667</v>
      </c>
      <c r="D11" s="255">
        <v>2.0483152205812636</v>
      </c>
      <c r="E11" s="250"/>
      <c r="F11" s="252">
        <v>67</v>
      </c>
      <c r="G11" s="254" t="s">
        <v>287</v>
      </c>
      <c r="H11" s="252">
        <v>407262</v>
      </c>
      <c r="I11" s="255">
        <v>1.8387957540759337</v>
      </c>
      <c r="J11" s="250"/>
      <c r="K11" s="252">
        <v>127</v>
      </c>
      <c r="L11" s="254" t="s">
        <v>407</v>
      </c>
      <c r="M11" s="252">
        <v>378222</v>
      </c>
      <c r="N11" s="255">
        <v>1.7076795961766817</v>
      </c>
      <c r="O11" s="250"/>
      <c r="P11" s="252">
        <v>187</v>
      </c>
      <c r="Q11" s="254" t="s">
        <v>474</v>
      </c>
      <c r="R11" s="252">
        <v>338944</v>
      </c>
      <c r="S11" s="255">
        <v>1.5303386715910476</v>
      </c>
      <c r="T11" s="250"/>
      <c r="U11" s="252">
        <v>247</v>
      </c>
      <c r="V11" s="254" t="s">
        <v>488</v>
      </c>
      <c r="W11" s="252">
        <v>290465</v>
      </c>
      <c r="X11" s="255">
        <v>1.31145505524126</v>
      </c>
    </row>
    <row r="12" spans="1:24" ht="12.65" customHeight="1" x14ac:dyDescent="0.2">
      <c r="A12" s="252">
        <v>8</v>
      </c>
      <c r="B12" s="254" t="s">
        <v>335</v>
      </c>
      <c r="C12" s="252">
        <v>453322</v>
      </c>
      <c r="D12" s="255">
        <v>2.0467575389533281</v>
      </c>
      <c r="E12" s="250"/>
      <c r="F12" s="252">
        <v>68</v>
      </c>
      <c r="G12" s="254" t="s">
        <v>504</v>
      </c>
      <c r="H12" s="252">
        <v>407204</v>
      </c>
      <c r="I12" s="255">
        <v>1.838533882961672</v>
      </c>
      <c r="J12" s="250"/>
      <c r="K12" s="252">
        <v>128</v>
      </c>
      <c r="L12" s="254" t="s">
        <v>450</v>
      </c>
      <c r="M12" s="252">
        <v>378003</v>
      </c>
      <c r="N12" s="255">
        <v>1.7066908069693836</v>
      </c>
      <c r="O12" s="250"/>
      <c r="P12" s="252">
        <v>188</v>
      </c>
      <c r="Q12" s="254" t="s">
        <v>520</v>
      </c>
      <c r="R12" s="252">
        <v>338559</v>
      </c>
      <c r="S12" s="255">
        <v>1.528600389194656</v>
      </c>
      <c r="T12" s="250"/>
      <c r="U12" s="252">
        <v>248</v>
      </c>
      <c r="V12" s="254" t="s">
        <v>418</v>
      </c>
      <c r="W12" s="252">
        <v>289874</v>
      </c>
      <c r="X12" s="255">
        <v>1.3087866788873186</v>
      </c>
    </row>
    <row r="13" spans="1:24" ht="12.65" customHeight="1" x14ac:dyDescent="0.2">
      <c r="A13" s="252">
        <v>9</v>
      </c>
      <c r="B13" s="254" t="s">
        <v>193</v>
      </c>
      <c r="C13" s="252">
        <v>452652</v>
      </c>
      <c r="D13" s="255">
        <v>2.0437324760816855</v>
      </c>
      <c r="E13" s="250"/>
      <c r="F13" s="252">
        <v>69</v>
      </c>
      <c r="G13" s="254" t="s">
        <v>421</v>
      </c>
      <c r="H13" s="252">
        <v>405814</v>
      </c>
      <c r="I13" s="255">
        <v>1.8322580062578167</v>
      </c>
      <c r="J13" s="250"/>
      <c r="K13" s="252">
        <v>129</v>
      </c>
      <c r="L13" s="254" t="s">
        <v>283</v>
      </c>
      <c r="M13" s="252">
        <v>377939</v>
      </c>
      <c r="N13" s="255">
        <v>1.7064018457398535</v>
      </c>
      <c r="O13" s="250"/>
      <c r="P13" s="252">
        <v>189</v>
      </c>
      <c r="Q13" s="254" t="s">
        <v>541</v>
      </c>
      <c r="R13" s="252">
        <v>337128</v>
      </c>
      <c r="S13" s="255">
        <v>1.5221393967031329</v>
      </c>
      <c r="T13" s="250"/>
      <c r="U13" s="252">
        <v>249</v>
      </c>
      <c r="V13" s="254" t="s">
        <v>557</v>
      </c>
      <c r="W13" s="252">
        <v>289039</v>
      </c>
      <c r="X13" s="255">
        <v>1.3050166378457941</v>
      </c>
    </row>
    <row r="14" spans="1:24" ht="12.65" customHeight="1" x14ac:dyDescent="0.2">
      <c r="A14" s="252">
        <v>10</v>
      </c>
      <c r="B14" s="254" t="s">
        <v>536</v>
      </c>
      <c r="C14" s="252">
        <v>451103</v>
      </c>
      <c r="D14" s="255">
        <v>2.0367387113232165</v>
      </c>
      <c r="E14" s="250"/>
      <c r="F14" s="252">
        <v>70</v>
      </c>
      <c r="G14" s="254" t="s">
        <v>460</v>
      </c>
      <c r="H14" s="252">
        <v>404572</v>
      </c>
      <c r="I14" s="255">
        <v>1.8266503523972495</v>
      </c>
      <c r="J14" s="250"/>
      <c r="K14" s="252">
        <v>130</v>
      </c>
      <c r="L14" s="254" t="s">
        <v>271</v>
      </c>
      <c r="M14" s="252">
        <v>377612</v>
      </c>
      <c r="N14" s="255">
        <v>1.7049254344577236</v>
      </c>
      <c r="O14" s="250"/>
      <c r="P14" s="252">
        <v>190</v>
      </c>
      <c r="Q14" s="254" t="s">
        <v>358</v>
      </c>
      <c r="R14" s="252">
        <v>336993</v>
      </c>
      <c r="S14" s="255">
        <v>1.5215298691095931</v>
      </c>
      <c r="T14" s="250"/>
      <c r="U14" s="252">
        <v>250</v>
      </c>
      <c r="V14" s="254" t="s">
        <v>493</v>
      </c>
      <c r="W14" s="252">
        <v>288243</v>
      </c>
      <c r="X14" s="255">
        <v>1.3014226825535142</v>
      </c>
    </row>
    <row r="15" spans="1:24" ht="12.65" customHeight="1" x14ac:dyDescent="0.2">
      <c r="A15" s="252">
        <v>11</v>
      </c>
      <c r="B15" s="254" t="s">
        <v>469</v>
      </c>
      <c r="C15" s="252">
        <v>449343</v>
      </c>
      <c r="D15" s="255">
        <v>2.0287922775111409</v>
      </c>
      <c r="E15" s="250"/>
      <c r="F15" s="252">
        <v>71</v>
      </c>
      <c r="G15" s="254" t="s">
        <v>412</v>
      </c>
      <c r="H15" s="252">
        <v>404233</v>
      </c>
      <c r="I15" s="255">
        <v>1.8251197608845826</v>
      </c>
      <c r="J15" s="250"/>
      <c r="K15" s="252">
        <v>131</v>
      </c>
      <c r="L15" s="254" t="s">
        <v>477</v>
      </c>
      <c r="M15" s="252">
        <v>377316</v>
      </c>
      <c r="N15" s="255">
        <v>1.7035889887711473</v>
      </c>
      <c r="O15" s="250"/>
      <c r="P15" s="252">
        <v>191</v>
      </c>
      <c r="Q15" s="254" t="s">
        <v>486</v>
      </c>
      <c r="R15" s="252">
        <v>336776</v>
      </c>
      <c r="S15" s="255">
        <v>1.5205501099407177</v>
      </c>
      <c r="T15" s="250"/>
      <c r="U15" s="252">
        <v>251</v>
      </c>
      <c r="V15" s="254" t="s">
        <v>376</v>
      </c>
      <c r="W15" s="252">
        <v>286099</v>
      </c>
      <c r="X15" s="255">
        <v>1.2917424813642582</v>
      </c>
    </row>
    <row r="16" spans="1:24" ht="12.65" customHeight="1" x14ac:dyDescent="0.2">
      <c r="A16" s="252">
        <v>12</v>
      </c>
      <c r="B16" s="254" t="s">
        <v>387</v>
      </c>
      <c r="C16" s="252">
        <v>448291</v>
      </c>
      <c r="D16" s="255">
        <v>2.0240424773007408</v>
      </c>
      <c r="E16" s="250"/>
      <c r="F16" s="252">
        <v>72</v>
      </c>
      <c r="G16" s="254" t="s">
        <v>410</v>
      </c>
      <c r="H16" s="252">
        <v>403059</v>
      </c>
      <c r="I16" s="255">
        <v>1.8198191283303911</v>
      </c>
      <c r="J16" s="250"/>
      <c r="K16" s="252">
        <v>132</v>
      </c>
      <c r="L16" s="254" t="s">
        <v>426</v>
      </c>
      <c r="M16" s="252">
        <v>376502</v>
      </c>
      <c r="N16" s="255">
        <v>1.6999137631330621</v>
      </c>
      <c r="O16" s="250"/>
      <c r="P16" s="252">
        <v>192</v>
      </c>
      <c r="Q16" s="254" t="s">
        <v>479</v>
      </c>
      <c r="R16" s="252">
        <v>336483</v>
      </c>
      <c r="S16" s="255">
        <v>1.5192272093117756</v>
      </c>
      <c r="T16" s="250"/>
      <c r="U16" s="252">
        <v>252</v>
      </c>
      <c r="V16" s="254" t="s">
        <v>323</v>
      </c>
      <c r="W16" s="252">
        <v>285876</v>
      </c>
      <c r="X16" s="255">
        <v>1.2907356320801144</v>
      </c>
    </row>
    <row r="17" spans="1:24" ht="12.65" customHeight="1" x14ac:dyDescent="0.2">
      <c r="A17" s="252">
        <v>13</v>
      </c>
      <c r="B17" s="254" t="s">
        <v>195</v>
      </c>
      <c r="C17" s="252">
        <v>448093</v>
      </c>
      <c r="D17" s="255">
        <v>2.0231485034968824</v>
      </c>
      <c r="E17" s="250"/>
      <c r="F17" s="252">
        <v>73</v>
      </c>
      <c r="G17" s="254" t="s">
        <v>332</v>
      </c>
      <c r="H17" s="252">
        <v>402467</v>
      </c>
      <c r="I17" s="255">
        <v>1.8171462369572382</v>
      </c>
      <c r="J17" s="250"/>
      <c r="K17" s="252">
        <v>133</v>
      </c>
      <c r="L17" s="254" t="s">
        <v>478</v>
      </c>
      <c r="M17" s="252">
        <v>376463</v>
      </c>
      <c r="N17" s="255">
        <v>1.6997376773838173</v>
      </c>
      <c r="O17" s="250"/>
      <c r="P17" s="252">
        <v>193</v>
      </c>
      <c r="Q17" s="254" t="s">
        <v>443</v>
      </c>
      <c r="R17" s="252">
        <v>334776</v>
      </c>
      <c r="S17" s="255">
        <v>1.5115200715179042</v>
      </c>
      <c r="T17" s="250"/>
      <c r="U17" s="252">
        <v>253</v>
      </c>
      <c r="V17" s="254" t="s">
        <v>175</v>
      </c>
      <c r="W17" s="252">
        <v>279688</v>
      </c>
      <c r="X17" s="255">
        <v>1.2627966931999295</v>
      </c>
    </row>
    <row r="18" spans="1:24" ht="12.65" customHeight="1" x14ac:dyDescent="0.2">
      <c r="A18" s="252">
        <v>14</v>
      </c>
      <c r="B18" s="254" t="s">
        <v>534</v>
      </c>
      <c r="C18" s="252">
        <v>446399</v>
      </c>
      <c r="D18" s="255">
        <v>2.0155000609527596</v>
      </c>
      <c r="E18" s="250"/>
      <c r="F18" s="252">
        <v>74</v>
      </c>
      <c r="G18" s="254" t="s">
        <v>363</v>
      </c>
      <c r="H18" s="252">
        <v>401401</v>
      </c>
      <c r="I18" s="255">
        <v>1.8123332264778786</v>
      </c>
      <c r="J18" s="250"/>
      <c r="K18" s="252">
        <v>134</v>
      </c>
      <c r="L18" s="254" t="s">
        <v>308</v>
      </c>
      <c r="M18" s="252">
        <v>375023</v>
      </c>
      <c r="N18" s="255">
        <v>1.6932360497193915</v>
      </c>
      <c r="O18" s="250"/>
      <c r="P18" s="252">
        <v>194</v>
      </c>
      <c r="Q18" s="254" t="s">
        <v>396</v>
      </c>
      <c r="R18" s="252">
        <v>332993</v>
      </c>
      <c r="S18" s="255">
        <v>1.5034697922639662</v>
      </c>
      <c r="T18" s="250"/>
      <c r="U18" s="252">
        <v>254</v>
      </c>
      <c r="V18" s="254" t="s">
        <v>392</v>
      </c>
      <c r="W18" s="252">
        <v>276350</v>
      </c>
      <c r="X18" s="255">
        <v>1.2477255590722538</v>
      </c>
    </row>
    <row r="19" spans="1:24" ht="12.65" customHeight="1" x14ac:dyDescent="0.2">
      <c r="A19" s="252">
        <v>15</v>
      </c>
      <c r="B19" s="254" t="s">
        <v>291</v>
      </c>
      <c r="C19" s="252">
        <v>443935</v>
      </c>
      <c r="D19" s="255">
        <v>2.0043750536158531</v>
      </c>
      <c r="E19" s="250"/>
      <c r="F19" s="252">
        <v>75</v>
      </c>
      <c r="G19" s="254" t="s">
        <v>440</v>
      </c>
      <c r="H19" s="252">
        <v>401191</v>
      </c>
      <c r="I19" s="255">
        <v>1.8113850724434832</v>
      </c>
      <c r="J19" s="250"/>
      <c r="K19" s="252">
        <v>135</v>
      </c>
      <c r="L19" s="254" t="s">
        <v>402</v>
      </c>
      <c r="M19" s="252">
        <v>374529</v>
      </c>
      <c r="N19" s="255">
        <v>1.6910056302289567</v>
      </c>
      <c r="O19" s="250"/>
      <c r="P19" s="252">
        <v>195</v>
      </c>
      <c r="Q19" s="254" t="s">
        <v>489</v>
      </c>
      <c r="R19" s="252">
        <v>332878</v>
      </c>
      <c r="S19" s="255">
        <v>1.5029505650546544</v>
      </c>
      <c r="T19" s="250"/>
      <c r="U19" s="252">
        <v>255</v>
      </c>
      <c r="V19" s="254" t="s">
        <v>540</v>
      </c>
      <c r="W19" s="252">
        <v>275406</v>
      </c>
      <c r="X19" s="255">
        <v>1.243463380936686</v>
      </c>
    </row>
    <row r="20" spans="1:24" ht="12.65" customHeight="1" x14ac:dyDescent="0.2">
      <c r="A20" s="252">
        <v>16</v>
      </c>
      <c r="B20" s="254" t="s">
        <v>293</v>
      </c>
      <c r="C20" s="252">
        <v>442552</v>
      </c>
      <c r="D20" s="255">
        <v>1.9981307820464775</v>
      </c>
      <c r="E20" s="250"/>
      <c r="F20" s="252">
        <v>76</v>
      </c>
      <c r="G20" s="254" t="s">
        <v>500</v>
      </c>
      <c r="H20" s="252">
        <v>400763</v>
      </c>
      <c r="I20" s="255">
        <v>1.809452644221001</v>
      </c>
      <c r="J20" s="250"/>
      <c r="K20" s="252">
        <v>136</v>
      </c>
      <c r="L20" s="254" t="s">
        <v>329</v>
      </c>
      <c r="M20" s="252">
        <v>374032</v>
      </c>
      <c r="N20" s="255">
        <v>1.6887616656808875</v>
      </c>
      <c r="O20" s="250"/>
      <c r="P20" s="252">
        <v>196</v>
      </c>
      <c r="Q20" s="254" t="s">
        <v>265</v>
      </c>
      <c r="R20" s="252">
        <v>332750</v>
      </c>
      <c r="S20" s="255">
        <v>1.5023726425955943</v>
      </c>
      <c r="T20" s="250"/>
      <c r="U20" s="252">
        <v>256</v>
      </c>
      <c r="V20" s="254" t="s">
        <v>356</v>
      </c>
      <c r="W20" s="252">
        <v>273408</v>
      </c>
      <c r="X20" s="255">
        <v>1.2344423725522953</v>
      </c>
    </row>
    <row r="21" spans="1:24" ht="12.65" customHeight="1" x14ac:dyDescent="0.2">
      <c r="A21" s="252">
        <v>17</v>
      </c>
      <c r="B21" s="254" t="s">
        <v>341</v>
      </c>
      <c r="C21" s="252">
        <v>441819</v>
      </c>
      <c r="D21" s="255">
        <v>1.9948212729645165</v>
      </c>
      <c r="E21" s="250"/>
      <c r="F21" s="252">
        <v>77</v>
      </c>
      <c r="G21" s="254" t="s">
        <v>386</v>
      </c>
      <c r="H21" s="252">
        <v>400181</v>
      </c>
      <c r="I21" s="255">
        <v>1.8068249030399623</v>
      </c>
      <c r="J21" s="250"/>
      <c r="K21" s="252">
        <v>137</v>
      </c>
      <c r="L21" s="254" t="s">
        <v>513</v>
      </c>
      <c r="M21" s="252">
        <v>373761</v>
      </c>
      <c r="N21" s="255">
        <v>1.6875380954745962</v>
      </c>
      <c r="O21" s="250"/>
      <c r="P21" s="252">
        <v>197</v>
      </c>
      <c r="Q21" s="254" t="s">
        <v>372</v>
      </c>
      <c r="R21" s="252">
        <v>332534</v>
      </c>
      <c r="S21" s="255">
        <v>1.5013973984459303</v>
      </c>
      <c r="T21" s="250"/>
      <c r="U21" s="252">
        <v>257</v>
      </c>
      <c r="V21" s="254" t="s">
        <v>303</v>
      </c>
      <c r="W21" s="252">
        <v>270931</v>
      </c>
      <c r="X21" s="255">
        <v>1.2232586699656407</v>
      </c>
    </row>
    <row r="22" spans="1:24" ht="12.65" customHeight="1" x14ac:dyDescent="0.2">
      <c r="A22" s="252">
        <v>18</v>
      </c>
      <c r="B22" s="254" t="s">
        <v>197</v>
      </c>
      <c r="C22" s="252">
        <v>441748</v>
      </c>
      <c r="D22" s="255">
        <v>1.9945007066005065</v>
      </c>
      <c r="E22" s="250"/>
      <c r="F22" s="252">
        <v>78</v>
      </c>
      <c r="G22" s="254" t="s">
        <v>340</v>
      </c>
      <c r="H22" s="252">
        <v>399486</v>
      </c>
      <c r="I22" s="255">
        <v>1.8036869646880347</v>
      </c>
      <c r="J22" s="250"/>
      <c r="K22" s="252">
        <v>138</v>
      </c>
      <c r="L22" s="254" t="s">
        <v>315</v>
      </c>
      <c r="M22" s="252">
        <v>373488</v>
      </c>
      <c r="N22" s="255">
        <v>1.6863054952298822</v>
      </c>
      <c r="O22" s="250"/>
      <c r="P22" s="252">
        <v>198</v>
      </c>
      <c r="Q22" s="254" t="s">
        <v>357</v>
      </c>
      <c r="R22" s="252">
        <v>332461</v>
      </c>
      <c r="S22" s="255">
        <v>1.5010678020434978</v>
      </c>
      <c r="T22" s="250"/>
      <c r="U22" s="252">
        <v>258</v>
      </c>
      <c r="V22" s="254" t="s">
        <v>411</v>
      </c>
      <c r="W22" s="252">
        <v>270927</v>
      </c>
      <c r="X22" s="255">
        <v>1.2232406098887951</v>
      </c>
    </row>
    <row r="23" spans="1:24" ht="12.65" customHeight="1" x14ac:dyDescent="0.2">
      <c r="A23" s="252">
        <v>19</v>
      </c>
      <c r="B23" s="254" t="s">
        <v>487</v>
      </c>
      <c r="C23" s="252">
        <v>441336</v>
      </c>
      <c r="D23" s="255">
        <v>1.992640518685407</v>
      </c>
      <c r="E23" s="250"/>
      <c r="F23" s="252">
        <v>79</v>
      </c>
      <c r="G23" s="254" t="s">
        <v>336</v>
      </c>
      <c r="H23" s="252">
        <v>398852</v>
      </c>
      <c r="I23" s="255">
        <v>1.8008244425080029</v>
      </c>
      <c r="J23" s="250"/>
      <c r="K23" s="252">
        <v>139</v>
      </c>
      <c r="L23" s="254" t="s">
        <v>259</v>
      </c>
      <c r="M23" s="252">
        <v>373028</v>
      </c>
      <c r="N23" s="255">
        <v>1.6842285863926352</v>
      </c>
      <c r="O23" s="250"/>
      <c r="P23" s="252">
        <v>199</v>
      </c>
      <c r="Q23" s="254" t="s">
        <v>548</v>
      </c>
      <c r="R23" s="252">
        <v>331998</v>
      </c>
      <c r="S23" s="255">
        <v>1.4989773481486164</v>
      </c>
      <c r="T23" s="250"/>
      <c r="U23" s="252">
        <v>259</v>
      </c>
      <c r="V23" s="254" t="s">
        <v>419</v>
      </c>
      <c r="W23" s="252">
        <v>270727</v>
      </c>
      <c r="X23" s="255">
        <v>1.2223376060465136</v>
      </c>
    </row>
    <row r="24" spans="1:24" ht="12.65" customHeight="1" x14ac:dyDescent="0.2">
      <c r="A24" s="252">
        <v>20</v>
      </c>
      <c r="B24" s="254" t="s">
        <v>368</v>
      </c>
      <c r="C24" s="252">
        <v>441218</v>
      </c>
      <c r="D24" s="255">
        <v>1.9921077464184611</v>
      </c>
      <c r="E24" s="250"/>
      <c r="F24" s="252">
        <v>80</v>
      </c>
      <c r="G24" s="254" t="s">
        <v>351</v>
      </c>
      <c r="H24" s="252">
        <v>398261</v>
      </c>
      <c r="I24" s="255">
        <v>1.7981560661540614</v>
      </c>
      <c r="J24" s="250"/>
      <c r="K24" s="252">
        <v>140</v>
      </c>
      <c r="L24" s="254" t="s">
        <v>1273</v>
      </c>
      <c r="M24" s="252">
        <v>372652</v>
      </c>
      <c r="N24" s="255">
        <v>1.6825309391691461</v>
      </c>
      <c r="O24" s="250"/>
      <c r="P24" s="252">
        <v>200</v>
      </c>
      <c r="Q24" s="254" t="s">
        <v>397</v>
      </c>
      <c r="R24" s="252">
        <v>331113</v>
      </c>
      <c r="S24" s="255">
        <v>1.4949815561465214</v>
      </c>
      <c r="T24" s="250"/>
      <c r="U24" s="252">
        <v>260</v>
      </c>
      <c r="V24" s="254" t="s">
        <v>533</v>
      </c>
      <c r="W24" s="252">
        <v>270397</v>
      </c>
      <c r="X24" s="255">
        <v>1.2208476497067495</v>
      </c>
    </row>
    <row r="25" spans="1:24" ht="12.65" customHeight="1" x14ac:dyDescent="0.2">
      <c r="A25" s="252">
        <v>21</v>
      </c>
      <c r="B25" s="254" t="s">
        <v>466</v>
      </c>
      <c r="C25" s="252">
        <v>436476</v>
      </c>
      <c r="D25" s="255">
        <v>1.9706975253179702</v>
      </c>
      <c r="E25" s="250"/>
      <c r="F25" s="252">
        <v>81</v>
      </c>
      <c r="G25" s="254" t="s">
        <v>537</v>
      </c>
      <c r="H25" s="252">
        <v>398074</v>
      </c>
      <c r="I25" s="255">
        <v>1.7973117575615285</v>
      </c>
      <c r="J25" s="250"/>
      <c r="K25" s="252">
        <v>141</v>
      </c>
      <c r="L25" s="254" t="s">
        <v>373</v>
      </c>
      <c r="M25" s="252">
        <v>371757</v>
      </c>
      <c r="N25" s="255">
        <v>1.6784899969749372</v>
      </c>
      <c r="O25" s="250"/>
      <c r="P25" s="252">
        <v>201</v>
      </c>
      <c r="Q25" s="254" t="s">
        <v>415</v>
      </c>
      <c r="R25" s="252">
        <v>331037</v>
      </c>
      <c r="S25" s="255">
        <v>1.4946384146864544</v>
      </c>
      <c r="T25" s="250"/>
      <c r="U25" s="252">
        <v>261</v>
      </c>
      <c r="V25" s="254" t="s">
        <v>359</v>
      </c>
      <c r="W25" s="252">
        <v>267346</v>
      </c>
      <c r="X25" s="255">
        <v>1.2070723260927476</v>
      </c>
    </row>
    <row r="26" spans="1:24" ht="12.65" customHeight="1" x14ac:dyDescent="0.2">
      <c r="A26" s="252">
        <v>22</v>
      </c>
      <c r="B26" s="254" t="s">
        <v>432</v>
      </c>
      <c r="C26" s="252">
        <v>434874</v>
      </c>
      <c r="D26" s="255">
        <v>1.9634644645412966</v>
      </c>
      <c r="E26" s="250"/>
      <c r="F26" s="252">
        <v>82</v>
      </c>
      <c r="G26" s="254" t="s">
        <v>171</v>
      </c>
      <c r="H26" s="252">
        <v>397250</v>
      </c>
      <c r="I26" s="255">
        <v>1.7935913817313294</v>
      </c>
      <c r="J26" s="250"/>
      <c r="K26" s="252">
        <v>142</v>
      </c>
      <c r="L26" s="254" t="s">
        <v>367</v>
      </c>
      <c r="M26" s="252">
        <v>371661</v>
      </c>
      <c r="N26" s="255">
        <v>1.6780565551306421</v>
      </c>
      <c r="O26" s="250"/>
      <c r="P26" s="252">
        <v>202</v>
      </c>
      <c r="Q26" s="254" t="s">
        <v>472</v>
      </c>
      <c r="R26" s="252">
        <v>329894</v>
      </c>
      <c r="S26" s="255">
        <v>1.4894777477278165</v>
      </c>
      <c r="T26" s="250"/>
      <c r="U26" s="252">
        <v>262</v>
      </c>
      <c r="V26" s="254" t="s">
        <v>503</v>
      </c>
      <c r="W26" s="252">
        <v>263286</v>
      </c>
      <c r="X26" s="255">
        <v>1.1887413480944362</v>
      </c>
    </row>
    <row r="27" spans="1:24" ht="12.65" customHeight="1" x14ac:dyDescent="0.2">
      <c r="A27" s="252">
        <v>23</v>
      </c>
      <c r="B27" s="254" t="s">
        <v>1275</v>
      </c>
      <c r="C27" s="252">
        <v>434770</v>
      </c>
      <c r="D27" s="255">
        <v>1.9629949025433102</v>
      </c>
      <c r="E27" s="250"/>
      <c r="F27" s="252">
        <v>83</v>
      </c>
      <c r="G27" s="254" t="s">
        <v>544</v>
      </c>
      <c r="H27" s="252">
        <v>397234</v>
      </c>
      <c r="I27" s="255">
        <v>1.7935191414239469</v>
      </c>
      <c r="J27" s="250"/>
      <c r="K27" s="252">
        <v>143</v>
      </c>
      <c r="L27" s="254" t="s">
        <v>519</v>
      </c>
      <c r="M27" s="252">
        <v>371592</v>
      </c>
      <c r="N27" s="255">
        <v>1.6777450188050551</v>
      </c>
      <c r="O27" s="250"/>
      <c r="P27" s="252">
        <v>203</v>
      </c>
      <c r="Q27" s="254" t="s">
        <v>546</v>
      </c>
      <c r="R27" s="252">
        <v>329359</v>
      </c>
      <c r="S27" s="255">
        <v>1.4870622124497139</v>
      </c>
      <c r="T27" s="250"/>
      <c r="U27" s="252">
        <v>263</v>
      </c>
      <c r="V27" s="254" t="s">
        <v>364</v>
      </c>
      <c r="W27" s="252">
        <v>263242</v>
      </c>
      <c r="X27" s="255">
        <v>1.1885426872491343</v>
      </c>
    </row>
    <row r="28" spans="1:24" ht="12.65" customHeight="1" x14ac:dyDescent="0.2">
      <c r="A28" s="252">
        <v>24</v>
      </c>
      <c r="B28" s="254" t="s">
        <v>441</v>
      </c>
      <c r="C28" s="252">
        <v>434602</v>
      </c>
      <c r="D28" s="255">
        <v>1.962236379315794</v>
      </c>
      <c r="E28" s="250"/>
      <c r="F28" s="252">
        <v>84</v>
      </c>
      <c r="G28" s="254" t="s">
        <v>267</v>
      </c>
      <c r="H28" s="252">
        <v>396307</v>
      </c>
      <c r="I28" s="255">
        <v>1.7893337186149727</v>
      </c>
      <c r="J28" s="250"/>
      <c r="K28" s="252">
        <v>144</v>
      </c>
      <c r="L28" s="254" t="s">
        <v>393</v>
      </c>
      <c r="M28" s="252">
        <v>371144</v>
      </c>
      <c r="N28" s="255">
        <v>1.6757222901983448</v>
      </c>
      <c r="O28" s="250"/>
      <c r="P28" s="252">
        <v>204</v>
      </c>
      <c r="Q28" s="254" t="s">
        <v>370</v>
      </c>
      <c r="R28" s="252">
        <v>327919</v>
      </c>
      <c r="S28" s="255">
        <v>1.4805605847852883</v>
      </c>
      <c r="T28" s="250"/>
      <c r="U28" s="252">
        <v>264</v>
      </c>
      <c r="V28" s="254" t="s">
        <v>515</v>
      </c>
      <c r="W28" s="252">
        <v>263131</v>
      </c>
      <c r="X28" s="255">
        <v>1.1880415201166681</v>
      </c>
    </row>
    <row r="29" spans="1:24" ht="12.65" customHeight="1" x14ac:dyDescent="0.2">
      <c r="A29" s="252">
        <v>25</v>
      </c>
      <c r="B29" s="254" t="s">
        <v>203</v>
      </c>
      <c r="C29" s="252">
        <v>434254</v>
      </c>
      <c r="D29" s="255">
        <v>1.9606651526302243</v>
      </c>
      <c r="E29" s="250"/>
      <c r="F29" s="252">
        <v>85</v>
      </c>
      <c r="G29" s="254" t="s">
        <v>342</v>
      </c>
      <c r="H29" s="252">
        <v>395302</v>
      </c>
      <c r="I29" s="255">
        <v>1.784796124307509</v>
      </c>
      <c r="J29" s="250"/>
      <c r="K29" s="252">
        <v>145</v>
      </c>
      <c r="L29" s="254" t="s">
        <v>1280</v>
      </c>
      <c r="M29" s="252">
        <v>370252</v>
      </c>
      <c r="N29" s="255">
        <v>1.6716948930617699</v>
      </c>
      <c r="O29" s="250"/>
      <c r="P29" s="252">
        <v>205</v>
      </c>
      <c r="Q29" s="254" t="s">
        <v>399</v>
      </c>
      <c r="R29" s="252">
        <v>327734</v>
      </c>
      <c r="S29" s="255">
        <v>1.4797253062311779</v>
      </c>
      <c r="T29" s="250"/>
      <c r="U29" s="252">
        <v>265</v>
      </c>
      <c r="V29" s="254" t="s">
        <v>353</v>
      </c>
      <c r="W29" s="252">
        <v>262277</v>
      </c>
      <c r="X29" s="255">
        <v>1.1841856937101267</v>
      </c>
    </row>
    <row r="30" spans="1:24" ht="12.65" customHeight="1" x14ac:dyDescent="0.2">
      <c r="A30" s="252">
        <v>26</v>
      </c>
      <c r="B30" s="254" t="s">
        <v>404</v>
      </c>
      <c r="C30" s="252">
        <v>431925</v>
      </c>
      <c r="D30" s="255">
        <v>1.9501496728868581</v>
      </c>
      <c r="E30" s="250"/>
      <c r="F30" s="252">
        <v>86</v>
      </c>
      <c r="G30" s="254" t="s">
        <v>301</v>
      </c>
      <c r="H30" s="252">
        <v>394695</v>
      </c>
      <c r="I30" s="255">
        <v>1.782055507646185</v>
      </c>
      <c r="J30" s="250"/>
      <c r="K30" s="252">
        <v>146</v>
      </c>
      <c r="L30" s="254" t="s">
        <v>433</v>
      </c>
      <c r="M30" s="252">
        <v>369213</v>
      </c>
      <c r="N30" s="255">
        <v>1.6670037881011184</v>
      </c>
      <c r="O30" s="250"/>
      <c r="P30" s="252">
        <v>206</v>
      </c>
      <c r="Q30" s="254" t="s">
        <v>547</v>
      </c>
      <c r="R30" s="252">
        <v>326944</v>
      </c>
      <c r="S30" s="255">
        <v>1.4761584410541666</v>
      </c>
      <c r="T30" s="250"/>
      <c r="U30" s="252">
        <v>266</v>
      </c>
      <c r="V30" s="254" t="s">
        <v>451</v>
      </c>
      <c r="W30" s="252">
        <v>262114</v>
      </c>
      <c r="X30" s="255">
        <v>1.1834497455786674</v>
      </c>
    </row>
    <row r="31" spans="1:24" ht="12.65" customHeight="1" x14ac:dyDescent="0.2">
      <c r="A31" s="252">
        <v>27</v>
      </c>
      <c r="B31" s="254" t="s">
        <v>476</v>
      </c>
      <c r="C31" s="252">
        <v>431748</v>
      </c>
      <c r="D31" s="255">
        <v>1.9493505144864391</v>
      </c>
      <c r="E31" s="250"/>
      <c r="F31" s="252">
        <v>87</v>
      </c>
      <c r="G31" s="254" t="s">
        <v>263</v>
      </c>
      <c r="H31" s="252">
        <v>394606</v>
      </c>
      <c r="I31" s="255">
        <v>1.7816536709363697</v>
      </c>
      <c r="J31" s="250"/>
      <c r="K31" s="252">
        <v>147</v>
      </c>
      <c r="L31" s="254" t="s">
        <v>362</v>
      </c>
      <c r="M31" s="252">
        <v>369108</v>
      </c>
      <c r="N31" s="255">
        <v>1.6665297110839206</v>
      </c>
      <c r="O31" s="250"/>
      <c r="P31" s="252">
        <v>207</v>
      </c>
      <c r="Q31" s="254" t="s">
        <v>273</v>
      </c>
      <c r="R31" s="252">
        <v>325246</v>
      </c>
      <c r="S31" s="255">
        <v>1.468491938433198</v>
      </c>
      <c r="T31" s="250"/>
      <c r="U31" s="252">
        <v>267</v>
      </c>
      <c r="V31" s="254" t="s">
        <v>425</v>
      </c>
      <c r="W31" s="252">
        <v>261467</v>
      </c>
      <c r="X31" s="255">
        <v>1.1805285281488873</v>
      </c>
    </row>
    <row r="32" spans="1:24" ht="12.65" customHeight="1" x14ac:dyDescent="0.2">
      <c r="A32" s="252">
        <v>28</v>
      </c>
      <c r="B32" s="254" t="s">
        <v>452</v>
      </c>
      <c r="C32" s="252">
        <v>430570</v>
      </c>
      <c r="D32" s="255">
        <v>1.944031821855402</v>
      </c>
      <c r="E32" s="250"/>
      <c r="F32" s="252">
        <v>88</v>
      </c>
      <c r="G32" s="254" t="s">
        <v>307</v>
      </c>
      <c r="H32" s="252">
        <v>393754</v>
      </c>
      <c r="I32" s="255">
        <v>1.7778068745682514</v>
      </c>
      <c r="J32" s="250"/>
      <c r="K32" s="252">
        <v>148</v>
      </c>
      <c r="L32" s="254" t="s">
        <v>436</v>
      </c>
      <c r="M32" s="252">
        <v>368639</v>
      </c>
      <c r="N32" s="255">
        <v>1.6644121670737708</v>
      </c>
      <c r="O32" s="250"/>
      <c r="P32" s="252">
        <v>208</v>
      </c>
      <c r="Q32" s="254" t="s">
        <v>354</v>
      </c>
      <c r="R32" s="252">
        <v>324351</v>
      </c>
      <c r="S32" s="255">
        <v>1.4644509962389889</v>
      </c>
      <c r="T32" s="250"/>
      <c r="U32" s="252">
        <v>268</v>
      </c>
      <c r="V32" s="254" t="s">
        <v>501</v>
      </c>
      <c r="W32" s="252">
        <v>258520</v>
      </c>
      <c r="X32" s="255">
        <v>1.1672227665328716</v>
      </c>
    </row>
    <row r="33" spans="1:24" ht="12.65" customHeight="1" x14ac:dyDescent="0.2">
      <c r="A33" s="252">
        <v>29</v>
      </c>
      <c r="B33" s="254" t="s">
        <v>179</v>
      </c>
      <c r="C33" s="252">
        <v>428993</v>
      </c>
      <c r="D33" s="255">
        <v>1.9369116365590135</v>
      </c>
      <c r="E33" s="250"/>
      <c r="F33" s="252">
        <v>89</v>
      </c>
      <c r="G33" s="254" t="s">
        <v>312</v>
      </c>
      <c r="H33" s="252">
        <v>393307</v>
      </c>
      <c r="I33" s="255">
        <v>1.7757886609807525</v>
      </c>
      <c r="J33" s="250"/>
      <c r="K33" s="252">
        <v>149</v>
      </c>
      <c r="L33" s="254" t="s">
        <v>543</v>
      </c>
      <c r="M33" s="252">
        <v>368137</v>
      </c>
      <c r="N33" s="255">
        <v>1.6621456274296447</v>
      </c>
      <c r="O33" s="250"/>
      <c r="P33" s="252">
        <v>209</v>
      </c>
      <c r="Q33" s="254" t="s">
        <v>496</v>
      </c>
      <c r="R33" s="252">
        <v>323886</v>
      </c>
      <c r="S33" s="255">
        <v>1.4623515123056849</v>
      </c>
      <c r="T33" s="250"/>
      <c r="U33" s="252">
        <v>269</v>
      </c>
      <c r="V33" s="254" t="s">
        <v>185</v>
      </c>
      <c r="W33" s="252">
        <v>256640</v>
      </c>
      <c r="X33" s="255">
        <v>1.1587345304154268</v>
      </c>
    </row>
    <row r="34" spans="1:24" ht="12.65" customHeight="1" x14ac:dyDescent="0.2">
      <c r="A34" s="252">
        <v>30</v>
      </c>
      <c r="B34" s="254" t="s">
        <v>339</v>
      </c>
      <c r="C34" s="252">
        <v>428845</v>
      </c>
      <c r="D34" s="255">
        <v>1.9362434137157254</v>
      </c>
      <c r="E34" s="250"/>
      <c r="F34" s="252">
        <v>90</v>
      </c>
      <c r="G34" s="254" t="s">
        <v>181</v>
      </c>
      <c r="H34" s="252">
        <v>393239</v>
      </c>
      <c r="I34" s="255">
        <v>1.7754816396743769</v>
      </c>
      <c r="J34" s="250"/>
      <c r="K34" s="252">
        <v>150</v>
      </c>
      <c r="L34" s="254" t="s">
        <v>539</v>
      </c>
      <c r="M34" s="252">
        <v>367500</v>
      </c>
      <c r="N34" s="255">
        <v>1.6592695601919787</v>
      </c>
      <c r="O34" s="250"/>
      <c r="P34" s="252">
        <v>210</v>
      </c>
      <c r="Q34" s="254" t="s">
        <v>177</v>
      </c>
      <c r="R34" s="252">
        <v>323828</v>
      </c>
      <c r="S34" s="255">
        <v>1.4620896411914233</v>
      </c>
      <c r="T34" s="250"/>
      <c r="U34" s="252">
        <v>270</v>
      </c>
      <c r="V34" s="254" t="s">
        <v>385</v>
      </c>
      <c r="W34" s="252">
        <v>253471</v>
      </c>
      <c r="X34" s="255">
        <v>1.144426434534479</v>
      </c>
    </row>
    <row r="35" spans="1:24" ht="12.65" customHeight="1" x14ac:dyDescent="0.2">
      <c r="A35" s="252">
        <v>31</v>
      </c>
      <c r="B35" s="254" t="s">
        <v>277</v>
      </c>
      <c r="C35" s="252">
        <v>426329</v>
      </c>
      <c r="D35" s="255">
        <v>1.924883625379826</v>
      </c>
      <c r="E35" s="250"/>
      <c r="F35" s="252">
        <v>91</v>
      </c>
      <c r="G35" s="254" t="s">
        <v>435</v>
      </c>
      <c r="H35" s="252">
        <v>392776</v>
      </c>
      <c r="I35" s="255">
        <v>1.7733911857794955</v>
      </c>
      <c r="J35" s="250"/>
      <c r="K35" s="252">
        <v>151</v>
      </c>
      <c r="L35" s="254" t="s">
        <v>289</v>
      </c>
      <c r="M35" s="252">
        <v>366779</v>
      </c>
      <c r="N35" s="255">
        <v>1.6560142313405544</v>
      </c>
      <c r="O35" s="250"/>
      <c r="P35" s="252">
        <v>211</v>
      </c>
      <c r="Q35" s="254" t="s">
        <v>482</v>
      </c>
      <c r="R35" s="252">
        <v>323710</v>
      </c>
      <c r="S35" s="255">
        <v>1.4615568689244773</v>
      </c>
      <c r="T35" s="250"/>
      <c r="U35" s="252">
        <v>271</v>
      </c>
      <c r="V35" s="254" t="s">
        <v>403</v>
      </c>
      <c r="W35" s="252">
        <v>253265</v>
      </c>
      <c r="X35" s="255">
        <v>1.1434963405769292</v>
      </c>
    </row>
    <row r="36" spans="1:24" ht="12.65" customHeight="1" x14ac:dyDescent="0.2">
      <c r="A36" s="252">
        <v>32</v>
      </c>
      <c r="B36" s="254" t="s">
        <v>463</v>
      </c>
      <c r="C36" s="252">
        <v>424793</v>
      </c>
      <c r="D36" s="255">
        <v>1.9179485558711051</v>
      </c>
      <c r="E36" s="250"/>
      <c r="F36" s="252">
        <v>92</v>
      </c>
      <c r="G36" s="254" t="s">
        <v>414</v>
      </c>
      <c r="H36" s="252">
        <v>392721</v>
      </c>
      <c r="I36" s="255">
        <v>1.7731428597228682</v>
      </c>
      <c r="J36" s="250"/>
      <c r="K36" s="252">
        <v>152</v>
      </c>
      <c r="L36" s="254" t="s">
        <v>360</v>
      </c>
      <c r="M36" s="252">
        <v>366773</v>
      </c>
      <c r="N36" s="255">
        <v>1.655987141225286</v>
      </c>
      <c r="O36" s="250"/>
      <c r="P36" s="252">
        <v>212</v>
      </c>
      <c r="Q36" s="254" t="s">
        <v>365</v>
      </c>
      <c r="R36" s="252">
        <v>323705</v>
      </c>
      <c r="S36" s="255">
        <v>1.4615342938284202</v>
      </c>
      <c r="T36" s="250"/>
      <c r="U36" s="252">
        <v>272</v>
      </c>
      <c r="V36" s="254" t="s">
        <v>394</v>
      </c>
      <c r="W36" s="252">
        <v>252495</v>
      </c>
      <c r="X36" s="255">
        <v>1.1400197757841459</v>
      </c>
    </row>
    <row r="37" spans="1:24" ht="12.65" customHeight="1" x14ac:dyDescent="0.2">
      <c r="A37" s="252">
        <v>33</v>
      </c>
      <c r="B37" s="254" t="s">
        <v>490</v>
      </c>
      <c r="C37" s="252">
        <v>422982</v>
      </c>
      <c r="D37" s="255">
        <v>1.9097718560792476</v>
      </c>
      <c r="E37" s="250"/>
      <c r="F37" s="252">
        <v>93</v>
      </c>
      <c r="G37" s="254" t="s">
        <v>422</v>
      </c>
      <c r="H37" s="252">
        <v>392484</v>
      </c>
      <c r="I37" s="255">
        <v>1.7720728001697648</v>
      </c>
      <c r="J37" s="250"/>
      <c r="K37" s="252">
        <v>153</v>
      </c>
      <c r="L37" s="254" t="s">
        <v>464</v>
      </c>
      <c r="M37" s="252">
        <v>366478</v>
      </c>
      <c r="N37" s="255">
        <v>1.6546552105579209</v>
      </c>
      <c r="O37" s="250"/>
      <c r="P37" s="252">
        <v>213</v>
      </c>
      <c r="Q37" s="254" t="s">
        <v>507</v>
      </c>
      <c r="R37" s="252">
        <v>323331</v>
      </c>
      <c r="S37" s="255">
        <v>1.4598456766433541</v>
      </c>
      <c r="T37" s="250"/>
      <c r="U37" s="252">
        <v>273</v>
      </c>
      <c r="V37" s="254" t="s">
        <v>321</v>
      </c>
      <c r="W37" s="252">
        <v>250109</v>
      </c>
      <c r="X37" s="255">
        <v>1.1292469399457294</v>
      </c>
    </row>
    <row r="38" spans="1:24" ht="12.65" customHeight="1" x14ac:dyDescent="0.2">
      <c r="A38" s="252">
        <v>34</v>
      </c>
      <c r="B38" s="254" t="s">
        <v>1279</v>
      </c>
      <c r="C38" s="252">
        <v>422243</v>
      </c>
      <c r="D38" s="255">
        <v>1.906435256882018</v>
      </c>
      <c r="E38" s="250"/>
      <c r="F38" s="252">
        <v>94</v>
      </c>
      <c r="G38" s="254" t="s">
        <v>434</v>
      </c>
      <c r="H38" s="252">
        <v>392434</v>
      </c>
      <c r="I38" s="255">
        <v>1.7718470492091944</v>
      </c>
      <c r="J38" s="250"/>
      <c r="K38" s="252">
        <v>154</v>
      </c>
      <c r="L38" s="254" t="s">
        <v>352</v>
      </c>
      <c r="M38" s="252">
        <v>366303</v>
      </c>
      <c r="N38" s="255">
        <v>1.6538650821959247</v>
      </c>
      <c r="O38" s="250"/>
      <c r="P38" s="252">
        <v>214</v>
      </c>
      <c r="Q38" s="254" t="s">
        <v>375</v>
      </c>
      <c r="R38" s="252">
        <v>321328</v>
      </c>
      <c r="S38" s="255">
        <v>1.4508020931629064</v>
      </c>
      <c r="T38" s="250"/>
      <c r="U38" s="252">
        <v>274</v>
      </c>
      <c r="V38" s="254" t="s">
        <v>556</v>
      </c>
      <c r="W38" s="252">
        <v>250092</v>
      </c>
      <c r="X38" s="255">
        <v>1.1291701846191355</v>
      </c>
    </row>
    <row r="39" spans="1:24" ht="12.65" customHeight="1" x14ac:dyDescent="0.2">
      <c r="A39" s="252">
        <v>35</v>
      </c>
      <c r="B39" s="254" t="s">
        <v>257</v>
      </c>
      <c r="C39" s="252">
        <v>421145</v>
      </c>
      <c r="D39" s="255">
        <v>1.9014777657878934</v>
      </c>
      <c r="E39" s="250"/>
      <c r="F39" s="252">
        <v>95</v>
      </c>
      <c r="G39" s="254" t="s">
        <v>281</v>
      </c>
      <c r="H39" s="252">
        <v>391912</v>
      </c>
      <c r="I39" s="255">
        <v>1.76949020918084</v>
      </c>
      <c r="J39" s="250"/>
      <c r="K39" s="252">
        <v>155</v>
      </c>
      <c r="L39" s="254" t="s">
        <v>401</v>
      </c>
      <c r="M39" s="252">
        <v>366246</v>
      </c>
      <c r="N39" s="255">
        <v>1.6536077261008746</v>
      </c>
      <c r="O39" s="250"/>
      <c r="P39" s="252">
        <v>215</v>
      </c>
      <c r="Q39" s="254" t="s">
        <v>275</v>
      </c>
      <c r="R39" s="252">
        <v>321259</v>
      </c>
      <c r="S39" s="255">
        <v>1.4504905568373194</v>
      </c>
      <c r="T39" s="250"/>
      <c r="U39" s="252">
        <v>275</v>
      </c>
      <c r="V39" s="254" t="s">
        <v>465</v>
      </c>
      <c r="W39" s="252">
        <v>249056</v>
      </c>
      <c r="X39" s="255">
        <v>1.1244926247161182</v>
      </c>
    </row>
    <row r="40" spans="1:24" ht="12.65" customHeight="1" x14ac:dyDescent="0.2">
      <c r="A40" s="252">
        <v>36</v>
      </c>
      <c r="B40" s="254" t="s">
        <v>551</v>
      </c>
      <c r="C40" s="252">
        <v>420415</v>
      </c>
      <c r="D40" s="255">
        <v>1.8981818017635665</v>
      </c>
      <c r="E40" s="250"/>
      <c r="F40" s="252">
        <v>96</v>
      </c>
      <c r="G40" s="254" t="s">
        <v>405</v>
      </c>
      <c r="H40" s="252">
        <v>391653</v>
      </c>
      <c r="I40" s="255">
        <v>1.7683208192050857</v>
      </c>
      <c r="J40" s="250"/>
      <c r="K40" s="252">
        <v>156</v>
      </c>
      <c r="L40" s="254" t="s">
        <v>383</v>
      </c>
      <c r="M40" s="252">
        <v>363492</v>
      </c>
      <c r="N40" s="255">
        <v>1.6411733631926604</v>
      </c>
      <c r="O40" s="250"/>
      <c r="P40" s="252">
        <v>216</v>
      </c>
      <c r="Q40" s="254" t="s">
        <v>458</v>
      </c>
      <c r="R40" s="252">
        <v>320150</v>
      </c>
      <c r="S40" s="255">
        <v>1.4454834005318693</v>
      </c>
      <c r="T40" s="250"/>
      <c r="U40" s="252">
        <v>276</v>
      </c>
      <c r="V40" s="254" t="s">
        <v>524</v>
      </c>
      <c r="W40" s="252">
        <v>248184</v>
      </c>
      <c r="X40" s="255">
        <v>1.1205555279637716</v>
      </c>
    </row>
    <row r="41" spans="1:24" ht="12.65" customHeight="1" x14ac:dyDescent="0.2">
      <c r="A41" s="252">
        <v>37</v>
      </c>
      <c r="B41" s="254" t="s">
        <v>420</v>
      </c>
      <c r="C41" s="252">
        <v>419976</v>
      </c>
      <c r="D41" s="255">
        <v>1.896199708329759</v>
      </c>
      <c r="E41" s="250"/>
      <c r="F41" s="252">
        <v>97</v>
      </c>
      <c r="G41" s="254" t="s">
        <v>498</v>
      </c>
      <c r="H41" s="252">
        <v>391644</v>
      </c>
      <c r="I41" s="255">
        <v>1.7682801840321831</v>
      </c>
      <c r="J41" s="250"/>
      <c r="K41" s="252">
        <v>157</v>
      </c>
      <c r="L41" s="254" t="s">
        <v>475</v>
      </c>
      <c r="M41" s="252">
        <v>363330</v>
      </c>
      <c r="N41" s="255">
        <v>1.6404419300804125</v>
      </c>
      <c r="O41" s="250"/>
      <c r="P41" s="252">
        <v>217</v>
      </c>
      <c r="Q41" s="254" t="s">
        <v>431</v>
      </c>
      <c r="R41" s="252">
        <v>320070</v>
      </c>
      <c r="S41" s="255">
        <v>1.4451221989949568</v>
      </c>
      <c r="T41" s="250"/>
      <c r="U41" s="252">
        <v>277</v>
      </c>
      <c r="V41" s="254" t="s">
        <v>526</v>
      </c>
      <c r="W41" s="252">
        <v>247418</v>
      </c>
      <c r="X41" s="255">
        <v>1.1170970232478339</v>
      </c>
    </row>
    <row r="42" spans="1:24" ht="12.65" customHeight="1" x14ac:dyDescent="0.2">
      <c r="A42" s="252">
        <v>38</v>
      </c>
      <c r="B42" s="254" t="s">
        <v>428</v>
      </c>
      <c r="C42" s="252">
        <v>419955</v>
      </c>
      <c r="D42" s="255">
        <v>1.8961048929263193</v>
      </c>
      <c r="E42" s="250"/>
      <c r="F42" s="252">
        <v>98</v>
      </c>
      <c r="G42" s="254" t="s">
        <v>427</v>
      </c>
      <c r="H42" s="252">
        <v>391591</v>
      </c>
      <c r="I42" s="255">
        <v>1.7680408880139784</v>
      </c>
      <c r="J42" s="250"/>
      <c r="K42" s="252">
        <v>158</v>
      </c>
      <c r="L42" s="254" t="s">
        <v>350</v>
      </c>
      <c r="M42" s="252">
        <v>361963</v>
      </c>
      <c r="N42" s="255">
        <v>1.6342698988184194</v>
      </c>
      <c r="O42" s="250"/>
      <c r="P42" s="252">
        <v>218</v>
      </c>
      <c r="Q42" s="254" t="s">
        <v>371</v>
      </c>
      <c r="R42" s="252">
        <v>319069</v>
      </c>
      <c r="S42" s="255">
        <v>1.4406026647643386</v>
      </c>
      <c r="T42" s="250"/>
      <c r="U42" s="252">
        <v>278</v>
      </c>
      <c r="V42" s="254" t="s">
        <v>545</v>
      </c>
      <c r="W42" s="252">
        <v>245942</v>
      </c>
      <c r="X42" s="255">
        <v>1.1104328548917977</v>
      </c>
    </row>
    <row r="43" spans="1:24" ht="12.65" customHeight="1" x14ac:dyDescent="0.2">
      <c r="A43" s="252">
        <v>39</v>
      </c>
      <c r="B43" s="254" t="s">
        <v>444</v>
      </c>
      <c r="C43" s="252">
        <v>418600</v>
      </c>
      <c r="D43" s="255">
        <v>1.8899870418948632</v>
      </c>
      <c r="E43" s="250"/>
      <c r="F43" s="252">
        <v>99</v>
      </c>
      <c r="G43" s="254" t="s">
        <v>337</v>
      </c>
      <c r="H43" s="252">
        <v>391025</v>
      </c>
      <c r="I43" s="255">
        <v>1.7654853871403222</v>
      </c>
      <c r="J43" s="250"/>
      <c r="K43" s="252">
        <v>159</v>
      </c>
      <c r="L43" s="254" t="s">
        <v>454</v>
      </c>
      <c r="M43" s="252">
        <v>361911</v>
      </c>
      <c r="N43" s="255">
        <v>1.6340351178194263</v>
      </c>
      <c r="O43" s="250"/>
      <c r="P43" s="252">
        <v>219</v>
      </c>
      <c r="Q43" s="254" t="s">
        <v>388</v>
      </c>
      <c r="R43" s="252">
        <v>318855</v>
      </c>
      <c r="S43" s="255">
        <v>1.4396364506530974</v>
      </c>
      <c r="T43" s="250"/>
      <c r="U43" s="252">
        <v>279</v>
      </c>
      <c r="V43" s="254" t="s">
        <v>406</v>
      </c>
      <c r="W43" s="252">
        <v>239942</v>
      </c>
      <c r="X43" s="255">
        <v>1.083342739623357</v>
      </c>
    </row>
    <row r="44" spans="1:24" ht="12.65" customHeight="1" x14ac:dyDescent="0.2">
      <c r="A44" s="252">
        <v>40</v>
      </c>
      <c r="B44" s="254" t="s">
        <v>377</v>
      </c>
      <c r="C44" s="252">
        <v>418407</v>
      </c>
      <c r="D44" s="255">
        <v>1.8891156431870617</v>
      </c>
      <c r="E44" s="250"/>
      <c r="F44" s="252">
        <v>100</v>
      </c>
      <c r="G44" s="254" t="s">
        <v>207</v>
      </c>
      <c r="H44" s="252">
        <v>389943</v>
      </c>
      <c r="I44" s="255">
        <v>1.7606001363535801</v>
      </c>
      <c r="J44" s="250"/>
      <c r="K44" s="252">
        <v>160</v>
      </c>
      <c r="L44" s="254" t="s">
        <v>384</v>
      </c>
      <c r="M44" s="252">
        <v>361789</v>
      </c>
      <c r="N44" s="255">
        <v>1.6334842854756346</v>
      </c>
      <c r="O44" s="250"/>
      <c r="P44" s="252">
        <v>220</v>
      </c>
      <c r="Q44" s="254" t="s">
        <v>518</v>
      </c>
      <c r="R44" s="252">
        <v>318081</v>
      </c>
      <c r="S44" s="255">
        <v>1.4361418257834686</v>
      </c>
      <c r="T44" s="250"/>
      <c r="U44" s="252">
        <v>280</v>
      </c>
      <c r="V44" s="254" t="s">
        <v>366</v>
      </c>
      <c r="W44" s="252">
        <v>237585</v>
      </c>
      <c r="X44" s="255">
        <v>1.0727008393420714</v>
      </c>
    </row>
    <row r="45" spans="1:24" ht="12.65" customHeight="1" x14ac:dyDescent="0.2">
      <c r="A45" s="252">
        <v>41</v>
      </c>
      <c r="B45" s="254" t="s">
        <v>528</v>
      </c>
      <c r="C45" s="252">
        <v>418400</v>
      </c>
      <c r="D45" s="255">
        <v>1.889084038052582</v>
      </c>
      <c r="E45" s="250"/>
      <c r="F45" s="252">
        <v>101</v>
      </c>
      <c r="G45" s="254" t="s">
        <v>349</v>
      </c>
      <c r="H45" s="252">
        <v>389898</v>
      </c>
      <c r="I45" s="255">
        <v>1.7603969604890668</v>
      </c>
      <c r="J45" s="250"/>
      <c r="K45" s="252">
        <v>161</v>
      </c>
      <c r="L45" s="254" t="s">
        <v>381</v>
      </c>
      <c r="M45" s="252">
        <v>360309</v>
      </c>
      <c r="N45" s="255">
        <v>1.6268020570427528</v>
      </c>
      <c r="O45" s="250"/>
      <c r="P45" s="252">
        <v>221</v>
      </c>
      <c r="Q45" s="254" t="s">
        <v>261</v>
      </c>
      <c r="R45" s="252">
        <v>317639</v>
      </c>
      <c r="S45" s="255">
        <v>1.4341461872920269</v>
      </c>
      <c r="T45" s="250"/>
      <c r="U45" s="252">
        <v>281</v>
      </c>
      <c r="V45" s="254" t="s">
        <v>344</v>
      </c>
      <c r="W45" s="252">
        <v>237537</v>
      </c>
      <c r="X45" s="255">
        <v>1.0724841184199239</v>
      </c>
    </row>
    <row r="46" spans="1:24" ht="12.65" customHeight="1" x14ac:dyDescent="0.2">
      <c r="A46" s="252">
        <v>42</v>
      </c>
      <c r="B46" s="254" t="s">
        <v>391</v>
      </c>
      <c r="C46" s="252">
        <v>418192</v>
      </c>
      <c r="D46" s="255">
        <v>1.8881449140566093</v>
      </c>
      <c r="E46" s="250"/>
      <c r="F46" s="252">
        <v>102</v>
      </c>
      <c r="G46" s="254" t="s">
        <v>305</v>
      </c>
      <c r="H46" s="252">
        <v>388920</v>
      </c>
      <c r="I46" s="255">
        <v>1.7559812717003112</v>
      </c>
      <c r="J46" s="250"/>
      <c r="K46" s="252">
        <v>162</v>
      </c>
      <c r="L46" s="254" t="s">
        <v>492</v>
      </c>
      <c r="M46" s="252">
        <v>360287</v>
      </c>
      <c r="N46" s="255">
        <v>1.6267027266201017</v>
      </c>
      <c r="O46" s="250"/>
      <c r="P46" s="252">
        <v>222</v>
      </c>
      <c r="Q46" s="254" t="s">
        <v>423</v>
      </c>
      <c r="R46" s="252">
        <v>317175</v>
      </c>
      <c r="S46" s="255">
        <v>1.4320512183779341</v>
      </c>
      <c r="T46" s="250"/>
      <c r="U46" s="252">
        <v>282</v>
      </c>
      <c r="V46" s="254" t="s">
        <v>408</v>
      </c>
      <c r="W46" s="252">
        <v>233933</v>
      </c>
      <c r="X46" s="255">
        <v>1.0562119891820139</v>
      </c>
    </row>
    <row r="47" spans="1:24" ht="12.65" customHeight="1" x14ac:dyDescent="0.2">
      <c r="A47" s="252">
        <v>43</v>
      </c>
      <c r="B47" s="254" t="s">
        <v>461</v>
      </c>
      <c r="C47" s="252">
        <v>418057</v>
      </c>
      <c r="D47" s="255">
        <v>1.8875353864630695</v>
      </c>
      <c r="E47" s="250"/>
      <c r="F47" s="252">
        <v>103</v>
      </c>
      <c r="G47" s="254" t="s">
        <v>1282</v>
      </c>
      <c r="H47" s="252">
        <v>388491</v>
      </c>
      <c r="I47" s="255">
        <v>1.7540443284586176</v>
      </c>
      <c r="J47" s="250"/>
      <c r="K47" s="252">
        <v>163</v>
      </c>
      <c r="L47" s="254" t="s">
        <v>297</v>
      </c>
      <c r="M47" s="252">
        <v>359474</v>
      </c>
      <c r="N47" s="255">
        <v>1.6230320160012282</v>
      </c>
      <c r="O47" s="250"/>
      <c r="P47" s="252">
        <v>223</v>
      </c>
      <c r="Q47" s="254" t="s">
        <v>1277</v>
      </c>
      <c r="R47" s="252">
        <v>315926</v>
      </c>
      <c r="S47" s="255">
        <v>1.4264119593828872</v>
      </c>
      <c r="T47" s="250"/>
      <c r="U47" s="252">
        <v>283</v>
      </c>
      <c r="V47" s="254" t="s">
        <v>468</v>
      </c>
      <c r="W47" s="252">
        <v>233377</v>
      </c>
      <c r="X47" s="255">
        <v>1.0537016385004718</v>
      </c>
    </row>
    <row r="48" spans="1:24" ht="12.65" customHeight="1" x14ac:dyDescent="0.2">
      <c r="A48" s="252">
        <v>44</v>
      </c>
      <c r="B48" s="254" t="s">
        <v>446</v>
      </c>
      <c r="C48" s="252">
        <v>418027</v>
      </c>
      <c r="D48" s="255">
        <v>1.8873999358867273</v>
      </c>
      <c r="E48" s="250"/>
      <c r="F48" s="252">
        <v>104</v>
      </c>
      <c r="G48" s="254" t="s">
        <v>345</v>
      </c>
      <c r="H48" s="252">
        <v>388446</v>
      </c>
      <c r="I48" s="255">
        <v>1.7538411525941042</v>
      </c>
      <c r="J48" s="250"/>
      <c r="K48" s="252">
        <v>164</v>
      </c>
      <c r="L48" s="254" t="s">
        <v>1278</v>
      </c>
      <c r="M48" s="252">
        <v>358101</v>
      </c>
      <c r="N48" s="255">
        <v>1.6168328946239667</v>
      </c>
      <c r="O48" s="250"/>
      <c r="P48" s="252">
        <v>224</v>
      </c>
      <c r="Q48" s="254" t="s">
        <v>485</v>
      </c>
      <c r="R48" s="252">
        <v>314548</v>
      </c>
      <c r="S48" s="255">
        <v>1.4201902629095686</v>
      </c>
      <c r="T48" s="250"/>
      <c r="U48" s="252">
        <v>284</v>
      </c>
      <c r="V48" s="254" t="s">
        <v>453</v>
      </c>
      <c r="W48" s="252">
        <v>230687</v>
      </c>
      <c r="X48" s="255">
        <v>1.0415562368217877</v>
      </c>
    </row>
    <row r="49" spans="1:24" ht="12.65" customHeight="1" x14ac:dyDescent="0.2">
      <c r="A49" s="252">
        <v>45</v>
      </c>
      <c r="B49" s="254" t="s">
        <v>647</v>
      </c>
      <c r="C49" s="252">
        <v>417827</v>
      </c>
      <c r="D49" s="255">
        <v>1.8864969320444458</v>
      </c>
      <c r="E49" s="250"/>
      <c r="F49" s="252">
        <v>105</v>
      </c>
      <c r="G49" s="254" t="s">
        <v>331</v>
      </c>
      <c r="H49" s="252">
        <v>388246</v>
      </c>
      <c r="I49" s="255">
        <v>1.752938148751823</v>
      </c>
      <c r="J49" s="250"/>
      <c r="K49" s="252">
        <v>165</v>
      </c>
      <c r="L49" s="254" t="s">
        <v>199</v>
      </c>
      <c r="M49" s="252">
        <v>357873</v>
      </c>
      <c r="N49" s="255">
        <v>1.6158034702437658</v>
      </c>
      <c r="O49" s="250"/>
      <c r="P49" s="252">
        <v>225</v>
      </c>
      <c r="Q49" s="254" t="s">
        <v>553</v>
      </c>
      <c r="R49" s="252">
        <v>311177</v>
      </c>
      <c r="S49" s="255">
        <v>1.4049701331479165</v>
      </c>
      <c r="T49" s="250"/>
      <c r="U49" s="252">
        <v>285</v>
      </c>
      <c r="V49" s="254" t="s">
        <v>527</v>
      </c>
      <c r="W49" s="252">
        <v>229824</v>
      </c>
      <c r="X49" s="255">
        <v>1.0376597752423438</v>
      </c>
    </row>
    <row r="50" spans="1:24" ht="12.65" customHeight="1" x14ac:dyDescent="0.2">
      <c r="A50" s="252">
        <v>46</v>
      </c>
      <c r="B50" s="254" t="s">
        <v>201</v>
      </c>
      <c r="C50" s="252">
        <v>417674</v>
      </c>
      <c r="D50" s="255">
        <v>1.8858061341051007</v>
      </c>
      <c r="E50" s="250"/>
      <c r="F50" s="252">
        <v>106</v>
      </c>
      <c r="G50" s="254" t="s">
        <v>328</v>
      </c>
      <c r="H50" s="252">
        <v>387753</v>
      </c>
      <c r="I50" s="255">
        <v>1.7507122442805994</v>
      </c>
      <c r="J50" s="250"/>
      <c r="K50" s="252">
        <v>166</v>
      </c>
      <c r="L50" s="254" t="s">
        <v>346</v>
      </c>
      <c r="M50" s="252">
        <v>357548</v>
      </c>
      <c r="N50" s="255">
        <v>1.6143360890000586</v>
      </c>
      <c r="O50" s="250"/>
      <c r="P50" s="252">
        <v>226</v>
      </c>
      <c r="Q50" s="254" t="s">
        <v>511</v>
      </c>
      <c r="R50" s="252">
        <v>310727</v>
      </c>
      <c r="S50" s="255">
        <v>1.4029383745027835</v>
      </c>
      <c r="T50" s="250"/>
      <c r="U50" s="252">
        <v>286</v>
      </c>
      <c r="V50" s="254" t="s">
        <v>378</v>
      </c>
      <c r="W50" s="252">
        <v>227067</v>
      </c>
      <c r="X50" s="255">
        <v>1.0252118672764952</v>
      </c>
    </row>
    <row r="51" spans="1:24" ht="12.65" customHeight="1" x14ac:dyDescent="0.2">
      <c r="A51" s="252">
        <v>47</v>
      </c>
      <c r="B51" s="254" t="s">
        <v>348</v>
      </c>
      <c r="C51" s="252">
        <v>417568</v>
      </c>
      <c r="D51" s="255">
        <v>1.8853275420686915</v>
      </c>
      <c r="E51" s="250"/>
      <c r="F51" s="252">
        <v>107</v>
      </c>
      <c r="G51" s="254" t="s">
        <v>183</v>
      </c>
      <c r="H51" s="252">
        <v>386872</v>
      </c>
      <c r="I51" s="255">
        <v>1.7467345123553502</v>
      </c>
      <c r="J51" s="250"/>
      <c r="K51" s="252">
        <v>167</v>
      </c>
      <c r="L51" s="254" t="s">
        <v>473</v>
      </c>
      <c r="M51" s="252">
        <v>354699</v>
      </c>
      <c r="N51" s="255">
        <v>1.6014727992667608</v>
      </c>
      <c r="O51" s="250"/>
      <c r="P51" s="252">
        <v>227</v>
      </c>
      <c r="Q51" s="254" t="s">
        <v>447</v>
      </c>
      <c r="R51" s="252">
        <v>309684</v>
      </c>
      <c r="S51" s="255">
        <v>1.3982292094652862</v>
      </c>
      <c r="T51" s="250"/>
      <c r="U51" s="252">
        <v>287</v>
      </c>
      <c r="V51" s="254" t="s">
        <v>319</v>
      </c>
      <c r="W51" s="252">
        <v>226063</v>
      </c>
      <c r="X51" s="255">
        <v>1.0206787879882429</v>
      </c>
    </row>
    <row r="52" spans="1:24" ht="12.65" customHeight="1" x14ac:dyDescent="0.2">
      <c r="A52" s="252">
        <v>48</v>
      </c>
      <c r="B52" s="254" t="s">
        <v>644</v>
      </c>
      <c r="C52" s="252">
        <v>417184</v>
      </c>
      <c r="D52" s="255">
        <v>1.8835937746915112</v>
      </c>
      <c r="E52" s="250"/>
      <c r="F52" s="252">
        <v>108</v>
      </c>
      <c r="G52" s="254" t="s">
        <v>189</v>
      </c>
      <c r="H52" s="252">
        <v>386705</v>
      </c>
      <c r="I52" s="255">
        <v>1.7459805041470451</v>
      </c>
      <c r="J52" s="250"/>
      <c r="K52" s="252">
        <v>168</v>
      </c>
      <c r="L52" s="254" t="s">
        <v>470</v>
      </c>
      <c r="M52" s="252">
        <v>353805</v>
      </c>
      <c r="N52" s="255">
        <v>1.5974363720917633</v>
      </c>
      <c r="O52" s="250"/>
      <c r="P52" s="252">
        <v>228</v>
      </c>
      <c r="Q52" s="254" t="s">
        <v>417</v>
      </c>
      <c r="R52" s="252">
        <v>309062</v>
      </c>
      <c r="S52" s="255">
        <v>1.3954208675157913</v>
      </c>
      <c r="T52" s="250"/>
      <c r="U52" s="252">
        <v>288</v>
      </c>
      <c r="V52" s="254" t="s">
        <v>191</v>
      </c>
      <c r="W52" s="252">
        <v>225460</v>
      </c>
      <c r="X52" s="255">
        <v>1.0179562314037647</v>
      </c>
    </row>
    <row r="53" spans="1:24" ht="12.65" customHeight="1" x14ac:dyDescent="0.2">
      <c r="A53" s="252">
        <v>49</v>
      </c>
      <c r="B53" s="254" t="s">
        <v>442</v>
      </c>
      <c r="C53" s="252">
        <v>416696</v>
      </c>
      <c r="D53" s="255">
        <v>1.8813904453163448</v>
      </c>
      <c r="E53" s="250"/>
      <c r="F53" s="252">
        <v>109</v>
      </c>
      <c r="G53" s="254" t="s">
        <v>205</v>
      </c>
      <c r="H53" s="252">
        <v>386047</v>
      </c>
      <c r="I53" s="255">
        <v>1.7430096215059394</v>
      </c>
      <c r="J53" s="250"/>
      <c r="K53" s="252">
        <v>169</v>
      </c>
      <c r="L53" s="254" t="s">
        <v>471</v>
      </c>
      <c r="M53" s="252">
        <v>352039</v>
      </c>
      <c r="N53" s="255">
        <v>1.5894628481644189</v>
      </c>
      <c r="O53" s="250"/>
      <c r="P53" s="252">
        <v>229</v>
      </c>
      <c r="Q53" s="254" t="s">
        <v>439</v>
      </c>
      <c r="R53" s="252">
        <v>309037</v>
      </c>
      <c r="S53" s="255">
        <v>1.395307992035506</v>
      </c>
      <c r="T53" s="250"/>
      <c r="U53" s="252">
        <v>289</v>
      </c>
      <c r="V53" s="254" t="s">
        <v>317</v>
      </c>
      <c r="W53" s="252">
        <v>221483</v>
      </c>
      <c r="X53" s="255">
        <v>1</v>
      </c>
    </row>
    <row r="54" spans="1:24" ht="12.65" customHeight="1" x14ac:dyDescent="0.2">
      <c r="A54" s="252">
        <v>50</v>
      </c>
      <c r="B54" s="254" t="s">
        <v>462</v>
      </c>
      <c r="C54" s="252">
        <v>416462</v>
      </c>
      <c r="D54" s="255">
        <v>1.8803339308208757</v>
      </c>
      <c r="E54" s="250"/>
      <c r="F54" s="252">
        <v>110</v>
      </c>
      <c r="G54" s="254" t="s">
        <v>338</v>
      </c>
      <c r="H54" s="252">
        <v>386045</v>
      </c>
      <c r="I54" s="255">
        <v>1.7430005914675166</v>
      </c>
      <c r="J54" s="250"/>
      <c r="K54" s="252">
        <v>170</v>
      </c>
      <c r="L54" s="254" t="s">
        <v>505</v>
      </c>
      <c r="M54" s="252">
        <v>351769</v>
      </c>
      <c r="N54" s="255">
        <v>1.5882437929773392</v>
      </c>
      <c r="O54" s="250"/>
      <c r="P54" s="252">
        <v>230</v>
      </c>
      <c r="Q54" s="254" t="s">
        <v>525</v>
      </c>
      <c r="R54" s="252">
        <v>308647</v>
      </c>
      <c r="S54" s="255">
        <v>1.3935471345430575</v>
      </c>
      <c r="T54" s="250"/>
      <c r="U54" s="250"/>
    </row>
    <row r="55" spans="1:24" ht="12.65" customHeight="1" x14ac:dyDescent="0.2">
      <c r="A55" s="252">
        <v>51</v>
      </c>
      <c r="B55" s="254" t="s">
        <v>508</v>
      </c>
      <c r="C55" s="252">
        <v>415403</v>
      </c>
      <c r="D55" s="255">
        <v>1.8755525254759959</v>
      </c>
      <c r="E55" s="250"/>
      <c r="F55" s="252">
        <v>111</v>
      </c>
      <c r="G55" s="254" t="s">
        <v>506</v>
      </c>
      <c r="H55" s="252">
        <v>385976</v>
      </c>
      <c r="I55" s="255">
        <v>1.7426890551419296</v>
      </c>
      <c r="J55" s="250"/>
      <c r="K55" s="252">
        <v>171</v>
      </c>
      <c r="L55" s="254" t="s">
        <v>369</v>
      </c>
      <c r="M55" s="252">
        <v>349960</v>
      </c>
      <c r="N55" s="255">
        <v>1.5800761232239042</v>
      </c>
      <c r="O55" s="250"/>
      <c r="P55" s="252">
        <v>231</v>
      </c>
      <c r="Q55" s="254" t="s">
        <v>552</v>
      </c>
      <c r="R55" s="252">
        <v>308053</v>
      </c>
      <c r="S55" s="255">
        <v>1.3908652131314818</v>
      </c>
      <c r="T55" s="250"/>
      <c r="U55" s="250"/>
    </row>
    <row r="56" spans="1:24" ht="12.65" customHeight="1" x14ac:dyDescent="0.2">
      <c r="A56" s="252">
        <v>52</v>
      </c>
      <c r="B56" s="254" t="s">
        <v>380</v>
      </c>
      <c r="C56" s="252">
        <v>415377</v>
      </c>
      <c r="D56" s="255">
        <v>1.8754351349764993</v>
      </c>
      <c r="E56" s="250"/>
      <c r="F56" s="252">
        <v>112</v>
      </c>
      <c r="G56" s="254" t="s">
        <v>448</v>
      </c>
      <c r="H56" s="252">
        <v>385766</v>
      </c>
      <c r="I56" s="255">
        <v>1.7417409011075342</v>
      </c>
      <c r="J56" s="250"/>
      <c r="K56" s="252">
        <v>172</v>
      </c>
      <c r="L56" s="254" t="s">
        <v>481</v>
      </c>
      <c r="M56" s="252">
        <v>349767</v>
      </c>
      <c r="N56" s="255">
        <v>1.5792047245161027</v>
      </c>
      <c r="O56" s="250"/>
      <c r="P56" s="252">
        <v>232</v>
      </c>
      <c r="Q56" s="254" t="s">
        <v>491</v>
      </c>
      <c r="R56" s="252">
        <v>307616</v>
      </c>
      <c r="S56" s="255">
        <v>1.3888921497360971</v>
      </c>
      <c r="T56" s="250"/>
      <c r="U56" s="250"/>
    </row>
    <row r="57" spans="1:24" ht="12.65" customHeight="1" x14ac:dyDescent="0.2">
      <c r="A57" s="252">
        <v>53</v>
      </c>
      <c r="B57" s="254" t="s">
        <v>400</v>
      </c>
      <c r="C57" s="252">
        <v>414923</v>
      </c>
      <c r="D57" s="255">
        <v>1.8733853162545206</v>
      </c>
      <c r="E57" s="250"/>
      <c r="F57" s="252">
        <v>113</v>
      </c>
      <c r="G57" s="254" t="s">
        <v>510</v>
      </c>
      <c r="H57" s="252">
        <v>385402</v>
      </c>
      <c r="I57" s="255">
        <v>1.7400974341145821</v>
      </c>
      <c r="J57" s="250"/>
      <c r="K57" s="252">
        <v>173</v>
      </c>
      <c r="L57" s="254" t="s">
        <v>467</v>
      </c>
      <c r="M57" s="252">
        <v>349556</v>
      </c>
      <c r="N57" s="255">
        <v>1.5782520554624959</v>
      </c>
      <c r="O57" s="250"/>
      <c r="P57" s="252">
        <v>233</v>
      </c>
      <c r="Q57" s="254" t="s">
        <v>509</v>
      </c>
      <c r="R57" s="252">
        <v>306114</v>
      </c>
      <c r="S57" s="255">
        <v>1.3821105908805642</v>
      </c>
      <c r="T57" s="250"/>
      <c r="U57" s="250"/>
    </row>
    <row r="58" spans="1:24" ht="12.65" customHeight="1" x14ac:dyDescent="0.2">
      <c r="A58" s="252">
        <v>54</v>
      </c>
      <c r="B58" s="254" t="s">
        <v>457</v>
      </c>
      <c r="C58" s="252">
        <v>413536</v>
      </c>
      <c r="D58" s="255">
        <v>1.8671229846082995</v>
      </c>
      <c r="E58" s="250"/>
      <c r="F58" s="252">
        <v>114</v>
      </c>
      <c r="G58" s="254" t="s">
        <v>438</v>
      </c>
      <c r="H58" s="252">
        <v>385203</v>
      </c>
      <c r="I58" s="255">
        <v>1.7391989452915122</v>
      </c>
      <c r="J58" s="250"/>
      <c r="K58" s="252">
        <v>174</v>
      </c>
      <c r="L58" s="254" t="s">
        <v>355</v>
      </c>
      <c r="M58" s="252">
        <v>349437</v>
      </c>
      <c r="N58" s="255">
        <v>1.5777147681763386</v>
      </c>
      <c r="O58" s="250"/>
      <c r="P58" s="252">
        <v>234</v>
      </c>
      <c r="Q58" s="254" t="s">
        <v>285</v>
      </c>
      <c r="R58" s="252">
        <v>305262</v>
      </c>
      <c r="S58" s="255">
        <v>1.3782637945124456</v>
      </c>
      <c r="T58" s="250"/>
      <c r="U58" s="250"/>
    </row>
    <row r="59" spans="1:24" ht="12.65" customHeight="1" x14ac:dyDescent="0.2">
      <c r="A59" s="252">
        <v>55</v>
      </c>
      <c r="B59" s="254" t="s">
        <v>1274</v>
      </c>
      <c r="C59" s="252">
        <v>413431</v>
      </c>
      <c r="D59" s="255">
        <v>1.8666489075911017</v>
      </c>
      <c r="E59" s="250"/>
      <c r="F59" s="252">
        <v>115</v>
      </c>
      <c r="G59" s="254" t="s">
        <v>1276</v>
      </c>
      <c r="H59" s="252">
        <v>384862</v>
      </c>
      <c r="I59" s="255">
        <v>1.7376593237404225</v>
      </c>
      <c r="J59" s="250"/>
      <c r="K59" s="252">
        <v>175</v>
      </c>
      <c r="L59" s="254" t="s">
        <v>169</v>
      </c>
      <c r="M59" s="252">
        <v>348669</v>
      </c>
      <c r="N59" s="255">
        <v>1.5742472334219781</v>
      </c>
      <c r="O59" s="250"/>
      <c r="P59" s="252">
        <v>235</v>
      </c>
      <c r="Q59" s="254" t="s">
        <v>480</v>
      </c>
      <c r="R59" s="252">
        <v>301876</v>
      </c>
      <c r="S59" s="255">
        <v>1.3629759394626224</v>
      </c>
      <c r="T59" s="250"/>
      <c r="U59" s="250"/>
    </row>
    <row r="60" spans="1:24" ht="12.65" customHeight="1" x14ac:dyDescent="0.2">
      <c r="A60" s="252">
        <v>56</v>
      </c>
      <c r="B60" s="254" t="s">
        <v>343</v>
      </c>
      <c r="C60" s="252">
        <v>413155</v>
      </c>
      <c r="D60" s="255">
        <v>1.8654027622887535</v>
      </c>
      <c r="E60" s="250"/>
      <c r="F60" s="252">
        <v>116</v>
      </c>
      <c r="G60" s="254" t="s">
        <v>295</v>
      </c>
      <c r="H60" s="252">
        <v>383987</v>
      </c>
      <c r="I60" s="255">
        <v>1.7337086819304417</v>
      </c>
      <c r="J60" s="250"/>
      <c r="K60" s="252">
        <v>176</v>
      </c>
      <c r="L60" s="254" t="s">
        <v>187</v>
      </c>
      <c r="M60" s="252">
        <v>348425</v>
      </c>
      <c r="N60" s="255">
        <v>1.5731455687343949</v>
      </c>
      <c r="O60" s="250"/>
      <c r="P60" s="252">
        <v>236</v>
      </c>
      <c r="Q60" s="254" t="s">
        <v>409</v>
      </c>
      <c r="R60" s="252">
        <v>299529</v>
      </c>
      <c r="S60" s="255">
        <v>1.3523791893734507</v>
      </c>
      <c r="T60" s="250"/>
      <c r="U60" s="250"/>
      <c r="V60" s="251"/>
      <c r="W60" s="250"/>
      <c r="X60" s="250"/>
    </row>
    <row r="61" spans="1:24" ht="12.65" customHeight="1" x14ac:dyDescent="0.2">
      <c r="A61" s="252">
        <v>57</v>
      </c>
      <c r="B61" s="254" t="s">
        <v>646</v>
      </c>
      <c r="C61" s="252">
        <v>412522</v>
      </c>
      <c r="D61" s="255">
        <v>1.862544755127933</v>
      </c>
      <c r="E61" s="250"/>
      <c r="F61" s="252">
        <v>117</v>
      </c>
      <c r="G61" s="254" t="s">
        <v>555</v>
      </c>
      <c r="H61" s="252">
        <v>383877</v>
      </c>
      <c r="I61" s="255">
        <v>1.7332120298171869</v>
      </c>
      <c r="J61" s="250"/>
      <c r="K61" s="252">
        <v>177</v>
      </c>
      <c r="L61" s="254" t="s">
        <v>499</v>
      </c>
      <c r="M61" s="252">
        <v>348048</v>
      </c>
      <c r="N61" s="255">
        <v>1.5714434064916947</v>
      </c>
      <c r="O61" s="250"/>
      <c r="P61" s="252">
        <v>237</v>
      </c>
      <c r="Q61" s="254" t="s">
        <v>650</v>
      </c>
      <c r="R61" s="252">
        <v>299349</v>
      </c>
      <c r="S61" s="255">
        <v>1.3515664859153975</v>
      </c>
      <c r="T61" s="250"/>
      <c r="U61" s="250"/>
      <c r="V61" s="251"/>
      <c r="W61" s="250"/>
      <c r="X61" s="250"/>
    </row>
    <row r="62" spans="1:24" ht="12.65" customHeight="1" x14ac:dyDescent="0.2">
      <c r="A62" s="252">
        <v>58</v>
      </c>
      <c r="B62" s="254" t="s">
        <v>269</v>
      </c>
      <c r="C62" s="252">
        <v>412303</v>
      </c>
      <c r="D62" s="255">
        <v>1.8615559659206351</v>
      </c>
      <c r="E62" s="250"/>
      <c r="F62" s="252">
        <v>118</v>
      </c>
      <c r="G62" s="254" t="s">
        <v>484</v>
      </c>
      <c r="H62" s="252">
        <v>382674</v>
      </c>
      <c r="I62" s="255">
        <v>1.7277804617058645</v>
      </c>
      <c r="J62" s="250"/>
      <c r="K62" s="252">
        <v>178</v>
      </c>
      <c r="L62" s="254" t="s">
        <v>523</v>
      </c>
      <c r="M62" s="252">
        <v>347085</v>
      </c>
      <c r="N62" s="255">
        <v>1.5670954429911099</v>
      </c>
      <c r="O62" s="250"/>
      <c r="P62" s="252">
        <v>238</v>
      </c>
      <c r="Q62" s="254" t="s">
        <v>530</v>
      </c>
      <c r="R62" s="252">
        <v>298778</v>
      </c>
      <c r="S62" s="255">
        <v>1.3489884099456844</v>
      </c>
      <c r="T62" s="250"/>
      <c r="U62" s="250"/>
    </row>
    <row r="63" spans="1:24" ht="12.65" customHeight="1" x14ac:dyDescent="0.2">
      <c r="A63" s="252">
        <v>59</v>
      </c>
      <c r="B63" s="254" t="s">
        <v>494</v>
      </c>
      <c r="C63" s="252">
        <v>412246</v>
      </c>
      <c r="D63" s="255">
        <v>1.8612986098255848</v>
      </c>
      <c r="E63" s="250"/>
      <c r="F63" s="252">
        <v>119</v>
      </c>
      <c r="G63" s="254" t="s">
        <v>517</v>
      </c>
      <c r="H63" s="252">
        <v>381547</v>
      </c>
      <c r="I63" s="255">
        <v>1.7226920350546091</v>
      </c>
      <c r="J63" s="250"/>
      <c r="K63" s="252">
        <v>179</v>
      </c>
      <c r="L63" s="254" t="s">
        <v>1281</v>
      </c>
      <c r="M63" s="252">
        <v>346355</v>
      </c>
      <c r="N63" s="255">
        <v>1.5637994789667831</v>
      </c>
      <c r="O63" s="250"/>
      <c r="P63" s="252">
        <v>239</v>
      </c>
      <c r="Q63" s="254" t="s">
        <v>532</v>
      </c>
      <c r="R63" s="252">
        <v>298484</v>
      </c>
      <c r="S63" s="255">
        <v>1.3476609942975308</v>
      </c>
      <c r="T63" s="250"/>
      <c r="U63" s="250"/>
    </row>
    <row r="64" spans="1:24" ht="12.65" customHeight="1" x14ac:dyDescent="0.2">
      <c r="A64" s="252">
        <v>60</v>
      </c>
      <c r="B64" s="254" t="s">
        <v>459</v>
      </c>
      <c r="C64" s="252">
        <v>410527</v>
      </c>
      <c r="D64" s="255">
        <v>1.8535372918011765</v>
      </c>
      <c r="E64" s="250"/>
      <c r="F64" s="252">
        <v>120</v>
      </c>
      <c r="G64" s="254" t="s">
        <v>334</v>
      </c>
      <c r="H64" s="252">
        <v>380633</v>
      </c>
      <c r="I64" s="255">
        <v>1.7185653074953835</v>
      </c>
      <c r="J64" s="250"/>
      <c r="K64" s="252">
        <v>180</v>
      </c>
      <c r="L64" s="254" t="s">
        <v>390</v>
      </c>
      <c r="M64" s="252">
        <v>345370</v>
      </c>
      <c r="N64" s="255">
        <v>1.5593521850435474</v>
      </c>
      <c r="O64" s="250"/>
      <c r="P64" s="252">
        <v>240</v>
      </c>
      <c r="Q64" s="254" t="s">
        <v>382</v>
      </c>
      <c r="R64" s="252">
        <v>298442</v>
      </c>
      <c r="S64" s="255">
        <v>1.3474713634906517</v>
      </c>
      <c r="T64" s="250"/>
      <c r="U64" s="250"/>
    </row>
    <row r="65" spans="1:24" ht="12.65" customHeight="1" x14ac:dyDescent="0.2">
      <c r="A65" s="250"/>
      <c r="E65" s="250"/>
      <c r="F65" s="250"/>
      <c r="J65" s="250"/>
      <c r="K65" s="250"/>
      <c r="O65" s="250"/>
      <c r="P65" s="250"/>
      <c r="T65" s="250"/>
      <c r="V65" s="357"/>
    </row>
    <row r="66" spans="1:24" ht="12.65" customHeight="1" x14ac:dyDescent="0.2">
      <c r="A66" s="250"/>
      <c r="B66" s="251"/>
      <c r="C66" s="250"/>
      <c r="D66" s="250"/>
      <c r="E66" s="250"/>
      <c r="F66" s="250"/>
      <c r="G66" s="251"/>
      <c r="H66" s="250"/>
      <c r="I66" s="250"/>
      <c r="J66" s="250"/>
      <c r="K66" s="250"/>
      <c r="L66" s="251"/>
      <c r="M66" s="250"/>
      <c r="N66" s="250"/>
      <c r="O66" s="250"/>
      <c r="P66" s="250"/>
      <c r="Q66" s="251"/>
      <c r="R66" s="250"/>
      <c r="S66" s="250"/>
      <c r="T66" s="250"/>
    </row>
    <row r="67" spans="1:24" ht="12.65" customHeight="1" x14ac:dyDescent="0.2">
      <c r="A67" s="250"/>
      <c r="B67" s="251"/>
      <c r="C67" s="250"/>
      <c r="D67" s="250"/>
      <c r="E67" s="250"/>
      <c r="F67" s="250"/>
      <c r="G67" s="251"/>
      <c r="H67" s="250"/>
      <c r="I67" s="250"/>
      <c r="J67" s="250"/>
      <c r="K67" s="250"/>
      <c r="L67" s="251"/>
      <c r="M67" s="250"/>
      <c r="N67" s="250"/>
      <c r="O67" s="250"/>
      <c r="P67" s="250"/>
      <c r="Q67" s="251"/>
      <c r="R67" s="250"/>
      <c r="S67" s="250"/>
      <c r="T67" s="250"/>
      <c r="V67" s="249"/>
      <c r="W67" s="154"/>
      <c r="X67" s="154"/>
    </row>
    <row r="68" spans="1:24" ht="12.65" customHeight="1" x14ac:dyDescent="0.2">
      <c r="A68" s="250"/>
      <c r="E68" s="250"/>
      <c r="F68" s="250"/>
      <c r="J68" s="250"/>
      <c r="K68" s="250"/>
      <c r="O68" s="250"/>
      <c r="P68" s="250"/>
      <c r="T68" s="250"/>
    </row>
    <row r="69" spans="1:24" x14ac:dyDescent="0.2">
      <c r="A69" s="250"/>
      <c r="E69" s="250"/>
      <c r="F69" s="250"/>
      <c r="J69" s="250"/>
      <c r="K69" s="250"/>
      <c r="O69" s="250"/>
      <c r="P69" s="250"/>
      <c r="T69" s="250"/>
    </row>
    <row r="70" spans="1:24" x14ac:dyDescent="0.2">
      <c r="A70" s="250"/>
      <c r="E70" s="250"/>
      <c r="F70" s="250"/>
      <c r="J70" s="250"/>
      <c r="K70" s="250"/>
      <c r="O70" s="250"/>
      <c r="P70" s="250"/>
      <c r="T70" s="250"/>
    </row>
    <row r="71" spans="1:24" ht="13.5" customHeight="1" x14ac:dyDescent="0.2">
      <c r="G71" s="586"/>
      <c r="H71" s="586"/>
    </row>
    <row r="73" spans="1:24" x14ac:dyDescent="0.2">
      <c r="B73" s="249"/>
      <c r="E73" s="172"/>
      <c r="G73" s="249"/>
      <c r="J73" s="172"/>
      <c r="L73" s="249"/>
      <c r="O73" s="172"/>
      <c r="Q73" s="249"/>
      <c r="T73" s="172"/>
    </row>
    <row r="74" spans="1:24" x14ac:dyDescent="0.2">
      <c r="B74" s="249"/>
      <c r="E74" s="172"/>
      <c r="G74" s="249"/>
      <c r="J74" s="172"/>
      <c r="L74" s="249"/>
      <c r="O74" s="172"/>
      <c r="Q74" s="249"/>
      <c r="T74" s="172"/>
    </row>
  </sheetData>
  <mergeCells count="2">
    <mergeCell ref="G71:H71"/>
    <mergeCell ref="L2:N2"/>
  </mergeCells>
  <phoneticPr fontId="8"/>
  <pageMargins left="0.78740157480314965" right="0.78740157480314965" top="0.23622047244094491" bottom="0.27559055118110237" header="0.19685039370078741" footer="0.51181102362204722"/>
  <pageSetup paperSize="9" scale="76" orientation="portrait" r:id="rId1"/>
  <headerFooter alignWithMargins="0"/>
  <colBreaks count="1" manualBreakCount="1">
    <brk id="14" max="64"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S199"/>
  <sheetViews>
    <sheetView view="pageBreakPreview" zoomScale="85" zoomScaleNormal="100" zoomScaleSheetLayoutView="85" workbookViewId="0">
      <selection activeCell="L30" sqref="L30"/>
    </sheetView>
  </sheetViews>
  <sheetFormatPr defaultColWidth="9" defaultRowHeight="12" x14ac:dyDescent="0.2"/>
  <cols>
    <col min="1" max="1" width="10.6328125" style="26" customWidth="1"/>
    <col min="2" max="9" width="9.08984375" style="27" customWidth="1"/>
    <col min="10" max="10" width="3.08984375" style="27" customWidth="1"/>
    <col min="11" max="16384" width="9" style="27"/>
  </cols>
  <sheetData>
    <row r="1" spans="1:33" ht="20.149999999999999" customHeight="1" x14ac:dyDescent="0.2">
      <c r="A1" s="25"/>
      <c r="D1" s="92"/>
    </row>
    <row r="2" spans="1:33" ht="20.149999999999999" customHeight="1" x14ac:dyDescent="0.2">
      <c r="A2" s="25" t="s">
        <v>1245</v>
      </c>
    </row>
    <row r="3" spans="1:33" ht="13" x14ac:dyDescent="0.2">
      <c r="F3" s="3" t="s">
        <v>1244</v>
      </c>
    </row>
    <row r="4" spans="1:33" ht="13" x14ac:dyDescent="0.2">
      <c r="F4" s="3"/>
    </row>
    <row r="5" spans="1:33" ht="11.15" customHeight="1" x14ac:dyDescent="0.2">
      <c r="I5" s="164"/>
      <c r="J5" s="157"/>
      <c r="K5" s="157"/>
      <c r="L5" s="157"/>
      <c r="M5" s="157"/>
      <c r="N5" s="157"/>
      <c r="O5" s="157"/>
      <c r="P5" s="157"/>
      <c r="Q5" s="157"/>
      <c r="R5" s="157"/>
      <c r="S5" s="157"/>
      <c r="T5" s="157"/>
      <c r="U5" s="157"/>
      <c r="V5" s="157"/>
      <c r="W5" s="157"/>
      <c r="X5" s="157"/>
      <c r="Y5" s="157"/>
      <c r="Z5" s="157"/>
      <c r="AA5" s="157"/>
      <c r="AB5" s="157"/>
      <c r="AC5" s="157"/>
      <c r="AD5" s="157"/>
      <c r="AE5" s="157"/>
    </row>
    <row r="6" spans="1:33" ht="11.15" customHeight="1" x14ac:dyDescent="0.2">
      <c r="A6" s="609" t="s">
        <v>88</v>
      </c>
      <c r="B6" s="611" t="s">
        <v>1209</v>
      </c>
      <c r="C6" s="612"/>
      <c r="D6" s="611" t="s">
        <v>1210</v>
      </c>
      <c r="E6" s="612"/>
      <c r="F6" s="611" t="s">
        <v>1211</v>
      </c>
      <c r="G6" s="612"/>
      <c r="H6" s="611" t="s">
        <v>1212</v>
      </c>
      <c r="I6" s="612"/>
    </row>
    <row r="7" spans="1:33" ht="11.15" customHeight="1" x14ac:dyDescent="0.2">
      <c r="A7" s="610"/>
      <c r="B7" s="613"/>
      <c r="C7" s="614"/>
      <c r="D7" s="613"/>
      <c r="E7" s="614"/>
      <c r="F7" s="613"/>
      <c r="G7" s="614"/>
      <c r="H7" s="613"/>
      <c r="I7" s="614"/>
    </row>
    <row r="8" spans="1:33" ht="11.15" customHeight="1" x14ac:dyDescent="0.2">
      <c r="A8" s="33" t="s">
        <v>89</v>
      </c>
      <c r="B8" s="40" t="s">
        <v>100</v>
      </c>
      <c r="C8" s="34">
        <v>437929</v>
      </c>
      <c r="D8" s="40" t="s">
        <v>100</v>
      </c>
      <c r="E8" s="34">
        <v>446922</v>
      </c>
      <c r="F8" s="40" t="s">
        <v>100</v>
      </c>
      <c r="G8" s="34">
        <v>455272</v>
      </c>
      <c r="H8" s="40" t="s">
        <v>100</v>
      </c>
      <c r="I8" s="34">
        <v>462629</v>
      </c>
      <c r="J8" s="41"/>
      <c r="K8" s="145"/>
      <c r="L8" s="144"/>
      <c r="M8" s="145"/>
      <c r="N8" s="144"/>
      <c r="O8" s="145"/>
      <c r="P8" s="144"/>
      <c r="Q8" s="145"/>
      <c r="R8" s="144"/>
      <c r="S8" s="145"/>
      <c r="T8" s="144"/>
      <c r="U8" s="145"/>
      <c r="V8" s="144"/>
      <c r="W8" s="145"/>
      <c r="X8" s="144"/>
      <c r="Y8" s="145"/>
      <c r="Z8" s="144"/>
      <c r="AA8" s="145"/>
      <c r="AB8" s="144"/>
      <c r="AC8" s="145"/>
      <c r="AD8" s="144"/>
      <c r="AE8" s="145"/>
    </row>
    <row r="9" spans="1:33" ht="11.15" customHeight="1" x14ac:dyDescent="0.2">
      <c r="A9" s="35" t="s">
        <v>90</v>
      </c>
      <c r="B9" s="41" t="s">
        <v>99</v>
      </c>
      <c r="C9" s="36">
        <v>193481</v>
      </c>
      <c r="D9" s="41" t="s">
        <v>99</v>
      </c>
      <c r="E9" s="36">
        <v>193188</v>
      </c>
      <c r="F9" s="41" t="s">
        <v>99</v>
      </c>
      <c r="G9" s="36">
        <v>192864</v>
      </c>
      <c r="H9" s="41" t="s">
        <v>99</v>
      </c>
      <c r="I9" s="36">
        <v>192707</v>
      </c>
      <c r="J9" s="156"/>
      <c r="K9" s="145"/>
      <c r="L9" s="145"/>
      <c r="M9" s="145"/>
      <c r="N9" s="145"/>
      <c r="O9" s="145"/>
      <c r="P9" s="145"/>
      <c r="Q9" s="145"/>
      <c r="R9" s="145"/>
      <c r="S9" s="145"/>
      <c r="T9" s="145"/>
      <c r="U9" s="145"/>
      <c r="V9" s="145"/>
      <c r="W9" s="145"/>
      <c r="X9" s="145"/>
      <c r="Y9" s="145"/>
      <c r="Z9" s="145"/>
      <c r="AA9" s="145"/>
      <c r="AB9" s="145"/>
      <c r="AC9" s="145"/>
      <c r="AD9" s="145"/>
      <c r="AE9" s="145"/>
    </row>
    <row r="10" spans="1:33" ht="14.25" customHeight="1" x14ac:dyDescent="0.2">
      <c r="A10" s="37" t="s">
        <v>91</v>
      </c>
      <c r="B10" s="38"/>
      <c r="C10" s="39">
        <v>322998</v>
      </c>
      <c r="D10" s="38"/>
      <c r="E10" s="39">
        <v>325753</v>
      </c>
      <c r="F10" s="38"/>
      <c r="G10" s="39">
        <v>328583</v>
      </c>
      <c r="H10" s="38"/>
      <c r="I10" s="39">
        <v>331517</v>
      </c>
      <c r="J10" s="30"/>
    </row>
    <row r="11" spans="1:33" ht="14.15" customHeight="1" x14ac:dyDescent="0.2">
      <c r="A11" s="181"/>
      <c r="B11" s="28"/>
      <c r="C11" s="29"/>
      <c r="D11" s="28"/>
      <c r="E11" s="29"/>
      <c r="F11" s="28"/>
      <c r="G11" s="29"/>
      <c r="H11" s="28"/>
      <c r="I11" s="29"/>
      <c r="J11" s="30"/>
      <c r="K11" s="146"/>
      <c r="M11" s="146"/>
      <c r="O11" s="146"/>
      <c r="Q11" s="146"/>
      <c r="S11" s="146"/>
      <c r="U11" s="146"/>
      <c r="W11" s="146"/>
      <c r="Y11" s="146"/>
      <c r="AA11" s="146"/>
      <c r="AC11" s="146"/>
      <c r="AE11" s="146"/>
    </row>
    <row r="12" spans="1:33" ht="14.15" customHeight="1" x14ac:dyDescent="0.2">
      <c r="A12" s="155" t="s">
        <v>1154</v>
      </c>
      <c r="B12" s="30"/>
      <c r="C12" s="137">
        <v>2.2634212144861769</v>
      </c>
      <c r="D12" s="30"/>
      <c r="E12" s="137">
        <v>2.3134045592893968</v>
      </c>
      <c r="F12" s="30"/>
      <c r="G12" s="137">
        <v>2.3605856976937116</v>
      </c>
      <c r="H12" s="30"/>
      <c r="I12" s="137">
        <v>2.4006860155572967</v>
      </c>
      <c r="J12" s="30"/>
    </row>
    <row r="13" spans="1:33" ht="14.15" customHeight="1" x14ac:dyDescent="0.2">
      <c r="A13" s="183"/>
      <c r="B13" s="31"/>
      <c r="C13" s="32"/>
      <c r="D13" s="31"/>
      <c r="E13" s="32"/>
      <c r="F13" s="31"/>
      <c r="G13" s="32"/>
      <c r="H13" s="31"/>
      <c r="I13" s="32"/>
    </row>
    <row r="14" spans="1:33" ht="19.399999999999999" customHeight="1" x14ac:dyDescent="0.2">
      <c r="A14" s="42" t="s">
        <v>1199</v>
      </c>
      <c r="B14" s="590" t="s">
        <v>92</v>
      </c>
      <c r="C14" s="591"/>
      <c r="D14" s="590" t="s">
        <v>104</v>
      </c>
      <c r="E14" s="591"/>
      <c r="F14" s="590" t="s">
        <v>105</v>
      </c>
      <c r="G14" s="591"/>
      <c r="H14" s="590" t="s">
        <v>106</v>
      </c>
      <c r="I14" s="591"/>
      <c r="J14" s="158"/>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row>
    <row r="15" spans="1:33" ht="11.15" customHeight="1" x14ac:dyDescent="0.2">
      <c r="A15" s="616"/>
      <c r="D15" s="615" t="s">
        <v>101</v>
      </c>
      <c r="E15" s="615"/>
      <c r="I15" s="108"/>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row>
    <row r="16" spans="1:33" ht="11.15" customHeight="1" x14ac:dyDescent="0.2">
      <c r="A16" s="617"/>
      <c r="D16" s="588" t="s">
        <v>102</v>
      </c>
      <c r="E16" s="588"/>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row>
    <row r="17" spans="1:35" ht="11.15" customHeight="1" x14ac:dyDescent="0.2">
      <c r="A17" s="182"/>
      <c r="D17" s="144" t="s">
        <v>100</v>
      </c>
      <c r="E17" s="145">
        <v>446970</v>
      </c>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row>
    <row r="18" spans="1:35" ht="11.15" customHeight="1" x14ac:dyDescent="0.2">
      <c r="A18" s="182"/>
      <c r="D18" s="144" t="s">
        <v>99</v>
      </c>
      <c r="E18" s="145">
        <v>192999</v>
      </c>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row>
    <row r="19" spans="1:35" ht="11.15" customHeight="1" x14ac:dyDescent="0.2">
      <c r="A19" s="182"/>
      <c r="D19" s="145" t="s">
        <v>91</v>
      </c>
      <c r="E19" s="145">
        <v>325602</v>
      </c>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row>
    <row r="20" spans="1:35" ht="11.15" customHeight="1" x14ac:dyDescent="0.2">
      <c r="D20" s="163" t="s">
        <v>1154</v>
      </c>
      <c r="E20" s="146">
        <v>2.3159187353302348</v>
      </c>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row>
    <row r="21" spans="1:35" ht="19.399999999999999" customHeight="1" x14ac:dyDescent="0.2">
      <c r="A21" s="185"/>
      <c r="D21" s="589" t="s">
        <v>1243</v>
      </c>
      <c r="E21" s="589"/>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row>
    <row r="22" spans="1:35" ht="10.5" customHeight="1" x14ac:dyDescent="0.2">
      <c r="D22" s="184"/>
      <c r="E22" s="184"/>
      <c r="I22" s="164"/>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row>
    <row r="23" spans="1:35" ht="11.15" customHeight="1" x14ac:dyDescent="0.2">
      <c r="A23" s="609" t="s">
        <v>88</v>
      </c>
      <c r="B23" s="611" t="s">
        <v>1213</v>
      </c>
      <c r="C23" s="612"/>
      <c r="D23" s="611" t="s">
        <v>1214</v>
      </c>
      <c r="E23" s="612"/>
      <c r="F23" s="611" t="s">
        <v>1215</v>
      </c>
      <c r="G23" s="612"/>
      <c r="H23" s="611" t="s">
        <v>1216</v>
      </c>
      <c r="I23" s="612"/>
    </row>
    <row r="24" spans="1:35" ht="11.15" customHeight="1" x14ac:dyDescent="0.2">
      <c r="A24" s="610"/>
      <c r="B24" s="613"/>
      <c r="C24" s="614"/>
      <c r="D24" s="613"/>
      <c r="E24" s="614"/>
      <c r="F24" s="613"/>
      <c r="G24" s="614"/>
      <c r="H24" s="613"/>
      <c r="I24" s="614"/>
    </row>
    <row r="25" spans="1:35" ht="11.15" customHeight="1" x14ac:dyDescent="0.2">
      <c r="A25" s="33" t="s">
        <v>89</v>
      </c>
      <c r="B25" s="40" t="s">
        <v>100</v>
      </c>
      <c r="C25" s="34">
        <v>468619</v>
      </c>
      <c r="D25" s="40" t="s">
        <v>103</v>
      </c>
      <c r="E25" s="34">
        <v>476843</v>
      </c>
      <c r="F25" s="40" t="s">
        <v>103</v>
      </c>
      <c r="G25" s="34">
        <v>487232</v>
      </c>
      <c r="H25" s="40" t="s">
        <v>665</v>
      </c>
      <c r="I25" s="34">
        <v>457587</v>
      </c>
      <c r="J25" s="156"/>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row>
    <row r="26" spans="1:35" ht="11.15" customHeight="1" x14ac:dyDescent="0.2">
      <c r="A26" s="35" t="s">
        <v>90</v>
      </c>
      <c r="B26" s="41" t="s">
        <v>99</v>
      </c>
      <c r="C26" s="36">
        <v>191891</v>
      </c>
      <c r="D26" s="41" t="s">
        <v>99</v>
      </c>
      <c r="E26" s="36">
        <v>191535</v>
      </c>
      <c r="F26" s="41" t="s">
        <v>99</v>
      </c>
      <c r="G26" s="36">
        <v>191245</v>
      </c>
      <c r="H26" s="41" t="s">
        <v>656</v>
      </c>
      <c r="I26" s="36">
        <v>213112</v>
      </c>
      <c r="J26" s="30"/>
    </row>
    <row r="27" spans="1:35" ht="14.25" customHeight="1" x14ac:dyDescent="0.2">
      <c r="A27" s="37" t="s">
        <v>91</v>
      </c>
      <c r="B27" s="38"/>
      <c r="C27" s="39">
        <v>333845</v>
      </c>
      <c r="E27" s="39">
        <v>335987</v>
      </c>
      <c r="F27" s="38"/>
      <c r="G27" s="39">
        <v>337965</v>
      </c>
      <c r="H27" s="38"/>
      <c r="I27" s="39">
        <v>339622</v>
      </c>
      <c r="J27" s="30"/>
      <c r="K27" s="146"/>
      <c r="M27" s="146"/>
      <c r="O27" s="146"/>
      <c r="Q27" s="146"/>
      <c r="S27" s="146"/>
      <c r="U27" s="146"/>
      <c r="W27" s="146"/>
      <c r="Y27" s="146"/>
      <c r="AA27" s="146"/>
      <c r="AC27" s="146"/>
      <c r="AE27" s="146"/>
      <c r="AG27" s="146"/>
    </row>
    <row r="28" spans="1:35" ht="14.15" customHeight="1" x14ac:dyDescent="0.2">
      <c r="A28" s="181"/>
      <c r="B28" s="28"/>
      <c r="C28" s="29"/>
      <c r="D28" s="28"/>
      <c r="E28" s="29"/>
      <c r="F28" s="28"/>
      <c r="G28" s="29"/>
      <c r="H28" s="28"/>
      <c r="I28" s="29"/>
      <c r="J28" s="30"/>
    </row>
    <row r="29" spans="1:35" ht="14.15" customHeight="1" x14ac:dyDescent="0.2">
      <c r="A29" s="155" t="s">
        <v>1154</v>
      </c>
      <c r="B29" s="30"/>
      <c r="C29" s="137">
        <v>2.4421103647383151</v>
      </c>
      <c r="D29" s="30"/>
      <c r="E29" s="137">
        <v>2.4895867596000731</v>
      </c>
      <c r="F29" s="30"/>
      <c r="G29" s="137">
        <v>2.5476849067949487</v>
      </c>
      <c r="H29" s="30"/>
      <c r="I29" s="137">
        <v>2.1471667480010512</v>
      </c>
    </row>
    <row r="30" spans="1:35" ht="14.15" customHeight="1" x14ac:dyDescent="0.2">
      <c r="A30" s="183"/>
      <c r="B30" s="31"/>
      <c r="C30" s="32"/>
      <c r="D30" s="31"/>
      <c r="E30" s="32"/>
      <c r="F30" s="31"/>
      <c r="G30" s="32"/>
      <c r="H30" s="31"/>
      <c r="I30" s="32"/>
      <c r="J30" s="158"/>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row>
    <row r="31" spans="1:35" ht="19.399999999999999" customHeight="1" x14ac:dyDescent="0.2">
      <c r="A31" s="42" t="s">
        <v>1190</v>
      </c>
      <c r="B31" s="590" t="s">
        <v>107</v>
      </c>
      <c r="C31" s="591"/>
      <c r="D31" s="590" t="s">
        <v>108</v>
      </c>
      <c r="E31" s="591"/>
      <c r="F31" s="590" t="s">
        <v>1200</v>
      </c>
      <c r="G31" s="591"/>
      <c r="H31" s="590" t="s">
        <v>666</v>
      </c>
      <c r="I31" s="591"/>
      <c r="J31" s="158"/>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row>
    <row r="32" spans="1:35" ht="11.15" customHeight="1" x14ac:dyDescent="0.2">
      <c r="A32" s="27"/>
      <c r="D32" s="615" t="s">
        <v>634</v>
      </c>
      <c r="E32" s="615"/>
      <c r="I32" s="108"/>
      <c r="J32" s="144"/>
      <c r="K32" s="145"/>
      <c r="L32" s="144"/>
      <c r="M32" s="145"/>
      <c r="N32" s="144"/>
      <c r="O32" s="145"/>
      <c r="P32" s="144"/>
      <c r="Q32" s="145"/>
      <c r="R32" s="144"/>
      <c r="S32" s="145"/>
      <c r="T32" s="144"/>
      <c r="U32" s="145"/>
      <c r="V32" s="144"/>
      <c r="W32" s="145"/>
      <c r="X32" s="144"/>
      <c r="Y32" s="145"/>
      <c r="Z32" s="144"/>
      <c r="AA32" s="145"/>
      <c r="AB32" s="144"/>
      <c r="AC32" s="145"/>
      <c r="AD32" s="144"/>
      <c r="AE32" s="145"/>
      <c r="AF32" s="144"/>
      <c r="AG32" s="145"/>
      <c r="AH32" s="144"/>
      <c r="AI32" s="145"/>
    </row>
    <row r="33" spans="1:37" ht="11.15" customHeight="1" x14ac:dyDescent="0.2">
      <c r="A33" s="27"/>
      <c r="D33" s="588" t="s">
        <v>635</v>
      </c>
      <c r="E33" s="588"/>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row>
    <row r="34" spans="1:37" ht="11.15" customHeight="1" x14ac:dyDescent="0.2">
      <c r="A34" s="27"/>
      <c r="D34" s="144" t="s">
        <v>100</v>
      </c>
      <c r="E34" s="145">
        <v>471445</v>
      </c>
    </row>
    <row r="35" spans="1:37" ht="11.15" customHeight="1" x14ac:dyDescent="0.2">
      <c r="A35" s="27"/>
      <c r="D35" s="144" t="s">
        <v>99</v>
      </c>
      <c r="E35" s="145">
        <v>191241</v>
      </c>
      <c r="K35" s="146"/>
      <c r="M35" s="146"/>
      <c r="O35" s="146"/>
      <c r="Q35" s="146"/>
      <c r="S35" s="146"/>
      <c r="U35" s="146"/>
      <c r="W35" s="146"/>
      <c r="Y35" s="146"/>
      <c r="AA35" s="146"/>
      <c r="AC35" s="146"/>
      <c r="AE35" s="146"/>
      <c r="AG35" s="146"/>
      <c r="AI35" s="146"/>
    </row>
    <row r="36" spans="1:37" ht="11.15" customHeight="1" x14ac:dyDescent="0.2">
      <c r="A36" s="27"/>
      <c r="D36" s="145" t="s">
        <v>91</v>
      </c>
      <c r="E36" s="145">
        <v>334779</v>
      </c>
    </row>
    <row r="37" spans="1:37" ht="11.15" customHeight="1" x14ac:dyDescent="0.2">
      <c r="A37" s="27"/>
      <c r="D37" s="163" t="s">
        <v>1154</v>
      </c>
      <c r="E37" s="146">
        <v>2.4651879042673905</v>
      </c>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row>
    <row r="38" spans="1:37" ht="19.399999999999999" customHeight="1" x14ac:dyDescent="0.2">
      <c r="A38" s="27"/>
      <c r="D38" s="589" t="s">
        <v>1242</v>
      </c>
      <c r="E38" s="589"/>
      <c r="J38" s="144"/>
      <c r="K38" s="145"/>
      <c r="L38" s="144"/>
      <c r="M38" s="145"/>
      <c r="N38" s="144"/>
      <c r="O38" s="145"/>
      <c r="P38" s="144"/>
      <c r="Q38" s="145"/>
      <c r="R38" s="144"/>
      <c r="S38" s="145"/>
      <c r="T38" s="144"/>
      <c r="U38" s="145"/>
      <c r="V38" s="144"/>
      <c r="W38" s="145"/>
      <c r="X38" s="144"/>
      <c r="Y38" s="145"/>
      <c r="Z38" s="144"/>
      <c r="AA38" s="145"/>
      <c r="AB38" s="144"/>
      <c r="AC38" s="145"/>
      <c r="AD38" s="144"/>
      <c r="AE38" s="145"/>
      <c r="AF38" s="144"/>
      <c r="AG38" s="145"/>
      <c r="AH38" s="144"/>
      <c r="AI38" s="145"/>
      <c r="AJ38" s="144"/>
      <c r="AK38" s="145"/>
    </row>
    <row r="39" spans="1:37" ht="10.5" customHeight="1" x14ac:dyDescent="0.2">
      <c r="A39" s="27"/>
      <c r="D39" s="184"/>
      <c r="E39" s="184"/>
      <c r="I39" s="164"/>
      <c r="J39" s="144"/>
      <c r="K39" s="145"/>
      <c r="L39" s="144"/>
      <c r="M39" s="145"/>
      <c r="N39" s="144"/>
      <c r="O39" s="145"/>
      <c r="P39" s="144"/>
      <c r="Q39" s="145"/>
      <c r="R39" s="144"/>
      <c r="S39" s="145"/>
      <c r="T39" s="144"/>
      <c r="U39" s="145"/>
      <c r="V39" s="144"/>
      <c r="W39" s="145"/>
      <c r="X39" s="144"/>
      <c r="Y39" s="145"/>
      <c r="Z39" s="144"/>
      <c r="AA39" s="145"/>
      <c r="AB39" s="144"/>
      <c r="AC39" s="145"/>
      <c r="AD39" s="144"/>
      <c r="AE39" s="145"/>
      <c r="AF39" s="144"/>
      <c r="AG39" s="145"/>
      <c r="AH39" s="144"/>
      <c r="AI39" s="145"/>
      <c r="AJ39" s="144"/>
      <c r="AK39" s="145"/>
    </row>
    <row r="40" spans="1:37" ht="11.15" customHeight="1" x14ac:dyDescent="0.2">
      <c r="A40" s="609" t="s">
        <v>88</v>
      </c>
      <c r="B40" s="611" t="s">
        <v>1217</v>
      </c>
      <c r="C40" s="612"/>
      <c r="D40" s="611" t="s">
        <v>1218</v>
      </c>
      <c r="E40" s="612"/>
      <c r="F40" s="611" t="s">
        <v>1219</v>
      </c>
      <c r="G40" s="612"/>
      <c r="H40" s="611" t="s">
        <v>1220</v>
      </c>
      <c r="I40" s="612"/>
      <c r="J40" s="41"/>
      <c r="K40" s="145"/>
      <c r="L40" s="144"/>
      <c r="M40" s="145"/>
      <c r="N40" s="144"/>
      <c r="O40" s="145"/>
      <c r="P40" s="144"/>
      <c r="Q40" s="145"/>
      <c r="R40" s="144"/>
      <c r="S40" s="145"/>
      <c r="T40" s="144"/>
      <c r="U40" s="145"/>
      <c r="V40" s="144"/>
      <c r="W40" s="145"/>
      <c r="X40" s="144"/>
      <c r="Y40" s="145"/>
      <c r="Z40" s="144"/>
      <c r="AA40" s="145"/>
      <c r="AB40" s="144"/>
      <c r="AC40" s="145"/>
      <c r="AD40" s="144"/>
      <c r="AE40" s="145"/>
      <c r="AF40" s="144"/>
      <c r="AG40" s="145"/>
      <c r="AH40" s="144"/>
      <c r="AI40" s="145"/>
      <c r="AJ40" s="144"/>
      <c r="AK40" s="145"/>
    </row>
    <row r="41" spans="1:37" ht="11.15" customHeight="1" x14ac:dyDescent="0.2">
      <c r="A41" s="610"/>
      <c r="B41" s="613"/>
      <c r="C41" s="614"/>
      <c r="D41" s="613"/>
      <c r="E41" s="614"/>
      <c r="F41" s="613"/>
      <c r="G41" s="614"/>
      <c r="H41" s="613"/>
      <c r="I41" s="614"/>
      <c r="J41" s="41"/>
      <c r="K41" s="145"/>
      <c r="L41" s="144"/>
      <c r="M41" s="145"/>
      <c r="N41" s="144"/>
      <c r="O41" s="145"/>
      <c r="P41" s="144"/>
      <c r="Q41" s="145"/>
      <c r="R41" s="144"/>
      <c r="S41" s="145"/>
      <c r="T41" s="144"/>
      <c r="U41" s="145"/>
      <c r="V41" s="144"/>
      <c r="W41" s="145"/>
      <c r="X41" s="144"/>
      <c r="Y41" s="145"/>
      <c r="Z41" s="144"/>
      <c r="AA41" s="145"/>
      <c r="AB41" s="144"/>
      <c r="AC41" s="145"/>
      <c r="AD41" s="144"/>
      <c r="AE41" s="145"/>
      <c r="AF41" s="144"/>
      <c r="AG41" s="145"/>
      <c r="AH41" s="144"/>
      <c r="AI41" s="145"/>
      <c r="AJ41" s="144"/>
      <c r="AK41" s="145"/>
    </row>
    <row r="42" spans="1:37" ht="11.15" customHeight="1" x14ac:dyDescent="0.2">
      <c r="A42" s="33" t="s">
        <v>89</v>
      </c>
      <c r="B42" s="40" t="s">
        <v>665</v>
      </c>
      <c r="C42" s="34">
        <v>460774</v>
      </c>
      <c r="D42" s="40" t="s">
        <v>1201</v>
      </c>
      <c r="E42" s="34">
        <v>464662</v>
      </c>
      <c r="F42" s="40" t="s">
        <v>682</v>
      </c>
      <c r="G42" s="34">
        <v>467610</v>
      </c>
      <c r="H42" s="40" t="s">
        <v>682</v>
      </c>
      <c r="I42" s="34">
        <v>473079</v>
      </c>
      <c r="J42" s="41"/>
      <c r="K42" s="145"/>
      <c r="L42" s="144"/>
      <c r="M42" s="145"/>
      <c r="N42" s="144"/>
      <c r="O42" s="145"/>
      <c r="P42" s="144"/>
      <c r="Q42" s="145"/>
      <c r="R42" s="144"/>
      <c r="S42" s="145"/>
      <c r="T42" s="144"/>
      <c r="U42" s="145"/>
      <c r="V42" s="144"/>
      <c r="W42" s="145"/>
      <c r="X42" s="144"/>
      <c r="Y42" s="145"/>
      <c r="Z42" s="144"/>
      <c r="AA42" s="145"/>
      <c r="AB42" s="144"/>
      <c r="AC42" s="145"/>
      <c r="AD42" s="144"/>
      <c r="AE42" s="145"/>
      <c r="AF42" s="144"/>
      <c r="AG42" s="145"/>
      <c r="AH42" s="144"/>
      <c r="AI42" s="145"/>
      <c r="AJ42" s="144"/>
      <c r="AK42" s="145"/>
    </row>
    <row r="43" spans="1:37" ht="11.15" customHeight="1" x14ac:dyDescent="0.2">
      <c r="A43" s="35" t="s">
        <v>90</v>
      </c>
      <c r="B43" s="41" t="s">
        <v>656</v>
      </c>
      <c r="C43" s="36">
        <v>213978</v>
      </c>
      <c r="D43" s="41" t="s">
        <v>1202</v>
      </c>
      <c r="E43" s="36">
        <v>214577</v>
      </c>
      <c r="F43" s="41" t="s">
        <v>656</v>
      </c>
      <c r="G43" s="36">
        <v>214764</v>
      </c>
      <c r="H43" s="41" t="s">
        <v>626</v>
      </c>
      <c r="I43" s="36">
        <v>214877</v>
      </c>
      <c r="J43" s="41"/>
      <c r="K43" s="145"/>
      <c r="L43" s="144"/>
      <c r="M43" s="145"/>
      <c r="N43" s="144"/>
      <c r="O43" s="145"/>
      <c r="P43" s="144"/>
      <c r="Q43" s="145"/>
      <c r="R43" s="144"/>
      <c r="S43" s="145"/>
      <c r="T43" s="144"/>
      <c r="U43" s="145"/>
      <c r="V43" s="144"/>
      <c r="W43" s="145"/>
      <c r="X43" s="144"/>
      <c r="Y43" s="145"/>
      <c r="Z43" s="144"/>
      <c r="AA43" s="145"/>
      <c r="AB43" s="144"/>
      <c r="AC43" s="145"/>
      <c r="AD43" s="144"/>
      <c r="AE43" s="145"/>
      <c r="AF43" s="144"/>
      <c r="AG43" s="145"/>
      <c r="AH43" s="144"/>
      <c r="AI43" s="145"/>
      <c r="AJ43" s="144"/>
      <c r="AK43" s="145"/>
    </row>
    <row r="44" spans="1:37" ht="11.15" customHeight="1" x14ac:dyDescent="0.2">
      <c r="A44" s="37" t="s">
        <v>91</v>
      </c>
      <c r="B44" s="38"/>
      <c r="C44" s="39">
        <v>341267.90333333332</v>
      </c>
      <c r="D44" s="38"/>
      <c r="E44" s="39">
        <v>342895.95666666667</v>
      </c>
      <c r="F44" s="38"/>
      <c r="G44" s="39">
        <v>344254.94</v>
      </c>
      <c r="H44" s="38"/>
      <c r="I44" s="39">
        <v>345158</v>
      </c>
      <c r="J44" s="41"/>
      <c r="K44" s="145"/>
      <c r="L44" s="144"/>
      <c r="M44" s="145"/>
      <c r="N44" s="144"/>
      <c r="O44" s="145"/>
      <c r="P44" s="144"/>
      <c r="Q44" s="145"/>
      <c r="R44" s="144"/>
      <c r="S44" s="145"/>
      <c r="T44" s="144"/>
      <c r="U44" s="145"/>
      <c r="V44" s="144"/>
      <c r="W44" s="145"/>
      <c r="X44" s="144"/>
      <c r="Y44" s="145"/>
      <c r="Z44" s="144"/>
      <c r="AA44" s="145"/>
      <c r="AB44" s="144"/>
      <c r="AC44" s="145"/>
      <c r="AD44" s="144"/>
      <c r="AE44" s="145"/>
      <c r="AF44" s="144"/>
      <c r="AG44" s="145"/>
      <c r="AH44" s="144"/>
      <c r="AI44" s="145"/>
      <c r="AJ44" s="144"/>
      <c r="AK44" s="145"/>
    </row>
    <row r="45" spans="1:37" ht="11.15" customHeight="1" x14ac:dyDescent="0.2">
      <c r="A45" s="181"/>
      <c r="B45" s="28"/>
      <c r="C45" s="29"/>
      <c r="D45" s="28"/>
      <c r="E45" s="29"/>
      <c r="F45" s="28"/>
      <c r="G45" s="29"/>
      <c r="H45" s="28"/>
      <c r="I45" s="29"/>
      <c r="J45" s="41"/>
      <c r="K45" s="145"/>
      <c r="L45" s="144"/>
      <c r="M45" s="145"/>
      <c r="N45" s="144"/>
      <c r="O45" s="145"/>
      <c r="P45" s="144"/>
      <c r="Q45" s="145"/>
      <c r="R45" s="144"/>
      <c r="S45" s="145"/>
      <c r="T45" s="144"/>
      <c r="U45" s="145"/>
      <c r="V45" s="144"/>
      <c r="W45" s="145"/>
      <c r="X45" s="144"/>
      <c r="Y45" s="145"/>
      <c r="Z45" s="144"/>
      <c r="AA45" s="145"/>
      <c r="AB45" s="144"/>
      <c r="AC45" s="145"/>
      <c r="AD45" s="144"/>
      <c r="AE45" s="145"/>
      <c r="AF45" s="144"/>
      <c r="AG45" s="145"/>
      <c r="AH45" s="144"/>
      <c r="AI45" s="145"/>
      <c r="AJ45" s="144"/>
      <c r="AK45" s="145"/>
    </row>
    <row r="46" spans="1:37" ht="11.15" customHeight="1" x14ac:dyDescent="0.2">
      <c r="A46" s="155" t="s">
        <v>1154</v>
      </c>
      <c r="B46" s="30"/>
      <c r="C46" s="137">
        <v>2.1533709072895344</v>
      </c>
      <c r="D46" s="30"/>
      <c r="E46" s="137">
        <v>2.1654790587994053</v>
      </c>
      <c r="F46" s="30"/>
      <c r="G46" s="137">
        <v>2.1773202212661338</v>
      </c>
      <c r="H46" s="30"/>
      <c r="I46" s="137">
        <v>2.2016269772939867</v>
      </c>
      <c r="J46" s="41"/>
      <c r="K46" s="145"/>
      <c r="L46" s="144"/>
      <c r="M46" s="145"/>
      <c r="N46" s="144"/>
      <c r="O46" s="145"/>
      <c r="P46" s="144"/>
      <c r="Q46" s="145"/>
      <c r="R46" s="144"/>
      <c r="S46" s="145"/>
      <c r="T46" s="144"/>
      <c r="U46" s="145"/>
      <c r="V46" s="144"/>
      <c r="W46" s="145"/>
      <c r="X46" s="144"/>
      <c r="Y46" s="145"/>
      <c r="Z46" s="144"/>
      <c r="AA46" s="145"/>
      <c r="AB46" s="144"/>
      <c r="AC46" s="145"/>
      <c r="AD46" s="144"/>
      <c r="AE46" s="145"/>
      <c r="AF46" s="144"/>
      <c r="AG46" s="145"/>
      <c r="AH46" s="144"/>
      <c r="AI46" s="145"/>
      <c r="AJ46" s="144"/>
      <c r="AK46" s="145"/>
    </row>
    <row r="47" spans="1:37" ht="11.15" customHeight="1" x14ac:dyDescent="0.2">
      <c r="A47" s="183"/>
      <c r="B47" s="31"/>
      <c r="C47" s="32"/>
      <c r="D47" s="31"/>
      <c r="E47" s="32"/>
      <c r="F47" s="31"/>
      <c r="G47" s="32"/>
      <c r="H47" s="31"/>
      <c r="I47" s="32"/>
      <c r="J47" s="41"/>
      <c r="K47" s="145"/>
      <c r="L47" s="144"/>
      <c r="M47" s="145"/>
      <c r="N47" s="144"/>
      <c r="O47" s="145"/>
      <c r="P47" s="144"/>
      <c r="Q47" s="145"/>
      <c r="R47" s="144"/>
      <c r="S47" s="145"/>
      <c r="T47" s="144"/>
      <c r="U47" s="145"/>
      <c r="V47" s="144"/>
      <c r="W47" s="145"/>
      <c r="X47" s="144"/>
      <c r="Y47" s="145"/>
      <c r="Z47" s="144"/>
      <c r="AA47" s="145"/>
      <c r="AB47" s="144"/>
      <c r="AC47" s="145"/>
      <c r="AD47" s="144"/>
      <c r="AE47" s="145"/>
      <c r="AF47" s="144"/>
      <c r="AG47" s="145"/>
      <c r="AH47" s="144"/>
      <c r="AI47" s="145"/>
      <c r="AJ47" s="144"/>
      <c r="AK47" s="145"/>
    </row>
    <row r="48" spans="1:37" ht="22" customHeight="1" x14ac:dyDescent="0.2">
      <c r="A48" s="42" t="s">
        <v>1155</v>
      </c>
      <c r="B48" s="590" t="s">
        <v>671</v>
      </c>
      <c r="C48" s="591"/>
      <c r="D48" s="590" t="s">
        <v>678</v>
      </c>
      <c r="E48" s="591"/>
      <c r="F48" s="590" t="s">
        <v>683</v>
      </c>
      <c r="G48" s="591"/>
      <c r="H48" s="590" t="s">
        <v>625</v>
      </c>
      <c r="I48" s="591"/>
      <c r="J48" s="41"/>
      <c r="K48" s="145"/>
      <c r="L48" s="144"/>
      <c r="M48" s="145"/>
      <c r="N48" s="144"/>
      <c r="O48" s="145"/>
      <c r="P48" s="144"/>
      <c r="Q48" s="145"/>
      <c r="R48" s="144"/>
      <c r="S48" s="145"/>
      <c r="T48" s="144"/>
      <c r="U48" s="145"/>
      <c r="V48" s="144"/>
      <c r="W48" s="145"/>
      <c r="X48" s="144"/>
      <c r="Y48" s="145"/>
      <c r="Z48" s="144"/>
      <c r="AA48" s="145"/>
      <c r="AB48" s="144"/>
      <c r="AC48" s="145"/>
      <c r="AD48" s="144"/>
      <c r="AE48" s="145"/>
      <c r="AF48" s="144"/>
      <c r="AG48" s="145"/>
      <c r="AH48" s="144"/>
      <c r="AI48" s="145"/>
      <c r="AJ48" s="144"/>
      <c r="AK48" s="145"/>
    </row>
    <row r="49" spans="1:41" ht="11.15" customHeight="1" x14ac:dyDescent="0.2">
      <c r="A49" s="174"/>
      <c r="B49" s="615" t="s">
        <v>676</v>
      </c>
      <c r="C49" s="615"/>
      <c r="F49" s="615" t="s">
        <v>623</v>
      </c>
      <c r="G49" s="615"/>
      <c r="I49" s="108"/>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41" ht="11.15" customHeight="1" x14ac:dyDescent="0.2">
      <c r="A50" s="173"/>
      <c r="B50" s="588" t="s">
        <v>677</v>
      </c>
      <c r="C50" s="588"/>
      <c r="F50" s="588" t="s">
        <v>624</v>
      </c>
      <c r="G50" s="588"/>
    </row>
    <row r="51" spans="1:41" ht="11.15" customHeight="1" x14ac:dyDescent="0.2">
      <c r="A51" s="172"/>
      <c r="B51" s="144" t="s">
        <v>93</v>
      </c>
      <c r="C51" s="145">
        <v>459501</v>
      </c>
      <c r="F51" s="144" t="s">
        <v>682</v>
      </c>
      <c r="G51" s="145">
        <v>465181</v>
      </c>
      <c r="K51" s="146"/>
      <c r="M51" s="146"/>
      <c r="O51" s="146"/>
      <c r="Q51" s="146"/>
      <c r="S51" s="146"/>
      <c r="U51" s="146"/>
      <c r="W51" s="146"/>
      <c r="Y51" s="146"/>
      <c r="AA51" s="146"/>
      <c r="AC51" s="146"/>
      <c r="AE51" s="146"/>
      <c r="AG51" s="146"/>
      <c r="AI51" s="146"/>
      <c r="AK51" s="146"/>
    </row>
    <row r="52" spans="1:41" ht="11.15" customHeight="1" x14ac:dyDescent="0.2">
      <c r="A52" s="172"/>
      <c r="B52" s="144" t="s">
        <v>656</v>
      </c>
      <c r="C52" s="145">
        <v>213689</v>
      </c>
      <c r="F52" s="144" t="s">
        <v>656</v>
      </c>
      <c r="G52" s="145">
        <v>214235</v>
      </c>
    </row>
    <row r="53" spans="1:41" ht="11.15" customHeight="1" x14ac:dyDescent="0.2">
      <c r="A53" s="172"/>
      <c r="B53" s="145" t="s">
        <v>91</v>
      </c>
      <c r="C53" s="145">
        <v>340776</v>
      </c>
      <c r="F53" s="145" t="s">
        <v>91</v>
      </c>
      <c r="G53" s="145">
        <v>343284</v>
      </c>
    </row>
    <row r="54" spans="1:41" ht="11.15" customHeight="1" x14ac:dyDescent="0.2">
      <c r="A54" s="171"/>
      <c r="B54" s="163" t="s">
        <v>1154</v>
      </c>
      <c r="C54" s="146">
        <v>2.1503259409702884</v>
      </c>
      <c r="F54" s="163" t="s">
        <v>1154</v>
      </c>
      <c r="G54" s="146">
        <v>2.1713585548579832</v>
      </c>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row>
    <row r="55" spans="1:41" ht="19.399999999999999" customHeight="1" x14ac:dyDescent="0.2">
      <c r="A55" s="170"/>
      <c r="B55" s="589" t="s">
        <v>1241</v>
      </c>
      <c r="C55" s="589"/>
      <c r="F55" s="589" t="s">
        <v>1240</v>
      </c>
      <c r="G55" s="589"/>
      <c r="J55" s="144"/>
      <c r="K55" s="145"/>
      <c r="L55" s="144"/>
      <c r="M55" s="145"/>
      <c r="N55" s="144"/>
      <c r="O55" s="145"/>
      <c r="P55" s="144"/>
      <c r="Q55" s="145"/>
      <c r="R55" s="144"/>
      <c r="S55" s="145"/>
      <c r="T55" s="144"/>
      <c r="U55" s="145"/>
      <c r="V55" s="144"/>
      <c r="W55" s="145"/>
      <c r="X55" s="144"/>
      <c r="Y55" s="145"/>
      <c r="Z55" s="144"/>
      <c r="AA55" s="145"/>
      <c r="AB55" s="144"/>
      <c r="AC55" s="145"/>
      <c r="AD55" s="144"/>
      <c r="AE55" s="145"/>
      <c r="AF55" s="144"/>
      <c r="AG55" s="145"/>
      <c r="AH55" s="144"/>
      <c r="AI55" s="145"/>
      <c r="AJ55" s="144"/>
      <c r="AK55" s="145"/>
      <c r="AL55" s="144"/>
      <c r="AM55" s="145"/>
    </row>
    <row r="56" spans="1:41" ht="11.15" customHeight="1" x14ac:dyDescent="0.2">
      <c r="I56" s="164"/>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row>
    <row r="57" spans="1:41" ht="14.25" customHeight="1" x14ac:dyDescent="0.2">
      <c r="A57" s="609" t="s">
        <v>88</v>
      </c>
      <c r="B57" s="611" t="s">
        <v>1221</v>
      </c>
      <c r="C57" s="612"/>
      <c r="D57" s="611" t="s">
        <v>1222</v>
      </c>
      <c r="E57" s="612"/>
      <c r="F57" s="611" t="s">
        <v>1223</v>
      </c>
      <c r="G57" s="612"/>
      <c r="H57" s="611" t="s">
        <v>1224</v>
      </c>
      <c r="I57" s="612"/>
      <c r="J57" s="30"/>
    </row>
    <row r="58" spans="1:41" ht="11.15" customHeight="1" x14ac:dyDescent="0.2">
      <c r="A58" s="610"/>
      <c r="B58" s="613"/>
      <c r="C58" s="614"/>
      <c r="D58" s="613"/>
      <c r="E58" s="614"/>
      <c r="F58" s="613"/>
      <c r="G58" s="614"/>
      <c r="H58" s="613"/>
      <c r="I58" s="614"/>
      <c r="J58" s="30"/>
      <c r="K58" s="146"/>
      <c r="M58" s="146"/>
      <c r="O58" s="146"/>
      <c r="Q58" s="146"/>
      <c r="S58" s="146"/>
      <c r="U58" s="146"/>
      <c r="W58" s="146"/>
      <c r="Y58" s="146"/>
      <c r="AA58" s="146"/>
      <c r="AC58" s="146"/>
      <c r="AE58" s="146"/>
      <c r="AG58" s="146"/>
      <c r="AI58" s="146"/>
      <c r="AK58" s="146"/>
      <c r="AM58" s="146"/>
    </row>
    <row r="59" spans="1:41" ht="11.15" customHeight="1" x14ac:dyDescent="0.2">
      <c r="A59" s="33" t="s">
        <v>89</v>
      </c>
      <c r="B59" s="40" t="s">
        <v>682</v>
      </c>
      <c r="C59" s="34">
        <v>479424</v>
      </c>
      <c r="D59" s="40" t="s">
        <v>93</v>
      </c>
      <c r="E59" s="34">
        <v>483702</v>
      </c>
      <c r="F59" s="40" t="s">
        <v>93</v>
      </c>
      <c r="G59" s="34">
        <v>489246</v>
      </c>
      <c r="H59" s="40" t="s">
        <v>1138</v>
      </c>
      <c r="I59" s="34">
        <v>494708</v>
      </c>
      <c r="J59" s="30"/>
    </row>
    <row r="60" spans="1:41" ht="11.15" customHeight="1" x14ac:dyDescent="0.2">
      <c r="A60" s="35" t="s">
        <v>90</v>
      </c>
      <c r="B60" s="41" t="s">
        <v>626</v>
      </c>
      <c r="C60" s="36">
        <v>215374</v>
      </c>
      <c r="D60" s="41" t="s">
        <v>701</v>
      </c>
      <c r="E60" s="36">
        <v>214484</v>
      </c>
      <c r="F60" s="41" t="s">
        <v>701</v>
      </c>
      <c r="G60" s="36">
        <v>212254</v>
      </c>
      <c r="H60" s="41" t="s">
        <v>1139</v>
      </c>
      <c r="I60" s="36">
        <v>210222</v>
      </c>
    </row>
    <row r="61" spans="1:41" ht="14.25" customHeight="1" x14ac:dyDescent="0.2">
      <c r="A61" s="37" t="s">
        <v>91</v>
      </c>
      <c r="B61" s="38"/>
      <c r="C61" s="39">
        <v>346521.15666666668</v>
      </c>
      <c r="D61" s="38"/>
      <c r="E61" s="39">
        <v>346975</v>
      </c>
      <c r="F61" s="38"/>
      <c r="G61" s="39">
        <v>347624.77666666667</v>
      </c>
      <c r="H61" s="38"/>
      <c r="I61" s="39">
        <v>347935</v>
      </c>
      <c r="J61" s="158"/>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c r="AJ61" s="157"/>
      <c r="AK61" s="157"/>
      <c r="AL61" s="157"/>
      <c r="AM61" s="157"/>
      <c r="AN61" s="157"/>
      <c r="AO61" s="157"/>
    </row>
    <row r="62" spans="1:41" ht="14.15" customHeight="1" x14ac:dyDescent="0.2">
      <c r="A62" s="181"/>
      <c r="B62" s="28"/>
      <c r="C62" s="29"/>
      <c r="D62" s="28"/>
      <c r="E62" s="29"/>
      <c r="F62" s="28"/>
      <c r="G62" s="29"/>
      <c r="H62" s="28"/>
      <c r="I62" s="29"/>
      <c r="J62" s="158"/>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c r="AL62" s="157"/>
      <c r="AM62" s="157"/>
      <c r="AN62" s="157"/>
      <c r="AO62" s="157"/>
    </row>
    <row r="63" spans="1:41" ht="11.15" customHeight="1" x14ac:dyDescent="0.2">
      <c r="A63" s="155" t="s">
        <v>1154</v>
      </c>
      <c r="B63" s="30"/>
      <c r="C63" s="137">
        <v>2.2260068531949075</v>
      </c>
      <c r="D63" s="30"/>
      <c r="E63" s="137">
        <v>2.255189198261875</v>
      </c>
      <c r="F63" s="30"/>
      <c r="G63" s="137">
        <v>2.3050024970083012</v>
      </c>
      <c r="H63" s="30"/>
      <c r="I63" s="137">
        <v>2.3532646440429641</v>
      </c>
      <c r="J63" s="41"/>
      <c r="K63" s="145"/>
      <c r="L63" s="144"/>
      <c r="M63" s="145"/>
      <c r="N63" s="144"/>
      <c r="O63" s="145"/>
      <c r="P63" s="144"/>
      <c r="Q63" s="145"/>
      <c r="R63" s="144"/>
      <c r="S63" s="145"/>
      <c r="T63" s="144"/>
      <c r="U63" s="145"/>
      <c r="V63" s="144"/>
      <c r="W63" s="145"/>
      <c r="X63" s="144"/>
      <c r="Y63" s="145"/>
      <c r="Z63" s="144"/>
      <c r="AA63" s="145"/>
      <c r="AB63" s="144"/>
      <c r="AC63" s="145"/>
      <c r="AD63" s="144"/>
      <c r="AE63" s="145"/>
      <c r="AF63" s="144"/>
      <c r="AG63" s="145"/>
      <c r="AH63" s="144"/>
      <c r="AI63" s="145"/>
      <c r="AJ63" s="144"/>
      <c r="AK63" s="145"/>
      <c r="AL63" s="144"/>
      <c r="AM63" s="145"/>
      <c r="AN63" s="144"/>
      <c r="AO63" s="145"/>
    </row>
    <row r="64" spans="1:41" ht="11.15" customHeight="1" x14ac:dyDescent="0.2">
      <c r="A64" s="183"/>
      <c r="B64" s="31"/>
      <c r="C64" s="32"/>
      <c r="D64" s="31"/>
      <c r="E64" s="32"/>
      <c r="F64" s="31"/>
      <c r="G64" s="32"/>
      <c r="H64" s="31"/>
      <c r="I64" s="32"/>
      <c r="J64" s="41"/>
      <c r="K64" s="145"/>
      <c r="L64" s="144"/>
      <c r="M64" s="145"/>
      <c r="N64" s="144"/>
      <c r="O64" s="145"/>
      <c r="P64" s="144"/>
      <c r="Q64" s="145"/>
      <c r="R64" s="144"/>
      <c r="S64" s="145"/>
      <c r="T64" s="144"/>
      <c r="U64" s="145"/>
      <c r="V64" s="144"/>
      <c r="W64" s="145"/>
      <c r="X64" s="144"/>
      <c r="Y64" s="145"/>
      <c r="Z64" s="144"/>
      <c r="AA64" s="145"/>
      <c r="AB64" s="144"/>
      <c r="AC64" s="145"/>
      <c r="AD64" s="144"/>
      <c r="AE64" s="145"/>
      <c r="AF64" s="144"/>
      <c r="AG64" s="145"/>
      <c r="AH64" s="144"/>
      <c r="AI64" s="145"/>
      <c r="AJ64" s="144"/>
      <c r="AK64" s="145"/>
      <c r="AL64" s="144"/>
      <c r="AM64" s="145"/>
      <c r="AN64" s="144"/>
      <c r="AO64" s="145"/>
    </row>
    <row r="65" spans="1:43" ht="19.399999999999999" customHeight="1" x14ac:dyDescent="0.2">
      <c r="A65" s="42" t="s">
        <v>1155</v>
      </c>
      <c r="B65" s="590" t="s">
        <v>702</v>
      </c>
      <c r="C65" s="591"/>
      <c r="D65" s="590" t="s">
        <v>1132</v>
      </c>
      <c r="E65" s="591"/>
      <c r="F65" s="590" t="s">
        <v>1134</v>
      </c>
      <c r="G65" s="591"/>
      <c r="H65" s="590" t="s">
        <v>1137</v>
      </c>
      <c r="I65" s="591"/>
      <c r="J65" s="156"/>
      <c r="K65" s="145"/>
      <c r="L65" s="145"/>
      <c r="M65" s="145"/>
      <c r="N65" s="145"/>
      <c r="O65" s="145"/>
      <c r="P65" s="145"/>
      <c r="Q65" s="145"/>
      <c r="R65" s="145"/>
      <c r="S65" s="145"/>
      <c r="T65" s="145"/>
      <c r="U65" s="145"/>
      <c r="V65" s="145"/>
      <c r="W65" s="145"/>
      <c r="X65" s="145"/>
      <c r="Y65" s="145"/>
      <c r="Z65" s="145"/>
      <c r="AA65" s="145"/>
      <c r="AB65" s="145"/>
      <c r="AC65" s="145"/>
      <c r="AD65" s="145"/>
      <c r="AE65" s="145"/>
      <c r="AF65" s="145"/>
      <c r="AG65" s="145"/>
      <c r="AH65" s="145"/>
      <c r="AI65" s="145"/>
      <c r="AJ65" s="145"/>
      <c r="AK65" s="145"/>
      <c r="AL65" s="145"/>
      <c r="AM65" s="145"/>
      <c r="AN65" s="145"/>
      <c r="AO65" s="145"/>
    </row>
    <row r="66" spans="1:43" ht="19" customHeight="1" x14ac:dyDescent="0.2">
      <c r="F66" s="615" t="s">
        <v>1135</v>
      </c>
      <c r="G66" s="615"/>
      <c r="I66" s="108"/>
    </row>
    <row r="67" spans="1:43" ht="11.15" customHeight="1" x14ac:dyDescent="0.2">
      <c r="F67" s="588" t="s">
        <v>1136</v>
      </c>
      <c r="G67" s="588"/>
    </row>
    <row r="68" spans="1:43" ht="11.15" customHeight="1" x14ac:dyDescent="0.2">
      <c r="F68" s="144" t="s">
        <v>93</v>
      </c>
      <c r="G68" s="145">
        <v>487837</v>
      </c>
    </row>
    <row r="69" spans="1:43" ht="11.15" customHeight="1" x14ac:dyDescent="0.2">
      <c r="F69" s="144" t="s">
        <v>701</v>
      </c>
      <c r="G69" s="145">
        <v>211750</v>
      </c>
    </row>
    <row r="70" spans="1:43" ht="11.15" customHeight="1" x14ac:dyDescent="0.2">
      <c r="F70" s="145" t="s">
        <v>91</v>
      </c>
      <c r="G70" s="145">
        <v>346498</v>
      </c>
    </row>
    <row r="71" spans="1:43" ht="11.15" customHeight="1" x14ac:dyDescent="0.2">
      <c r="F71" s="163" t="s">
        <v>1154</v>
      </c>
      <c r="G71" s="146">
        <v>2.3038347107438018</v>
      </c>
    </row>
    <row r="72" spans="1:43" ht="19" customHeight="1" x14ac:dyDescent="0.2">
      <c r="F72" s="589" t="s">
        <v>1239</v>
      </c>
      <c r="G72" s="589"/>
    </row>
    <row r="73" spans="1:43" ht="14.25" customHeight="1" x14ac:dyDescent="0.2">
      <c r="A73" s="609" t="s">
        <v>88</v>
      </c>
      <c r="B73" s="611" t="s">
        <v>1225</v>
      </c>
      <c r="C73" s="612"/>
      <c r="D73" s="611" t="s">
        <v>1226</v>
      </c>
      <c r="E73" s="612"/>
      <c r="F73" s="611" t="s">
        <v>1227</v>
      </c>
      <c r="G73" s="612"/>
      <c r="H73" s="611" t="s">
        <v>1228</v>
      </c>
      <c r="I73" s="612"/>
      <c r="J73" s="30"/>
      <c r="K73" s="146"/>
      <c r="M73" s="146"/>
      <c r="O73" s="146"/>
      <c r="Q73" s="146"/>
      <c r="S73" s="146"/>
      <c r="U73" s="146"/>
      <c r="W73" s="146"/>
      <c r="Y73" s="146"/>
      <c r="AA73" s="146"/>
      <c r="AC73" s="146"/>
      <c r="AE73" s="146"/>
      <c r="AG73" s="146"/>
      <c r="AI73" s="146"/>
      <c r="AK73" s="146"/>
      <c r="AM73" s="146"/>
      <c r="AO73" s="146"/>
    </row>
    <row r="74" spans="1:43" ht="14.25" customHeight="1" x14ac:dyDescent="0.2">
      <c r="A74" s="610"/>
      <c r="B74" s="613"/>
      <c r="C74" s="614"/>
      <c r="D74" s="613"/>
      <c r="E74" s="614"/>
      <c r="F74" s="613"/>
      <c r="G74" s="614"/>
      <c r="H74" s="613"/>
      <c r="I74" s="614"/>
      <c r="J74" s="30"/>
    </row>
    <row r="75" spans="1:43" ht="11.15" customHeight="1" x14ac:dyDescent="0.2">
      <c r="A75" s="33" t="s">
        <v>89</v>
      </c>
      <c r="B75" s="40" t="s">
        <v>1138</v>
      </c>
      <c r="C75" s="34">
        <v>496141</v>
      </c>
      <c r="D75" s="40" t="s">
        <v>93</v>
      </c>
      <c r="E75" s="34">
        <v>497350</v>
      </c>
      <c r="F75" s="40" t="s">
        <v>1150</v>
      </c>
      <c r="G75" s="34">
        <v>487678</v>
      </c>
      <c r="H75" s="40" t="s">
        <v>1174</v>
      </c>
      <c r="I75" s="34">
        <v>493811</v>
      </c>
    </row>
    <row r="76" spans="1:43" ht="11.15" customHeight="1" x14ac:dyDescent="0.2">
      <c r="A76" s="35" t="s">
        <v>90</v>
      </c>
      <c r="B76" s="41" t="s">
        <v>1139</v>
      </c>
      <c r="C76" s="36">
        <v>207688</v>
      </c>
      <c r="D76" s="41" t="s">
        <v>701</v>
      </c>
      <c r="E76" s="36">
        <v>205461</v>
      </c>
      <c r="F76" s="41" t="s">
        <v>1151</v>
      </c>
      <c r="G76" s="36">
        <v>233362</v>
      </c>
      <c r="H76" s="41" t="s">
        <v>1151</v>
      </c>
      <c r="I76" s="36">
        <v>231660</v>
      </c>
      <c r="J76" s="158"/>
      <c r="K76" s="157"/>
      <c r="L76" s="157"/>
      <c r="M76" s="157"/>
      <c r="N76" s="157"/>
      <c r="O76" s="157"/>
      <c r="P76" s="157"/>
      <c r="Q76" s="157"/>
      <c r="R76" s="157"/>
      <c r="S76" s="157"/>
      <c r="T76" s="157"/>
      <c r="U76" s="157"/>
      <c r="V76" s="157"/>
      <c r="W76" s="157"/>
      <c r="X76" s="157"/>
      <c r="Y76" s="157"/>
      <c r="Z76" s="157"/>
      <c r="AA76" s="157"/>
      <c r="AB76" s="157"/>
      <c r="AC76" s="157"/>
      <c r="AD76" s="157"/>
      <c r="AE76" s="157"/>
      <c r="AF76" s="157"/>
      <c r="AG76" s="157"/>
      <c r="AH76" s="157"/>
      <c r="AI76" s="157"/>
      <c r="AJ76" s="157"/>
      <c r="AK76" s="157"/>
      <c r="AL76" s="157"/>
      <c r="AM76" s="157"/>
      <c r="AN76" s="157"/>
      <c r="AO76" s="157"/>
      <c r="AP76" s="157"/>
      <c r="AQ76" s="157"/>
    </row>
    <row r="77" spans="1:43" ht="14.25" customHeight="1" x14ac:dyDescent="0.2">
      <c r="A77" s="37" t="s">
        <v>91</v>
      </c>
      <c r="B77" s="38"/>
      <c r="C77" s="39">
        <v>347878</v>
      </c>
      <c r="D77" s="38"/>
      <c r="E77" s="39">
        <v>347686</v>
      </c>
      <c r="F77" s="38"/>
      <c r="G77" s="39">
        <v>353400</v>
      </c>
      <c r="H77" s="38"/>
      <c r="I77" s="39">
        <v>353081</v>
      </c>
      <c r="J77" s="158"/>
      <c r="K77" s="157"/>
      <c r="L77" s="157"/>
      <c r="M77" s="157"/>
      <c r="N77" s="157"/>
      <c r="O77" s="157"/>
      <c r="P77" s="157"/>
      <c r="Q77" s="157"/>
      <c r="R77" s="157"/>
      <c r="S77" s="157"/>
      <c r="T77" s="157"/>
      <c r="U77" s="157"/>
      <c r="V77" s="157"/>
      <c r="W77" s="157"/>
      <c r="X77" s="157"/>
      <c r="Y77" s="157"/>
      <c r="Z77" s="157"/>
      <c r="AA77" s="157"/>
      <c r="AB77" s="157"/>
      <c r="AC77" s="157"/>
      <c r="AD77" s="157"/>
      <c r="AE77" s="157"/>
      <c r="AF77" s="157"/>
      <c r="AG77" s="157"/>
      <c r="AH77" s="157"/>
      <c r="AI77" s="157"/>
      <c r="AJ77" s="157"/>
      <c r="AK77" s="157"/>
      <c r="AL77" s="157"/>
      <c r="AM77" s="157"/>
      <c r="AN77" s="157"/>
      <c r="AO77" s="157"/>
      <c r="AP77" s="157"/>
      <c r="AQ77" s="157"/>
    </row>
    <row r="78" spans="1:43" ht="11.15" customHeight="1" x14ac:dyDescent="0.2">
      <c r="A78" s="181"/>
      <c r="B78" s="28"/>
      <c r="C78" s="29"/>
      <c r="D78" s="28"/>
      <c r="E78" s="29"/>
      <c r="F78" s="28"/>
      <c r="G78" s="29"/>
      <c r="H78" s="28"/>
      <c r="I78" s="29"/>
      <c r="J78" s="41"/>
      <c r="K78" s="145"/>
      <c r="L78" s="144"/>
      <c r="M78" s="145"/>
      <c r="N78" s="144"/>
      <c r="O78" s="145"/>
      <c r="P78" s="144"/>
      <c r="Q78" s="145"/>
      <c r="R78" s="144"/>
      <c r="S78" s="145"/>
      <c r="T78" s="144"/>
      <c r="U78" s="145"/>
      <c r="V78" s="144"/>
      <c r="W78" s="145"/>
      <c r="X78" s="144"/>
      <c r="Y78" s="145"/>
      <c r="Z78" s="144"/>
      <c r="AA78" s="145"/>
      <c r="AB78" s="144"/>
      <c r="AC78" s="145"/>
      <c r="AD78" s="144"/>
      <c r="AE78" s="145"/>
      <c r="AF78" s="144"/>
      <c r="AG78" s="145"/>
      <c r="AH78" s="144"/>
      <c r="AI78" s="145"/>
      <c r="AJ78" s="144"/>
      <c r="AK78" s="145"/>
      <c r="AL78" s="144"/>
      <c r="AM78" s="145"/>
      <c r="AN78" s="144"/>
      <c r="AO78" s="145"/>
      <c r="AP78" s="144"/>
      <c r="AQ78" s="145"/>
    </row>
    <row r="79" spans="1:43" ht="11.15" customHeight="1" x14ac:dyDescent="0.2">
      <c r="A79" s="155" t="s">
        <v>1154</v>
      </c>
      <c r="B79" s="30"/>
      <c r="C79" s="137">
        <v>2.3888765841069297</v>
      </c>
      <c r="D79" s="30"/>
      <c r="E79" s="137">
        <v>2.4206540413995845</v>
      </c>
      <c r="F79" s="30"/>
      <c r="G79" s="137">
        <v>2.0897918255757149</v>
      </c>
      <c r="H79" s="30"/>
      <c r="I79" s="137">
        <v>2.1316196149529483</v>
      </c>
      <c r="J79" s="41"/>
      <c r="K79" s="145"/>
      <c r="L79" s="144"/>
      <c r="M79" s="145"/>
      <c r="N79" s="144"/>
      <c r="O79" s="145"/>
      <c r="P79" s="144"/>
      <c r="Q79" s="145"/>
      <c r="R79" s="144"/>
      <c r="S79" s="145"/>
      <c r="T79" s="144"/>
      <c r="U79" s="145"/>
      <c r="V79" s="144"/>
      <c r="W79" s="145"/>
      <c r="X79" s="144"/>
      <c r="Y79" s="145"/>
      <c r="Z79" s="144"/>
      <c r="AA79" s="145"/>
      <c r="AB79" s="144"/>
      <c r="AC79" s="145"/>
      <c r="AD79" s="144"/>
      <c r="AE79" s="145"/>
      <c r="AF79" s="144"/>
      <c r="AG79" s="145"/>
      <c r="AH79" s="144"/>
      <c r="AI79" s="145"/>
      <c r="AJ79" s="144"/>
      <c r="AK79" s="145"/>
      <c r="AL79" s="144"/>
      <c r="AM79" s="145"/>
      <c r="AN79" s="144"/>
      <c r="AO79" s="145"/>
      <c r="AP79" s="144"/>
      <c r="AQ79" s="145"/>
    </row>
    <row r="80" spans="1:43" ht="14.15" customHeight="1" x14ac:dyDescent="0.2">
      <c r="A80" s="183"/>
      <c r="B80" s="31"/>
      <c r="C80" s="32"/>
      <c r="D80" s="31"/>
      <c r="E80" s="32"/>
      <c r="F80" s="31"/>
      <c r="G80" s="32"/>
      <c r="H80" s="31"/>
      <c r="I80" s="32"/>
      <c r="J80" s="156"/>
      <c r="K80" s="145"/>
      <c r="L80" s="145"/>
      <c r="M80" s="145"/>
      <c r="N80" s="145"/>
      <c r="O80" s="145"/>
      <c r="P80" s="145"/>
      <c r="Q80" s="145"/>
      <c r="R80" s="145"/>
      <c r="S80" s="145"/>
      <c r="T80" s="145"/>
      <c r="U80" s="145"/>
      <c r="V80" s="145"/>
      <c r="W80" s="145"/>
      <c r="X80" s="145"/>
      <c r="Y80" s="145"/>
      <c r="Z80" s="145"/>
      <c r="AA80" s="145"/>
      <c r="AB80" s="145"/>
      <c r="AC80" s="145"/>
      <c r="AD80" s="145"/>
      <c r="AE80" s="145"/>
      <c r="AF80" s="145"/>
      <c r="AG80" s="145"/>
      <c r="AH80" s="145"/>
      <c r="AI80" s="145"/>
      <c r="AJ80" s="145"/>
      <c r="AK80" s="145"/>
      <c r="AL80" s="145"/>
      <c r="AM80" s="145"/>
      <c r="AN80" s="145"/>
      <c r="AO80" s="145"/>
      <c r="AP80" s="145"/>
      <c r="AQ80" s="145"/>
    </row>
    <row r="81" spans="1:45" ht="19" x14ac:dyDescent="0.2">
      <c r="A81" s="42" t="s">
        <v>1155</v>
      </c>
      <c r="B81" s="590" t="s">
        <v>1147</v>
      </c>
      <c r="C81" s="591"/>
      <c r="D81" s="590" t="s">
        <v>1148</v>
      </c>
      <c r="E81" s="591"/>
      <c r="F81" s="590" t="s">
        <v>1152</v>
      </c>
      <c r="G81" s="591"/>
      <c r="H81" s="590" t="s">
        <v>1175</v>
      </c>
      <c r="I81" s="591"/>
      <c r="J81" s="30"/>
    </row>
    <row r="82" spans="1:45" ht="19" customHeight="1" x14ac:dyDescent="0.2">
      <c r="D82" s="604" t="s">
        <v>1161</v>
      </c>
      <c r="E82" s="604"/>
      <c r="F82" s="615"/>
      <c r="G82" s="615"/>
      <c r="H82" s="604" t="s">
        <v>1176</v>
      </c>
      <c r="I82" s="604"/>
    </row>
    <row r="83" spans="1:45" ht="11.15" customHeight="1" x14ac:dyDescent="0.2">
      <c r="D83" s="588" t="s">
        <v>1162</v>
      </c>
      <c r="E83" s="588"/>
      <c r="F83" s="588"/>
      <c r="G83" s="588"/>
      <c r="H83" s="588" t="s">
        <v>1177</v>
      </c>
      <c r="I83" s="588"/>
    </row>
    <row r="84" spans="1:45" ht="11.15" customHeight="1" x14ac:dyDescent="0.2">
      <c r="D84" s="144" t="s">
        <v>93</v>
      </c>
      <c r="E84" s="145">
        <v>495212</v>
      </c>
      <c r="F84" s="144"/>
      <c r="G84" s="145"/>
      <c r="H84" s="144" t="s">
        <v>1174</v>
      </c>
      <c r="I84" s="145">
        <v>492025</v>
      </c>
    </row>
    <row r="85" spans="1:45" ht="11.15" customHeight="1" x14ac:dyDescent="0.2">
      <c r="D85" s="144" t="s">
        <v>701</v>
      </c>
      <c r="E85" s="145">
        <v>204196</v>
      </c>
      <c r="F85" s="144"/>
      <c r="G85" s="145"/>
      <c r="H85" s="144" t="s">
        <v>1151</v>
      </c>
      <c r="I85" s="145">
        <v>231081</v>
      </c>
    </row>
    <row r="86" spans="1:45" ht="11.15" customHeight="1" x14ac:dyDescent="0.2">
      <c r="D86" s="145" t="s">
        <v>91</v>
      </c>
      <c r="E86" s="145">
        <v>346532.88666666666</v>
      </c>
      <c r="F86" s="145"/>
      <c r="G86" s="145"/>
      <c r="H86" s="145" t="s">
        <v>91</v>
      </c>
      <c r="I86" s="145">
        <v>352416.21694915253</v>
      </c>
    </row>
    <row r="87" spans="1:45" ht="11.15" customHeight="1" x14ac:dyDescent="0.2">
      <c r="D87" s="163" t="s">
        <v>1154</v>
      </c>
      <c r="E87" s="146">
        <v>2.4251797292797117</v>
      </c>
      <c r="G87" s="146"/>
      <c r="H87" s="163" t="s">
        <v>1154</v>
      </c>
      <c r="I87" s="146">
        <v>2.1292317412509032</v>
      </c>
    </row>
    <row r="88" spans="1:45" ht="19" customHeight="1" x14ac:dyDescent="0.2">
      <c r="D88" s="589" t="s">
        <v>1238</v>
      </c>
      <c r="E88" s="589"/>
      <c r="F88" s="589"/>
      <c r="G88" s="589"/>
      <c r="H88" s="589" t="s">
        <v>1237</v>
      </c>
      <c r="I88" s="589"/>
    </row>
    <row r="89" spans="1:45" ht="11.15" customHeight="1" x14ac:dyDescent="0.2">
      <c r="I89" s="164"/>
      <c r="K89" s="146"/>
      <c r="M89" s="146"/>
      <c r="O89" s="146"/>
      <c r="Q89" s="146"/>
      <c r="S89" s="146"/>
      <c r="U89" s="146"/>
      <c r="W89" s="146"/>
      <c r="Y89" s="146"/>
      <c r="AA89" s="146"/>
      <c r="AC89" s="146"/>
      <c r="AE89" s="146"/>
      <c r="AG89" s="146"/>
      <c r="AI89" s="146"/>
      <c r="AK89" s="146"/>
      <c r="AM89" s="146"/>
      <c r="AO89" s="146"/>
      <c r="AQ89" s="146"/>
    </row>
    <row r="90" spans="1:45" ht="19.399999999999999" customHeight="1" x14ac:dyDescent="0.2">
      <c r="A90" s="609" t="s">
        <v>88</v>
      </c>
      <c r="B90" s="611" t="s">
        <v>1229</v>
      </c>
      <c r="C90" s="612"/>
      <c r="D90" s="611" t="s">
        <v>1230</v>
      </c>
      <c r="E90" s="612"/>
      <c r="F90" s="605" t="s">
        <v>1231</v>
      </c>
      <c r="G90" s="606"/>
      <c r="H90" s="596" t="s">
        <v>1232</v>
      </c>
      <c r="I90" s="597"/>
      <c r="J90" s="30"/>
    </row>
    <row r="91" spans="1:45" ht="11.15" customHeight="1" x14ac:dyDescent="0.2">
      <c r="A91" s="610"/>
      <c r="B91" s="613"/>
      <c r="C91" s="614"/>
      <c r="D91" s="613"/>
      <c r="E91" s="614"/>
      <c r="F91" s="607"/>
      <c r="G91" s="608"/>
      <c r="H91" s="598"/>
      <c r="I91" s="599"/>
    </row>
    <row r="92" spans="1:45" ht="11.15" customHeight="1" x14ac:dyDescent="0.2">
      <c r="A92" s="33" t="s">
        <v>89</v>
      </c>
      <c r="B92" s="40" t="s">
        <v>1174</v>
      </c>
      <c r="C92" s="34">
        <v>500093</v>
      </c>
      <c r="D92" s="40" t="s">
        <v>1174</v>
      </c>
      <c r="E92" s="34">
        <v>514974</v>
      </c>
      <c r="F92" s="41" t="s">
        <v>1192</v>
      </c>
      <c r="G92" s="36">
        <v>474118</v>
      </c>
      <c r="H92" s="40" t="s">
        <v>1197</v>
      </c>
      <c r="I92" s="34">
        <v>476662</v>
      </c>
      <c r="J92" s="158"/>
      <c r="K92" s="157"/>
      <c r="L92" s="157"/>
      <c r="M92" s="157"/>
      <c r="N92" s="157"/>
      <c r="O92" s="157"/>
      <c r="P92" s="157"/>
      <c r="Q92" s="157"/>
      <c r="R92" s="157"/>
      <c r="S92" s="157"/>
      <c r="T92" s="157"/>
      <c r="U92" s="157"/>
      <c r="V92" s="157"/>
      <c r="W92" s="157"/>
      <c r="X92" s="157"/>
      <c r="Y92" s="157"/>
      <c r="Z92" s="157"/>
      <c r="AA92" s="157"/>
      <c r="AB92" s="157"/>
      <c r="AC92" s="157"/>
      <c r="AD92" s="157"/>
      <c r="AE92" s="157"/>
      <c r="AF92" s="157"/>
      <c r="AG92" s="157"/>
      <c r="AH92" s="157"/>
      <c r="AI92" s="157"/>
      <c r="AJ92" s="157"/>
      <c r="AK92" s="157"/>
      <c r="AL92" s="157"/>
      <c r="AM92" s="157"/>
      <c r="AN92" s="157"/>
      <c r="AO92" s="157"/>
      <c r="AP92" s="157"/>
      <c r="AQ92" s="157"/>
      <c r="AR92" s="157"/>
      <c r="AS92" s="157"/>
    </row>
    <row r="93" spans="1:45" ht="11.15" customHeight="1" x14ac:dyDescent="0.2">
      <c r="A93" s="35" t="s">
        <v>90</v>
      </c>
      <c r="B93" s="41" t="s">
        <v>1151</v>
      </c>
      <c r="C93" s="36">
        <v>230372</v>
      </c>
      <c r="D93" s="41" t="s">
        <v>1185</v>
      </c>
      <c r="E93" s="36">
        <v>233491</v>
      </c>
      <c r="F93" s="41" t="s">
        <v>1193</v>
      </c>
      <c r="G93" s="36">
        <v>239097</v>
      </c>
      <c r="H93" s="41" t="s">
        <v>1198</v>
      </c>
      <c r="I93" s="36">
        <v>237823</v>
      </c>
      <c r="J93" s="158"/>
      <c r="K93" s="157"/>
      <c r="L93" s="157"/>
      <c r="M93" s="157"/>
      <c r="N93" s="157"/>
      <c r="O93" s="157"/>
      <c r="P93" s="157"/>
      <c r="Q93" s="157"/>
      <c r="R93" s="157"/>
      <c r="S93" s="157"/>
      <c r="T93" s="157"/>
      <c r="U93" s="157"/>
      <c r="V93" s="157"/>
      <c r="W93" s="157"/>
      <c r="X93" s="157"/>
      <c r="Y93" s="157"/>
      <c r="Z93" s="157"/>
      <c r="AA93" s="157"/>
      <c r="AB93" s="157"/>
      <c r="AC93" s="157"/>
      <c r="AD93" s="157"/>
      <c r="AE93" s="157"/>
      <c r="AF93" s="157"/>
      <c r="AG93" s="157"/>
      <c r="AH93" s="157"/>
      <c r="AI93" s="157"/>
      <c r="AJ93" s="157"/>
      <c r="AK93" s="157"/>
      <c r="AL93" s="157"/>
      <c r="AM93" s="157"/>
      <c r="AN93" s="157"/>
      <c r="AO93" s="157"/>
      <c r="AP93" s="157"/>
      <c r="AQ93" s="157"/>
      <c r="AR93" s="157"/>
      <c r="AS93" s="157"/>
    </row>
    <row r="94" spans="1:45" ht="11.15" customHeight="1" x14ac:dyDescent="0.2">
      <c r="A94" s="37" t="s">
        <v>91</v>
      </c>
      <c r="B94" s="38"/>
      <c r="C94" s="39">
        <v>352901</v>
      </c>
      <c r="D94" s="38"/>
      <c r="E94" s="39">
        <v>360893</v>
      </c>
      <c r="F94" s="38"/>
      <c r="G94" s="39">
        <v>368005</v>
      </c>
      <c r="H94" s="38"/>
      <c r="I94" s="39">
        <v>367389.31487889303</v>
      </c>
      <c r="J94" s="41"/>
      <c r="K94" s="145"/>
      <c r="L94" s="144"/>
      <c r="M94" s="145"/>
      <c r="N94" s="144"/>
      <c r="O94" s="145"/>
      <c r="P94" s="144"/>
      <c r="Q94" s="145"/>
      <c r="R94" s="144"/>
      <c r="S94" s="145"/>
      <c r="T94" s="144"/>
      <c r="U94" s="145"/>
      <c r="V94" s="144"/>
      <c r="W94" s="145"/>
      <c r="X94" s="144"/>
      <c r="Y94" s="145"/>
      <c r="Z94" s="144"/>
      <c r="AA94" s="145"/>
      <c r="AB94" s="144"/>
      <c r="AC94" s="145"/>
      <c r="AD94" s="144"/>
      <c r="AE94" s="145"/>
      <c r="AF94" s="144"/>
      <c r="AG94" s="145"/>
      <c r="AH94" s="144"/>
      <c r="AI94" s="145"/>
      <c r="AJ94" s="144"/>
      <c r="AK94" s="145"/>
      <c r="AL94" s="144"/>
      <c r="AM94" s="145"/>
      <c r="AN94" s="144"/>
      <c r="AO94" s="145"/>
      <c r="AP94" s="144"/>
      <c r="AQ94" s="145"/>
      <c r="AR94" s="144"/>
      <c r="AS94" s="145"/>
    </row>
    <row r="95" spans="1:45" ht="11.15" customHeight="1" x14ac:dyDescent="0.2">
      <c r="A95" s="181"/>
      <c r="B95" s="28"/>
      <c r="C95" s="29"/>
      <c r="D95" s="28"/>
      <c r="E95" s="29"/>
      <c r="F95" s="28"/>
      <c r="G95" s="29"/>
      <c r="H95" s="28"/>
      <c r="I95" s="29"/>
      <c r="J95" s="41"/>
      <c r="K95" s="145"/>
      <c r="L95" s="144"/>
      <c r="M95" s="145"/>
      <c r="N95" s="144"/>
      <c r="O95" s="145"/>
      <c r="P95" s="144"/>
      <c r="Q95" s="145"/>
      <c r="R95" s="144"/>
      <c r="S95" s="145"/>
      <c r="T95" s="144"/>
      <c r="U95" s="145"/>
      <c r="V95" s="144"/>
      <c r="W95" s="145"/>
      <c r="X95" s="144"/>
      <c r="Y95" s="145"/>
      <c r="Z95" s="144"/>
      <c r="AA95" s="145"/>
      <c r="AB95" s="144"/>
      <c r="AC95" s="145"/>
      <c r="AD95" s="144"/>
      <c r="AE95" s="145"/>
      <c r="AF95" s="144"/>
      <c r="AG95" s="145"/>
      <c r="AH95" s="144"/>
      <c r="AI95" s="145"/>
      <c r="AJ95" s="144"/>
      <c r="AK95" s="145"/>
      <c r="AL95" s="144"/>
      <c r="AM95" s="145"/>
      <c r="AN95" s="144"/>
      <c r="AO95" s="145"/>
      <c r="AP95" s="144"/>
      <c r="AQ95" s="145"/>
      <c r="AR95" s="144"/>
      <c r="AS95" s="145"/>
    </row>
    <row r="96" spans="1:45" ht="14.15" customHeight="1" x14ac:dyDescent="0.2">
      <c r="A96" s="155" t="s">
        <v>1154</v>
      </c>
      <c r="B96" s="30"/>
      <c r="C96" s="137">
        <v>2.1708063479936799</v>
      </c>
      <c r="D96" s="30"/>
      <c r="E96" s="137">
        <v>2.2055411129336893</v>
      </c>
      <c r="F96" s="30"/>
      <c r="G96" s="137">
        <v>1.9829525255440261</v>
      </c>
      <c r="H96" s="30"/>
      <c r="I96" s="137">
        <v>2.0042720847016477</v>
      </c>
      <c r="J96" s="156"/>
      <c r="K96" s="145"/>
      <c r="L96" s="145"/>
      <c r="M96" s="145"/>
      <c r="N96" s="145"/>
      <c r="O96" s="145"/>
      <c r="P96" s="145"/>
      <c r="Q96" s="145"/>
      <c r="R96" s="145"/>
      <c r="S96" s="145"/>
      <c r="T96" s="145"/>
      <c r="U96" s="145"/>
      <c r="V96" s="145"/>
      <c r="W96" s="145"/>
      <c r="X96" s="145"/>
      <c r="Y96" s="145"/>
      <c r="Z96" s="145"/>
      <c r="AA96" s="145"/>
      <c r="AB96" s="145"/>
      <c r="AC96" s="145"/>
      <c r="AD96" s="145"/>
      <c r="AE96" s="145"/>
      <c r="AF96" s="145"/>
      <c r="AG96" s="145"/>
      <c r="AH96" s="145"/>
      <c r="AI96" s="145"/>
      <c r="AJ96" s="145"/>
      <c r="AK96" s="145"/>
      <c r="AL96" s="145"/>
      <c r="AM96" s="145"/>
      <c r="AN96" s="145"/>
      <c r="AO96" s="145"/>
      <c r="AP96" s="145"/>
      <c r="AQ96" s="145"/>
      <c r="AR96" s="145"/>
      <c r="AS96" s="145"/>
    </row>
    <row r="97" spans="1:45" ht="14.15" customHeight="1" x14ac:dyDescent="0.2">
      <c r="A97" s="183"/>
      <c r="B97" s="31"/>
      <c r="C97" s="32"/>
      <c r="D97" s="31"/>
      <c r="E97" s="32"/>
      <c r="F97" s="31"/>
      <c r="G97" s="32"/>
      <c r="H97" s="31"/>
      <c r="I97" s="32"/>
      <c r="J97" s="30"/>
    </row>
    <row r="98" spans="1:45" ht="19.399999999999999" customHeight="1" x14ac:dyDescent="0.2">
      <c r="A98" s="42" t="s">
        <v>1155</v>
      </c>
      <c r="B98" s="590" t="s">
        <v>1178</v>
      </c>
      <c r="C98" s="591"/>
      <c r="D98" s="590" t="s">
        <v>1189</v>
      </c>
      <c r="E98" s="591"/>
      <c r="F98" s="590" t="s">
        <v>1164</v>
      </c>
      <c r="G98" s="591"/>
      <c r="H98" s="600" t="s">
        <v>1203</v>
      </c>
      <c r="I98" s="601"/>
      <c r="J98" s="30"/>
      <c r="K98" s="146"/>
      <c r="M98" s="146"/>
      <c r="O98" s="146"/>
      <c r="Q98" s="146"/>
      <c r="S98" s="146"/>
      <c r="U98" s="146"/>
      <c r="W98" s="146"/>
      <c r="Y98" s="146"/>
      <c r="AA98" s="146"/>
      <c r="AC98" s="146"/>
      <c r="AE98" s="146"/>
      <c r="AG98" s="146"/>
      <c r="AI98" s="146"/>
      <c r="AK98" s="146"/>
      <c r="AM98" s="146"/>
      <c r="AO98" s="146"/>
      <c r="AQ98" s="146"/>
      <c r="AS98" s="146"/>
    </row>
    <row r="99" spans="1:45" ht="19" customHeight="1" x14ac:dyDescent="0.2">
      <c r="F99" s="604" t="s">
        <v>1191</v>
      </c>
      <c r="G99" s="604"/>
      <c r="I99" s="108"/>
    </row>
    <row r="100" spans="1:45" ht="11.15" customHeight="1" x14ac:dyDescent="0.2">
      <c r="F100" s="588" t="s">
        <v>1196</v>
      </c>
      <c r="G100" s="588"/>
    </row>
    <row r="101" spans="1:45" ht="11.15" customHeight="1" x14ac:dyDescent="0.2">
      <c r="F101" s="144" t="s">
        <v>1197</v>
      </c>
      <c r="G101" s="145">
        <v>472423</v>
      </c>
    </row>
    <row r="102" spans="1:45" ht="11.15" customHeight="1" x14ac:dyDescent="0.2">
      <c r="F102" s="144" t="s">
        <v>1198</v>
      </c>
      <c r="G102" s="145">
        <v>238771</v>
      </c>
    </row>
    <row r="103" spans="1:45" ht="11.15" customHeight="1" x14ac:dyDescent="0.2">
      <c r="F103" s="145" t="s">
        <v>91</v>
      </c>
      <c r="G103" s="145">
        <v>367097.67820069205</v>
      </c>
    </row>
    <row r="104" spans="1:45" ht="11.15" customHeight="1" x14ac:dyDescent="0.2">
      <c r="F104" s="163" t="s">
        <v>1154</v>
      </c>
      <c r="G104" s="146">
        <v>1.9785610480334714</v>
      </c>
    </row>
    <row r="105" spans="1:45" ht="19" customHeight="1" x14ac:dyDescent="0.2">
      <c r="F105" s="589" t="s">
        <v>1236</v>
      </c>
      <c r="G105" s="589"/>
    </row>
    <row r="106" spans="1:45" ht="11.15" customHeight="1" x14ac:dyDescent="0.2"/>
    <row r="107" spans="1:45" ht="19.399999999999999" customHeight="1" x14ac:dyDescent="0.2">
      <c r="A107" s="609" t="s">
        <v>88</v>
      </c>
      <c r="B107" s="596" t="s">
        <v>1233</v>
      </c>
      <c r="C107" s="597"/>
      <c r="D107" s="605" t="s">
        <v>1246</v>
      </c>
      <c r="E107" s="606"/>
      <c r="F107" s="605" t="s">
        <v>1251</v>
      </c>
      <c r="G107" s="606"/>
      <c r="H107" s="605" t="s">
        <v>1289</v>
      </c>
      <c r="I107" s="606"/>
      <c r="J107" s="603"/>
      <c r="K107" s="587"/>
    </row>
    <row r="108" spans="1:45" ht="16.75" customHeight="1" x14ac:dyDescent="0.2">
      <c r="A108" s="610"/>
      <c r="B108" s="598"/>
      <c r="C108" s="599"/>
      <c r="D108" s="607"/>
      <c r="E108" s="608"/>
      <c r="F108" s="607"/>
      <c r="G108" s="608"/>
      <c r="H108" s="607"/>
      <c r="I108" s="608"/>
      <c r="J108" s="602"/>
      <c r="K108" s="588"/>
      <c r="L108" s="157"/>
      <c r="M108" s="157"/>
      <c r="N108" s="157"/>
      <c r="O108" s="157"/>
      <c r="P108" s="157"/>
      <c r="Q108" s="157"/>
      <c r="R108" s="157"/>
      <c r="S108" s="157"/>
      <c r="T108" s="157"/>
      <c r="U108" s="157"/>
      <c r="V108" s="157"/>
      <c r="W108" s="157"/>
      <c r="X108" s="157"/>
      <c r="Y108" s="157"/>
      <c r="Z108" s="157"/>
      <c r="AA108" s="157"/>
    </row>
    <row r="109" spans="1:45" x14ac:dyDescent="0.2">
      <c r="A109" s="33" t="s">
        <v>89</v>
      </c>
      <c r="B109" s="40" t="s">
        <v>1197</v>
      </c>
      <c r="C109" s="34">
        <v>478730</v>
      </c>
      <c r="D109" s="40" t="s">
        <v>1247</v>
      </c>
      <c r="E109" s="34">
        <v>481534</v>
      </c>
      <c r="F109" s="40" t="s">
        <v>1252</v>
      </c>
      <c r="G109" s="34">
        <v>482314</v>
      </c>
      <c r="H109" s="40" t="s">
        <v>1292</v>
      </c>
      <c r="I109" s="34">
        <v>461188</v>
      </c>
      <c r="J109" s="144"/>
      <c r="K109" s="145"/>
      <c r="L109" s="157"/>
      <c r="M109" s="157"/>
      <c r="N109" s="157"/>
      <c r="O109" s="157"/>
      <c r="P109" s="157"/>
      <c r="Q109" s="157"/>
      <c r="R109" s="157"/>
      <c r="S109" s="157"/>
      <c r="T109" s="157"/>
      <c r="U109" s="157"/>
      <c r="V109" s="157"/>
      <c r="W109" s="157"/>
      <c r="X109" s="157"/>
      <c r="Y109" s="157"/>
      <c r="Z109" s="157"/>
      <c r="AA109" s="157"/>
    </row>
    <row r="110" spans="1:45" x14ac:dyDescent="0.2">
      <c r="A110" s="35" t="s">
        <v>90</v>
      </c>
      <c r="B110" s="41" t="s">
        <v>1198</v>
      </c>
      <c r="C110" s="36">
        <v>234957</v>
      </c>
      <c r="D110" s="41" t="s">
        <v>1198</v>
      </c>
      <c r="E110" s="36">
        <v>233060</v>
      </c>
      <c r="F110" s="41" t="s">
        <v>1198</v>
      </c>
      <c r="G110" s="36">
        <v>231343</v>
      </c>
      <c r="H110" s="348" t="s">
        <v>1294</v>
      </c>
      <c r="I110" s="312">
        <v>229371</v>
      </c>
      <c r="J110" s="144"/>
      <c r="K110" s="145"/>
      <c r="L110" s="144"/>
      <c r="M110" s="145"/>
      <c r="N110" s="144"/>
      <c r="O110" s="145"/>
      <c r="P110" s="144"/>
      <c r="Q110" s="145"/>
      <c r="R110" s="144"/>
      <c r="S110" s="145"/>
      <c r="T110" s="144"/>
      <c r="U110" s="145"/>
      <c r="V110" s="144"/>
      <c r="W110" s="145"/>
      <c r="X110" s="144"/>
      <c r="Y110" s="145"/>
      <c r="Z110" s="144"/>
      <c r="AA110" s="145"/>
    </row>
    <row r="111" spans="1:45" x14ac:dyDescent="0.2">
      <c r="A111" s="37" t="s">
        <v>91</v>
      </c>
      <c r="B111" s="38"/>
      <c r="C111" s="39">
        <v>366743</v>
      </c>
      <c r="D111" s="38"/>
      <c r="E111" s="39">
        <v>366131.50865051901</v>
      </c>
      <c r="F111" s="38"/>
      <c r="G111" s="39">
        <v>365418.41522491397</v>
      </c>
      <c r="H111" s="349"/>
      <c r="I111" s="313">
        <v>364143</v>
      </c>
      <c r="J111" s="145"/>
      <c r="K111" s="145"/>
      <c r="L111" s="144"/>
      <c r="M111" s="145"/>
      <c r="N111" s="144"/>
      <c r="O111" s="145"/>
      <c r="P111" s="144"/>
      <c r="Q111" s="145"/>
      <c r="R111" s="144"/>
      <c r="S111" s="145"/>
      <c r="T111" s="144"/>
      <c r="U111" s="145"/>
      <c r="V111" s="144"/>
      <c r="W111" s="145"/>
      <c r="X111" s="144"/>
      <c r="Y111" s="145"/>
      <c r="Z111" s="144"/>
      <c r="AA111" s="145"/>
    </row>
    <row r="112" spans="1:45" ht="14.15" customHeight="1" x14ac:dyDescent="0.2">
      <c r="A112" s="181"/>
      <c r="B112" s="28"/>
      <c r="C112" s="29"/>
      <c r="D112" s="28"/>
      <c r="E112" s="175"/>
      <c r="F112" s="28"/>
      <c r="G112" s="175"/>
      <c r="H112" s="350"/>
      <c r="I112" s="230"/>
      <c r="L112" s="145"/>
      <c r="M112" s="145"/>
      <c r="N112" s="145"/>
      <c r="O112" s="145"/>
      <c r="P112" s="145"/>
      <c r="Q112" s="145"/>
      <c r="R112" s="145"/>
      <c r="S112" s="145"/>
      <c r="T112" s="145"/>
      <c r="U112" s="145"/>
      <c r="V112" s="145"/>
      <c r="W112" s="145"/>
      <c r="X112" s="145"/>
      <c r="Y112" s="145"/>
      <c r="Z112" s="145"/>
      <c r="AA112" s="145"/>
    </row>
    <row r="113" spans="1:27" ht="13" x14ac:dyDescent="0.2">
      <c r="A113" s="155" t="s">
        <v>1154</v>
      </c>
      <c r="B113" s="30"/>
      <c r="C113" s="137">
        <v>2.0375217593006401</v>
      </c>
      <c r="D113" s="30"/>
      <c r="E113" s="177">
        <v>2.0661374753282402</v>
      </c>
      <c r="F113" s="30"/>
      <c r="G113" s="177">
        <v>2.0848437169051999</v>
      </c>
      <c r="H113" s="351"/>
      <c r="I113" s="352">
        <v>2.0106639461800002</v>
      </c>
      <c r="K113" s="146"/>
    </row>
    <row r="114" spans="1:27" ht="14.15" customHeight="1" x14ac:dyDescent="0.2">
      <c r="A114" s="183"/>
      <c r="B114" s="31"/>
      <c r="C114" s="32"/>
      <c r="D114" s="31"/>
      <c r="E114" s="176"/>
      <c r="F114" s="31"/>
      <c r="G114" s="176"/>
      <c r="H114" s="353"/>
      <c r="I114" s="228"/>
      <c r="M114" s="146"/>
      <c r="O114" s="146"/>
      <c r="Q114" s="146"/>
      <c r="S114" s="146"/>
      <c r="U114" s="146"/>
      <c r="W114" s="146"/>
      <c r="Y114" s="146"/>
      <c r="AA114" s="146"/>
    </row>
    <row r="115" spans="1:27" ht="19" x14ac:dyDescent="0.2">
      <c r="A115" s="42" t="s">
        <v>1155</v>
      </c>
      <c r="B115" s="590" t="s">
        <v>1208</v>
      </c>
      <c r="C115" s="591"/>
      <c r="D115" s="590" t="s">
        <v>1290</v>
      </c>
      <c r="E115" s="591"/>
      <c r="F115" s="590" t="s">
        <v>1291</v>
      </c>
      <c r="G115" s="591"/>
      <c r="H115" s="592" t="s">
        <v>1297</v>
      </c>
      <c r="I115" s="593"/>
      <c r="J115" s="594"/>
      <c r="K115" s="595"/>
    </row>
    <row r="116" spans="1:27" ht="11.15" customHeight="1" x14ac:dyDescent="0.2">
      <c r="F116" s="27" t="s">
        <v>1254</v>
      </c>
      <c r="H116" s="618" t="s">
        <v>1310</v>
      </c>
      <c r="I116" s="618"/>
    </row>
    <row r="117" spans="1:27" ht="24" customHeight="1" x14ac:dyDescent="0.2">
      <c r="F117" s="27" t="s">
        <v>1255</v>
      </c>
      <c r="H117" s="619"/>
      <c r="I117" s="619"/>
    </row>
    <row r="118" spans="1:27" ht="18" customHeight="1" x14ac:dyDescent="0.2">
      <c r="F118" s="27" t="s">
        <v>1197</v>
      </c>
      <c r="G118" s="179">
        <v>480247</v>
      </c>
      <c r="H118" s="619"/>
      <c r="I118" s="619"/>
    </row>
    <row r="119" spans="1:27" x14ac:dyDescent="0.2">
      <c r="F119" s="27" t="s">
        <v>1198</v>
      </c>
      <c r="G119" s="179">
        <v>230959</v>
      </c>
    </row>
    <row r="120" spans="1:27" x14ac:dyDescent="0.2">
      <c r="F120" s="27" t="s">
        <v>91</v>
      </c>
      <c r="G120" s="179">
        <v>364430.87543252594</v>
      </c>
    </row>
    <row r="121" spans="1:27" x14ac:dyDescent="0.2">
      <c r="F121" s="27" t="s">
        <v>1154</v>
      </c>
      <c r="G121" s="180">
        <v>2.0793604059595001</v>
      </c>
    </row>
    <row r="122" spans="1:27" x14ac:dyDescent="0.2">
      <c r="F122" s="27" t="s">
        <v>1256</v>
      </c>
    </row>
    <row r="123" spans="1:27" x14ac:dyDescent="0.2">
      <c r="B123" s="187"/>
      <c r="C123" s="187"/>
    </row>
    <row r="124" spans="1:27" x14ac:dyDescent="0.2">
      <c r="B124" s="187"/>
      <c r="C124" s="187"/>
    </row>
    <row r="125" spans="1:27" ht="19.399999999999999" customHeight="1" x14ac:dyDescent="0.2">
      <c r="A125" s="609" t="s">
        <v>88</v>
      </c>
      <c r="B125" s="620" t="s">
        <v>1293</v>
      </c>
      <c r="C125" s="621"/>
      <c r="D125" s="620" t="s">
        <v>1315</v>
      </c>
      <c r="E125" s="621"/>
      <c r="F125" s="620" t="s">
        <v>1381</v>
      </c>
      <c r="G125" s="621"/>
      <c r="H125" s="624"/>
      <c r="I125" s="624"/>
      <c r="J125" s="587"/>
      <c r="K125" s="587"/>
    </row>
    <row r="126" spans="1:27" ht="16.75" customHeight="1" x14ac:dyDescent="0.2">
      <c r="A126" s="610"/>
      <c r="B126" s="622"/>
      <c r="C126" s="623"/>
      <c r="D126" s="622"/>
      <c r="E126" s="623"/>
      <c r="F126" s="622"/>
      <c r="G126" s="623"/>
      <c r="H126" s="624"/>
      <c r="I126" s="624"/>
      <c r="J126" s="588"/>
      <c r="K126" s="588"/>
      <c r="L126" s="157"/>
      <c r="M126" s="157"/>
      <c r="N126" s="157"/>
      <c r="O126" s="157"/>
      <c r="P126" s="157"/>
      <c r="Q126" s="157"/>
      <c r="R126" s="157"/>
      <c r="S126" s="157"/>
      <c r="T126" s="157"/>
      <c r="U126" s="157"/>
      <c r="V126" s="157"/>
      <c r="W126" s="157"/>
      <c r="X126" s="157"/>
      <c r="Y126" s="157"/>
      <c r="Z126" s="157"/>
      <c r="AA126" s="157"/>
    </row>
    <row r="127" spans="1:27" x14ac:dyDescent="0.2">
      <c r="A127" s="33" t="s">
        <v>89</v>
      </c>
      <c r="B127" s="354" t="s">
        <v>1296</v>
      </c>
      <c r="C127" s="311">
        <v>460770</v>
      </c>
      <c r="D127" s="40" t="s">
        <v>1307</v>
      </c>
      <c r="E127" s="34">
        <v>461116</v>
      </c>
      <c r="F127" s="354" t="s">
        <v>1296</v>
      </c>
      <c r="G127" s="311">
        <v>462546</v>
      </c>
      <c r="H127" s="144"/>
      <c r="I127" s="145"/>
      <c r="J127" s="144"/>
      <c r="K127" s="145"/>
      <c r="L127" s="157"/>
      <c r="M127" s="157"/>
      <c r="N127" s="157"/>
      <c r="O127" s="157"/>
      <c r="P127" s="157"/>
      <c r="Q127" s="157"/>
      <c r="R127" s="157"/>
      <c r="S127" s="157"/>
      <c r="T127" s="157"/>
      <c r="U127" s="157"/>
      <c r="V127" s="157"/>
      <c r="W127" s="157"/>
      <c r="X127" s="157"/>
      <c r="Y127" s="157"/>
      <c r="Z127" s="157"/>
      <c r="AA127" s="157"/>
    </row>
    <row r="128" spans="1:27" x14ac:dyDescent="0.2">
      <c r="A128" s="35" t="s">
        <v>90</v>
      </c>
      <c r="B128" s="348" t="s">
        <v>1198</v>
      </c>
      <c r="C128" s="312">
        <v>226751</v>
      </c>
      <c r="D128" s="41" t="s">
        <v>1308</v>
      </c>
      <c r="E128" s="36">
        <v>224189</v>
      </c>
      <c r="F128" s="348" t="s">
        <v>1198</v>
      </c>
      <c r="G128" s="312">
        <v>221483</v>
      </c>
      <c r="H128" s="144"/>
      <c r="I128" s="145"/>
      <c r="J128" s="144"/>
      <c r="K128" s="145"/>
      <c r="L128" s="144"/>
      <c r="M128" s="145"/>
      <c r="N128" s="144"/>
      <c r="O128" s="145"/>
      <c r="P128" s="144"/>
      <c r="Q128" s="145"/>
      <c r="R128" s="144"/>
      <c r="S128" s="145"/>
      <c r="T128" s="144"/>
      <c r="U128" s="145"/>
      <c r="V128" s="144"/>
      <c r="W128" s="145"/>
      <c r="X128" s="144"/>
      <c r="Y128" s="145"/>
      <c r="Z128" s="144"/>
      <c r="AA128" s="145"/>
    </row>
    <row r="129" spans="1:27" x14ac:dyDescent="0.2">
      <c r="A129" s="37" t="s">
        <v>91</v>
      </c>
      <c r="B129" s="349"/>
      <c r="C129" s="313">
        <v>362365.12456700002</v>
      </c>
      <c r="D129" s="38"/>
      <c r="E129" s="39">
        <v>360449.39446366782</v>
      </c>
      <c r="F129" s="349"/>
      <c r="G129" s="313">
        <v>358695.18685121107</v>
      </c>
      <c r="H129" s="145"/>
      <c r="I129" s="145"/>
      <c r="J129" s="145"/>
      <c r="K129" s="145"/>
      <c r="L129" s="144"/>
      <c r="M129" s="145"/>
      <c r="N129" s="144"/>
      <c r="O129" s="145"/>
      <c r="P129" s="144"/>
      <c r="Q129" s="145"/>
      <c r="R129" s="144"/>
      <c r="S129" s="145"/>
      <c r="T129" s="144"/>
      <c r="U129" s="145"/>
      <c r="V129" s="144"/>
      <c r="W129" s="145"/>
      <c r="X129" s="144"/>
      <c r="Y129" s="145"/>
      <c r="Z129" s="144"/>
      <c r="AA129" s="145"/>
    </row>
    <row r="130" spans="1:27" ht="14.15" customHeight="1" x14ac:dyDescent="0.2">
      <c r="A130" s="181"/>
      <c r="B130" s="350"/>
      <c r="C130" s="314"/>
      <c r="D130" s="28"/>
      <c r="E130" s="175"/>
      <c r="F130" s="350"/>
      <c r="G130" s="314"/>
      <c r="I130" s="288"/>
      <c r="L130" s="145"/>
      <c r="M130" s="145"/>
      <c r="N130" s="145"/>
      <c r="O130" s="145"/>
      <c r="P130" s="145"/>
      <c r="Q130" s="145"/>
      <c r="R130" s="145"/>
      <c r="S130" s="145"/>
      <c r="T130" s="145"/>
      <c r="U130" s="145"/>
      <c r="V130" s="145"/>
      <c r="W130" s="145"/>
      <c r="X130" s="145"/>
      <c r="Y130" s="145"/>
      <c r="Z130" s="145"/>
      <c r="AA130" s="145"/>
    </row>
    <row r="131" spans="1:27" ht="13" x14ac:dyDescent="0.2">
      <c r="A131" s="155" t="s">
        <v>1154</v>
      </c>
      <c r="B131" s="351"/>
      <c r="C131" s="315">
        <v>2.0320527803599999</v>
      </c>
      <c r="D131" s="30"/>
      <c r="E131" s="177">
        <v>2.0569999999999999</v>
      </c>
      <c r="F131" s="351"/>
      <c r="G131" s="315">
        <v>2.0880000000000001</v>
      </c>
      <c r="I131" s="289"/>
      <c r="K131" s="146"/>
    </row>
    <row r="132" spans="1:27" ht="14.15" customHeight="1" x14ac:dyDescent="0.2">
      <c r="A132" s="183"/>
      <c r="B132" s="353"/>
      <c r="C132" s="355"/>
      <c r="D132" s="31"/>
      <c r="E132" s="176"/>
      <c r="F132" s="353"/>
      <c r="G132" s="355"/>
      <c r="I132" s="288"/>
      <c r="M132" s="146"/>
      <c r="O132" s="146"/>
      <c r="Q132" s="146"/>
      <c r="S132" s="146"/>
      <c r="U132" s="146"/>
      <c r="W132" s="146"/>
      <c r="Y132" s="146"/>
      <c r="AA132" s="146"/>
    </row>
    <row r="133" spans="1:27" ht="19" x14ac:dyDescent="0.2">
      <c r="A133" s="42" t="s">
        <v>1155</v>
      </c>
      <c r="B133" s="592" t="s">
        <v>1295</v>
      </c>
      <c r="C133" s="593"/>
      <c r="D133" s="590" t="s">
        <v>1309</v>
      </c>
      <c r="E133" s="591"/>
      <c r="F133" s="592" t="s">
        <v>1382</v>
      </c>
      <c r="G133" s="593"/>
      <c r="H133" s="589"/>
      <c r="I133" s="589"/>
      <c r="J133" s="595"/>
      <c r="K133" s="595"/>
    </row>
    <row r="134" spans="1:27" x14ac:dyDescent="0.2">
      <c r="B134" s="187"/>
      <c r="C134" s="187"/>
      <c r="D134" s="27" t="s">
        <v>1318</v>
      </c>
    </row>
    <row r="135" spans="1:27" ht="24" customHeight="1" x14ac:dyDescent="0.2">
      <c r="D135" s="27" t="s">
        <v>1317</v>
      </c>
    </row>
    <row r="136" spans="1:27" x14ac:dyDescent="0.2">
      <c r="D136" s="27" t="s">
        <v>1376</v>
      </c>
      <c r="E136" s="404">
        <v>460689</v>
      </c>
    </row>
    <row r="137" spans="1:27" x14ac:dyDescent="0.2">
      <c r="D137" s="27" t="s">
        <v>1198</v>
      </c>
      <c r="E137" s="404">
        <v>223713</v>
      </c>
    </row>
    <row r="138" spans="1:27" x14ac:dyDescent="0.2">
      <c r="D138" s="27" t="s">
        <v>91</v>
      </c>
      <c r="E138" s="404">
        <v>359449</v>
      </c>
    </row>
    <row r="139" spans="1:27" x14ac:dyDescent="0.2">
      <c r="D139" s="27" t="s">
        <v>1154</v>
      </c>
      <c r="E139" s="27">
        <v>2.0590000000000002</v>
      </c>
    </row>
    <row r="140" spans="1:27" x14ac:dyDescent="0.2">
      <c r="D140" s="27" t="s">
        <v>1319</v>
      </c>
    </row>
    <row r="149" ht="24" customHeight="1" x14ac:dyDescent="0.2"/>
    <row r="159" ht="24" customHeight="1" x14ac:dyDescent="0.2"/>
    <row r="169" ht="24" customHeight="1" x14ac:dyDescent="0.2"/>
    <row r="179" spans="10:21" ht="24" customHeight="1" x14ac:dyDescent="0.2">
      <c r="N179" s="587"/>
      <c r="O179" s="587"/>
      <c r="P179" s="587"/>
      <c r="Q179" s="587"/>
      <c r="R179" s="587"/>
      <c r="S179" s="587"/>
      <c r="T179" s="587"/>
      <c r="U179" s="587"/>
    </row>
    <row r="180" spans="10:21" x14ac:dyDescent="0.2">
      <c r="N180" s="588"/>
      <c r="O180" s="588"/>
      <c r="P180" s="588"/>
      <c r="Q180" s="588"/>
      <c r="R180" s="588"/>
      <c r="S180" s="588"/>
      <c r="T180" s="588"/>
      <c r="U180" s="588"/>
    </row>
    <row r="181" spans="10:21" x14ac:dyDescent="0.2">
      <c r="N181" s="144"/>
      <c r="O181" s="145"/>
      <c r="P181" s="144"/>
      <c r="Q181" s="145"/>
      <c r="R181" s="144"/>
      <c r="S181" s="145"/>
      <c r="T181" s="144"/>
      <c r="U181" s="145"/>
    </row>
    <row r="182" spans="10:21" x14ac:dyDescent="0.2">
      <c r="N182" s="144"/>
      <c r="O182" s="145"/>
      <c r="P182" s="144"/>
      <c r="Q182" s="145"/>
      <c r="R182" s="144"/>
      <c r="S182" s="145"/>
      <c r="T182" s="144"/>
      <c r="U182" s="145"/>
    </row>
    <row r="183" spans="10:21" x14ac:dyDescent="0.2">
      <c r="N183" s="145"/>
      <c r="O183" s="145"/>
      <c r="P183" s="145"/>
      <c r="Q183" s="145"/>
      <c r="R183" s="145"/>
      <c r="S183" s="145"/>
      <c r="T183" s="145"/>
      <c r="U183" s="145"/>
    </row>
    <row r="185" spans="10:21" ht="13" x14ac:dyDescent="0.2">
      <c r="O185" s="146"/>
      <c r="Q185" s="146"/>
      <c r="S185" s="146"/>
      <c r="U185" s="146"/>
    </row>
    <row r="187" spans="10:21" x14ac:dyDescent="0.2">
      <c r="N187" s="589"/>
      <c r="O187" s="589"/>
      <c r="P187" s="589"/>
      <c r="Q187" s="589"/>
      <c r="R187" s="589"/>
      <c r="S187" s="589"/>
      <c r="T187" s="589"/>
      <c r="U187" s="589"/>
    </row>
    <row r="189" spans="10:21" ht="24" customHeight="1" x14ac:dyDescent="0.2">
      <c r="J189" s="587"/>
      <c r="K189" s="587"/>
      <c r="L189" s="587"/>
      <c r="M189" s="587"/>
    </row>
    <row r="190" spans="10:21" x14ac:dyDescent="0.2">
      <c r="J190" s="588"/>
      <c r="K190" s="588"/>
      <c r="L190" s="588"/>
      <c r="M190" s="588"/>
    </row>
    <row r="191" spans="10:21" x14ac:dyDescent="0.2">
      <c r="J191" s="144"/>
      <c r="K191" s="145"/>
      <c r="L191" s="144"/>
      <c r="M191" s="145"/>
    </row>
    <row r="192" spans="10:21" x14ac:dyDescent="0.2">
      <c r="J192" s="144"/>
      <c r="K192" s="145"/>
      <c r="L192" s="144"/>
      <c r="M192" s="145"/>
    </row>
    <row r="193" spans="10:13" x14ac:dyDescent="0.2">
      <c r="J193" s="145"/>
      <c r="K193" s="145"/>
      <c r="L193" s="145"/>
      <c r="M193" s="145"/>
    </row>
    <row r="195" spans="10:13" ht="13" x14ac:dyDescent="0.2">
      <c r="K195" s="146"/>
      <c r="M195" s="146"/>
    </row>
    <row r="197" spans="10:13" x14ac:dyDescent="0.2">
      <c r="J197" s="589"/>
      <c r="K197" s="589"/>
      <c r="L197" s="589"/>
      <c r="M197" s="589"/>
    </row>
    <row r="199" spans="10:13" ht="19.75" customHeight="1" x14ac:dyDescent="0.2"/>
  </sheetData>
  <mergeCells count="125">
    <mergeCell ref="H116:I118"/>
    <mergeCell ref="A125:A126"/>
    <mergeCell ref="B125:C126"/>
    <mergeCell ref="D125:E126"/>
    <mergeCell ref="F125:G126"/>
    <mergeCell ref="H125:I126"/>
    <mergeCell ref="J125:K125"/>
    <mergeCell ref="J126:K126"/>
    <mergeCell ref="B133:C133"/>
    <mergeCell ref="D133:E133"/>
    <mergeCell ref="F133:G133"/>
    <mergeCell ref="H133:I133"/>
    <mergeCell ref="J133:K133"/>
    <mergeCell ref="A40:A41"/>
    <mergeCell ref="B40:C41"/>
    <mergeCell ref="D40:E41"/>
    <mergeCell ref="D32:E32"/>
    <mergeCell ref="D33:E33"/>
    <mergeCell ref="D38:E38"/>
    <mergeCell ref="A15:A16"/>
    <mergeCell ref="D15:E15"/>
    <mergeCell ref="D16:E16"/>
    <mergeCell ref="D21:E21"/>
    <mergeCell ref="A23:A24"/>
    <mergeCell ref="B23:C24"/>
    <mergeCell ref="D23:E24"/>
    <mergeCell ref="F23:G24"/>
    <mergeCell ref="H23:I24"/>
    <mergeCell ref="B31:C31"/>
    <mergeCell ref="D31:E31"/>
    <mergeCell ref="F31:G31"/>
    <mergeCell ref="H31:I31"/>
    <mergeCell ref="A6:A7"/>
    <mergeCell ref="B6:C7"/>
    <mergeCell ref="D6:E7"/>
    <mergeCell ref="F6:G7"/>
    <mergeCell ref="H6:I7"/>
    <mergeCell ref="B14:C14"/>
    <mergeCell ref="D14:E14"/>
    <mergeCell ref="F14:G14"/>
    <mergeCell ref="H14:I14"/>
    <mergeCell ref="B49:C49"/>
    <mergeCell ref="F49:G49"/>
    <mergeCell ref="B50:C50"/>
    <mergeCell ref="F50:G50"/>
    <mergeCell ref="B55:C55"/>
    <mergeCell ref="F40:G41"/>
    <mergeCell ref="H40:I41"/>
    <mergeCell ref="B48:C48"/>
    <mergeCell ref="D48:E48"/>
    <mergeCell ref="F48:G48"/>
    <mergeCell ref="H48:I48"/>
    <mergeCell ref="A73:A74"/>
    <mergeCell ref="B73:C74"/>
    <mergeCell ref="D73:E74"/>
    <mergeCell ref="F73:G74"/>
    <mergeCell ref="A57:A58"/>
    <mergeCell ref="B57:C58"/>
    <mergeCell ref="H57:I58"/>
    <mergeCell ref="B65:C65"/>
    <mergeCell ref="D65:E65"/>
    <mergeCell ref="F65:G65"/>
    <mergeCell ref="H65:I65"/>
    <mergeCell ref="D83:E83"/>
    <mergeCell ref="F83:G83"/>
    <mergeCell ref="H83:I83"/>
    <mergeCell ref="D88:E88"/>
    <mergeCell ref="F88:G88"/>
    <mergeCell ref="H88:I88"/>
    <mergeCell ref="H73:I74"/>
    <mergeCell ref="F55:G55"/>
    <mergeCell ref="F66:G66"/>
    <mergeCell ref="F67:G67"/>
    <mergeCell ref="F72:G72"/>
    <mergeCell ref="B81:C81"/>
    <mergeCell ref="D81:E81"/>
    <mergeCell ref="F81:G81"/>
    <mergeCell ref="H81:I81"/>
    <mergeCell ref="D82:E82"/>
    <mergeCell ref="F82:G82"/>
    <mergeCell ref="H82:I82"/>
    <mergeCell ref="D57:E58"/>
    <mergeCell ref="F57:G58"/>
    <mergeCell ref="A107:A108"/>
    <mergeCell ref="B107:C108"/>
    <mergeCell ref="A90:A91"/>
    <mergeCell ref="B90:C91"/>
    <mergeCell ref="D90:E91"/>
    <mergeCell ref="F90:G91"/>
    <mergeCell ref="F100:G100"/>
    <mergeCell ref="F105:G105"/>
    <mergeCell ref="H107:I108"/>
    <mergeCell ref="B115:C115"/>
    <mergeCell ref="D115:E115"/>
    <mergeCell ref="H115:I115"/>
    <mergeCell ref="J115:K115"/>
    <mergeCell ref="H90:I91"/>
    <mergeCell ref="B98:C98"/>
    <mergeCell ref="D98:E98"/>
    <mergeCell ref="F98:G98"/>
    <mergeCell ref="H98:I98"/>
    <mergeCell ref="J108:K108"/>
    <mergeCell ref="J107:K107"/>
    <mergeCell ref="F99:G99"/>
    <mergeCell ref="D107:E108"/>
    <mergeCell ref="F107:G108"/>
    <mergeCell ref="F115:G115"/>
    <mergeCell ref="R179:S179"/>
    <mergeCell ref="T179:U179"/>
    <mergeCell ref="N180:O180"/>
    <mergeCell ref="P180:Q180"/>
    <mergeCell ref="R180:S180"/>
    <mergeCell ref="T180:U180"/>
    <mergeCell ref="N179:O179"/>
    <mergeCell ref="P179:Q179"/>
    <mergeCell ref="J197:K197"/>
    <mergeCell ref="L197:M197"/>
    <mergeCell ref="N187:O187"/>
    <mergeCell ref="P187:Q187"/>
    <mergeCell ref="R187:S187"/>
    <mergeCell ref="T187:U187"/>
    <mergeCell ref="J189:K189"/>
    <mergeCell ref="L189:M189"/>
    <mergeCell ref="J190:K190"/>
    <mergeCell ref="L190:M190"/>
  </mergeCells>
  <phoneticPr fontId="8"/>
  <printOptions horizontalCentered="1"/>
  <pageMargins left="0.78740157480314965" right="0.78740157480314965" top="0.23622047244094491" bottom="0.27559055118110237" header="0.19685039370078741" footer="0.51181102362204722"/>
  <pageSetup paperSize="9" scale="89" orientation="portrait" r:id="rId1"/>
  <headerFooter alignWithMargins="0"/>
  <rowBreaks count="1" manualBreakCount="1">
    <brk id="72" max="9"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A1:F58"/>
  <sheetViews>
    <sheetView view="pageBreakPreview" zoomScale="85" zoomScaleNormal="80" zoomScaleSheetLayoutView="85" workbookViewId="0">
      <selection activeCell="A2" sqref="A2"/>
    </sheetView>
  </sheetViews>
  <sheetFormatPr defaultColWidth="9" defaultRowHeight="13" x14ac:dyDescent="0.2"/>
  <cols>
    <col min="1" max="1" width="14.81640625" style="1" bestFit="1" customWidth="1"/>
    <col min="2" max="2" width="8.6328125" style="1" customWidth="1"/>
    <col min="3" max="3" width="18.81640625" style="1" customWidth="1"/>
    <col min="4" max="4" width="11.6328125" style="1" customWidth="1"/>
    <col min="5" max="5" width="18.81640625" style="1" customWidth="1"/>
    <col min="6" max="6" width="11.6328125" style="1" customWidth="1"/>
    <col min="7" max="16384" width="9" style="1"/>
  </cols>
  <sheetData>
    <row r="1" spans="1:6" ht="13.5" customHeight="1" x14ac:dyDescent="0.2">
      <c r="A1" s="3"/>
      <c r="B1" s="3"/>
      <c r="C1" s="3"/>
      <c r="D1" s="91"/>
      <c r="E1" s="3"/>
      <c r="F1" s="3"/>
    </row>
    <row r="2" spans="1:6" ht="13.5" customHeight="1" x14ac:dyDescent="0.2">
      <c r="A2" s="114"/>
      <c r="B2" s="3"/>
      <c r="C2" s="3"/>
      <c r="D2" s="3"/>
      <c r="E2" s="3"/>
      <c r="F2" s="3"/>
    </row>
    <row r="3" spans="1:6" ht="19.5" customHeight="1" x14ac:dyDescent="0.2">
      <c r="A3" s="104" t="s">
        <v>1037</v>
      </c>
      <c r="B3" s="3"/>
      <c r="C3" s="3"/>
      <c r="D3" s="3"/>
      <c r="E3" s="3"/>
      <c r="F3" s="3"/>
    </row>
    <row r="4" spans="1:6" ht="19.5" customHeight="1" x14ac:dyDescent="0.2">
      <c r="A4" s="104" t="s">
        <v>940</v>
      </c>
      <c r="B4" s="3"/>
      <c r="C4" s="3"/>
      <c r="D4" s="3"/>
      <c r="E4" s="3"/>
      <c r="F4" s="3"/>
    </row>
    <row r="5" spans="1:6" ht="13.5" customHeight="1" x14ac:dyDescent="0.2">
      <c r="A5" s="5"/>
      <c r="B5" s="3"/>
      <c r="C5" s="3"/>
      <c r="D5" s="4"/>
      <c r="E5" s="564" t="s">
        <v>1397</v>
      </c>
      <c r="F5" s="564"/>
    </row>
    <row r="6" spans="1:6" x14ac:dyDescent="0.2">
      <c r="A6" s="3"/>
      <c r="B6" s="3"/>
      <c r="C6" s="3"/>
      <c r="D6" s="3"/>
      <c r="E6" s="3"/>
      <c r="F6" s="3"/>
    </row>
    <row r="7" spans="1:6" x14ac:dyDescent="0.2">
      <c r="A7" s="6"/>
      <c r="B7" s="6" t="s">
        <v>660</v>
      </c>
      <c r="C7" s="625" t="s">
        <v>661</v>
      </c>
      <c r="D7" s="626"/>
      <c r="E7" s="625" t="s">
        <v>662</v>
      </c>
      <c r="F7" s="626"/>
    </row>
    <row r="8" spans="1:6" x14ac:dyDescent="0.2">
      <c r="A8" s="9" t="s">
        <v>211</v>
      </c>
      <c r="B8" s="16">
        <v>6</v>
      </c>
      <c r="C8" s="127">
        <v>4342537</v>
      </c>
      <c r="D8" s="128"/>
      <c r="E8" s="127">
        <v>723756.16666666663</v>
      </c>
      <c r="F8" s="12"/>
    </row>
    <row r="9" spans="1:6" x14ac:dyDescent="0.2">
      <c r="A9" s="10" t="s">
        <v>1320</v>
      </c>
      <c r="B9" s="17">
        <v>2</v>
      </c>
      <c r="C9" s="19">
        <v>1023285</v>
      </c>
      <c r="D9" s="20"/>
      <c r="E9" s="19">
        <v>511642.5</v>
      </c>
      <c r="F9" s="23"/>
    </row>
    <row r="10" spans="1:6" x14ac:dyDescent="0.2">
      <c r="A10" s="10" t="s">
        <v>1321</v>
      </c>
      <c r="B10" s="17">
        <v>2</v>
      </c>
      <c r="C10" s="19">
        <v>989320</v>
      </c>
      <c r="D10" s="20"/>
      <c r="E10" s="19">
        <v>494660</v>
      </c>
      <c r="F10" s="23"/>
    </row>
    <row r="11" spans="1:6" x14ac:dyDescent="0.2">
      <c r="A11" s="10" t="s">
        <v>1322</v>
      </c>
      <c r="B11" s="17">
        <v>2</v>
      </c>
      <c r="C11" s="19">
        <v>1891239</v>
      </c>
      <c r="D11" s="20"/>
      <c r="E11" s="19">
        <v>945619.5</v>
      </c>
      <c r="F11" s="23"/>
    </row>
    <row r="12" spans="1:6" x14ac:dyDescent="0.2">
      <c r="A12" s="10" t="s">
        <v>1323</v>
      </c>
      <c r="B12" s="17">
        <v>2</v>
      </c>
      <c r="C12" s="19">
        <v>792736</v>
      </c>
      <c r="D12" s="20"/>
      <c r="E12" s="19">
        <v>396368</v>
      </c>
      <c r="F12" s="23"/>
    </row>
    <row r="13" spans="1:6" x14ac:dyDescent="0.2">
      <c r="A13" s="10" t="s">
        <v>1324</v>
      </c>
      <c r="B13" s="17">
        <v>2</v>
      </c>
      <c r="C13" s="19">
        <v>862954</v>
      </c>
      <c r="D13" s="20"/>
      <c r="E13" s="19">
        <v>431477</v>
      </c>
      <c r="F13" s="23"/>
    </row>
    <row r="14" spans="1:6" x14ac:dyDescent="0.2">
      <c r="A14" s="11" t="s">
        <v>1325</v>
      </c>
      <c r="B14" s="18">
        <v>2</v>
      </c>
      <c r="C14" s="21">
        <v>1508961</v>
      </c>
      <c r="D14" s="22"/>
      <c r="E14" s="21">
        <v>754480.5</v>
      </c>
      <c r="F14" s="24"/>
    </row>
    <row r="15" spans="1:6" x14ac:dyDescent="0.2">
      <c r="A15" s="10" t="s">
        <v>1326</v>
      </c>
      <c r="B15" s="17">
        <v>4</v>
      </c>
      <c r="C15" s="19">
        <v>2366340</v>
      </c>
      <c r="D15" s="20"/>
      <c r="E15" s="19">
        <v>591585</v>
      </c>
      <c r="F15" s="23"/>
    </row>
    <row r="16" spans="1:6" x14ac:dyDescent="0.2">
      <c r="A16" s="10" t="s">
        <v>1327</v>
      </c>
      <c r="B16" s="17">
        <v>2</v>
      </c>
      <c r="C16" s="19">
        <v>1589878</v>
      </c>
      <c r="D16" s="20"/>
      <c r="E16" s="19">
        <v>794939</v>
      </c>
      <c r="F16" s="23"/>
    </row>
    <row r="17" spans="1:6" x14ac:dyDescent="0.2">
      <c r="A17" s="10" t="s">
        <v>1328</v>
      </c>
      <c r="B17" s="17">
        <v>2</v>
      </c>
      <c r="C17" s="19">
        <v>1572822</v>
      </c>
      <c r="D17" s="20"/>
      <c r="E17" s="19">
        <v>786411</v>
      </c>
      <c r="F17" s="23"/>
    </row>
    <row r="18" spans="1:6" x14ac:dyDescent="0.2">
      <c r="A18" s="10" t="s">
        <v>1329</v>
      </c>
      <c r="B18" s="17">
        <v>8</v>
      </c>
      <c r="C18" s="19">
        <v>6143841</v>
      </c>
      <c r="D18" s="20"/>
      <c r="E18" s="19">
        <v>767980.125</v>
      </c>
      <c r="F18" s="23"/>
    </row>
    <row r="19" spans="1:6" x14ac:dyDescent="0.2">
      <c r="A19" s="10" t="s">
        <v>1330</v>
      </c>
      <c r="B19" s="17">
        <v>6</v>
      </c>
      <c r="C19" s="19">
        <v>5262386</v>
      </c>
      <c r="D19" s="20"/>
      <c r="E19" s="19">
        <v>877064.33333333337</v>
      </c>
      <c r="F19" s="23"/>
    </row>
    <row r="20" spans="1:6" x14ac:dyDescent="0.2">
      <c r="A20" s="10" t="s">
        <v>1331</v>
      </c>
      <c r="B20" s="17">
        <v>12</v>
      </c>
      <c r="C20" s="19">
        <v>11610336</v>
      </c>
      <c r="D20" s="20"/>
      <c r="E20" s="19">
        <v>967528</v>
      </c>
      <c r="F20" s="23"/>
    </row>
    <row r="21" spans="1:6" x14ac:dyDescent="0.2">
      <c r="A21" s="11" t="s">
        <v>1332</v>
      </c>
      <c r="B21" s="18">
        <v>8</v>
      </c>
      <c r="C21" s="21">
        <v>7725564</v>
      </c>
      <c r="D21" s="22"/>
      <c r="E21" s="21">
        <v>965695.5</v>
      </c>
      <c r="F21" s="24"/>
    </row>
    <row r="22" spans="1:6" x14ac:dyDescent="0.2">
      <c r="A22" s="10" t="s">
        <v>1333</v>
      </c>
      <c r="B22" s="17">
        <v>2</v>
      </c>
      <c r="C22" s="19">
        <v>1800179</v>
      </c>
      <c r="D22" s="20"/>
      <c r="E22" s="19">
        <v>900089.5</v>
      </c>
      <c r="F22" s="23"/>
    </row>
    <row r="23" spans="1:6" x14ac:dyDescent="0.2">
      <c r="A23" s="10" t="s">
        <v>1334</v>
      </c>
      <c r="B23" s="17">
        <v>2</v>
      </c>
      <c r="C23" s="19">
        <v>850787</v>
      </c>
      <c r="D23" s="20"/>
      <c r="E23" s="19">
        <v>425393.5</v>
      </c>
      <c r="F23" s="23"/>
    </row>
    <row r="24" spans="1:6" x14ac:dyDescent="0.2">
      <c r="A24" s="10" t="s">
        <v>1335</v>
      </c>
      <c r="B24" s="17">
        <v>2</v>
      </c>
      <c r="C24" s="19">
        <v>920152</v>
      </c>
      <c r="D24" s="20"/>
      <c r="E24" s="19">
        <v>460076</v>
      </c>
      <c r="F24" s="23"/>
    </row>
    <row r="25" spans="1:6" x14ac:dyDescent="0.2">
      <c r="A25" s="11" t="s">
        <v>1336</v>
      </c>
      <c r="B25" s="18">
        <v>2</v>
      </c>
      <c r="C25" s="21">
        <v>616963</v>
      </c>
      <c r="D25" s="22"/>
      <c r="E25" s="21">
        <v>308481.5</v>
      </c>
      <c r="F25" s="24"/>
    </row>
    <row r="26" spans="1:6" x14ac:dyDescent="0.2">
      <c r="A26" s="10" t="s">
        <v>1337</v>
      </c>
      <c r="B26" s="17">
        <v>2</v>
      </c>
      <c r="C26" s="19">
        <v>670687</v>
      </c>
      <c r="D26" s="20"/>
      <c r="E26" s="19">
        <v>335343.5</v>
      </c>
      <c r="F26" s="23"/>
    </row>
    <row r="27" spans="1:6" x14ac:dyDescent="0.2">
      <c r="A27" s="10" t="s">
        <v>1338</v>
      </c>
      <c r="B27" s="17">
        <v>2</v>
      </c>
      <c r="C27" s="19">
        <v>1685965</v>
      </c>
      <c r="D27" s="20"/>
      <c r="E27" s="19">
        <v>842982.5</v>
      </c>
      <c r="F27" s="23"/>
    </row>
    <row r="28" spans="1:6" x14ac:dyDescent="0.2">
      <c r="A28" s="10" t="s">
        <v>1339</v>
      </c>
      <c r="B28" s="17">
        <v>2</v>
      </c>
      <c r="C28" s="19">
        <v>1605367</v>
      </c>
      <c r="D28" s="20"/>
      <c r="E28" s="19">
        <v>802683.5</v>
      </c>
      <c r="F28" s="23"/>
    </row>
    <row r="29" spans="1:6" x14ac:dyDescent="0.2">
      <c r="A29" s="10" t="s">
        <v>1340</v>
      </c>
      <c r="B29" s="17">
        <v>4</v>
      </c>
      <c r="C29" s="19">
        <v>2967107</v>
      </c>
      <c r="D29" s="20"/>
      <c r="E29" s="19">
        <v>741776.75</v>
      </c>
      <c r="F29" s="23"/>
    </row>
    <row r="30" spans="1:6" x14ac:dyDescent="0.2">
      <c r="A30" s="10" t="s">
        <v>1341</v>
      </c>
      <c r="B30" s="17">
        <v>8</v>
      </c>
      <c r="C30" s="19">
        <v>6082421</v>
      </c>
      <c r="D30" s="20"/>
      <c r="E30" s="19">
        <v>760302.625</v>
      </c>
      <c r="F30" s="23"/>
    </row>
    <row r="31" spans="1:6" x14ac:dyDescent="0.2">
      <c r="A31" s="11" t="s">
        <v>1342</v>
      </c>
      <c r="B31" s="18">
        <v>2</v>
      </c>
      <c r="C31" s="21">
        <v>1433889</v>
      </c>
      <c r="D31" s="22"/>
      <c r="E31" s="21">
        <v>716944.5</v>
      </c>
      <c r="F31" s="24"/>
    </row>
    <row r="32" spans="1:6" x14ac:dyDescent="0.2">
      <c r="A32" s="10" t="s">
        <v>1343</v>
      </c>
      <c r="B32" s="17">
        <v>2</v>
      </c>
      <c r="C32" s="19">
        <v>1146060</v>
      </c>
      <c r="D32" s="20"/>
      <c r="E32" s="19">
        <v>573030</v>
      </c>
      <c r="F32" s="23"/>
    </row>
    <row r="33" spans="1:6" x14ac:dyDescent="0.2">
      <c r="A33" s="10" t="s">
        <v>1344</v>
      </c>
      <c r="B33" s="17">
        <v>4</v>
      </c>
      <c r="C33" s="19">
        <v>2056754</v>
      </c>
      <c r="D33" s="20"/>
      <c r="E33" s="19">
        <v>514188.5</v>
      </c>
      <c r="F33" s="23"/>
    </row>
    <row r="34" spans="1:6" x14ac:dyDescent="0.2">
      <c r="A34" s="10" t="s">
        <v>1345</v>
      </c>
      <c r="B34" s="17">
        <v>8</v>
      </c>
      <c r="C34" s="19">
        <v>7270691</v>
      </c>
      <c r="D34" s="20"/>
      <c r="E34" s="19">
        <v>908836.375</v>
      </c>
      <c r="F34" s="23"/>
    </row>
    <row r="35" spans="1:6" x14ac:dyDescent="0.2">
      <c r="A35" s="10" t="s">
        <v>1346</v>
      </c>
      <c r="B35" s="17">
        <v>6</v>
      </c>
      <c r="C35" s="19">
        <v>4486587</v>
      </c>
      <c r="D35" s="20"/>
      <c r="E35" s="19">
        <v>747764.5</v>
      </c>
      <c r="F35" s="23"/>
    </row>
    <row r="36" spans="1:6" x14ac:dyDescent="0.2">
      <c r="A36" s="10" t="s">
        <v>1347</v>
      </c>
      <c r="B36" s="17">
        <v>2</v>
      </c>
      <c r="C36" s="19">
        <v>1104547</v>
      </c>
      <c r="D36" s="20"/>
      <c r="E36" s="19">
        <v>552273.5</v>
      </c>
      <c r="F36" s="23"/>
    </row>
    <row r="37" spans="1:6" x14ac:dyDescent="0.2">
      <c r="A37" s="11" t="s">
        <v>1348</v>
      </c>
      <c r="B37" s="18">
        <v>2</v>
      </c>
      <c r="C37" s="21">
        <v>766795</v>
      </c>
      <c r="D37" s="22"/>
      <c r="E37" s="21">
        <v>383397.5</v>
      </c>
      <c r="F37" s="24"/>
    </row>
    <row r="38" spans="1:6" x14ac:dyDescent="0.2">
      <c r="A38" s="35" t="s">
        <v>1366</v>
      </c>
      <c r="B38" s="17">
        <v>2</v>
      </c>
      <c r="C38" s="19">
        <v>983531</v>
      </c>
      <c r="D38" s="20"/>
      <c r="E38" s="19">
        <v>491765.5</v>
      </c>
      <c r="F38" s="23"/>
    </row>
    <row r="39" spans="1:6" x14ac:dyDescent="0.2">
      <c r="A39" s="10" t="s">
        <v>1367</v>
      </c>
      <c r="B39" s="17">
        <v>2</v>
      </c>
      <c r="C39" s="19">
        <v>1525059</v>
      </c>
      <c r="D39" s="20"/>
      <c r="E39" s="19">
        <v>762529.5</v>
      </c>
      <c r="F39" s="23"/>
    </row>
    <row r="40" spans="1:6" x14ac:dyDescent="0.2">
      <c r="A40" s="10" t="s">
        <v>1352</v>
      </c>
      <c r="B40" s="17">
        <v>4</v>
      </c>
      <c r="C40" s="19">
        <v>2261668</v>
      </c>
      <c r="D40" s="20"/>
      <c r="E40" s="19">
        <v>565417</v>
      </c>
      <c r="F40" s="23"/>
    </row>
    <row r="41" spans="1:6" x14ac:dyDescent="0.2">
      <c r="A41" s="11" t="s">
        <v>1353</v>
      </c>
      <c r="B41" s="18">
        <v>2</v>
      </c>
      <c r="C41" s="21">
        <v>1091698</v>
      </c>
      <c r="D41" s="22"/>
      <c r="E41" s="21">
        <v>545849</v>
      </c>
      <c r="F41" s="24"/>
    </row>
    <row r="42" spans="1:6" x14ac:dyDescent="0.2">
      <c r="A42" s="35" t="s">
        <v>1368</v>
      </c>
      <c r="B42" s="17">
        <v>2</v>
      </c>
      <c r="C42" s="19">
        <v>1164150</v>
      </c>
      <c r="D42" s="20"/>
      <c r="E42" s="19">
        <v>582075</v>
      </c>
      <c r="F42" s="23"/>
    </row>
    <row r="43" spans="1:6" x14ac:dyDescent="0.2">
      <c r="A43" s="10" t="s">
        <v>1369</v>
      </c>
      <c r="B43" s="17">
        <v>2</v>
      </c>
      <c r="C43" s="19">
        <v>785889</v>
      </c>
      <c r="D43" s="20"/>
      <c r="E43" s="19">
        <v>392944.5</v>
      </c>
      <c r="F43" s="23"/>
    </row>
    <row r="44" spans="1:6" x14ac:dyDescent="0.2">
      <c r="A44" s="11" t="s">
        <v>1356</v>
      </c>
      <c r="B44" s="18">
        <v>2</v>
      </c>
      <c r="C44" s="21">
        <v>1095425</v>
      </c>
      <c r="D44" s="22"/>
      <c r="E44" s="21">
        <v>547712.5</v>
      </c>
      <c r="F44" s="24"/>
    </row>
    <row r="45" spans="1:6" x14ac:dyDescent="0.2">
      <c r="A45" s="10" t="s">
        <v>1375</v>
      </c>
      <c r="B45" s="17">
        <v>6</v>
      </c>
      <c r="C45" s="19">
        <v>4203534</v>
      </c>
      <c r="D45" s="20"/>
      <c r="E45" s="19">
        <v>700589</v>
      </c>
      <c r="F45" s="23"/>
    </row>
    <row r="46" spans="1:6" x14ac:dyDescent="0.2">
      <c r="A46" s="10" t="s">
        <v>1359</v>
      </c>
      <c r="B46" s="17">
        <v>2</v>
      </c>
      <c r="C46" s="19">
        <v>656303</v>
      </c>
      <c r="D46" s="20"/>
      <c r="E46" s="19">
        <v>328151.5</v>
      </c>
      <c r="F46" s="23"/>
    </row>
    <row r="47" spans="1:6" x14ac:dyDescent="0.2">
      <c r="A47" s="10" t="s">
        <v>1360</v>
      </c>
      <c r="B47" s="17">
        <v>2</v>
      </c>
      <c r="C47" s="19">
        <v>1067064</v>
      </c>
      <c r="D47" s="20"/>
      <c r="E47" s="19">
        <v>533532</v>
      </c>
      <c r="F47" s="23"/>
    </row>
    <row r="48" spans="1:6" x14ac:dyDescent="0.2">
      <c r="A48" s="10" t="s">
        <v>1361</v>
      </c>
      <c r="B48" s="17">
        <v>2</v>
      </c>
      <c r="C48" s="19">
        <v>1419372</v>
      </c>
      <c r="D48" s="20"/>
      <c r="E48" s="19">
        <v>709686</v>
      </c>
      <c r="F48" s="23"/>
    </row>
    <row r="49" spans="1:6" x14ac:dyDescent="0.2">
      <c r="A49" s="10" t="s">
        <v>1362</v>
      </c>
      <c r="B49" s="17">
        <v>2</v>
      </c>
      <c r="C49" s="19">
        <v>923008</v>
      </c>
      <c r="D49" s="20"/>
      <c r="E49" s="19">
        <v>461504</v>
      </c>
      <c r="F49" s="23"/>
    </row>
    <row r="50" spans="1:6" x14ac:dyDescent="0.2">
      <c r="A50" s="10" t="s">
        <v>1363</v>
      </c>
      <c r="B50" s="17">
        <v>2</v>
      </c>
      <c r="C50" s="19">
        <v>869854</v>
      </c>
      <c r="D50" s="20"/>
      <c r="E50" s="19">
        <v>434927</v>
      </c>
      <c r="F50" s="23"/>
    </row>
    <row r="51" spans="1:6" x14ac:dyDescent="0.2">
      <c r="A51" s="10" t="s">
        <v>1364</v>
      </c>
      <c r="B51" s="17">
        <v>2</v>
      </c>
      <c r="C51" s="19">
        <v>1291941</v>
      </c>
      <c r="D51" s="20"/>
      <c r="E51" s="19">
        <v>645970.5</v>
      </c>
      <c r="F51" s="23"/>
    </row>
    <row r="52" spans="1:6" x14ac:dyDescent="0.2">
      <c r="A52" s="10" t="s">
        <v>1365</v>
      </c>
      <c r="B52" s="17">
        <v>2</v>
      </c>
      <c r="C52" s="19">
        <v>1177263</v>
      </c>
      <c r="D52" s="20"/>
      <c r="E52" s="19">
        <v>588631.5</v>
      </c>
      <c r="F52" s="23"/>
    </row>
    <row r="53" spans="1:6" x14ac:dyDescent="0.2">
      <c r="A53" s="6" t="s">
        <v>253</v>
      </c>
      <c r="B53" s="139">
        <v>148</v>
      </c>
      <c r="C53" s="140">
        <v>103662909</v>
      </c>
      <c r="D53" s="141"/>
      <c r="E53" s="140">
        <v>700425.06081081077</v>
      </c>
      <c r="F53" s="142"/>
    </row>
    <row r="54" spans="1:6" x14ac:dyDescent="0.2">
      <c r="A54" s="80"/>
      <c r="B54" s="88"/>
      <c r="C54" s="131"/>
      <c r="D54" s="131"/>
      <c r="E54" s="131"/>
      <c r="F54" s="3"/>
    </row>
    <row r="55" spans="1:6" x14ac:dyDescent="0.2">
      <c r="A55" s="154"/>
    </row>
    <row r="56" spans="1:6" x14ac:dyDescent="0.2">
      <c r="A56" s="154"/>
      <c r="B56" s="88"/>
      <c r="C56" s="131"/>
      <c r="D56" s="131"/>
      <c r="E56" s="131"/>
      <c r="F56" s="3"/>
    </row>
    <row r="57" spans="1:6" x14ac:dyDescent="0.2">
      <c r="A57" s="627"/>
      <c r="B57" s="627"/>
      <c r="C57" s="627"/>
      <c r="D57" s="627"/>
      <c r="E57" s="627"/>
      <c r="F57" s="627"/>
    </row>
    <row r="58" spans="1:6" x14ac:dyDescent="0.2">
      <c r="A58" s="2"/>
      <c r="E58" s="51"/>
    </row>
  </sheetData>
  <mergeCells count="4">
    <mergeCell ref="E7:F7"/>
    <mergeCell ref="C7:D7"/>
    <mergeCell ref="A57:F57"/>
    <mergeCell ref="E5:F5"/>
  </mergeCells>
  <phoneticPr fontId="8"/>
  <pageMargins left="0.78740157480314965" right="0.78740157480314965" top="0.23622047244094491" bottom="0.27559055118110237" header="0.19685039370078741" footer="0.51181102362204722"/>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H64"/>
  <sheetViews>
    <sheetView view="pageBreakPreview" zoomScaleNormal="100" zoomScaleSheetLayoutView="100" workbookViewId="0">
      <selection activeCell="B5" sqref="B5"/>
    </sheetView>
  </sheetViews>
  <sheetFormatPr defaultColWidth="9" defaultRowHeight="13" x14ac:dyDescent="0.2"/>
  <cols>
    <col min="1" max="1" width="9" style="1"/>
    <col min="2" max="4" width="22.6328125" style="1" customWidth="1"/>
    <col min="5" max="6" width="5.6328125" style="1" customWidth="1"/>
    <col min="7" max="7" width="9" style="1"/>
    <col min="8" max="8" width="12.90625" style="1" bestFit="1" customWidth="1"/>
    <col min="9" max="16384" width="9" style="1"/>
  </cols>
  <sheetData>
    <row r="1" spans="1:8" x14ac:dyDescent="0.2">
      <c r="A1" s="80"/>
      <c r="B1" s="3"/>
      <c r="C1" s="3"/>
      <c r="D1" s="563" t="s">
        <v>1379</v>
      </c>
      <c r="E1" s="564"/>
      <c r="F1" s="564"/>
    </row>
    <row r="2" spans="1:8" x14ac:dyDescent="0.2">
      <c r="A2" s="3"/>
      <c r="B2" s="3"/>
      <c r="C2" s="3"/>
      <c r="D2" s="564" t="s">
        <v>961</v>
      </c>
      <c r="E2" s="564"/>
      <c r="F2" s="564"/>
    </row>
    <row r="3" spans="1:8" x14ac:dyDescent="0.2">
      <c r="A3" s="3"/>
      <c r="B3" s="3"/>
      <c r="C3" s="3"/>
      <c r="D3" s="4"/>
      <c r="E3" s="4"/>
      <c r="F3" s="4"/>
    </row>
    <row r="4" spans="1:8" ht="19" x14ac:dyDescent="0.2">
      <c r="A4" s="565" t="str">
        <f>"令和"&amp;DBCS('#手順'!B1)&amp;"年９月"&amp;IF('#手順'!B2=1,DBCS('#手順'!B2),"登録")&amp;"日現在選挙人名簿及び在外選挙人名簿登録者数"</f>
        <v>令和７年９月１日現在選挙人名簿及び在外選挙人名簿登録者数</v>
      </c>
      <c r="B4" s="565"/>
      <c r="C4" s="565"/>
      <c r="D4" s="565"/>
      <c r="E4" s="565"/>
      <c r="F4" s="565"/>
    </row>
    <row r="5" spans="1:8" ht="14.25" customHeight="1" x14ac:dyDescent="0.2">
      <c r="A5" s="3"/>
      <c r="B5" s="3"/>
      <c r="C5" s="3"/>
      <c r="D5" s="3"/>
      <c r="E5" s="3"/>
      <c r="F5" s="3"/>
    </row>
    <row r="6" spans="1:8" ht="20.149999999999999" customHeight="1" x14ac:dyDescent="0.2">
      <c r="A6" s="104" t="str">
        <f>"　Ⅰ　選挙人名簿及び在外選挙人名簿登録者数（令和"&amp;DBCS('#手順'!B1)&amp;"年９月"&amp;IF('#手順'!B2=1,DBCS('#手順'!B2),"登録")&amp;"日現在）"</f>
        <v>　Ⅰ　選挙人名簿及び在外選挙人名簿登録者数（令和７年９月１日現在）</v>
      </c>
      <c r="B6" s="3"/>
      <c r="C6" s="3"/>
      <c r="D6" s="3"/>
      <c r="E6" s="3"/>
      <c r="F6" s="3"/>
    </row>
    <row r="7" spans="1:8" ht="9" customHeight="1" x14ac:dyDescent="0.2">
      <c r="A7" s="3"/>
      <c r="B7" s="3"/>
      <c r="C7" s="3"/>
      <c r="D7" s="3"/>
      <c r="E7" s="3"/>
      <c r="F7" s="3"/>
    </row>
    <row r="8" spans="1:8" x14ac:dyDescent="0.2">
      <c r="A8" s="6" t="s">
        <v>565</v>
      </c>
      <c r="B8" s="6" t="s">
        <v>667</v>
      </c>
      <c r="C8" s="6" t="s">
        <v>668</v>
      </c>
      <c r="D8" s="6" t="s">
        <v>645</v>
      </c>
      <c r="E8" s="6" t="s">
        <v>669</v>
      </c>
      <c r="F8" s="6" t="s">
        <v>670</v>
      </c>
    </row>
    <row r="9" spans="1:8" x14ac:dyDescent="0.2">
      <c r="A9" s="9" t="s">
        <v>566</v>
      </c>
      <c r="B9" s="13" t="e">
        <f>#REF!</f>
        <v>#REF!</v>
      </c>
      <c r="C9" s="13" t="e">
        <f>#REF!</f>
        <v>#REF!</v>
      </c>
      <c r="D9" s="13" t="e">
        <f t="shared" ref="D9:D55" si="0">SUM(B9:C9)</f>
        <v>#REF!</v>
      </c>
      <c r="E9" s="9" t="e">
        <f t="shared" ref="E9:E55" si="1">IF(RANK(D9,$D$9:$D$55)&lt;6,RANK(D9,$D$9:$D$55),"")</f>
        <v>#REF!</v>
      </c>
      <c r="F9" s="9" t="e">
        <f t="shared" ref="F9:F55" si="2">IF(RANK(D9,$D$9:$D$55,1)&lt;6,RANK(D9,$D$9:$D$55,1),"")</f>
        <v>#REF!</v>
      </c>
      <c r="G9" s="52"/>
      <c r="H9" s="51"/>
    </row>
    <row r="10" spans="1:8" x14ac:dyDescent="0.2">
      <c r="A10" s="10" t="s">
        <v>567</v>
      </c>
      <c r="B10" s="14" t="e">
        <f>#REF!</f>
        <v>#REF!</v>
      </c>
      <c r="C10" s="14" t="e">
        <f>#REF!</f>
        <v>#REF!</v>
      </c>
      <c r="D10" s="14" t="e">
        <f t="shared" si="0"/>
        <v>#REF!</v>
      </c>
      <c r="E10" s="10" t="e">
        <f t="shared" si="1"/>
        <v>#REF!</v>
      </c>
      <c r="F10" s="10" t="e">
        <f t="shared" si="2"/>
        <v>#REF!</v>
      </c>
      <c r="G10" s="52"/>
      <c r="H10" s="51"/>
    </row>
    <row r="11" spans="1:8" x14ac:dyDescent="0.2">
      <c r="A11" s="10" t="s">
        <v>568</v>
      </c>
      <c r="B11" s="14" t="e">
        <f>#REF!</f>
        <v>#REF!</v>
      </c>
      <c r="C11" s="14" t="e">
        <f>#REF!</f>
        <v>#REF!</v>
      </c>
      <c r="D11" s="14" t="e">
        <f t="shared" si="0"/>
        <v>#REF!</v>
      </c>
      <c r="E11" s="10" t="e">
        <f t="shared" si="1"/>
        <v>#REF!</v>
      </c>
      <c r="F11" s="10" t="e">
        <f t="shared" si="2"/>
        <v>#REF!</v>
      </c>
      <c r="G11" s="52"/>
      <c r="H11" s="51"/>
    </row>
    <row r="12" spans="1:8" x14ac:dyDescent="0.2">
      <c r="A12" s="10" t="s">
        <v>569</v>
      </c>
      <c r="B12" s="14" t="e">
        <f>#REF!</f>
        <v>#REF!</v>
      </c>
      <c r="C12" s="14" t="e">
        <f>#REF!</f>
        <v>#REF!</v>
      </c>
      <c r="D12" s="14" t="e">
        <f t="shared" si="0"/>
        <v>#REF!</v>
      </c>
      <c r="E12" s="10" t="e">
        <f t="shared" si="1"/>
        <v>#REF!</v>
      </c>
      <c r="F12" s="10" t="e">
        <f t="shared" si="2"/>
        <v>#REF!</v>
      </c>
      <c r="G12" s="52"/>
      <c r="H12" s="51"/>
    </row>
    <row r="13" spans="1:8" x14ac:dyDescent="0.2">
      <c r="A13" s="10" t="s">
        <v>570</v>
      </c>
      <c r="B13" s="14" t="e">
        <f>#REF!</f>
        <v>#REF!</v>
      </c>
      <c r="C13" s="14" t="e">
        <f>#REF!</f>
        <v>#REF!</v>
      </c>
      <c r="D13" s="14" t="e">
        <f t="shared" si="0"/>
        <v>#REF!</v>
      </c>
      <c r="E13" s="10" t="e">
        <f t="shared" si="1"/>
        <v>#REF!</v>
      </c>
      <c r="F13" s="10" t="e">
        <f t="shared" si="2"/>
        <v>#REF!</v>
      </c>
      <c r="G13" s="52"/>
      <c r="H13" s="51"/>
    </row>
    <row r="14" spans="1:8" x14ac:dyDescent="0.2">
      <c r="A14" s="10" t="s">
        <v>571</v>
      </c>
      <c r="B14" s="14" t="e">
        <f>#REF!</f>
        <v>#REF!</v>
      </c>
      <c r="C14" s="14" t="e">
        <f>#REF!</f>
        <v>#REF!</v>
      </c>
      <c r="D14" s="14" t="e">
        <f t="shared" si="0"/>
        <v>#REF!</v>
      </c>
      <c r="E14" s="10" t="e">
        <f t="shared" si="1"/>
        <v>#REF!</v>
      </c>
      <c r="F14" s="10" t="e">
        <f t="shared" si="2"/>
        <v>#REF!</v>
      </c>
      <c r="G14" s="52"/>
      <c r="H14" s="51"/>
    </row>
    <row r="15" spans="1:8" x14ac:dyDescent="0.2">
      <c r="A15" s="10" t="s">
        <v>572</v>
      </c>
      <c r="B15" s="14" t="e">
        <f>#REF!</f>
        <v>#REF!</v>
      </c>
      <c r="C15" s="14" t="e">
        <f>#REF!</f>
        <v>#REF!</v>
      </c>
      <c r="D15" s="14" t="e">
        <f t="shared" si="0"/>
        <v>#REF!</v>
      </c>
      <c r="E15" s="10" t="e">
        <f t="shared" si="1"/>
        <v>#REF!</v>
      </c>
      <c r="F15" s="10" t="e">
        <f t="shared" si="2"/>
        <v>#REF!</v>
      </c>
      <c r="G15" s="52"/>
      <c r="H15" s="51"/>
    </row>
    <row r="16" spans="1:8" x14ac:dyDescent="0.2">
      <c r="A16" s="10" t="s">
        <v>573</v>
      </c>
      <c r="B16" s="14" t="e">
        <f>#REF!</f>
        <v>#REF!</v>
      </c>
      <c r="C16" s="14" t="e">
        <f>#REF!</f>
        <v>#REF!</v>
      </c>
      <c r="D16" s="14" t="e">
        <f t="shared" si="0"/>
        <v>#REF!</v>
      </c>
      <c r="E16" s="10" t="e">
        <f t="shared" si="1"/>
        <v>#REF!</v>
      </c>
      <c r="F16" s="10" t="e">
        <f t="shared" si="2"/>
        <v>#REF!</v>
      </c>
      <c r="G16" s="52"/>
      <c r="H16" s="51"/>
    </row>
    <row r="17" spans="1:8" x14ac:dyDescent="0.2">
      <c r="A17" s="10" t="s">
        <v>574</v>
      </c>
      <c r="B17" s="14" t="e">
        <f>#REF!</f>
        <v>#REF!</v>
      </c>
      <c r="C17" s="14" t="e">
        <f>#REF!</f>
        <v>#REF!</v>
      </c>
      <c r="D17" s="14" t="e">
        <f t="shared" si="0"/>
        <v>#REF!</v>
      </c>
      <c r="E17" s="10" t="e">
        <f t="shared" si="1"/>
        <v>#REF!</v>
      </c>
      <c r="F17" s="10" t="e">
        <f t="shared" si="2"/>
        <v>#REF!</v>
      </c>
      <c r="G17" s="52"/>
      <c r="H17" s="51"/>
    </row>
    <row r="18" spans="1:8" x14ac:dyDescent="0.2">
      <c r="A18" s="10" t="s">
        <v>575</v>
      </c>
      <c r="B18" s="14" t="e">
        <f>#REF!</f>
        <v>#REF!</v>
      </c>
      <c r="C18" s="14" t="e">
        <f>#REF!</f>
        <v>#REF!</v>
      </c>
      <c r="D18" s="14" t="e">
        <f t="shared" si="0"/>
        <v>#REF!</v>
      </c>
      <c r="E18" s="10" t="e">
        <f t="shared" si="1"/>
        <v>#REF!</v>
      </c>
      <c r="F18" s="10" t="e">
        <f t="shared" si="2"/>
        <v>#REF!</v>
      </c>
      <c r="G18" s="52"/>
      <c r="H18" s="51"/>
    </row>
    <row r="19" spans="1:8" x14ac:dyDescent="0.2">
      <c r="A19" s="10" t="s">
        <v>576</v>
      </c>
      <c r="B19" s="14" t="e">
        <f>#REF!</f>
        <v>#REF!</v>
      </c>
      <c r="C19" s="14" t="e">
        <f>#REF!</f>
        <v>#REF!</v>
      </c>
      <c r="D19" s="14" t="e">
        <f t="shared" si="0"/>
        <v>#REF!</v>
      </c>
      <c r="E19" s="10" t="e">
        <f t="shared" si="1"/>
        <v>#REF!</v>
      </c>
      <c r="F19" s="10" t="e">
        <f t="shared" si="2"/>
        <v>#REF!</v>
      </c>
      <c r="G19" s="52"/>
      <c r="H19" s="51"/>
    </row>
    <row r="20" spans="1:8" x14ac:dyDescent="0.2">
      <c r="A20" s="10" t="s">
        <v>577</v>
      </c>
      <c r="B20" s="14" t="e">
        <f>#REF!</f>
        <v>#REF!</v>
      </c>
      <c r="C20" s="14" t="e">
        <f>#REF!</f>
        <v>#REF!</v>
      </c>
      <c r="D20" s="14" t="e">
        <f t="shared" si="0"/>
        <v>#REF!</v>
      </c>
      <c r="E20" s="10" t="e">
        <f t="shared" si="1"/>
        <v>#REF!</v>
      </c>
      <c r="F20" s="10" t="e">
        <f t="shared" si="2"/>
        <v>#REF!</v>
      </c>
      <c r="G20" s="52"/>
      <c r="H20" s="51"/>
    </row>
    <row r="21" spans="1:8" x14ac:dyDescent="0.2">
      <c r="A21" s="10" t="s">
        <v>578</v>
      </c>
      <c r="B21" s="14" t="e">
        <f>#REF!</f>
        <v>#REF!</v>
      </c>
      <c r="C21" s="14" t="e">
        <f>#REF!</f>
        <v>#REF!</v>
      </c>
      <c r="D21" s="14" t="e">
        <f t="shared" si="0"/>
        <v>#REF!</v>
      </c>
      <c r="E21" s="10" t="e">
        <f t="shared" si="1"/>
        <v>#REF!</v>
      </c>
      <c r="F21" s="10" t="e">
        <f t="shared" si="2"/>
        <v>#REF!</v>
      </c>
      <c r="G21" s="52"/>
      <c r="H21" s="51"/>
    </row>
    <row r="22" spans="1:8" x14ac:dyDescent="0.2">
      <c r="A22" s="10" t="s">
        <v>579</v>
      </c>
      <c r="B22" s="14" t="e">
        <f>#REF!</f>
        <v>#REF!</v>
      </c>
      <c r="C22" s="14" t="e">
        <f>#REF!</f>
        <v>#REF!</v>
      </c>
      <c r="D22" s="14" t="e">
        <f t="shared" si="0"/>
        <v>#REF!</v>
      </c>
      <c r="E22" s="10" t="e">
        <f t="shared" si="1"/>
        <v>#REF!</v>
      </c>
      <c r="F22" s="10" t="e">
        <f t="shared" si="2"/>
        <v>#REF!</v>
      </c>
      <c r="G22" s="52"/>
      <c r="H22" s="51"/>
    </row>
    <row r="23" spans="1:8" x14ac:dyDescent="0.2">
      <c r="A23" s="10" t="s">
        <v>580</v>
      </c>
      <c r="B23" s="14" t="e">
        <f>#REF!</f>
        <v>#REF!</v>
      </c>
      <c r="C23" s="14" t="e">
        <f>#REF!</f>
        <v>#REF!</v>
      </c>
      <c r="D23" s="14" t="e">
        <f t="shared" si="0"/>
        <v>#REF!</v>
      </c>
      <c r="E23" s="10" t="e">
        <f t="shared" si="1"/>
        <v>#REF!</v>
      </c>
      <c r="F23" s="10" t="e">
        <f t="shared" si="2"/>
        <v>#REF!</v>
      </c>
      <c r="G23" s="52"/>
      <c r="H23" s="51"/>
    </row>
    <row r="24" spans="1:8" x14ac:dyDescent="0.2">
      <c r="A24" s="10" t="s">
        <v>581</v>
      </c>
      <c r="B24" s="14" t="e">
        <f>#REF!</f>
        <v>#REF!</v>
      </c>
      <c r="C24" s="14" t="e">
        <f>#REF!</f>
        <v>#REF!</v>
      </c>
      <c r="D24" s="14" t="e">
        <f t="shared" si="0"/>
        <v>#REF!</v>
      </c>
      <c r="E24" s="10" t="e">
        <f t="shared" si="1"/>
        <v>#REF!</v>
      </c>
      <c r="F24" s="10" t="e">
        <f t="shared" si="2"/>
        <v>#REF!</v>
      </c>
      <c r="G24" s="52"/>
      <c r="H24" s="51"/>
    </row>
    <row r="25" spans="1:8" x14ac:dyDescent="0.2">
      <c r="A25" s="10" t="s">
        <v>582</v>
      </c>
      <c r="B25" s="14" t="e">
        <f>#REF!</f>
        <v>#REF!</v>
      </c>
      <c r="C25" s="14" t="e">
        <f>#REF!</f>
        <v>#REF!</v>
      </c>
      <c r="D25" s="14" t="e">
        <f t="shared" si="0"/>
        <v>#REF!</v>
      </c>
      <c r="E25" s="10" t="e">
        <f t="shared" si="1"/>
        <v>#REF!</v>
      </c>
      <c r="F25" s="10" t="e">
        <f t="shared" si="2"/>
        <v>#REF!</v>
      </c>
      <c r="G25" s="52"/>
      <c r="H25" s="51"/>
    </row>
    <row r="26" spans="1:8" x14ac:dyDescent="0.2">
      <c r="A26" s="10" t="s">
        <v>583</v>
      </c>
      <c r="B26" s="14" t="e">
        <f>#REF!</f>
        <v>#REF!</v>
      </c>
      <c r="C26" s="14" t="e">
        <f>#REF!</f>
        <v>#REF!</v>
      </c>
      <c r="D26" s="14" t="e">
        <f t="shared" si="0"/>
        <v>#REF!</v>
      </c>
      <c r="E26" s="10" t="e">
        <f t="shared" si="1"/>
        <v>#REF!</v>
      </c>
      <c r="F26" s="10" t="e">
        <f t="shared" si="2"/>
        <v>#REF!</v>
      </c>
      <c r="G26" s="52"/>
      <c r="H26" s="51"/>
    </row>
    <row r="27" spans="1:8" x14ac:dyDescent="0.2">
      <c r="A27" s="10" t="s">
        <v>584</v>
      </c>
      <c r="B27" s="14" t="e">
        <f>#REF!</f>
        <v>#REF!</v>
      </c>
      <c r="C27" s="14" t="e">
        <f>#REF!</f>
        <v>#REF!</v>
      </c>
      <c r="D27" s="14" t="e">
        <f t="shared" si="0"/>
        <v>#REF!</v>
      </c>
      <c r="E27" s="10" t="e">
        <f t="shared" si="1"/>
        <v>#REF!</v>
      </c>
      <c r="F27" s="10" t="e">
        <f t="shared" si="2"/>
        <v>#REF!</v>
      </c>
      <c r="G27" s="52"/>
      <c r="H27" s="51"/>
    </row>
    <row r="28" spans="1:8" x14ac:dyDescent="0.2">
      <c r="A28" s="10" t="s">
        <v>585</v>
      </c>
      <c r="B28" s="14" t="e">
        <f>#REF!</f>
        <v>#REF!</v>
      </c>
      <c r="C28" s="14" t="e">
        <f>#REF!</f>
        <v>#REF!</v>
      </c>
      <c r="D28" s="14" t="e">
        <f t="shared" si="0"/>
        <v>#REF!</v>
      </c>
      <c r="E28" s="10" t="e">
        <f t="shared" si="1"/>
        <v>#REF!</v>
      </c>
      <c r="F28" s="10" t="e">
        <f t="shared" si="2"/>
        <v>#REF!</v>
      </c>
      <c r="G28" s="52"/>
      <c r="H28" s="51"/>
    </row>
    <row r="29" spans="1:8" x14ac:dyDescent="0.2">
      <c r="A29" s="10" t="s">
        <v>586</v>
      </c>
      <c r="B29" s="14" t="e">
        <f>#REF!</f>
        <v>#REF!</v>
      </c>
      <c r="C29" s="14" t="e">
        <f>#REF!</f>
        <v>#REF!</v>
      </c>
      <c r="D29" s="14" t="e">
        <f t="shared" si="0"/>
        <v>#REF!</v>
      </c>
      <c r="E29" s="10" t="e">
        <f t="shared" si="1"/>
        <v>#REF!</v>
      </c>
      <c r="F29" s="10" t="e">
        <f t="shared" si="2"/>
        <v>#REF!</v>
      </c>
      <c r="G29" s="52"/>
      <c r="H29" s="51"/>
    </row>
    <row r="30" spans="1:8" x14ac:dyDescent="0.2">
      <c r="A30" s="10" t="s">
        <v>587</v>
      </c>
      <c r="B30" s="14" t="e">
        <f>#REF!</f>
        <v>#REF!</v>
      </c>
      <c r="C30" s="14" t="e">
        <f>#REF!</f>
        <v>#REF!</v>
      </c>
      <c r="D30" s="14" t="e">
        <f t="shared" si="0"/>
        <v>#REF!</v>
      </c>
      <c r="E30" s="10" t="e">
        <f t="shared" si="1"/>
        <v>#REF!</v>
      </c>
      <c r="F30" s="10" t="e">
        <f t="shared" si="2"/>
        <v>#REF!</v>
      </c>
      <c r="G30" s="52"/>
      <c r="H30" s="51"/>
    </row>
    <row r="31" spans="1:8" x14ac:dyDescent="0.2">
      <c r="A31" s="10" t="s">
        <v>588</v>
      </c>
      <c r="B31" s="14" t="e">
        <f>#REF!</f>
        <v>#REF!</v>
      </c>
      <c r="C31" s="14" t="e">
        <f>#REF!</f>
        <v>#REF!</v>
      </c>
      <c r="D31" s="14" t="e">
        <f t="shared" si="0"/>
        <v>#REF!</v>
      </c>
      <c r="E31" s="10" t="e">
        <f t="shared" si="1"/>
        <v>#REF!</v>
      </c>
      <c r="F31" s="10" t="e">
        <f t="shared" si="2"/>
        <v>#REF!</v>
      </c>
      <c r="G31" s="52"/>
      <c r="H31" s="51"/>
    </row>
    <row r="32" spans="1:8" x14ac:dyDescent="0.2">
      <c r="A32" s="10" t="s">
        <v>589</v>
      </c>
      <c r="B32" s="14" t="e">
        <f>#REF!</f>
        <v>#REF!</v>
      </c>
      <c r="C32" s="14" t="e">
        <f>#REF!</f>
        <v>#REF!</v>
      </c>
      <c r="D32" s="14" t="e">
        <f t="shared" si="0"/>
        <v>#REF!</v>
      </c>
      <c r="E32" s="10" t="e">
        <f t="shared" si="1"/>
        <v>#REF!</v>
      </c>
      <c r="F32" s="10" t="e">
        <f t="shared" si="2"/>
        <v>#REF!</v>
      </c>
      <c r="G32" s="52"/>
      <c r="H32" s="51"/>
    </row>
    <row r="33" spans="1:8" x14ac:dyDescent="0.2">
      <c r="A33" s="10" t="s">
        <v>590</v>
      </c>
      <c r="B33" s="14" t="e">
        <f>#REF!</f>
        <v>#REF!</v>
      </c>
      <c r="C33" s="14" t="e">
        <f>#REF!</f>
        <v>#REF!</v>
      </c>
      <c r="D33" s="14" t="e">
        <f t="shared" si="0"/>
        <v>#REF!</v>
      </c>
      <c r="E33" s="10" t="e">
        <f t="shared" si="1"/>
        <v>#REF!</v>
      </c>
      <c r="F33" s="10" t="e">
        <f t="shared" si="2"/>
        <v>#REF!</v>
      </c>
      <c r="G33" s="52"/>
      <c r="H33" s="51"/>
    </row>
    <row r="34" spans="1:8" x14ac:dyDescent="0.2">
      <c r="A34" s="10" t="s">
        <v>591</v>
      </c>
      <c r="B34" s="14" t="e">
        <f>#REF!</f>
        <v>#REF!</v>
      </c>
      <c r="C34" s="14" t="e">
        <f>#REF!</f>
        <v>#REF!</v>
      </c>
      <c r="D34" s="14" t="e">
        <f t="shared" si="0"/>
        <v>#REF!</v>
      </c>
      <c r="E34" s="10" t="e">
        <f t="shared" si="1"/>
        <v>#REF!</v>
      </c>
      <c r="F34" s="10" t="e">
        <f t="shared" si="2"/>
        <v>#REF!</v>
      </c>
      <c r="G34" s="52"/>
      <c r="H34" s="51"/>
    </row>
    <row r="35" spans="1:8" x14ac:dyDescent="0.2">
      <c r="A35" s="10" t="s">
        <v>592</v>
      </c>
      <c r="B35" s="14" t="e">
        <f>#REF!</f>
        <v>#REF!</v>
      </c>
      <c r="C35" s="14" t="e">
        <f>#REF!</f>
        <v>#REF!</v>
      </c>
      <c r="D35" s="14" t="e">
        <f t="shared" si="0"/>
        <v>#REF!</v>
      </c>
      <c r="E35" s="10" t="e">
        <f t="shared" si="1"/>
        <v>#REF!</v>
      </c>
      <c r="F35" s="10" t="e">
        <f t="shared" si="2"/>
        <v>#REF!</v>
      </c>
      <c r="G35" s="52"/>
      <c r="H35" s="51"/>
    </row>
    <row r="36" spans="1:8" x14ac:dyDescent="0.2">
      <c r="A36" s="10" t="s">
        <v>593</v>
      </c>
      <c r="B36" s="14" t="e">
        <f>#REF!</f>
        <v>#REF!</v>
      </c>
      <c r="C36" s="14" t="e">
        <f>#REF!</f>
        <v>#REF!</v>
      </c>
      <c r="D36" s="14" t="e">
        <f t="shared" si="0"/>
        <v>#REF!</v>
      </c>
      <c r="E36" s="10" t="e">
        <f t="shared" si="1"/>
        <v>#REF!</v>
      </c>
      <c r="F36" s="10" t="e">
        <f t="shared" si="2"/>
        <v>#REF!</v>
      </c>
      <c r="G36" s="52"/>
      <c r="H36" s="51"/>
    </row>
    <row r="37" spans="1:8" x14ac:dyDescent="0.2">
      <c r="A37" s="10" t="s">
        <v>594</v>
      </c>
      <c r="B37" s="14" t="e">
        <f>#REF!</f>
        <v>#REF!</v>
      </c>
      <c r="C37" s="14" t="e">
        <f>#REF!</f>
        <v>#REF!</v>
      </c>
      <c r="D37" s="14" t="e">
        <f t="shared" si="0"/>
        <v>#REF!</v>
      </c>
      <c r="E37" s="10" t="e">
        <f t="shared" si="1"/>
        <v>#REF!</v>
      </c>
      <c r="F37" s="10" t="e">
        <f t="shared" si="2"/>
        <v>#REF!</v>
      </c>
      <c r="G37" s="52"/>
      <c r="H37" s="51"/>
    </row>
    <row r="38" spans="1:8" x14ac:dyDescent="0.2">
      <c r="A38" s="10" t="s">
        <v>595</v>
      </c>
      <c r="B38" s="14" t="e">
        <f>#REF!</f>
        <v>#REF!</v>
      </c>
      <c r="C38" s="14" t="e">
        <f>#REF!</f>
        <v>#REF!</v>
      </c>
      <c r="D38" s="14" t="e">
        <f t="shared" si="0"/>
        <v>#REF!</v>
      </c>
      <c r="E38" s="10" t="e">
        <f t="shared" si="1"/>
        <v>#REF!</v>
      </c>
      <c r="F38" s="10" t="e">
        <f t="shared" si="2"/>
        <v>#REF!</v>
      </c>
      <c r="G38" s="52"/>
      <c r="H38" s="51"/>
    </row>
    <row r="39" spans="1:8" x14ac:dyDescent="0.2">
      <c r="A39" s="10" t="s">
        <v>596</v>
      </c>
      <c r="B39" s="14" t="e">
        <f>#REF!</f>
        <v>#REF!</v>
      </c>
      <c r="C39" s="14" t="e">
        <f>#REF!</f>
        <v>#REF!</v>
      </c>
      <c r="D39" s="14" t="e">
        <f t="shared" si="0"/>
        <v>#REF!</v>
      </c>
      <c r="E39" s="10" t="e">
        <f t="shared" si="1"/>
        <v>#REF!</v>
      </c>
      <c r="F39" s="10" t="e">
        <f t="shared" si="2"/>
        <v>#REF!</v>
      </c>
      <c r="G39" s="52"/>
      <c r="H39" s="51"/>
    </row>
    <row r="40" spans="1:8" x14ac:dyDescent="0.2">
      <c r="A40" s="10" t="s">
        <v>597</v>
      </c>
      <c r="B40" s="14" t="e">
        <f>#REF!</f>
        <v>#REF!</v>
      </c>
      <c r="C40" s="14" t="e">
        <f>#REF!</f>
        <v>#REF!</v>
      </c>
      <c r="D40" s="14" t="e">
        <f t="shared" si="0"/>
        <v>#REF!</v>
      </c>
      <c r="E40" s="10" t="e">
        <f t="shared" si="1"/>
        <v>#REF!</v>
      </c>
      <c r="F40" s="10" t="e">
        <f t="shared" si="2"/>
        <v>#REF!</v>
      </c>
      <c r="G40" s="52"/>
      <c r="H40" s="51"/>
    </row>
    <row r="41" spans="1:8" x14ac:dyDescent="0.2">
      <c r="A41" s="10" t="s">
        <v>598</v>
      </c>
      <c r="B41" s="14" t="e">
        <f>#REF!</f>
        <v>#REF!</v>
      </c>
      <c r="C41" s="14" t="e">
        <f>#REF!</f>
        <v>#REF!</v>
      </c>
      <c r="D41" s="14" t="e">
        <f t="shared" si="0"/>
        <v>#REF!</v>
      </c>
      <c r="E41" s="10" t="e">
        <f t="shared" si="1"/>
        <v>#REF!</v>
      </c>
      <c r="F41" s="10" t="e">
        <f t="shared" si="2"/>
        <v>#REF!</v>
      </c>
      <c r="G41" s="52"/>
      <c r="H41" s="51"/>
    </row>
    <row r="42" spans="1:8" x14ac:dyDescent="0.2">
      <c r="A42" s="10" t="s">
        <v>599</v>
      </c>
      <c r="B42" s="14" t="e">
        <f>#REF!</f>
        <v>#REF!</v>
      </c>
      <c r="C42" s="14" t="e">
        <f>#REF!</f>
        <v>#REF!</v>
      </c>
      <c r="D42" s="14" t="e">
        <f t="shared" si="0"/>
        <v>#REF!</v>
      </c>
      <c r="E42" s="10" t="e">
        <f t="shared" si="1"/>
        <v>#REF!</v>
      </c>
      <c r="F42" s="10" t="e">
        <f t="shared" si="2"/>
        <v>#REF!</v>
      </c>
      <c r="G42" s="52"/>
      <c r="H42" s="51"/>
    </row>
    <row r="43" spans="1:8" x14ac:dyDescent="0.2">
      <c r="A43" s="10" t="s">
        <v>600</v>
      </c>
      <c r="B43" s="14" t="e">
        <f>#REF!</f>
        <v>#REF!</v>
      </c>
      <c r="C43" s="14" t="e">
        <f>#REF!</f>
        <v>#REF!</v>
      </c>
      <c r="D43" s="14" t="e">
        <f t="shared" si="0"/>
        <v>#REF!</v>
      </c>
      <c r="E43" s="10" t="e">
        <f t="shared" si="1"/>
        <v>#REF!</v>
      </c>
      <c r="F43" s="10" t="e">
        <f t="shared" si="2"/>
        <v>#REF!</v>
      </c>
      <c r="G43" s="52"/>
      <c r="H43" s="51"/>
    </row>
    <row r="44" spans="1:8" x14ac:dyDescent="0.2">
      <c r="A44" s="10" t="s">
        <v>601</v>
      </c>
      <c r="B44" s="14" t="e">
        <f>#REF!</f>
        <v>#REF!</v>
      </c>
      <c r="C44" s="14" t="e">
        <f>#REF!</f>
        <v>#REF!</v>
      </c>
      <c r="D44" s="14" t="e">
        <f t="shared" si="0"/>
        <v>#REF!</v>
      </c>
      <c r="E44" s="10" t="e">
        <f t="shared" si="1"/>
        <v>#REF!</v>
      </c>
      <c r="F44" s="10" t="e">
        <f t="shared" si="2"/>
        <v>#REF!</v>
      </c>
      <c r="G44" s="52"/>
      <c r="H44" s="51"/>
    </row>
    <row r="45" spans="1:8" x14ac:dyDescent="0.2">
      <c r="A45" s="10" t="s">
        <v>602</v>
      </c>
      <c r="B45" s="14" t="e">
        <f>#REF!</f>
        <v>#REF!</v>
      </c>
      <c r="C45" s="14" t="e">
        <f>#REF!</f>
        <v>#REF!</v>
      </c>
      <c r="D45" s="14" t="e">
        <f t="shared" si="0"/>
        <v>#REF!</v>
      </c>
      <c r="E45" s="10" t="e">
        <f t="shared" si="1"/>
        <v>#REF!</v>
      </c>
      <c r="F45" s="10" t="e">
        <f t="shared" si="2"/>
        <v>#REF!</v>
      </c>
      <c r="G45" s="52"/>
      <c r="H45" s="51"/>
    </row>
    <row r="46" spans="1:8" x14ac:dyDescent="0.2">
      <c r="A46" s="10" t="s">
        <v>603</v>
      </c>
      <c r="B46" s="14" t="e">
        <f>#REF!</f>
        <v>#REF!</v>
      </c>
      <c r="C46" s="14" t="e">
        <f>#REF!</f>
        <v>#REF!</v>
      </c>
      <c r="D46" s="14" t="e">
        <f t="shared" si="0"/>
        <v>#REF!</v>
      </c>
      <c r="E46" s="10" t="e">
        <f t="shared" si="1"/>
        <v>#REF!</v>
      </c>
      <c r="F46" s="10" t="e">
        <f t="shared" si="2"/>
        <v>#REF!</v>
      </c>
      <c r="G46" s="52"/>
      <c r="H46" s="51"/>
    </row>
    <row r="47" spans="1:8" x14ac:dyDescent="0.2">
      <c r="A47" s="10" t="s">
        <v>604</v>
      </c>
      <c r="B47" s="14" t="e">
        <f>#REF!</f>
        <v>#REF!</v>
      </c>
      <c r="C47" s="14" t="e">
        <f>#REF!</f>
        <v>#REF!</v>
      </c>
      <c r="D47" s="14" t="e">
        <f t="shared" si="0"/>
        <v>#REF!</v>
      </c>
      <c r="E47" s="10" t="e">
        <f t="shared" si="1"/>
        <v>#REF!</v>
      </c>
      <c r="F47" s="10" t="e">
        <f t="shared" si="2"/>
        <v>#REF!</v>
      </c>
      <c r="G47" s="52"/>
      <c r="H47" s="51"/>
    </row>
    <row r="48" spans="1:8" x14ac:dyDescent="0.2">
      <c r="A48" s="10" t="s">
        <v>605</v>
      </c>
      <c r="B48" s="14" t="e">
        <f>#REF!</f>
        <v>#REF!</v>
      </c>
      <c r="C48" s="14" t="e">
        <f>#REF!</f>
        <v>#REF!</v>
      </c>
      <c r="D48" s="14" t="e">
        <f t="shared" si="0"/>
        <v>#REF!</v>
      </c>
      <c r="E48" s="10" t="e">
        <f t="shared" si="1"/>
        <v>#REF!</v>
      </c>
      <c r="F48" s="10" t="e">
        <f t="shared" si="2"/>
        <v>#REF!</v>
      </c>
      <c r="G48" s="52"/>
      <c r="H48" s="51"/>
    </row>
    <row r="49" spans="1:8" x14ac:dyDescent="0.2">
      <c r="A49" s="10" t="s">
        <v>606</v>
      </c>
      <c r="B49" s="14" t="e">
        <f>#REF!</f>
        <v>#REF!</v>
      </c>
      <c r="C49" s="14" t="e">
        <f>#REF!</f>
        <v>#REF!</v>
      </c>
      <c r="D49" s="14" t="e">
        <f t="shared" si="0"/>
        <v>#REF!</v>
      </c>
      <c r="E49" s="10" t="e">
        <f t="shared" si="1"/>
        <v>#REF!</v>
      </c>
      <c r="F49" s="10" t="e">
        <f t="shared" si="2"/>
        <v>#REF!</v>
      </c>
      <c r="G49" s="52"/>
      <c r="H49" s="51"/>
    </row>
    <row r="50" spans="1:8" x14ac:dyDescent="0.2">
      <c r="A50" s="10" t="s">
        <v>607</v>
      </c>
      <c r="B50" s="14" t="e">
        <f>#REF!</f>
        <v>#REF!</v>
      </c>
      <c r="C50" s="14" t="e">
        <f>#REF!</f>
        <v>#REF!</v>
      </c>
      <c r="D50" s="14" t="e">
        <f t="shared" si="0"/>
        <v>#REF!</v>
      </c>
      <c r="E50" s="10" t="e">
        <f t="shared" si="1"/>
        <v>#REF!</v>
      </c>
      <c r="F50" s="10" t="e">
        <f t="shared" si="2"/>
        <v>#REF!</v>
      </c>
      <c r="G50" s="52"/>
      <c r="H50" s="51"/>
    </row>
    <row r="51" spans="1:8" x14ac:dyDescent="0.2">
      <c r="A51" s="10" t="s">
        <v>608</v>
      </c>
      <c r="B51" s="14" t="e">
        <f>#REF!</f>
        <v>#REF!</v>
      </c>
      <c r="C51" s="14" t="e">
        <f>#REF!</f>
        <v>#REF!</v>
      </c>
      <c r="D51" s="14" t="e">
        <f t="shared" si="0"/>
        <v>#REF!</v>
      </c>
      <c r="E51" s="10" t="e">
        <f t="shared" si="1"/>
        <v>#REF!</v>
      </c>
      <c r="F51" s="10" t="e">
        <f t="shared" si="2"/>
        <v>#REF!</v>
      </c>
      <c r="G51" s="52"/>
      <c r="H51" s="51"/>
    </row>
    <row r="52" spans="1:8" x14ac:dyDescent="0.2">
      <c r="A52" s="10" t="s">
        <v>609</v>
      </c>
      <c r="B52" s="14" t="e">
        <f>#REF!</f>
        <v>#REF!</v>
      </c>
      <c r="C52" s="14" t="e">
        <f>#REF!</f>
        <v>#REF!</v>
      </c>
      <c r="D52" s="14" t="e">
        <f t="shared" si="0"/>
        <v>#REF!</v>
      </c>
      <c r="E52" s="10" t="e">
        <f t="shared" si="1"/>
        <v>#REF!</v>
      </c>
      <c r="F52" s="10" t="e">
        <f t="shared" si="2"/>
        <v>#REF!</v>
      </c>
      <c r="G52" s="52"/>
      <c r="H52" s="51"/>
    </row>
    <row r="53" spans="1:8" x14ac:dyDescent="0.2">
      <c r="A53" s="10" t="s">
        <v>610</v>
      </c>
      <c r="B53" s="14" t="e">
        <f>#REF!</f>
        <v>#REF!</v>
      </c>
      <c r="C53" s="14" t="e">
        <f>#REF!</f>
        <v>#REF!</v>
      </c>
      <c r="D53" s="14" t="e">
        <f t="shared" si="0"/>
        <v>#REF!</v>
      </c>
      <c r="E53" s="10" t="e">
        <f t="shared" si="1"/>
        <v>#REF!</v>
      </c>
      <c r="F53" s="10" t="e">
        <f t="shared" si="2"/>
        <v>#REF!</v>
      </c>
      <c r="G53" s="52"/>
      <c r="H53" s="51"/>
    </row>
    <row r="54" spans="1:8" x14ac:dyDescent="0.2">
      <c r="A54" s="10" t="s">
        <v>611</v>
      </c>
      <c r="B54" s="14" t="e">
        <f>#REF!</f>
        <v>#REF!</v>
      </c>
      <c r="C54" s="14" t="e">
        <f>#REF!</f>
        <v>#REF!</v>
      </c>
      <c r="D54" s="14" t="e">
        <f t="shared" si="0"/>
        <v>#REF!</v>
      </c>
      <c r="E54" s="10" t="e">
        <f t="shared" si="1"/>
        <v>#REF!</v>
      </c>
      <c r="F54" s="10" t="e">
        <f t="shared" si="2"/>
        <v>#REF!</v>
      </c>
      <c r="G54" s="52"/>
      <c r="H54" s="51"/>
    </row>
    <row r="55" spans="1:8" x14ac:dyDescent="0.2">
      <c r="A55" s="10" t="s">
        <v>612</v>
      </c>
      <c r="B55" s="14" t="e">
        <f>#REF!</f>
        <v>#REF!</v>
      </c>
      <c r="C55" s="14" t="e">
        <f>#REF!</f>
        <v>#REF!</v>
      </c>
      <c r="D55" s="14" t="e">
        <f t="shared" si="0"/>
        <v>#REF!</v>
      </c>
      <c r="E55" s="10" t="e">
        <f t="shared" si="1"/>
        <v>#REF!</v>
      </c>
      <c r="F55" s="10" t="e">
        <f t="shared" si="2"/>
        <v>#REF!</v>
      </c>
      <c r="G55" s="52"/>
      <c r="H55" s="51"/>
    </row>
    <row r="56" spans="1:8" ht="9.75" customHeight="1" x14ac:dyDescent="0.2">
      <c r="A56" s="10"/>
      <c r="B56" s="14"/>
      <c r="C56" s="14"/>
      <c r="D56" s="14"/>
      <c r="E56" s="7"/>
      <c r="F56" s="7"/>
    </row>
    <row r="57" spans="1:8" x14ac:dyDescent="0.2">
      <c r="A57" s="11" t="s">
        <v>613</v>
      </c>
      <c r="B57" s="15" t="e">
        <f>#REF!</f>
        <v>#REF!</v>
      </c>
      <c r="C57" s="15" t="e">
        <f>#REF!</f>
        <v>#REF!</v>
      </c>
      <c r="D57" s="15" t="e">
        <f>SUM(D9:D55)</f>
        <v>#REF!</v>
      </c>
      <c r="E57" s="8"/>
      <c r="F57" s="8"/>
    </row>
    <row r="58" spans="1:8" x14ac:dyDescent="0.2">
      <c r="A58" s="2"/>
    </row>
    <row r="59" spans="1:8" x14ac:dyDescent="0.2">
      <c r="A59" s="2"/>
      <c r="D59" s="94"/>
    </row>
    <row r="60" spans="1:8" x14ac:dyDescent="0.2">
      <c r="A60" s="2"/>
      <c r="D60" s="43"/>
    </row>
    <row r="61" spans="1:8" x14ac:dyDescent="0.2">
      <c r="A61" s="2"/>
      <c r="D61" s="43"/>
    </row>
    <row r="62" spans="1:8" x14ac:dyDescent="0.2">
      <c r="A62" s="2"/>
      <c r="D62" s="43"/>
    </row>
    <row r="63" spans="1:8" x14ac:dyDescent="0.2">
      <c r="A63" s="2"/>
      <c r="D63" s="43"/>
    </row>
    <row r="64" spans="1:8" x14ac:dyDescent="0.2">
      <c r="A64" s="2"/>
    </row>
  </sheetData>
  <mergeCells count="3">
    <mergeCell ref="D1:F1"/>
    <mergeCell ref="D2:F2"/>
    <mergeCell ref="A4:F4"/>
  </mergeCells>
  <phoneticPr fontId="8"/>
  <pageMargins left="0.78740157480314965" right="0.78740157480314965" top="0.23622047244094491" bottom="0.27559055118110237" header="0.19685039370078741" footer="0.51181102362204722"/>
  <pageSetup paperSize="9" scale="9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dimension ref="A1:J307"/>
  <sheetViews>
    <sheetView view="pageBreakPreview" zoomScale="85" zoomScaleNormal="100" zoomScaleSheetLayoutView="85" workbookViewId="0">
      <selection activeCell="C43" sqref="C43"/>
    </sheetView>
  </sheetViews>
  <sheetFormatPr defaultColWidth="9" defaultRowHeight="13" x14ac:dyDescent="0.2"/>
  <cols>
    <col min="1" max="1" width="11.6328125" style="1" customWidth="1"/>
    <col min="2" max="2" width="16.90625" style="1" bestFit="1" customWidth="1"/>
    <col min="3" max="3" width="18.90625" style="1" customWidth="1"/>
    <col min="4" max="4" width="10.6328125" style="1" customWidth="1"/>
    <col min="5" max="5" width="18.90625" style="1" customWidth="1"/>
    <col min="6" max="6" width="10.6328125" style="1" customWidth="1"/>
    <col min="7" max="16384" width="9" style="1"/>
  </cols>
  <sheetData>
    <row r="1" spans="1:9" x14ac:dyDescent="0.2">
      <c r="A1" s="3"/>
      <c r="B1" s="3"/>
      <c r="C1" s="3"/>
      <c r="D1" s="91"/>
      <c r="E1" s="3"/>
      <c r="F1" s="3"/>
    </row>
    <row r="2" spans="1:9" x14ac:dyDescent="0.2">
      <c r="A2" s="3"/>
      <c r="B2" s="3"/>
      <c r="C2" s="3"/>
      <c r="D2" s="3"/>
      <c r="E2" s="3"/>
      <c r="F2" s="3"/>
    </row>
    <row r="3" spans="1:9" ht="19.5" customHeight="1" x14ac:dyDescent="0.2">
      <c r="A3" s="104" t="s">
        <v>939</v>
      </c>
      <c r="B3" s="3"/>
      <c r="C3" s="3"/>
      <c r="D3" s="3"/>
      <c r="E3" s="3"/>
      <c r="F3" s="3"/>
    </row>
    <row r="4" spans="1:9" ht="20.149999999999999" customHeight="1" x14ac:dyDescent="0.2">
      <c r="A4" s="104" t="s">
        <v>1311</v>
      </c>
      <c r="B4" s="3"/>
      <c r="C4" s="3"/>
      <c r="D4" s="3"/>
      <c r="E4" s="3"/>
      <c r="F4" s="3"/>
    </row>
    <row r="5" spans="1:9" ht="13.5" customHeight="1" x14ac:dyDescent="0.2">
      <c r="A5" s="104" t="s">
        <v>1312</v>
      </c>
      <c r="B5" s="3"/>
      <c r="C5" s="3"/>
      <c r="D5" s="4"/>
      <c r="E5" s="564" t="s">
        <v>1397</v>
      </c>
      <c r="F5" s="564"/>
    </row>
    <row r="6" spans="1:9" ht="9.75" customHeight="1" x14ac:dyDescent="0.2">
      <c r="A6" s="3"/>
      <c r="B6" s="3"/>
      <c r="C6" s="3"/>
      <c r="D6" s="3"/>
      <c r="E6" s="3"/>
      <c r="F6" s="3"/>
    </row>
    <row r="7" spans="1:9" x14ac:dyDescent="0.2">
      <c r="A7" s="6" t="s">
        <v>115</v>
      </c>
      <c r="B7" s="6" t="s">
        <v>116</v>
      </c>
      <c r="C7" s="625" t="s">
        <v>87</v>
      </c>
      <c r="D7" s="628"/>
      <c r="E7" s="625" t="s">
        <v>1156</v>
      </c>
      <c r="F7" s="628"/>
    </row>
    <row r="8" spans="1:9" x14ac:dyDescent="0.2">
      <c r="A8" s="115">
        <v>1</v>
      </c>
      <c r="B8" s="117" t="s">
        <v>1331</v>
      </c>
      <c r="C8" s="119">
        <v>967528</v>
      </c>
      <c r="D8" s="120"/>
      <c r="E8" s="125">
        <v>3.136421470979621</v>
      </c>
      <c r="F8" s="121"/>
    </row>
    <row r="9" spans="1:9" x14ac:dyDescent="0.2">
      <c r="A9" s="115">
        <v>2</v>
      </c>
      <c r="B9" s="117" t="s">
        <v>1332</v>
      </c>
      <c r="C9" s="119">
        <v>965695.5</v>
      </c>
      <c r="D9" s="120"/>
      <c r="E9" s="125">
        <v>3.1304810823339486</v>
      </c>
      <c r="F9" s="121"/>
    </row>
    <row r="10" spans="1:9" x14ac:dyDescent="0.2">
      <c r="A10" s="115">
        <v>3</v>
      </c>
      <c r="B10" s="117" t="s">
        <v>1322</v>
      </c>
      <c r="C10" s="119">
        <v>945619.5</v>
      </c>
      <c r="D10" s="120"/>
      <c r="E10" s="125">
        <v>3.0654010045983306</v>
      </c>
      <c r="F10" s="121"/>
    </row>
    <row r="11" spans="1:9" x14ac:dyDescent="0.2">
      <c r="A11" s="115">
        <v>4</v>
      </c>
      <c r="B11" s="117" t="s">
        <v>1345</v>
      </c>
      <c r="C11" s="119">
        <v>908836.375</v>
      </c>
      <c r="D11" s="120"/>
      <c r="E11" s="125">
        <v>2.9461616823050978</v>
      </c>
      <c r="F11" s="121"/>
      <c r="I11" s="107"/>
    </row>
    <row r="12" spans="1:9" x14ac:dyDescent="0.2">
      <c r="A12" s="115">
        <v>5</v>
      </c>
      <c r="B12" s="117" t="s">
        <v>1333</v>
      </c>
      <c r="C12" s="119">
        <v>900089.5</v>
      </c>
      <c r="D12" s="120"/>
      <c r="E12" s="125">
        <v>2.9178070646051708</v>
      </c>
      <c r="F12" s="121"/>
    </row>
    <row r="13" spans="1:9" x14ac:dyDescent="0.2">
      <c r="A13" s="115">
        <v>6</v>
      </c>
      <c r="B13" s="117" t="s">
        <v>1330</v>
      </c>
      <c r="C13" s="119">
        <v>877064.33333333337</v>
      </c>
      <c r="D13" s="120"/>
      <c r="E13" s="125">
        <v>2.8431667161023704</v>
      </c>
      <c r="F13" s="121"/>
    </row>
    <row r="14" spans="1:9" x14ac:dyDescent="0.2">
      <c r="A14" s="115">
        <v>7</v>
      </c>
      <c r="B14" s="117" t="s">
        <v>1338</v>
      </c>
      <c r="C14" s="119">
        <v>842982.5</v>
      </c>
      <c r="D14" s="120"/>
      <c r="E14" s="125">
        <v>2.7326841317874817</v>
      </c>
      <c r="F14" s="121"/>
    </row>
    <row r="15" spans="1:9" x14ac:dyDescent="0.2">
      <c r="A15" s="115">
        <v>8</v>
      </c>
      <c r="B15" s="117" t="s">
        <v>1339</v>
      </c>
      <c r="C15" s="119">
        <v>802683.5</v>
      </c>
      <c r="D15" s="120"/>
      <c r="E15" s="125">
        <v>2.6020474485503993</v>
      </c>
      <c r="F15" s="121"/>
    </row>
    <row r="16" spans="1:9" x14ac:dyDescent="0.2">
      <c r="A16" s="115">
        <v>9</v>
      </c>
      <c r="B16" s="117" t="s">
        <v>1327</v>
      </c>
      <c r="C16" s="119">
        <v>794939</v>
      </c>
      <c r="D16" s="120"/>
      <c r="E16" s="125">
        <v>2.5769422153354413</v>
      </c>
      <c r="F16" s="121"/>
    </row>
    <row r="17" spans="1:9" x14ac:dyDescent="0.2">
      <c r="A17" s="115">
        <v>10</v>
      </c>
      <c r="B17" s="117" t="s">
        <v>1328</v>
      </c>
      <c r="C17" s="119">
        <v>786411</v>
      </c>
      <c r="D17" s="120"/>
      <c r="E17" s="125">
        <v>2.5492971215453761</v>
      </c>
      <c r="F17" s="121"/>
    </row>
    <row r="18" spans="1:9" x14ac:dyDescent="0.2">
      <c r="A18" s="115">
        <v>11</v>
      </c>
      <c r="B18" s="117" t="s">
        <v>1329</v>
      </c>
      <c r="C18" s="119">
        <v>767980.125</v>
      </c>
      <c r="D18" s="120"/>
      <c r="E18" s="125">
        <v>2.4895500216382507</v>
      </c>
      <c r="F18" s="121"/>
    </row>
    <row r="19" spans="1:9" x14ac:dyDescent="0.2">
      <c r="A19" s="115">
        <v>12</v>
      </c>
      <c r="B19" s="117" t="s">
        <v>1351</v>
      </c>
      <c r="C19" s="119">
        <v>762529.5</v>
      </c>
      <c r="D19" s="120"/>
      <c r="E19" s="125">
        <v>2.4718808097081997</v>
      </c>
      <c r="F19" s="121"/>
    </row>
    <row r="20" spans="1:9" x14ac:dyDescent="0.2">
      <c r="A20" s="115">
        <v>13</v>
      </c>
      <c r="B20" s="117" t="s">
        <v>1341</v>
      </c>
      <c r="C20" s="119">
        <v>760302.625</v>
      </c>
      <c r="D20" s="120"/>
      <c r="E20" s="125">
        <v>2.4646619813505835</v>
      </c>
      <c r="F20" s="121"/>
    </row>
    <row r="21" spans="1:9" x14ac:dyDescent="0.2">
      <c r="A21" s="115">
        <v>14</v>
      </c>
      <c r="B21" s="117" t="s">
        <v>1325</v>
      </c>
      <c r="C21" s="119">
        <v>754480.5</v>
      </c>
      <c r="D21" s="120"/>
      <c r="E21" s="125">
        <v>2.4457884832639882</v>
      </c>
      <c r="F21" s="121"/>
    </row>
    <row r="22" spans="1:9" x14ac:dyDescent="0.2">
      <c r="A22" s="115">
        <v>15</v>
      </c>
      <c r="B22" s="117" t="s">
        <v>1346</v>
      </c>
      <c r="C22" s="119">
        <v>747764.5</v>
      </c>
      <c r="D22" s="120"/>
      <c r="E22" s="125">
        <v>2.4240173235672153</v>
      </c>
      <c r="F22" s="121"/>
    </row>
    <row r="23" spans="1:9" x14ac:dyDescent="0.2">
      <c r="A23" s="115">
        <v>16</v>
      </c>
      <c r="B23" s="117" t="s">
        <v>1340</v>
      </c>
      <c r="C23" s="119">
        <v>741776.75</v>
      </c>
      <c r="D23" s="120"/>
      <c r="E23" s="125">
        <v>2.4046069213226726</v>
      </c>
      <c r="F23" s="121"/>
    </row>
    <row r="24" spans="1:9" x14ac:dyDescent="0.2">
      <c r="A24" s="115">
        <v>17</v>
      </c>
      <c r="B24" s="117" t="s">
        <v>566</v>
      </c>
      <c r="C24" s="119">
        <v>723756.16666666663</v>
      </c>
      <c r="D24" s="120"/>
      <c r="E24" s="125">
        <v>2.3461898579547449</v>
      </c>
      <c r="F24" s="121"/>
    </row>
    <row r="25" spans="1:9" x14ac:dyDescent="0.2">
      <c r="A25" s="115">
        <v>18</v>
      </c>
      <c r="B25" s="117" t="s">
        <v>1342</v>
      </c>
      <c r="C25" s="119">
        <v>716944.5</v>
      </c>
      <c r="D25" s="120"/>
      <c r="E25" s="125">
        <v>2.3241085770135324</v>
      </c>
      <c r="F25" s="121"/>
    </row>
    <row r="26" spans="1:9" x14ac:dyDescent="0.2">
      <c r="A26" s="115">
        <v>19</v>
      </c>
      <c r="B26" s="117" t="s">
        <v>1361</v>
      </c>
      <c r="C26" s="119">
        <v>709686</v>
      </c>
      <c r="D26" s="120"/>
      <c r="E26" s="125">
        <v>2.3005788029428023</v>
      </c>
      <c r="F26" s="121"/>
    </row>
    <row r="27" spans="1:9" x14ac:dyDescent="0.2">
      <c r="A27" s="115">
        <v>20</v>
      </c>
      <c r="B27" s="117" t="s">
        <v>1358</v>
      </c>
      <c r="C27" s="119">
        <v>700589</v>
      </c>
      <c r="D27" s="120"/>
      <c r="E27" s="125">
        <v>2.2710891901135075</v>
      </c>
      <c r="F27" s="121"/>
    </row>
    <row r="28" spans="1:9" x14ac:dyDescent="0.2">
      <c r="A28" s="115">
        <v>21</v>
      </c>
      <c r="B28" s="117" t="s">
        <v>1364</v>
      </c>
      <c r="C28" s="119">
        <v>645970.5</v>
      </c>
      <c r="D28" s="120"/>
      <c r="E28" s="125">
        <v>2.0940331916176498</v>
      </c>
      <c r="F28" s="121"/>
    </row>
    <row r="29" spans="1:9" x14ac:dyDescent="0.2">
      <c r="A29" s="115">
        <v>22</v>
      </c>
      <c r="B29" s="117" t="s">
        <v>1326</v>
      </c>
      <c r="C29" s="119">
        <v>591585</v>
      </c>
      <c r="D29" s="120"/>
      <c r="E29" s="125">
        <v>1.9177325058390859</v>
      </c>
      <c r="F29" s="121"/>
    </row>
    <row r="30" spans="1:9" x14ac:dyDescent="0.2">
      <c r="A30" s="115">
        <v>23</v>
      </c>
      <c r="B30" s="117" t="s">
        <v>1365</v>
      </c>
      <c r="C30" s="119">
        <v>588631.5</v>
      </c>
      <c r="D30" s="120"/>
      <c r="E30" s="125">
        <v>1.9081581877681482</v>
      </c>
      <c r="F30" s="121"/>
      <c r="I30" s="51"/>
    </row>
    <row r="31" spans="1:9" x14ac:dyDescent="0.2">
      <c r="A31" s="115">
        <v>24</v>
      </c>
      <c r="B31" s="117" t="s">
        <v>1398</v>
      </c>
      <c r="C31" s="119">
        <v>582075</v>
      </c>
      <c r="D31" s="120"/>
      <c r="E31" s="125">
        <v>1.8869040769057464</v>
      </c>
      <c r="F31" s="121"/>
    </row>
    <row r="32" spans="1:9" x14ac:dyDescent="0.2">
      <c r="A32" s="115">
        <v>25</v>
      </c>
      <c r="B32" s="117" t="s">
        <v>1343</v>
      </c>
      <c r="C32" s="119">
        <v>573030</v>
      </c>
      <c r="D32" s="120"/>
      <c r="E32" s="125">
        <v>1.8575830317215132</v>
      </c>
      <c r="F32" s="121"/>
    </row>
    <row r="33" spans="1:10" x14ac:dyDescent="0.2">
      <c r="A33" s="115">
        <v>26</v>
      </c>
      <c r="B33" s="117" t="s">
        <v>1352</v>
      </c>
      <c r="C33" s="119">
        <v>565417</v>
      </c>
      <c r="D33" s="120"/>
      <c r="E33" s="125">
        <v>1.8329040801474319</v>
      </c>
      <c r="F33" s="121"/>
    </row>
    <row r="34" spans="1:10" x14ac:dyDescent="0.2">
      <c r="A34" s="115">
        <v>27</v>
      </c>
      <c r="B34" s="117" t="s">
        <v>1347</v>
      </c>
      <c r="C34" s="119">
        <v>552273.5</v>
      </c>
      <c r="D34" s="120"/>
      <c r="E34" s="125">
        <v>1.7902969870154288</v>
      </c>
      <c r="F34" s="121"/>
    </row>
    <row r="35" spans="1:10" x14ac:dyDescent="0.2">
      <c r="A35" s="115">
        <v>28</v>
      </c>
      <c r="B35" s="117" t="s">
        <v>1356</v>
      </c>
      <c r="C35" s="119">
        <v>547712.5</v>
      </c>
      <c r="D35" s="120"/>
      <c r="E35" s="125">
        <v>1.7755116595322571</v>
      </c>
      <c r="F35" s="121"/>
    </row>
    <row r="36" spans="1:10" x14ac:dyDescent="0.2">
      <c r="A36" s="115">
        <v>29</v>
      </c>
      <c r="B36" s="117" t="s">
        <v>1353</v>
      </c>
      <c r="C36" s="119">
        <v>545849</v>
      </c>
      <c r="D36" s="120"/>
      <c r="E36" s="125">
        <v>1.7694707786366444</v>
      </c>
      <c r="F36" s="121"/>
    </row>
    <row r="37" spans="1:10" x14ac:dyDescent="0.2">
      <c r="A37" s="115">
        <v>30</v>
      </c>
      <c r="B37" s="117" t="s">
        <v>1360</v>
      </c>
      <c r="C37" s="119">
        <v>533532</v>
      </c>
      <c r="D37" s="120"/>
      <c r="E37" s="125">
        <v>1.7295429385554726</v>
      </c>
      <c r="F37" s="121"/>
    </row>
    <row r="38" spans="1:10" x14ac:dyDescent="0.2">
      <c r="A38" s="115">
        <v>31</v>
      </c>
      <c r="B38" s="117" t="s">
        <v>1344</v>
      </c>
      <c r="C38" s="119">
        <v>514188.5</v>
      </c>
      <c r="D38" s="120"/>
      <c r="E38" s="125">
        <v>1.6668373954353826</v>
      </c>
      <c r="F38" s="121"/>
    </row>
    <row r="39" spans="1:10" x14ac:dyDescent="0.2">
      <c r="A39" s="115">
        <v>32</v>
      </c>
      <c r="B39" s="117" t="s">
        <v>1320</v>
      </c>
      <c r="C39" s="119">
        <v>511642.5</v>
      </c>
      <c r="D39" s="120"/>
      <c r="E39" s="125">
        <v>1.6585840641983394</v>
      </c>
      <c r="F39" s="121"/>
    </row>
    <row r="40" spans="1:10" x14ac:dyDescent="0.2">
      <c r="A40" s="115">
        <v>33</v>
      </c>
      <c r="B40" s="117" t="s">
        <v>1321</v>
      </c>
      <c r="C40" s="119">
        <v>494660</v>
      </c>
      <c r="D40" s="120"/>
      <c r="E40" s="125">
        <v>1.6035321405011322</v>
      </c>
      <c r="F40" s="121"/>
    </row>
    <row r="41" spans="1:10" x14ac:dyDescent="0.2">
      <c r="A41" s="115">
        <v>34</v>
      </c>
      <c r="B41" s="117" t="s">
        <v>1399</v>
      </c>
      <c r="C41" s="119">
        <v>491765.5</v>
      </c>
      <c r="D41" s="120"/>
      <c r="E41" s="125">
        <v>1.5941490818736295</v>
      </c>
      <c r="F41" s="121"/>
    </row>
    <row r="42" spans="1:10" x14ac:dyDescent="0.2">
      <c r="A42" s="115">
        <v>35</v>
      </c>
      <c r="B42" s="117" t="s">
        <v>1362</v>
      </c>
      <c r="C42" s="119">
        <v>461504</v>
      </c>
      <c r="D42" s="120"/>
      <c r="E42" s="125">
        <v>1.4960508166616151</v>
      </c>
      <c r="F42" s="121"/>
    </row>
    <row r="43" spans="1:10" x14ac:dyDescent="0.2">
      <c r="A43" s="115">
        <v>36</v>
      </c>
      <c r="B43" s="117" t="s">
        <v>1335</v>
      </c>
      <c r="C43" s="119">
        <v>460076</v>
      </c>
      <c r="D43" s="120"/>
      <c r="E43" s="125">
        <v>1.4914216897933912</v>
      </c>
      <c r="F43" s="121"/>
    </row>
    <row r="44" spans="1:10" x14ac:dyDescent="0.2">
      <c r="A44" s="115">
        <v>37</v>
      </c>
      <c r="B44" s="117" t="s">
        <v>1363</v>
      </c>
      <c r="C44" s="119">
        <v>434927</v>
      </c>
      <c r="D44" s="120"/>
      <c r="E44" s="125">
        <v>1.4098965416078435</v>
      </c>
      <c r="F44" s="121"/>
    </row>
    <row r="45" spans="1:10" x14ac:dyDescent="0.2">
      <c r="A45" s="115">
        <v>38</v>
      </c>
      <c r="B45" s="117" t="s">
        <v>1324</v>
      </c>
      <c r="C45" s="119">
        <v>431477</v>
      </c>
      <c r="D45" s="120"/>
      <c r="E45" s="125">
        <v>1.3987127266951178</v>
      </c>
      <c r="F45" s="121"/>
    </row>
    <row r="46" spans="1:10" x14ac:dyDescent="0.2">
      <c r="A46" s="115">
        <v>39</v>
      </c>
      <c r="B46" s="117" t="s">
        <v>1334</v>
      </c>
      <c r="C46" s="119">
        <v>425393.5</v>
      </c>
      <c r="D46" s="120"/>
      <c r="E46" s="125">
        <v>1.3789919330656781</v>
      </c>
      <c r="F46" s="121"/>
    </row>
    <row r="47" spans="1:10" x14ac:dyDescent="0.2">
      <c r="A47" s="115">
        <v>40</v>
      </c>
      <c r="B47" s="117" t="s">
        <v>1323</v>
      </c>
      <c r="C47" s="119">
        <v>396368</v>
      </c>
      <c r="D47" s="120"/>
      <c r="E47" s="125">
        <v>1.2849003911093535</v>
      </c>
      <c r="F47" s="121"/>
      <c r="J47" s="51"/>
    </row>
    <row r="48" spans="1:10" x14ac:dyDescent="0.2">
      <c r="A48" s="115">
        <v>41</v>
      </c>
      <c r="B48" s="117" t="s">
        <v>1355</v>
      </c>
      <c r="C48" s="119">
        <v>392944.5</v>
      </c>
      <c r="D48" s="120"/>
      <c r="E48" s="125">
        <v>1.2738024808618993</v>
      </c>
      <c r="F48" s="121"/>
    </row>
    <row r="49" spans="1:6" x14ac:dyDescent="0.2">
      <c r="A49" s="115">
        <v>42</v>
      </c>
      <c r="B49" s="117" t="s">
        <v>1348</v>
      </c>
      <c r="C49" s="119">
        <v>383397.5</v>
      </c>
      <c r="D49" s="120"/>
      <c r="E49" s="125">
        <v>1.2428541095657275</v>
      </c>
      <c r="F49" s="121"/>
    </row>
    <row r="50" spans="1:6" x14ac:dyDescent="0.2">
      <c r="A50" s="115">
        <v>43</v>
      </c>
      <c r="B50" s="117" t="s">
        <v>1337</v>
      </c>
      <c r="C50" s="119">
        <v>335343.5</v>
      </c>
      <c r="D50" s="120"/>
      <c r="E50" s="125">
        <v>1.0870781554161271</v>
      </c>
      <c r="F50" s="121"/>
    </row>
    <row r="51" spans="1:6" x14ac:dyDescent="0.2">
      <c r="A51" s="115">
        <v>44</v>
      </c>
      <c r="B51" s="117" t="s">
        <v>1359</v>
      </c>
      <c r="C51" s="119">
        <v>328151.5</v>
      </c>
      <c r="D51" s="120"/>
      <c r="E51" s="125">
        <v>1.0637639534299463</v>
      </c>
      <c r="F51" s="121"/>
    </row>
    <row r="52" spans="1:6" x14ac:dyDescent="0.2">
      <c r="A52" s="116">
        <v>45</v>
      </c>
      <c r="B52" s="118" t="s">
        <v>1336</v>
      </c>
      <c r="C52" s="122">
        <v>308481.5</v>
      </c>
      <c r="D52" s="123"/>
      <c r="E52" s="126">
        <v>1</v>
      </c>
      <c r="F52" s="124"/>
    </row>
    <row r="53" spans="1:6" x14ac:dyDescent="0.2">
      <c r="A53" s="80"/>
      <c r="B53" s="88"/>
      <c r="C53" s="131"/>
      <c r="D53" s="131"/>
      <c r="E53" s="152"/>
      <c r="F53" s="3"/>
    </row>
    <row r="54" spans="1:6" x14ac:dyDescent="0.2">
      <c r="A54" s="154"/>
      <c r="B54" s="88"/>
      <c r="C54" s="131"/>
      <c r="D54" s="131"/>
      <c r="E54" s="152"/>
      <c r="F54" s="3"/>
    </row>
    <row r="55" spans="1:6" x14ac:dyDescent="0.2">
      <c r="A55" s="154"/>
      <c r="B55" s="88"/>
      <c r="C55" s="131"/>
      <c r="D55" s="131"/>
      <c r="E55" s="152"/>
      <c r="F55" s="3"/>
    </row>
    <row r="56" spans="1:6" x14ac:dyDescent="0.2">
      <c r="A56" s="153"/>
      <c r="B56" s="88"/>
      <c r="C56" s="131"/>
      <c r="D56" s="131"/>
      <c r="E56" s="152"/>
      <c r="F56" s="3"/>
    </row>
    <row r="57" spans="1:6" x14ac:dyDescent="0.2">
      <c r="A57" s="2"/>
      <c r="B57" s="89"/>
      <c r="C57" s="131"/>
    </row>
    <row r="58" spans="1:6" x14ac:dyDescent="0.2">
      <c r="A58" s="2"/>
      <c r="B58" s="143"/>
      <c r="C58" s="110"/>
    </row>
    <row r="59" spans="1:6" x14ac:dyDescent="0.2">
      <c r="A59" s="99"/>
      <c r="D59" s="100"/>
      <c r="E59" s="100"/>
    </row>
    <row r="60" spans="1:6" x14ac:dyDescent="0.2">
      <c r="A60" s="99"/>
      <c r="B60" s="100"/>
      <c r="C60" s="100"/>
      <c r="D60" s="100"/>
      <c r="E60" s="100"/>
    </row>
    <row r="61" spans="1:6" x14ac:dyDescent="0.2">
      <c r="A61" s="99"/>
      <c r="B61" s="100"/>
      <c r="C61" s="100"/>
      <c r="D61" s="100"/>
      <c r="E61" s="100"/>
    </row>
    <row r="62" spans="1:6" x14ac:dyDescent="0.2">
      <c r="A62" s="99"/>
      <c r="B62" s="100"/>
      <c r="C62" s="100"/>
      <c r="D62" s="100"/>
      <c r="E62" s="100"/>
    </row>
    <row r="63" spans="1:6" x14ac:dyDescent="0.2">
      <c r="A63" s="2"/>
      <c r="B63" s="100"/>
      <c r="C63" s="100"/>
    </row>
    <row r="237" spans="4:4" x14ac:dyDescent="0.2">
      <c r="D237" s="51">
        <f>選挙人名簿登録者数②!C60+在外選挙人名簿登録者数②!C60</f>
        <v>221483</v>
      </c>
    </row>
    <row r="239" spans="4:4" x14ac:dyDescent="0.2">
      <c r="D239" s="51">
        <f>選挙人名簿登録者数②!C63+在外選挙人名簿登録者数②!C63</f>
        <v>250109</v>
      </c>
    </row>
    <row r="240" spans="4:4" x14ac:dyDescent="0.2">
      <c r="D240" s="1">
        <f>選挙人名簿登録者数②!C64+在外選挙人名簿登録者数②!C64</f>
        <v>285876</v>
      </c>
    </row>
    <row r="241" spans="4:4" x14ac:dyDescent="0.2">
      <c r="D241" s="51">
        <f>選挙人名簿登録者数②!F4+在外選挙人名簿登録者数②!F4</f>
        <v>323886</v>
      </c>
    </row>
    <row r="242" spans="4:4" x14ac:dyDescent="0.2">
      <c r="D242" s="1">
        <f>選挙人名簿登録者数②!F5+在外選挙人名簿登録者数②!F5</f>
        <v>408766</v>
      </c>
    </row>
    <row r="243" spans="4:4" x14ac:dyDescent="0.2">
      <c r="D243" s="1">
        <f>選挙人名簿登録者数②!F6+在外選挙人名簿登録者数②!F6</f>
        <v>391644</v>
      </c>
    </row>
    <row r="244" spans="4:4" x14ac:dyDescent="0.2">
      <c r="D244" s="1">
        <f>選挙人名簿登録者数②!F7+在外選挙人名簿登録者数②!F7</f>
        <v>400763</v>
      </c>
    </row>
    <row r="245" spans="4:4" x14ac:dyDescent="0.2">
      <c r="D245" s="1" t="e">
        <f>選挙人名簿登録者数②!#REF!+在外選挙人名簿登録者数②!#REF!</f>
        <v>#REF!</v>
      </c>
    </row>
    <row r="246" spans="4:4" x14ac:dyDescent="0.2">
      <c r="D246" s="51">
        <f>選挙人名簿登録者数②!F10+在外選挙人名簿登録者数②!F9</f>
        <v>385952</v>
      </c>
    </row>
    <row r="247" spans="4:4" x14ac:dyDescent="0.2">
      <c r="D247" s="1">
        <f>選挙人名簿登録者数②!F11+在外選挙人名簿登録者数②!F10</f>
        <v>415527</v>
      </c>
    </row>
    <row r="248" spans="4:4" x14ac:dyDescent="0.2">
      <c r="D248" s="1">
        <f>選挙人名簿登録者数②!F12+在外選挙人名簿登録者数②!F11</f>
        <v>385346</v>
      </c>
    </row>
    <row r="249" spans="4:4" x14ac:dyDescent="0.2">
      <c r="D249" s="1">
        <f>選挙人名簿登録者数②!F13+在外選挙人名簿登録者数②!F12</f>
        <v>293927</v>
      </c>
    </row>
    <row r="250" spans="4:4" x14ac:dyDescent="0.2">
      <c r="D250" s="1">
        <f>選挙人名簿登録者数②!F14+在外選挙人名簿登録者数②!F13</f>
        <v>373860</v>
      </c>
    </row>
    <row r="251" spans="4:4" x14ac:dyDescent="0.2">
      <c r="D251" s="1" t="e">
        <f>選挙人名簿登録者数②!#REF!+在外選挙人名簿登録者数②!F14</f>
        <v>#REF!</v>
      </c>
    </row>
    <row r="252" spans="4:4" x14ac:dyDescent="0.2">
      <c r="D252" s="1" t="e">
        <f>選挙人名簿登録者数②!#REF!+在外選挙人名簿登録者数②!#REF!</f>
        <v>#REF!</v>
      </c>
    </row>
    <row r="253" spans="4:4" x14ac:dyDescent="0.2">
      <c r="D253" s="51">
        <f>選挙人名簿登録者数②!F16+在外選挙人名簿登録者数②!F16</f>
        <v>381547</v>
      </c>
    </row>
    <row r="254" spans="4:4" x14ac:dyDescent="0.2">
      <c r="D254" s="1">
        <f>選挙人名簿登録者数②!F17+在外選挙人名簿登録者数②!F17</f>
        <v>371592</v>
      </c>
    </row>
    <row r="255" spans="4:4" x14ac:dyDescent="0.2">
      <c r="D255" s="1">
        <f>選挙人名簿登録者数②!F18+在外選挙人名簿登録者数②!F18</f>
        <v>338559</v>
      </c>
    </row>
    <row r="256" spans="4:4" x14ac:dyDescent="0.2">
      <c r="D256" s="1" t="e">
        <f>選挙人名簿登録者数②!#REF!+在外選挙人名簿登録者数②!#REF!</f>
        <v>#REF!</v>
      </c>
    </row>
    <row r="257" spans="4:4" x14ac:dyDescent="0.2">
      <c r="D257" s="51">
        <f>選挙人名簿登録者数②!F20+在外選挙人名簿登録者数②!F20</f>
        <v>347085</v>
      </c>
    </row>
    <row r="258" spans="4:4" x14ac:dyDescent="0.2">
      <c r="D258" s="1">
        <f>選挙人名簿登録者数②!F21+在外選挙人名簿登録者数②!F21</f>
        <v>248184</v>
      </c>
    </row>
    <row r="259" spans="4:4" x14ac:dyDescent="0.2">
      <c r="D259" s="1" t="e">
        <f>選挙人名簿登録者数②!#REF!+在外選挙人名簿登録者数②!#REF!</f>
        <v>#REF!</v>
      </c>
    </row>
    <row r="260" spans="4:4" x14ac:dyDescent="0.2">
      <c r="D260" s="51">
        <f>選挙人名簿登録者数②!F23+在外選挙人名簿登録者数②!F23</f>
        <v>308647</v>
      </c>
    </row>
    <row r="261" spans="4:4" x14ac:dyDescent="0.2">
      <c r="D261" s="1">
        <f>選挙人名簿登録者数②!F24+在外選挙人名簿登録者数②!F24</f>
        <v>247418</v>
      </c>
    </row>
    <row r="262" spans="4:4" x14ac:dyDescent="0.2">
      <c r="D262" s="1">
        <f>選挙人名簿登録者数②!F25+在外選挙人名簿登録者数②!F25</f>
        <v>229824</v>
      </c>
    </row>
    <row r="263" spans="4:4" x14ac:dyDescent="0.2">
      <c r="D263" s="51">
        <f>選挙人名簿登録者数②!F27+在外選挙人名簿登録者数②!F26</f>
        <v>418733</v>
      </c>
    </row>
    <row r="264" spans="4:4" x14ac:dyDescent="0.2">
      <c r="D264" s="1">
        <f>選挙人名簿登録者数②!F28+在外選挙人名簿登録者数②!F27</f>
        <v>378254</v>
      </c>
    </row>
    <row r="265" spans="4:4" x14ac:dyDescent="0.2">
      <c r="D265" s="1">
        <f>選挙人名簿登録者数②!F29+在外選挙人名簿登録者数②!F28</f>
        <v>298654</v>
      </c>
    </row>
    <row r="266" spans="4:4" x14ac:dyDescent="0.2">
      <c r="D266" s="1" t="e">
        <f>選挙人名簿登録者数②!#REF!+在外選挙人名簿登録者数②!F29</f>
        <v>#REF!</v>
      </c>
    </row>
    <row r="267" spans="4:4" x14ac:dyDescent="0.2">
      <c r="D267" s="51">
        <f>選挙人名簿登録者数②!F31+在外選挙人名簿登録者数②!F31</f>
        <v>298484</v>
      </c>
    </row>
    <row r="268" spans="4:4" x14ac:dyDescent="0.2">
      <c r="D268" s="1">
        <f>選挙人名簿登録者数②!F32+在外選挙人名簿登録者数②!F32</f>
        <v>270397</v>
      </c>
    </row>
    <row r="269" spans="4:4" x14ac:dyDescent="0.2">
      <c r="D269" s="1" t="e">
        <f>選挙人名簿登録者数②!#REF!+在外選挙人名簿登録者数②!#REF!</f>
        <v>#REF!</v>
      </c>
    </row>
    <row r="270" spans="4:4" x14ac:dyDescent="0.2">
      <c r="D270" s="51">
        <f>選挙人名簿登録者数②!F34+在外選挙人名簿登録者数②!F34</f>
        <v>446399</v>
      </c>
    </row>
    <row r="271" spans="4:4" x14ac:dyDescent="0.2">
      <c r="D271" s="1">
        <f>選挙人名簿登録者数②!F35+在外選挙人名簿登録者数②!F35</f>
        <v>461147</v>
      </c>
    </row>
    <row r="272" spans="4:4" x14ac:dyDescent="0.2">
      <c r="D272" s="1">
        <f>選挙人名簿登録者数②!F36+在外選挙人名簿登録者数②!F36</f>
        <v>451103</v>
      </c>
    </row>
    <row r="273" spans="4:4" x14ac:dyDescent="0.2">
      <c r="D273" s="1">
        <f>選挙人名簿登録者数②!F37+在外選挙人名簿登録者数②!F37</f>
        <v>398074</v>
      </c>
    </row>
    <row r="274" spans="4:4" x14ac:dyDescent="0.2">
      <c r="D274" s="1">
        <f>選挙人名簿登録者数②!F38+在外選挙人名簿登録者数②!F38</f>
        <v>455464</v>
      </c>
    </row>
    <row r="275" spans="4:4" x14ac:dyDescent="0.2">
      <c r="D275" s="1">
        <f>選挙人名簿登録者数②!F39+在外選挙人名簿登録者数②!F39</f>
        <v>367500</v>
      </c>
    </row>
    <row r="276" spans="4:4" x14ac:dyDescent="0.2">
      <c r="D276" s="1">
        <f>選挙人名簿登録者数②!F40+在外選挙人名簿登録者数②!F40</f>
        <v>275406</v>
      </c>
    </row>
    <row r="277" spans="4:4" x14ac:dyDescent="0.2">
      <c r="D277" s="1">
        <f>選挙人名簿登録者数②!F41+在外選挙人名簿登録者数②!F41</f>
        <v>337128</v>
      </c>
    </row>
    <row r="278" spans="4:4" x14ac:dyDescent="0.2">
      <c r="D278" s="1">
        <f>選挙人名簿登録者数②!F42+在外選挙人名簿登録者数②!F42</f>
        <v>368137</v>
      </c>
    </row>
    <row r="279" spans="4:4" x14ac:dyDescent="0.2">
      <c r="D279" s="1">
        <f>選挙人名簿登録者数②!F43+在外選挙人名簿登録者数②!F43</f>
        <v>397234</v>
      </c>
    </row>
    <row r="280" spans="4:4" x14ac:dyDescent="0.2">
      <c r="D280" s="1">
        <f>選挙人名簿登録者数②!F44+在外選挙人名簿登録者数②!F44</f>
        <v>245942</v>
      </c>
    </row>
    <row r="281" spans="4:4" x14ac:dyDescent="0.2">
      <c r="D281" s="51">
        <f>選挙人名簿登録者数②!F46+在外選挙人名簿登録者数②!F46</f>
        <v>329359</v>
      </c>
    </row>
    <row r="282" spans="4:4" x14ac:dyDescent="0.2">
      <c r="D282" s="1">
        <f>選挙人名簿登録者数②!F47+在外選挙人名簿登録者数②!F47</f>
        <v>326944</v>
      </c>
    </row>
    <row r="283" spans="4:4" x14ac:dyDescent="0.2">
      <c r="D283" s="1" t="e">
        <f>選挙人名簿登録者数②!#REF!+在外選挙人名簿登録者数②!#REF!</f>
        <v>#REF!</v>
      </c>
    </row>
    <row r="284" spans="4:4" x14ac:dyDescent="0.2">
      <c r="D284" s="51">
        <f>選挙人名簿登録者数②!F49+在外選挙人名簿登録者数②!F49</f>
        <v>331998</v>
      </c>
    </row>
    <row r="285" spans="4:4" x14ac:dyDescent="0.2">
      <c r="D285" s="1">
        <f>選挙人名簿登録者数②!F50+在外選挙人名簿登録者数②!F50</f>
        <v>393754</v>
      </c>
    </row>
    <row r="286" spans="4:4" x14ac:dyDescent="0.2">
      <c r="D286" s="1">
        <f>選挙人名簿登録者数②!F51+在外選挙人名簿登録者数②!F51</f>
        <v>341312</v>
      </c>
    </row>
    <row r="287" spans="4:4" x14ac:dyDescent="0.2">
      <c r="D287" s="1" t="e">
        <f>選挙人名簿登録者数②!#REF!+在外選挙人名簿登録者数②!#REF!</f>
        <v>#REF!</v>
      </c>
    </row>
    <row r="288" spans="4:4" x14ac:dyDescent="0.2">
      <c r="D288" s="51">
        <f>選挙人名簿登録者数②!F53+在外選挙人名簿登録者数②!F53</f>
        <v>420415</v>
      </c>
    </row>
    <row r="289" spans="4:4" x14ac:dyDescent="0.2">
      <c r="D289" s="1">
        <f>選挙人名簿登録者数②!F54+在外選挙人名簿登録者数②!F54</f>
        <v>308053</v>
      </c>
    </row>
    <row r="290" spans="4:4" x14ac:dyDescent="0.2">
      <c r="D290" s="1">
        <f>選挙人名簿登録者数②!F55+在外選挙人名簿登録者数②!F55</f>
        <v>311177</v>
      </c>
    </row>
    <row r="291" spans="4:4" x14ac:dyDescent="0.2">
      <c r="D291" s="1">
        <f>選挙人名簿登録者数②!F56+在外選挙人名簿登録者数②!F56</f>
        <v>379727</v>
      </c>
    </row>
    <row r="292" spans="4:4" x14ac:dyDescent="0.2">
      <c r="D292" s="1" t="e">
        <f>選挙人名簿登録者数②!#REF!+在外選挙人名簿登録者数②!#REF!</f>
        <v>#REF!</v>
      </c>
    </row>
    <row r="293" spans="4:4" x14ac:dyDescent="0.2">
      <c r="D293" s="51">
        <f>選挙人名簿登録者数②!F58+在外選挙人名簿登録者数②!F58</f>
        <v>383877</v>
      </c>
    </row>
    <row r="294" spans="4:4" x14ac:dyDescent="0.2">
      <c r="D294" s="1">
        <f>選挙人名簿登録者数②!F59+在外選挙人名簿登録者数②!F59</f>
        <v>250092</v>
      </c>
    </row>
    <row r="295" spans="4:4" x14ac:dyDescent="0.2">
      <c r="D295" s="1">
        <f>選挙人名簿登録者数②!F60+在外選挙人名簿登録者数②!F60</f>
        <v>289039</v>
      </c>
    </row>
    <row r="296" spans="4:4" x14ac:dyDescent="0.2">
      <c r="D296" s="51">
        <f>選挙人名簿登録者数②!I4+在外選挙人名簿登録者数②!I4</f>
        <v>348048</v>
      </c>
    </row>
    <row r="297" spans="4:4" x14ac:dyDescent="0.2">
      <c r="D297" s="1">
        <f>選挙人名簿登録者数②!I5+在外選挙人名簿登録者数②!I5</f>
        <v>258520</v>
      </c>
    </row>
    <row r="298" spans="4:4" x14ac:dyDescent="0.2">
      <c r="D298" s="1">
        <f>選挙人名簿登録者数②!I6+在外選挙人名簿登録者数②!I6</f>
        <v>263286</v>
      </c>
    </row>
    <row r="299" spans="4:4" x14ac:dyDescent="0.2">
      <c r="D299" s="51">
        <f>選挙人名簿登録者数②!I8+在外選挙人名簿登録者数②!I8</f>
        <v>351769</v>
      </c>
    </row>
    <row r="300" spans="4:4" x14ac:dyDescent="0.2">
      <c r="D300" s="1">
        <f>選挙人名簿登録者数②!I9+在外選挙人名簿登録者数②!I9</f>
        <v>323331</v>
      </c>
    </row>
    <row r="301" spans="4:4" x14ac:dyDescent="0.2">
      <c r="D301" s="1">
        <f>選挙人名簿登録者数②!I10+在外選挙人名簿登録者数②!I10</f>
        <v>306114</v>
      </c>
    </row>
    <row r="302" spans="4:4" x14ac:dyDescent="0.2">
      <c r="D302" s="1">
        <f>選挙人名簿登録者数②!I11+在外選挙人名簿登録者数②!I11</f>
        <v>310727</v>
      </c>
    </row>
    <row r="303" spans="4:4" x14ac:dyDescent="0.2">
      <c r="D303" s="1" t="e">
        <f>選挙人名簿登録者数②!#REF!+在外選挙人名簿登録者数②!#REF!</f>
        <v>#REF!</v>
      </c>
    </row>
    <row r="304" spans="4:4" x14ac:dyDescent="0.2">
      <c r="D304" s="51">
        <f>選挙人名簿登録者数②!I13+在外選挙人名簿登録者数②!I13</f>
        <v>263131</v>
      </c>
    </row>
    <row r="305" spans="4:4" x14ac:dyDescent="0.2">
      <c r="D305" s="1">
        <f>選挙人名簿登録者数②!I14+在外選挙人名簿登録者数②!I14</f>
        <v>296702</v>
      </c>
    </row>
    <row r="306" spans="4:4" x14ac:dyDescent="0.2">
      <c r="D306" s="1">
        <f>選挙人名簿登録者数②!I15+在外選挙人名簿登録者数②!I15</f>
        <v>318081</v>
      </c>
    </row>
    <row r="307" spans="4:4" x14ac:dyDescent="0.2">
      <c r="D307" s="1">
        <f>選挙人名簿登録者数②!I16+在外選挙人名簿登録者数②!I16</f>
        <v>299349</v>
      </c>
    </row>
  </sheetData>
  <mergeCells count="3">
    <mergeCell ref="C7:D7"/>
    <mergeCell ref="E7:F7"/>
    <mergeCell ref="E5:F5"/>
  </mergeCells>
  <phoneticPr fontId="8"/>
  <pageMargins left="0.78740157480314965" right="0.78740157480314965" top="0.23622047244094491" bottom="0.27559055118110237" header="0.19685039370078741" footer="0.51181102362204722"/>
  <pageSetup paperSize="9" scale="9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E239"/>
  <sheetViews>
    <sheetView tabSelected="1" view="pageBreakPreview" zoomScaleNormal="100" zoomScaleSheetLayoutView="100" workbookViewId="0"/>
  </sheetViews>
  <sheetFormatPr defaultColWidth="9" defaultRowHeight="12" x14ac:dyDescent="0.2"/>
  <cols>
    <col min="1" max="1" width="10.6328125" style="26" customWidth="1"/>
    <col min="2" max="9" width="9.08984375" style="27" customWidth="1"/>
    <col min="10" max="10" width="3.08984375" style="27" customWidth="1"/>
    <col min="11" max="16384" width="9" style="27"/>
  </cols>
  <sheetData>
    <row r="1" spans="1:31" ht="20.149999999999999" customHeight="1" x14ac:dyDescent="0.2">
      <c r="A1" s="25"/>
      <c r="D1" s="92"/>
    </row>
    <row r="2" spans="1:31" ht="20.149999999999999" customHeight="1" x14ac:dyDescent="0.2">
      <c r="A2" s="25" t="s">
        <v>1285</v>
      </c>
    </row>
    <row r="3" spans="1:31" ht="13" x14ac:dyDescent="0.2">
      <c r="F3" s="3" t="s">
        <v>1244</v>
      </c>
    </row>
    <row r="4" spans="1:31" ht="13" x14ac:dyDescent="0.2">
      <c r="F4" s="3"/>
    </row>
    <row r="5" spans="1:31" ht="11.15" customHeight="1" x14ac:dyDescent="0.2">
      <c r="I5" s="164"/>
      <c r="J5" s="157"/>
      <c r="K5" s="157"/>
      <c r="L5" s="157"/>
      <c r="M5" s="157"/>
      <c r="N5" s="157"/>
      <c r="O5" s="157"/>
      <c r="P5" s="157"/>
      <c r="Q5" s="157"/>
      <c r="R5" s="157"/>
      <c r="S5" s="157"/>
      <c r="T5" s="157"/>
      <c r="U5" s="157"/>
      <c r="V5" s="157"/>
      <c r="W5" s="157"/>
      <c r="X5" s="157"/>
      <c r="Y5" s="157"/>
      <c r="Z5" s="157"/>
      <c r="AA5" s="157"/>
      <c r="AB5" s="157"/>
      <c r="AC5" s="157"/>
      <c r="AD5" s="157"/>
      <c r="AE5" s="157"/>
    </row>
    <row r="6" spans="1:31" ht="14.15" customHeight="1" x14ac:dyDescent="0.2">
      <c r="A6" s="609" t="s">
        <v>88</v>
      </c>
      <c r="B6" s="611" t="s">
        <v>1209</v>
      </c>
      <c r="C6" s="612"/>
      <c r="D6" s="611" t="s">
        <v>1210</v>
      </c>
      <c r="E6" s="612"/>
      <c r="F6" s="611" t="s">
        <v>1211</v>
      </c>
      <c r="G6" s="612"/>
      <c r="H6" s="611" t="s">
        <v>1212</v>
      </c>
      <c r="I6" s="612"/>
    </row>
    <row r="7" spans="1:31" ht="14.15" customHeight="1" x14ac:dyDescent="0.2">
      <c r="A7" s="610"/>
      <c r="B7" s="613"/>
      <c r="C7" s="614"/>
      <c r="D7" s="613"/>
      <c r="E7" s="614"/>
      <c r="F7" s="613"/>
      <c r="G7" s="614"/>
      <c r="H7" s="613"/>
      <c r="I7" s="614"/>
    </row>
    <row r="8" spans="1:31" ht="14.25" customHeight="1" x14ac:dyDescent="0.2">
      <c r="A8" s="33" t="s">
        <v>89</v>
      </c>
      <c r="B8" s="40" t="s">
        <v>112</v>
      </c>
      <c r="C8" s="34">
        <v>1181145</v>
      </c>
      <c r="D8" s="40" t="s">
        <v>112</v>
      </c>
      <c r="E8" s="34">
        <v>1185737</v>
      </c>
      <c r="F8" s="40" t="s">
        <v>112</v>
      </c>
      <c r="G8" s="34">
        <v>1195840</v>
      </c>
      <c r="H8" s="40" t="s">
        <v>113</v>
      </c>
      <c r="I8" s="34">
        <v>1206709</v>
      </c>
    </row>
    <row r="9" spans="1:31" ht="14.25" customHeight="1" x14ac:dyDescent="0.2">
      <c r="A9" s="35" t="s">
        <v>90</v>
      </c>
      <c r="B9" s="41" t="s">
        <v>111</v>
      </c>
      <c r="C9" s="36">
        <v>236890</v>
      </c>
      <c r="D9" s="41" t="s">
        <v>111</v>
      </c>
      <c r="E9" s="36">
        <v>238399</v>
      </c>
      <c r="F9" s="41" t="s">
        <v>111</v>
      </c>
      <c r="G9" s="36">
        <v>239809</v>
      </c>
      <c r="H9" s="41" t="s">
        <v>114</v>
      </c>
      <c r="I9" s="36">
        <v>241314</v>
      </c>
    </row>
    <row r="10" spans="1:31" ht="14.25" customHeight="1" x14ac:dyDescent="0.2">
      <c r="A10" s="37" t="s">
        <v>91</v>
      </c>
      <c r="B10" s="38"/>
      <c r="C10" s="39">
        <v>637496</v>
      </c>
      <c r="D10" s="38"/>
      <c r="E10" s="39">
        <v>642933</v>
      </c>
      <c r="F10" s="38"/>
      <c r="G10" s="39">
        <v>648518</v>
      </c>
      <c r="H10" s="38"/>
      <c r="I10" s="39">
        <v>654311</v>
      </c>
    </row>
    <row r="11" spans="1:31" ht="14.15" customHeight="1" x14ac:dyDescent="0.2">
      <c r="A11" s="181"/>
      <c r="B11" s="28"/>
      <c r="C11" s="29"/>
      <c r="D11" s="28"/>
      <c r="E11" s="29"/>
      <c r="F11" s="28"/>
      <c r="G11" s="29"/>
      <c r="H11" s="28"/>
      <c r="I11" s="29"/>
    </row>
    <row r="12" spans="1:31" ht="14.15" customHeight="1" x14ac:dyDescent="0.2">
      <c r="A12" s="155" t="s">
        <v>1154</v>
      </c>
      <c r="B12" s="30"/>
      <c r="C12" s="137">
        <v>4.9860483768837858</v>
      </c>
      <c r="D12" s="30"/>
      <c r="E12" s="137">
        <v>4.9737498898904775</v>
      </c>
      <c r="F12" s="30"/>
      <c r="G12" s="137">
        <v>4.9866351971777538</v>
      </c>
      <c r="H12" s="30"/>
      <c r="I12" s="137">
        <v>5.0005760129955164</v>
      </c>
    </row>
    <row r="13" spans="1:31" ht="14.15" customHeight="1" x14ac:dyDescent="0.2">
      <c r="A13" s="183"/>
      <c r="B13" s="31"/>
      <c r="C13" s="32"/>
      <c r="D13" s="31"/>
      <c r="E13" s="32"/>
      <c r="F13" s="31"/>
      <c r="G13" s="32"/>
      <c r="H13" s="31"/>
      <c r="I13" s="32"/>
    </row>
    <row r="14" spans="1:31" ht="14.15" customHeight="1" x14ac:dyDescent="0.2">
      <c r="B14" s="615" t="s">
        <v>109</v>
      </c>
      <c r="C14" s="615"/>
      <c r="H14" s="615" t="s">
        <v>1206</v>
      </c>
      <c r="I14" s="615"/>
    </row>
    <row r="15" spans="1:31" ht="14.15" customHeight="1" x14ac:dyDescent="0.2">
      <c r="B15" s="588" t="s">
        <v>110</v>
      </c>
      <c r="C15" s="588"/>
      <c r="H15" s="588" t="s">
        <v>1207</v>
      </c>
      <c r="I15" s="588"/>
    </row>
    <row r="16" spans="1:31" ht="14.15" customHeight="1" x14ac:dyDescent="0.2">
      <c r="B16" s="144" t="s">
        <v>112</v>
      </c>
      <c r="C16" s="145">
        <v>1177394</v>
      </c>
      <c r="H16" s="144" t="s">
        <v>113</v>
      </c>
      <c r="I16" s="145">
        <v>1197651</v>
      </c>
    </row>
    <row r="17" spans="1:9" ht="14.15" customHeight="1" x14ac:dyDescent="0.2">
      <c r="B17" s="144" t="s">
        <v>111</v>
      </c>
      <c r="C17" s="145">
        <v>236919</v>
      </c>
      <c r="H17" s="144" t="s">
        <v>114</v>
      </c>
      <c r="I17" s="145">
        <v>240722</v>
      </c>
    </row>
    <row r="18" spans="1:9" ht="14.15" customHeight="1" x14ac:dyDescent="0.2">
      <c r="B18" s="145" t="s">
        <v>91</v>
      </c>
      <c r="C18" s="145">
        <v>636573</v>
      </c>
      <c r="H18" s="145" t="s">
        <v>91</v>
      </c>
      <c r="I18" s="145">
        <v>651636</v>
      </c>
    </row>
    <row r="19" spans="1:9" ht="14.15" customHeight="1" x14ac:dyDescent="0.2">
      <c r="B19" s="163" t="s">
        <v>1154</v>
      </c>
      <c r="C19" s="146">
        <v>4.9696056458114377</v>
      </c>
      <c r="H19" s="163" t="s">
        <v>1154</v>
      </c>
      <c r="I19" s="146">
        <v>4.9752453037113353</v>
      </c>
    </row>
    <row r="20" spans="1:9" ht="14.15" customHeight="1" x14ac:dyDescent="0.2">
      <c r="B20" s="164"/>
      <c r="C20" s="164"/>
      <c r="H20" s="164"/>
      <c r="I20" s="164"/>
    </row>
    <row r="21" spans="1:9" ht="14.15" customHeight="1" x14ac:dyDescent="0.2">
      <c r="A21" s="609" t="s">
        <v>88</v>
      </c>
      <c r="B21" s="611" t="s">
        <v>1213</v>
      </c>
      <c r="C21" s="612"/>
      <c r="D21" s="611" t="s">
        <v>1214</v>
      </c>
      <c r="E21" s="612"/>
      <c r="F21" s="611" t="s">
        <v>1215</v>
      </c>
      <c r="G21" s="612"/>
      <c r="H21" s="611" t="s">
        <v>1216</v>
      </c>
      <c r="I21" s="612"/>
    </row>
    <row r="22" spans="1:9" ht="14.15" customHeight="1" x14ac:dyDescent="0.2">
      <c r="A22" s="610"/>
      <c r="B22" s="613"/>
      <c r="C22" s="614"/>
      <c r="D22" s="613"/>
      <c r="E22" s="614"/>
      <c r="F22" s="613"/>
      <c r="G22" s="614"/>
      <c r="H22" s="613"/>
      <c r="I22" s="614"/>
    </row>
    <row r="23" spans="1:9" ht="14.25" customHeight="1" x14ac:dyDescent="0.2">
      <c r="A23" s="33" t="s">
        <v>89</v>
      </c>
      <c r="B23" s="40" t="s">
        <v>113</v>
      </c>
      <c r="C23" s="34">
        <v>1216607</v>
      </c>
      <c r="D23" s="40" t="s">
        <v>113</v>
      </c>
      <c r="E23" s="34">
        <v>1227263</v>
      </c>
      <c r="F23" s="40" t="s">
        <v>113</v>
      </c>
      <c r="G23" s="34">
        <v>1239083</v>
      </c>
      <c r="H23" s="40" t="s">
        <v>113</v>
      </c>
      <c r="I23" s="34">
        <v>1251293</v>
      </c>
    </row>
    <row r="24" spans="1:9" ht="14.25" customHeight="1" x14ac:dyDescent="0.2">
      <c r="A24" s="35" t="s">
        <v>90</v>
      </c>
      <c r="B24" s="41" t="s">
        <v>114</v>
      </c>
      <c r="C24" s="36">
        <v>242448</v>
      </c>
      <c r="D24" s="41" t="s">
        <v>114</v>
      </c>
      <c r="E24" s="36">
        <v>243561</v>
      </c>
      <c r="F24" s="41" t="s">
        <v>114</v>
      </c>
      <c r="G24" s="36">
        <v>244412</v>
      </c>
      <c r="H24" s="41" t="s">
        <v>111</v>
      </c>
      <c r="I24" s="36">
        <v>245281</v>
      </c>
    </row>
    <row r="25" spans="1:9" ht="14.25" customHeight="1" x14ac:dyDescent="0.2">
      <c r="A25" s="37" t="s">
        <v>91</v>
      </c>
      <c r="B25" s="38"/>
      <c r="C25" s="39">
        <v>658905</v>
      </c>
      <c r="D25" s="38"/>
      <c r="E25" s="39">
        <v>690384</v>
      </c>
      <c r="F25" s="38"/>
      <c r="G25" s="39">
        <v>694448</v>
      </c>
      <c r="H25" s="38"/>
      <c r="I25" s="36">
        <v>697854</v>
      </c>
    </row>
    <row r="26" spans="1:9" ht="14.15" customHeight="1" x14ac:dyDescent="0.2">
      <c r="A26" s="181"/>
      <c r="B26" s="28"/>
      <c r="C26" s="29"/>
      <c r="D26" s="28"/>
      <c r="E26" s="29"/>
      <c r="F26" s="28"/>
      <c r="G26" s="29"/>
      <c r="H26" s="28"/>
      <c r="I26" s="29"/>
    </row>
    <row r="27" spans="1:9" ht="14.15" customHeight="1" x14ac:dyDescent="0.2">
      <c r="A27" s="155" t="s">
        <v>1154</v>
      </c>
      <c r="B27" s="30"/>
      <c r="C27" s="137">
        <v>5.0180121098132382</v>
      </c>
      <c r="D27" s="30"/>
      <c r="E27" s="137">
        <v>5.0388321611423832</v>
      </c>
      <c r="F27" s="30"/>
      <c r="G27" s="137">
        <v>5.0696487897484577</v>
      </c>
      <c r="H27" s="30"/>
      <c r="I27" s="137">
        <v>5.1014672966923653</v>
      </c>
    </row>
    <row r="28" spans="1:9" ht="14.15" customHeight="1" x14ac:dyDescent="0.2">
      <c r="A28" s="183"/>
      <c r="B28" s="31"/>
      <c r="C28" s="32"/>
      <c r="D28" s="31"/>
      <c r="E28" s="32"/>
      <c r="F28" s="31"/>
      <c r="G28" s="32"/>
      <c r="H28" s="31"/>
      <c r="I28" s="32"/>
    </row>
    <row r="29" spans="1:9" ht="14.15" customHeight="1" x14ac:dyDescent="0.2">
      <c r="A29" s="616"/>
      <c r="F29" s="615" t="s">
        <v>564</v>
      </c>
      <c r="G29" s="615"/>
    </row>
    <row r="30" spans="1:9" ht="14.15" customHeight="1" x14ac:dyDescent="0.2">
      <c r="A30" s="617"/>
      <c r="F30" s="588" t="s">
        <v>563</v>
      </c>
      <c r="G30" s="588"/>
    </row>
    <row r="31" spans="1:9" ht="14.15" customHeight="1" x14ac:dyDescent="0.2">
      <c r="A31" s="182"/>
      <c r="F31" s="144" t="s">
        <v>113</v>
      </c>
      <c r="G31" s="145">
        <v>1233477</v>
      </c>
    </row>
    <row r="32" spans="1:9" ht="14.15" customHeight="1" x14ac:dyDescent="0.2">
      <c r="A32" s="182"/>
      <c r="F32" s="144" t="s">
        <v>114</v>
      </c>
      <c r="G32" s="145">
        <v>244913</v>
      </c>
    </row>
    <row r="33" spans="1:9" ht="11.15" customHeight="1" x14ac:dyDescent="0.2">
      <c r="A33" s="182"/>
      <c r="F33" s="145" t="s">
        <v>91</v>
      </c>
      <c r="G33" s="145">
        <v>693397</v>
      </c>
    </row>
    <row r="34" spans="1:9" ht="11.15" customHeight="1" x14ac:dyDescent="0.2">
      <c r="F34" s="163" t="s">
        <v>1154</v>
      </c>
      <c r="G34" s="146">
        <v>5.0363884318104795</v>
      </c>
    </row>
    <row r="35" spans="1:9" ht="14.15" customHeight="1" x14ac:dyDescent="0.2"/>
    <row r="36" spans="1:9" ht="14.15" customHeight="1" x14ac:dyDescent="0.2">
      <c r="A36" s="609" t="s">
        <v>88</v>
      </c>
      <c r="B36" s="611" t="s">
        <v>1217</v>
      </c>
      <c r="C36" s="612"/>
      <c r="D36" s="611" t="s">
        <v>1218</v>
      </c>
      <c r="E36" s="612"/>
      <c r="F36" s="611" t="s">
        <v>1219</v>
      </c>
      <c r="G36" s="612"/>
      <c r="H36" s="611" t="s">
        <v>1220</v>
      </c>
      <c r="I36" s="612"/>
    </row>
    <row r="37" spans="1:9" ht="14.15" customHeight="1" x14ac:dyDescent="0.2">
      <c r="A37" s="610"/>
      <c r="B37" s="613"/>
      <c r="C37" s="614"/>
      <c r="D37" s="613"/>
      <c r="E37" s="614"/>
      <c r="F37" s="613"/>
      <c r="G37" s="614"/>
      <c r="H37" s="613"/>
      <c r="I37" s="614"/>
    </row>
    <row r="38" spans="1:9" ht="14.25" customHeight="1" x14ac:dyDescent="0.2">
      <c r="A38" s="33" t="s">
        <v>89</v>
      </c>
      <c r="B38" s="40" t="s">
        <v>113</v>
      </c>
      <c r="C38" s="34">
        <v>1262367.625</v>
      </c>
      <c r="D38" s="40" t="s">
        <v>113</v>
      </c>
      <c r="E38" s="34">
        <v>1273860.25</v>
      </c>
      <c r="F38" s="40" t="s">
        <v>113</v>
      </c>
      <c r="G38" s="34">
        <v>1286101.375</v>
      </c>
      <c r="H38" s="40" t="s">
        <v>627</v>
      </c>
      <c r="I38" s="34">
        <v>1190582.5</v>
      </c>
    </row>
    <row r="39" spans="1:9" ht="14.25" customHeight="1" x14ac:dyDescent="0.2">
      <c r="A39" s="35" t="s">
        <v>90</v>
      </c>
      <c r="B39" s="41" t="s">
        <v>111</v>
      </c>
      <c r="C39" s="36">
        <v>246001.5</v>
      </c>
      <c r="D39" s="41" t="s">
        <v>114</v>
      </c>
      <c r="E39" s="36">
        <v>246689.5</v>
      </c>
      <c r="F39" s="41" t="s">
        <v>114</v>
      </c>
      <c r="G39" s="36">
        <v>246987</v>
      </c>
      <c r="H39" s="41" t="s">
        <v>111</v>
      </c>
      <c r="I39" s="36">
        <v>246571.5</v>
      </c>
    </row>
    <row r="40" spans="1:9" ht="14.25" customHeight="1" x14ac:dyDescent="0.2">
      <c r="A40" s="37" t="s">
        <v>91</v>
      </c>
      <c r="B40" s="38"/>
      <c r="C40" s="36">
        <v>701235</v>
      </c>
      <c r="D40" s="38"/>
      <c r="E40" s="39">
        <v>704580.73287671234</v>
      </c>
      <c r="F40" s="38"/>
      <c r="G40" s="39">
        <v>707373</v>
      </c>
      <c r="H40" s="38"/>
      <c r="I40" s="39">
        <v>709227</v>
      </c>
    </row>
    <row r="41" spans="1:9" ht="14.15" customHeight="1" x14ac:dyDescent="0.2">
      <c r="A41" s="181"/>
      <c r="B41" s="28"/>
      <c r="C41" s="29"/>
      <c r="D41" s="28"/>
      <c r="E41" s="29"/>
      <c r="F41" s="28"/>
      <c r="G41" s="29"/>
      <c r="H41" s="28"/>
      <c r="I41" s="29"/>
    </row>
    <row r="42" spans="1:9" ht="14.15" customHeight="1" x14ac:dyDescent="0.2">
      <c r="A42" s="155" t="s">
        <v>1154</v>
      </c>
      <c r="B42" s="30"/>
      <c r="C42" s="137">
        <v>5.1315444214771047</v>
      </c>
      <c r="D42" s="30"/>
      <c r="E42" s="137">
        <v>5.1638203085254943</v>
      </c>
      <c r="F42" s="30"/>
      <c r="G42" s="137">
        <v>5.2071622190641609</v>
      </c>
      <c r="H42" s="30"/>
      <c r="I42" s="137">
        <v>4.828548717106397</v>
      </c>
    </row>
    <row r="43" spans="1:9" ht="14.15" customHeight="1" x14ac:dyDescent="0.2">
      <c r="A43" s="183"/>
      <c r="B43" s="31"/>
      <c r="C43" s="32"/>
      <c r="D43" s="31"/>
      <c r="E43" s="32"/>
      <c r="F43" s="31"/>
      <c r="G43" s="32"/>
      <c r="H43" s="31"/>
      <c r="I43" s="32"/>
    </row>
    <row r="44" spans="1:9" ht="14.15" customHeight="1" x14ac:dyDescent="0.2">
      <c r="D44" s="615" t="s">
        <v>679</v>
      </c>
      <c r="E44" s="615"/>
    </row>
    <row r="45" spans="1:9" ht="14.15" customHeight="1" x14ac:dyDescent="0.2">
      <c r="D45" s="588" t="s">
        <v>680</v>
      </c>
      <c r="E45" s="588"/>
    </row>
    <row r="46" spans="1:9" ht="14.15" customHeight="1" x14ac:dyDescent="0.2">
      <c r="D46" s="144" t="s">
        <v>113</v>
      </c>
      <c r="E46" s="165">
        <v>1264178</v>
      </c>
    </row>
    <row r="47" spans="1:9" ht="14.15" customHeight="1" x14ac:dyDescent="0.2">
      <c r="D47" s="144" t="s">
        <v>114</v>
      </c>
      <c r="E47" s="165">
        <v>246218</v>
      </c>
    </row>
    <row r="48" spans="1:9" ht="14.15" customHeight="1" x14ac:dyDescent="0.2">
      <c r="D48" s="145" t="s">
        <v>91</v>
      </c>
      <c r="E48" s="165">
        <v>702106</v>
      </c>
    </row>
    <row r="49" spans="1:14" ht="14.15" customHeight="1" x14ac:dyDescent="0.2">
      <c r="D49" s="163" t="s">
        <v>1154</v>
      </c>
      <c r="E49" s="146">
        <v>5.1343849759156521</v>
      </c>
    </row>
    <row r="50" spans="1:14" ht="14.25" customHeight="1" x14ac:dyDescent="0.2"/>
    <row r="51" spans="1:14" ht="14.15" customHeight="1" x14ac:dyDescent="0.2">
      <c r="A51" s="609" t="s">
        <v>88</v>
      </c>
      <c r="B51" s="611" t="s">
        <v>1221</v>
      </c>
      <c r="C51" s="612"/>
      <c r="D51" s="611" t="s">
        <v>1222</v>
      </c>
      <c r="E51" s="612"/>
      <c r="F51" s="611" t="s">
        <v>1223</v>
      </c>
      <c r="G51" s="612"/>
      <c r="H51" s="611" t="s">
        <v>1224</v>
      </c>
      <c r="I51" s="612"/>
      <c r="N51" s="166"/>
    </row>
    <row r="52" spans="1:14" ht="14.15" customHeight="1" x14ac:dyDescent="0.2">
      <c r="A52" s="610"/>
      <c r="B52" s="613"/>
      <c r="C52" s="614"/>
      <c r="D52" s="613"/>
      <c r="E52" s="614"/>
      <c r="F52" s="613"/>
      <c r="G52" s="614"/>
      <c r="H52" s="613"/>
      <c r="I52" s="614"/>
    </row>
    <row r="53" spans="1:14" ht="14.25" customHeight="1" x14ac:dyDescent="0.2">
      <c r="A53" s="33" t="s">
        <v>89</v>
      </c>
      <c r="B53" s="40" t="s">
        <v>627</v>
      </c>
      <c r="C53" s="34">
        <v>1201630.6666666667</v>
      </c>
      <c r="D53" s="40" t="s">
        <v>627</v>
      </c>
      <c r="E53" s="34">
        <v>1209224</v>
      </c>
      <c r="F53" s="40" t="s">
        <v>627</v>
      </c>
      <c r="G53" s="34">
        <v>1216908.6666666667</v>
      </c>
      <c r="H53" s="40" t="s">
        <v>627</v>
      </c>
      <c r="I53" s="34">
        <v>1222455</v>
      </c>
    </row>
    <row r="54" spans="1:14" ht="14.25" customHeight="1" x14ac:dyDescent="0.2">
      <c r="A54" s="35" t="s">
        <v>90</v>
      </c>
      <c r="B54" s="41" t="s">
        <v>111</v>
      </c>
      <c r="C54" s="36">
        <v>246102.5</v>
      </c>
      <c r="D54" s="41" t="s">
        <v>111</v>
      </c>
      <c r="E54" s="36">
        <v>244909</v>
      </c>
      <c r="F54" s="41" t="s">
        <v>111</v>
      </c>
      <c r="G54" s="36">
        <v>244081</v>
      </c>
      <c r="H54" s="41" t="s">
        <v>111</v>
      </c>
      <c r="I54" s="36">
        <v>243254</v>
      </c>
    </row>
    <row r="55" spans="1:14" ht="14.25" customHeight="1" x14ac:dyDescent="0.2">
      <c r="A55" s="37" t="s">
        <v>91</v>
      </c>
      <c r="B55" s="38"/>
      <c r="C55" s="39">
        <v>712029.77397260279</v>
      </c>
      <c r="D55" s="38"/>
      <c r="E55" s="39">
        <v>712963</v>
      </c>
      <c r="F55" s="38"/>
      <c r="G55" s="39">
        <v>714297.48630136985</v>
      </c>
      <c r="H55" s="38"/>
      <c r="I55" s="39">
        <v>714935</v>
      </c>
    </row>
    <row r="56" spans="1:14" ht="14.15" customHeight="1" x14ac:dyDescent="0.2">
      <c r="A56" s="181"/>
      <c r="B56" s="28"/>
      <c r="C56" s="29"/>
      <c r="D56" s="28"/>
      <c r="E56" s="29"/>
      <c r="F56" s="28"/>
      <c r="G56" s="29"/>
      <c r="H56" s="28"/>
      <c r="I56" s="29"/>
    </row>
    <row r="57" spans="1:14" ht="14.15" customHeight="1" x14ac:dyDescent="0.2">
      <c r="A57" s="155" t="s">
        <v>1154</v>
      </c>
      <c r="B57" s="30"/>
      <c r="C57" s="137">
        <v>4.8826430721616676</v>
      </c>
      <c r="D57" s="30"/>
      <c r="E57" s="137">
        <v>4.9374420703199968</v>
      </c>
      <c r="F57" s="30"/>
      <c r="G57" s="137">
        <v>4.985675520284933</v>
      </c>
      <c r="H57" s="30"/>
      <c r="I57" s="137">
        <v>5.025426097823674</v>
      </c>
    </row>
    <row r="58" spans="1:14" ht="14.15" customHeight="1" x14ac:dyDescent="0.2">
      <c r="A58" s="183"/>
      <c r="B58" s="31"/>
      <c r="C58" s="32"/>
      <c r="D58" s="31"/>
      <c r="E58" s="32"/>
      <c r="F58" s="31"/>
      <c r="G58" s="32"/>
      <c r="H58" s="31"/>
      <c r="I58" s="32"/>
    </row>
    <row r="59" spans="1:14" ht="14.15" customHeight="1" x14ac:dyDescent="0.2">
      <c r="B59" s="604" t="s">
        <v>941</v>
      </c>
      <c r="C59" s="604"/>
      <c r="H59" s="604" t="s">
        <v>1140</v>
      </c>
      <c r="I59" s="604"/>
    </row>
    <row r="60" spans="1:14" ht="14.15" customHeight="1" x14ac:dyDescent="0.2">
      <c r="B60" s="588" t="s">
        <v>942</v>
      </c>
      <c r="C60" s="588"/>
      <c r="H60" s="588" t="s">
        <v>1141</v>
      </c>
      <c r="I60" s="588"/>
    </row>
    <row r="61" spans="1:14" ht="14.15" customHeight="1" x14ac:dyDescent="0.2">
      <c r="B61" s="167" t="s">
        <v>627</v>
      </c>
      <c r="C61" s="168">
        <v>1197274.5</v>
      </c>
      <c r="H61" s="144" t="s">
        <v>627</v>
      </c>
      <c r="I61" s="145">
        <v>1215760.1666666667</v>
      </c>
    </row>
    <row r="62" spans="1:14" ht="14.15" customHeight="1" x14ac:dyDescent="0.2">
      <c r="B62" s="167" t="s">
        <v>111</v>
      </c>
      <c r="C62" s="168">
        <v>246433.5</v>
      </c>
      <c r="H62" s="144" t="s">
        <v>111</v>
      </c>
      <c r="I62" s="145">
        <v>242956</v>
      </c>
    </row>
    <row r="63" spans="1:14" ht="14.15" customHeight="1" x14ac:dyDescent="0.2">
      <c r="B63" s="145" t="s">
        <v>91</v>
      </c>
      <c r="C63" s="168">
        <v>710342.70547945204</v>
      </c>
      <c r="H63" s="145" t="s">
        <v>91</v>
      </c>
      <c r="I63" s="145">
        <v>712528.32191780827</v>
      </c>
    </row>
    <row r="64" spans="1:14" ht="14.15" customHeight="1" x14ac:dyDescent="0.2">
      <c r="B64" s="163" t="s">
        <v>1154</v>
      </c>
      <c r="C64" s="146">
        <v>4.8584080492303201</v>
      </c>
      <c r="H64" s="163" t="s">
        <v>1154</v>
      </c>
      <c r="I64" s="169">
        <v>5.0040343381792045</v>
      </c>
    </row>
    <row r="65" spans="1:9" ht="14.15" customHeight="1" x14ac:dyDescent="0.2"/>
    <row r="66" spans="1:9" ht="14.15" customHeight="1" x14ac:dyDescent="0.2">
      <c r="A66" s="609" t="s">
        <v>88</v>
      </c>
      <c r="B66" s="611" t="s">
        <v>1225</v>
      </c>
      <c r="C66" s="612"/>
      <c r="D66" s="611" t="s">
        <v>1226</v>
      </c>
      <c r="E66" s="612"/>
      <c r="F66" s="611" t="s">
        <v>1227</v>
      </c>
      <c r="G66" s="612"/>
      <c r="H66" s="611" t="s">
        <v>1228</v>
      </c>
      <c r="I66" s="612"/>
    </row>
    <row r="67" spans="1:9" ht="14.15" customHeight="1" x14ac:dyDescent="0.2">
      <c r="A67" s="610"/>
      <c r="B67" s="613"/>
      <c r="C67" s="614"/>
      <c r="D67" s="613"/>
      <c r="E67" s="614"/>
      <c r="F67" s="613"/>
      <c r="G67" s="614"/>
      <c r="H67" s="613"/>
      <c r="I67" s="614"/>
    </row>
    <row r="68" spans="1:9" ht="14.25" customHeight="1" x14ac:dyDescent="0.2">
      <c r="A68" s="33" t="s">
        <v>89</v>
      </c>
      <c r="B68" s="40" t="s">
        <v>627</v>
      </c>
      <c r="C68" s="34">
        <v>1225479</v>
      </c>
      <c r="D68" s="40" t="s">
        <v>1149</v>
      </c>
      <c r="E68" s="34">
        <v>1227896</v>
      </c>
      <c r="F68" s="40" t="s">
        <v>211</v>
      </c>
      <c r="G68" s="34">
        <v>1143295</v>
      </c>
      <c r="H68" s="40" t="s">
        <v>211</v>
      </c>
      <c r="I68" s="34">
        <v>1138680</v>
      </c>
    </row>
    <row r="69" spans="1:9" ht="14.25" customHeight="1" x14ac:dyDescent="0.2">
      <c r="A69" s="35" t="s">
        <v>90</v>
      </c>
      <c r="B69" s="41" t="s">
        <v>111</v>
      </c>
      <c r="C69" s="36">
        <v>242484</v>
      </c>
      <c r="D69" s="41" t="s">
        <v>111</v>
      </c>
      <c r="E69" s="36">
        <v>241481</v>
      </c>
      <c r="F69" s="41" t="s">
        <v>111</v>
      </c>
      <c r="G69" s="36">
        <v>240102</v>
      </c>
      <c r="H69" s="41" t="s">
        <v>111</v>
      </c>
      <c r="I69" s="36">
        <v>238892</v>
      </c>
    </row>
    <row r="70" spans="1:9" ht="14.25" customHeight="1" x14ac:dyDescent="0.2">
      <c r="A70" s="37" t="s">
        <v>91</v>
      </c>
      <c r="B70" s="38"/>
      <c r="C70" s="39">
        <v>714818</v>
      </c>
      <c r="D70" s="38"/>
      <c r="E70" s="39">
        <v>714423</v>
      </c>
      <c r="F70" s="38"/>
      <c r="G70" s="39">
        <v>714061</v>
      </c>
      <c r="H70" s="38"/>
      <c r="I70" s="39">
        <v>713418</v>
      </c>
    </row>
    <row r="71" spans="1:9" ht="14.15" customHeight="1" x14ac:dyDescent="0.2">
      <c r="A71" s="181"/>
      <c r="B71" s="28"/>
      <c r="C71" s="29"/>
      <c r="D71" s="28"/>
      <c r="E71" s="29"/>
      <c r="F71" s="28"/>
      <c r="G71" s="29"/>
      <c r="H71" s="28"/>
      <c r="I71" s="29"/>
    </row>
    <row r="72" spans="1:9" ht="14.15" customHeight="1" x14ac:dyDescent="0.2">
      <c r="A72" s="155" t="s">
        <v>1154</v>
      </c>
      <c r="B72" s="30"/>
      <c r="C72" s="137">
        <v>5.0538550997179197</v>
      </c>
      <c r="D72" s="30"/>
      <c r="E72" s="137">
        <v>5.0848555372886484</v>
      </c>
      <c r="F72" s="30"/>
      <c r="G72" s="137">
        <v>4.7617054418538789</v>
      </c>
      <c r="H72" s="30"/>
      <c r="I72" s="137">
        <v>4.7665053664417396</v>
      </c>
    </row>
    <row r="73" spans="1:9" ht="14.15" customHeight="1" x14ac:dyDescent="0.2">
      <c r="A73" s="183"/>
      <c r="B73" s="31"/>
      <c r="C73" s="32"/>
      <c r="D73" s="31"/>
      <c r="E73" s="32"/>
      <c r="F73" s="31"/>
      <c r="G73" s="32"/>
      <c r="H73" s="31"/>
      <c r="I73" s="32"/>
    </row>
    <row r="74" spans="1:9" ht="14.15" customHeight="1" x14ac:dyDescent="0.2">
      <c r="D74" s="615"/>
      <c r="E74" s="615"/>
      <c r="F74" s="604" t="s">
        <v>1157</v>
      </c>
      <c r="G74" s="604"/>
    </row>
    <row r="75" spans="1:9" ht="14.15" customHeight="1" x14ac:dyDescent="0.2">
      <c r="D75" s="588"/>
      <c r="E75" s="588"/>
      <c r="F75" s="588" t="s">
        <v>1158</v>
      </c>
      <c r="G75" s="588"/>
    </row>
    <row r="76" spans="1:9" ht="14.15" customHeight="1" x14ac:dyDescent="0.2">
      <c r="D76" s="144"/>
      <c r="E76" s="165"/>
      <c r="F76" s="144" t="s">
        <v>1159</v>
      </c>
      <c r="G76" s="145">
        <v>1149739.25</v>
      </c>
    </row>
    <row r="77" spans="1:9" ht="14.15" customHeight="1" x14ac:dyDescent="0.2">
      <c r="D77" s="144"/>
      <c r="E77" s="165"/>
      <c r="F77" s="144" t="s">
        <v>1160</v>
      </c>
      <c r="G77" s="145">
        <v>241096</v>
      </c>
    </row>
    <row r="78" spans="1:9" ht="14.15" customHeight="1" x14ac:dyDescent="0.2">
      <c r="D78" s="145"/>
      <c r="E78" s="165"/>
      <c r="F78" s="145" t="s">
        <v>91</v>
      </c>
      <c r="G78" s="145">
        <v>713373</v>
      </c>
    </row>
    <row r="79" spans="1:9" ht="14.15" customHeight="1" x14ac:dyDescent="0.2">
      <c r="E79" s="146"/>
      <c r="F79" s="163" t="s">
        <v>1154</v>
      </c>
      <c r="G79" s="146">
        <v>4.7688026761124203</v>
      </c>
    </row>
    <row r="80" spans="1:9" ht="14.15" customHeight="1" x14ac:dyDescent="0.2"/>
    <row r="81" spans="1:9" ht="14.15" customHeight="1" x14ac:dyDescent="0.2">
      <c r="A81" s="609" t="s">
        <v>88</v>
      </c>
      <c r="B81" s="611" t="s">
        <v>1229</v>
      </c>
      <c r="C81" s="612"/>
      <c r="D81" s="611" t="s">
        <v>1230</v>
      </c>
      <c r="E81" s="612"/>
      <c r="F81" s="605" t="s">
        <v>1231</v>
      </c>
      <c r="G81" s="606"/>
      <c r="H81" s="596" t="s">
        <v>1232</v>
      </c>
      <c r="I81" s="597"/>
    </row>
    <row r="82" spans="1:9" ht="14.15" customHeight="1" x14ac:dyDescent="0.2">
      <c r="A82" s="610"/>
      <c r="B82" s="613"/>
      <c r="C82" s="614"/>
      <c r="D82" s="613"/>
      <c r="E82" s="614"/>
      <c r="F82" s="607"/>
      <c r="G82" s="608"/>
      <c r="H82" s="598"/>
      <c r="I82" s="599"/>
    </row>
    <row r="83" spans="1:9" ht="14.25" customHeight="1" x14ac:dyDescent="0.2">
      <c r="A83" s="33" t="s">
        <v>89</v>
      </c>
      <c r="B83" s="40" t="s">
        <v>1183</v>
      </c>
      <c r="C83" s="34">
        <v>988964.66666666663</v>
      </c>
      <c r="D83" s="40" t="s">
        <v>1183</v>
      </c>
      <c r="E83" s="34">
        <v>1015543</v>
      </c>
      <c r="F83" s="40" t="s">
        <v>1183</v>
      </c>
      <c r="G83" s="34">
        <v>1018511</v>
      </c>
      <c r="H83" s="40" t="s">
        <v>1204</v>
      </c>
      <c r="I83" s="34">
        <v>971873</v>
      </c>
    </row>
    <row r="84" spans="1:9" ht="14.25" customHeight="1" x14ac:dyDescent="0.2">
      <c r="A84" s="35" t="s">
        <v>90</v>
      </c>
      <c r="B84" s="41" t="s">
        <v>1180</v>
      </c>
      <c r="C84" s="36">
        <v>322224</v>
      </c>
      <c r="D84" s="41" t="s">
        <v>1188</v>
      </c>
      <c r="E84" s="36">
        <v>328772</v>
      </c>
      <c r="F84" s="41" t="s">
        <v>1188</v>
      </c>
      <c r="G84" s="36">
        <v>327300</v>
      </c>
      <c r="H84" s="41" t="s">
        <v>1188</v>
      </c>
      <c r="I84" s="36">
        <v>325644</v>
      </c>
    </row>
    <row r="85" spans="1:9" ht="14.25" customHeight="1" x14ac:dyDescent="0.2">
      <c r="A85" s="37" t="s">
        <v>91</v>
      </c>
      <c r="B85" s="38"/>
      <c r="C85" s="39">
        <v>713060.41095890407</v>
      </c>
      <c r="D85" s="38"/>
      <c r="E85" s="39">
        <v>729201</v>
      </c>
      <c r="F85" s="38"/>
      <c r="G85" s="39">
        <v>728448</v>
      </c>
      <c r="H85" s="38"/>
      <c r="I85" s="39">
        <v>717402</v>
      </c>
    </row>
    <row r="86" spans="1:9" ht="14.15" customHeight="1" x14ac:dyDescent="0.2">
      <c r="A86" s="181"/>
      <c r="B86" s="28"/>
      <c r="C86" s="29"/>
      <c r="D86" s="28"/>
      <c r="E86" s="29"/>
      <c r="F86" s="28"/>
      <c r="G86" s="29"/>
      <c r="H86" s="28"/>
      <c r="I86" s="29"/>
    </row>
    <row r="87" spans="1:9" ht="14.15" customHeight="1" x14ac:dyDescent="0.2">
      <c r="A87" s="155" t="s">
        <v>1154</v>
      </c>
      <c r="B87" s="30"/>
      <c r="C87" s="137">
        <v>3.0691837562275519</v>
      </c>
      <c r="D87" s="30"/>
      <c r="E87" s="137">
        <v>3.088897473020817</v>
      </c>
      <c r="F87" s="30"/>
      <c r="G87" s="137">
        <v>3.111857622975863</v>
      </c>
      <c r="H87" s="30"/>
      <c r="I87" s="137">
        <v>2.9844646300868432</v>
      </c>
    </row>
    <row r="88" spans="1:9" ht="14.15" customHeight="1" x14ac:dyDescent="0.2">
      <c r="A88" s="183"/>
      <c r="B88" s="31"/>
      <c r="C88" s="32"/>
      <c r="D88" s="31"/>
      <c r="E88" s="32"/>
      <c r="F88" s="31"/>
      <c r="G88" s="32"/>
      <c r="H88" s="31"/>
      <c r="I88" s="32"/>
    </row>
    <row r="89" spans="1:9" ht="14.15" customHeight="1" x14ac:dyDescent="0.2">
      <c r="D89" s="604" t="s">
        <v>1186</v>
      </c>
      <c r="E89" s="604"/>
    </row>
    <row r="90" spans="1:9" ht="14.15" customHeight="1" x14ac:dyDescent="0.2">
      <c r="D90" s="588" t="s">
        <v>1187</v>
      </c>
      <c r="E90" s="588"/>
    </row>
    <row r="91" spans="1:9" ht="14.15" customHeight="1" x14ac:dyDescent="0.2">
      <c r="D91" s="144" t="s">
        <v>1183</v>
      </c>
      <c r="E91" s="145">
        <v>1011503</v>
      </c>
    </row>
    <row r="92" spans="1:9" ht="14.15" customHeight="1" x14ac:dyDescent="0.2">
      <c r="D92" s="144" t="s">
        <v>1188</v>
      </c>
      <c r="E92" s="145">
        <v>328722</v>
      </c>
    </row>
    <row r="93" spans="1:9" ht="14.15" customHeight="1" x14ac:dyDescent="0.2">
      <c r="D93" s="145" t="s">
        <v>91</v>
      </c>
      <c r="E93" s="145">
        <v>727417</v>
      </c>
    </row>
    <row r="94" spans="1:9" ht="14.15" customHeight="1" x14ac:dyDescent="0.2">
      <c r="D94" s="163" t="s">
        <v>1154</v>
      </c>
      <c r="E94" s="146">
        <v>3.0770772871910004</v>
      </c>
    </row>
    <row r="96" spans="1:9" ht="14.15" customHeight="1" x14ac:dyDescent="0.2">
      <c r="A96" s="609" t="s">
        <v>88</v>
      </c>
      <c r="B96" s="596" t="s">
        <v>1233</v>
      </c>
      <c r="C96" s="597"/>
      <c r="D96" s="596" t="s">
        <v>1248</v>
      </c>
      <c r="E96" s="597"/>
      <c r="F96" s="596" t="s">
        <v>1250</v>
      </c>
      <c r="G96" s="597"/>
      <c r="H96" s="596" t="s">
        <v>1286</v>
      </c>
      <c r="I96" s="597"/>
    </row>
    <row r="97" spans="1:9" ht="14.15" customHeight="1" x14ac:dyDescent="0.2">
      <c r="A97" s="610"/>
      <c r="B97" s="598"/>
      <c r="C97" s="599"/>
      <c r="D97" s="598"/>
      <c r="E97" s="599"/>
      <c r="F97" s="598"/>
      <c r="G97" s="599"/>
      <c r="H97" s="598"/>
      <c r="I97" s="599"/>
    </row>
    <row r="98" spans="1:9" ht="14.25" customHeight="1" x14ac:dyDescent="0.2">
      <c r="A98" s="33" t="s">
        <v>89</v>
      </c>
      <c r="B98" s="40" t="s">
        <v>1204</v>
      </c>
      <c r="C98" s="34">
        <v>968831</v>
      </c>
      <c r="D98" s="40" t="s">
        <v>1204</v>
      </c>
      <c r="E98" s="34">
        <v>966132</v>
      </c>
      <c r="F98" s="40" t="s">
        <v>627</v>
      </c>
      <c r="G98" s="34">
        <v>965440.5</v>
      </c>
      <c r="H98" s="40" t="s">
        <v>627</v>
      </c>
      <c r="I98" s="34">
        <v>966658.625</v>
      </c>
    </row>
    <row r="99" spans="1:9" ht="14.25" customHeight="1" x14ac:dyDescent="0.2">
      <c r="A99" s="35" t="s">
        <v>90</v>
      </c>
      <c r="B99" s="41" t="s">
        <v>1188</v>
      </c>
      <c r="C99" s="36">
        <v>323664</v>
      </c>
      <c r="D99" s="41" t="s">
        <v>1188</v>
      </c>
      <c r="E99" s="36">
        <v>321677</v>
      </c>
      <c r="F99" s="41" t="s">
        <v>1188</v>
      </c>
      <c r="G99" s="36">
        <v>319763.5</v>
      </c>
      <c r="H99" s="41" t="s">
        <v>1188</v>
      </c>
      <c r="I99" s="36">
        <v>317281</v>
      </c>
    </row>
    <row r="100" spans="1:9" ht="14.25" customHeight="1" x14ac:dyDescent="0.2">
      <c r="A100" s="37" t="s">
        <v>91</v>
      </c>
      <c r="B100" s="38"/>
      <c r="C100" s="39">
        <v>716140.70945945941</v>
      </c>
      <c r="D100" s="38"/>
      <c r="E100" s="39">
        <v>714945.98648648697</v>
      </c>
      <c r="F100" s="178"/>
      <c r="G100" s="39">
        <v>713553.52702702698</v>
      </c>
      <c r="H100" s="178"/>
      <c r="I100" s="39">
        <v>711062.68243243196</v>
      </c>
    </row>
    <row r="101" spans="1:9" ht="14.15" customHeight="1" x14ac:dyDescent="0.2">
      <c r="A101" s="181"/>
      <c r="B101" s="28"/>
      <c r="C101" s="29"/>
      <c r="D101" s="28"/>
      <c r="E101" s="29"/>
      <c r="F101" s="28"/>
      <c r="G101" s="29"/>
      <c r="H101" s="28"/>
      <c r="I101" s="29"/>
    </row>
    <row r="102" spans="1:9" ht="14.15" customHeight="1" x14ac:dyDescent="0.2">
      <c r="A102" s="155" t="s">
        <v>1154</v>
      </c>
      <c r="B102" s="30"/>
      <c r="C102" s="137">
        <v>2.9933233229521972</v>
      </c>
      <c r="D102" s="30"/>
      <c r="E102" s="137">
        <v>3.0034226879758266</v>
      </c>
      <c r="F102" s="30"/>
      <c r="G102" s="137">
        <v>3.0192329643627245</v>
      </c>
      <c r="H102" s="30"/>
      <c r="I102" s="137">
        <v>3.0466955947567</v>
      </c>
    </row>
    <row r="103" spans="1:9" ht="14.15" customHeight="1" x14ac:dyDescent="0.2">
      <c r="A103" s="183"/>
      <c r="B103" s="31"/>
      <c r="C103" s="32"/>
      <c r="D103" s="31"/>
      <c r="E103" s="32"/>
      <c r="F103" s="31"/>
      <c r="G103" s="32"/>
      <c r="H103" s="31"/>
      <c r="I103" s="32"/>
    </row>
    <row r="104" spans="1:9" ht="14.15" customHeight="1" x14ac:dyDescent="0.2">
      <c r="B104" s="604" t="s">
        <v>1234</v>
      </c>
      <c r="C104" s="604"/>
      <c r="D104" s="615"/>
      <c r="E104" s="615"/>
      <c r="F104" s="604"/>
      <c r="G104" s="604"/>
      <c r="H104" s="587" t="s">
        <v>1287</v>
      </c>
      <c r="I104" s="587"/>
    </row>
    <row r="105" spans="1:9" ht="14.15" customHeight="1" x14ac:dyDescent="0.2">
      <c r="B105" s="588" t="s">
        <v>1235</v>
      </c>
      <c r="C105" s="588"/>
      <c r="D105" s="588"/>
      <c r="E105" s="588"/>
      <c r="F105" s="588"/>
      <c r="G105" s="588"/>
      <c r="H105" s="588" t="s">
        <v>1288</v>
      </c>
      <c r="I105" s="588"/>
    </row>
    <row r="106" spans="1:9" ht="14.15" customHeight="1" x14ac:dyDescent="0.2">
      <c r="B106" s="144" t="s">
        <v>1204</v>
      </c>
      <c r="C106" s="145">
        <v>971259</v>
      </c>
      <c r="D106" s="144"/>
      <c r="E106" s="165"/>
      <c r="F106" s="144"/>
      <c r="G106" s="145"/>
      <c r="H106" s="144" t="s">
        <v>1385</v>
      </c>
      <c r="I106" s="145">
        <v>962097.875</v>
      </c>
    </row>
    <row r="107" spans="1:9" ht="14.15" customHeight="1" x14ac:dyDescent="0.2">
      <c r="B107" s="144" t="s">
        <v>1188</v>
      </c>
      <c r="C107" s="145">
        <v>323488</v>
      </c>
      <c r="D107" s="144"/>
      <c r="E107" s="165"/>
      <c r="F107" s="144"/>
      <c r="G107" s="145"/>
      <c r="H107" s="144" t="s">
        <v>1188</v>
      </c>
      <c r="I107" s="145">
        <v>317563.5</v>
      </c>
    </row>
    <row r="108" spans="1:9" ht="14.15" customHeight="1" x14ac:dyDescent="0.2">
      <c r="B108" s="145" t="s">
        <v>91</v>
      </c>
      <c r="C108" s="145">
        <v>725247.01369863015</v>
      </c>
      <c r="D108" s="145"/>
      <c r="E108" s="165"/>
      <c r="F108" s="145"/>
      <c r="G108" s="145"/>
      <c r="H108" s="145" t="s">
        <v>91</v>
      </c>
      <c r="I108" s="145">
        <v>709589.20945945894</v>
      </c>
    </row>
    <row r="109" spans="1:9" ht="14.15" customHeight="1" x14ac:dyDescent="0.2">
      <c r="B109" s="163" t="s">
        <v>1154</v>
      </c>
      <c r="C109" s="146">
        <v>3.0024575872984469</v>
      </c>
      <c r="E109" s="146"/>
      <c r="F109" s="163"/>
      <c r="G109" s="146"/>
      <c r="H109" s="163" t="s">
        <v>1154</v>
      </c>
      <c r="I109" s="146">
        <v>3.0296236028384902</v>
      </c>
    </row>
    <row r="110" spans="1:9" x14ac:dyDescent="0.2">
      <c r="H110" s="144"/>
      <c r="I110" s="145"/>
    </row>
    <row r="111" spans="1:9" ht="14.15" customHeight="1" x14ac:dyDescent="0.2">
      <c r="F111" s="629"/>
      <c r="G111" s="629"/>
      <c r="H111" s="145"/>
      <c r="I111" s="145"/>
    </row>
    <row r="112" spans="1:9" ht="14.15" customHeight="1" x14ac:dyDescent="0.2">
      <c r="F112" s="629"/>
      <c r="G112" s="629"/>
      <c r="H112" s="163"/>
      <c r="I112" s="146"/>
    </row>
    <row r="113" spans="1:13" ht="14.25" customHeight="1" x14ac:dyDescent="0.2">
      <c r="F113" s="144"/>
      <c r="G113" s="145"/>
    </row>
    <row r="114" spans="1:13" ht="13.75" customHeight="1" x14ac:dyDescent="0.2">
      <c r="A114" s="609" t="s">
        <v>88</v>
      </c>
      <c r="B114" s="596" t="s">
        <v>1293</v>
      </c>
      <c r="C114" s="597"/>
      <c r="D114" s="596" t="s">
        <v>1316</v>
      </c>
      <c r="E114" s="597"/>
      <c r="F114" s="596" t="s">
        <v>1383</v>
      </c>
      <c r="G114" s="597"/>
    </row>
    <row r="115" spans="1:13" ht="13.75" customHeight="1" x14ac:dyDescent="0.2">
      <c r="A115" s="610"/>
      <c r="B115" s="598"/>
      <c r="C115" s="599"/>
      <c r="D115" s="598"/>
      <c r="E115" s="599"/>
      <c r="F115" s="598"/>
      <c r="G115" s="599"/>
    </row>
    <row r="116" spans="1:13" ht="13.75" customHeight="1" x14ac:dyDescent="0.2">
      <c r="A116" s="33" t="s">
        <v>89</v>
      </c>
      <c r="B116" s="40" t="s">
        <v>1298</v>
      </c>
      <c r="C116" s="311">
        <v>966612</v>
      </c>
      <c r="D116" s="40" t="s">
        <v>1298</v>
      </c>
      <c r="E116" s="34">
        <v>965883</v>
      </c>
      <c r="F116" s="40" t="s">
        <v>1331</v>
      </c>
      <c r="G116" s="34">
        <v>967528</v>
      </c>
    </row>
    <row r="117" spans="1:13" ht="13.75" customHeight="1" x14ac:dyDescent="0.2">
      <c r="A117" s="35" t="s">
        <v>90</v>
      </c>
      <c r="B117" s="41" t="s">
        <v>1188</v>
      </c>
      <c r="C117" s="312">
        <v>314223</v>
      </c>
      <c r="D117" s="41" t="s">
        <v>1188</v>
      </c>
      <c r="E117" s="36">
        <v>311339</v>
      </c>
      <c r="F117" s="41" t="s">
        <v>1336</v>
      </c>
      <c r="G117" s="36">
        <v>308481.5</v>
      </c>
      <c r="I117" s="146"/>
    </row>
    <row r="118" spans="1:13" ht="13.75" customHeight="1" x14ac:dyDescent="0.2">
      <c r="A118" s="37" t="s">
        <v>91</v>
      </c>
      <c r="B118" s="38"/>
      <c r="C118" s="313">
        <v>707591.35810800001</v>
      </c>
      <c r="D118" s="38"/>
      <c r="E118" s="39">
        <v>703851</v>
      </c>
      <c r="F118" s="38"/>
      <c r="G118" s="39">
        <v>700425.06081081077</v>
      </c>
    </row>
    <row r="119" spans="1:13" ht="13.75" customHeight="1" x14ac:dyDescent="0.2">
      <c r="A119" s="181"/>
      <c r="B119" s="28"/>
      <c r="C119" s="314"/>
      <c r="D119" s="28"/>
      <c r="E119" s="29"/>
      <c r="F119" s="28"/>
      <c r="G119" s="29"/>
    </row>
    <row r="120" spans="1:13" ht="13.75" customHeight="1" x14ac:dyDescent="0.2">
      <c r="A120" s="155" t="s">
        <v>1154</v>
      </c>
      <c r="B120" s="30"/>
      <c r="C120" s="315">
        <v>3.0761974775800001</v>
      </c>
      <c r="D120" s="30"/>
      <c r="E120" s="23">
        <v>3.1019999999999999</v>
      </c>
      <c r="F120" s="30"/>
      <c r="G120" s="137">
        <v>3.136421470979621</v>
      </c>
    </row>
    <row r="121" spans="1:13" ht="13.75" customHeight="1" x14ac:dyDescent="0.2">
      <c r="A121" s="183"/>
      <c r="B121" s="31"/>
      <c r="C121" s="32"/>
      <c r="D121" s="31"/>
      <c r="E121" s="32"/>
      <c r="F121" s="31"/>
      <c r="G121" s="32"/>
    </row>
    <row r="122" spans="1:13" ht="13.75" customHeight="1" x14ac:dyDescent="0.2">
      <c r="E122" s="405"/>
      <c r="F122" s="587" t="s">
        <v>1384</v>
      </c>
      <c r="G122" s="587"/>
    </row>
    <row r="123" spans="1:13" s="26" customFormat="1" ht="13.75" customHeight="1" x14ac:dyDescent="0.2">
      <c r="B123" s="27"/>
      <c r="C123" s="27"/>
      <c r="D123" s="27"/>
      <c r="E123" s="27"/>
      <c r="F123" s="588" t="s">
        <v>1393</v>
      </c>
      <c r="G123" s="588"/>
      <c r="H123" s="27"/>
      <c r="I123" s="27"/>
      <c r="J123" s="27"/>
      <c r="K123" s="27"/>
      <c r="L123" s="27"/>
      <c r="M123" s="27"/>
    </row>
    <row r="124" spans="1:13" ht="13.75" customHeight="1" x14ac:dyDescent="0.2">
      <c r="F124" s="144" t="s">
        <v>1385</v>
      </c>
      <c r="G124" s="145">
        <v>964086</v>
      </c>
    </row>
    <row r="125" spans="1:13" ht="13.75" customHeight="1" x14ac:dyDescent="0.2">
      <c r="F125" s="144" t="s">
        <v>1188</v>
      </c>
      <c r="G125" s="145">
        <v>308266</v>
      </c>
    </row>
    <row r="126" spans="1:13" ht="13.75" customHeight="1" x14ac:dyDescent="0.2">
      <c r="F126" s="145" t="s">
        <v>91</v>
      </c>
      <c r="G126" s="145">
        <v>699944.63513513515</v>
      </c>
    </row>
    <row r="127" spans="1:13" ht="13.75" customHeight="1" x14ac:dyDescent="0.2">
      <c r="F127" s="163" t="s">
        <v>1154</v>
      </c>
      <c r="G127" s="146">
        <v>3.127448372509456</v>
      </c>
    </row>
    <row r="128" spans="1:13" ht="13.75" customHeight="1" x14ac:dyDescent="0.2"/>
    <row r="129" ht="13.75" customHeight="1" x14ac:dyDescent="0.2"/>
    <row r="130" ht="13.75" customHeight="1" x14ac:dyDescent="0.2"/>
    <row r="131" ht="13.75" customHeight="1" x14ac:dyDescent="0.2"/>
    <row r="132" ht="13.75" customHeight="1" x14ac:dyDescent="0.2"/>
    <row r="133" ht="13.75" customHeight="1" x14ac:dyDescent="0.2"/>
    <row r="134" ht="13.75" customHeight="1" x14ac:dyDescent="0.2"/>
    <row r="135" ht="13.75" customHeight="1" x14ac:dyDescent="0.2"/>
    <row r="136" ht="13.75" customHeight="1" x14ac:dyDescent="0.2"/>
    <row r="137" ht="13.75" customHeight="1" x14ac:dyDescent="0.2"/>
    <row r="138" ht="13.75" customHeight="1" x14ac:dyDescent="0.2"/>
    <row r="139" ht="13.75" customHeight="1" x14ac:dyDescent="0.2"/>
    <row r="140" ht="13.75" customHeight="1" x14ac:dyDescent="0.2"/>
    <row r="141" ht="13.75" customHeight="1" x14ac:dyDescent="0.2"/>
    <row r="142" ht="13.75" customHeight="1" x14ac:dyDescent="0.2"/>
    <row r="143" ht="13.75" customHeight="1" x14ac:dyDescent="0.2"/>
    <row r="144" ht="13.75" customHeight="1" x14ac:dyDescent="0.2"/>
    <row r="145" spans="10:13" ht="13.75" customHeight="1" x14ac:dyDescent="0.2"/>
    <row r="146" spans="10:13" ht="13.75" customHeight="1" x14ac:dyDescent="0.2"/>
    <row r="147" spans="10:13" ht="13.75" customHeight="1" x14ac:dyDescent="0.2"/>
    <row r="148" spans="10:13" ht="13.75" customHeight="1" x14ac:dyDescent="0.2">
      <c r="L148" s="43"/>
      <c r="M148" s="43"/>
    </row>
    <row r="149" spans="10:13" ht="13.75" customHeight="1" x14ac:dyDescent="0.2">
      <c r="L149" s="43"/>
      <c r="M149" s="43"/>
    </row>
    <row r="150" spans="10:13" ht="13.75" customHeight="1" x14ac:dyDescent="0.2">
      <c r="L150" s="43"/>
      <c r="M150" s="43"/>
    </row>
    <row r="151" spans="10:13" ht="13.75" customHeight="1" x14ac:dyDescent="0.2">
      <c r="L151" s="43"/>
      <c r="M151" s="43"/>
    </row>
    <row r="152" spans="10:13" ht="13.75" customHeight="1" x14ac:dyDescent="0.2">
      <c r="K152" s="43"/>
      <c r="L152" s="43"/>
      <c r="M152" s="43"/>
    </row>
    <row r="153" spans="10:13" ht="13.75" customHeight="1" x14ac:dyDescent="0.2">
      <c r="K153" s="43"/>
      <c r="L153" s="43"/>
      <c r="M153" s="43"/>
    </row>
    <row r="154" spans="10:13" ht="13.75" customHeight="1" x14ac:dyDescent="0.2">
      <c r="K154" s="43"/>
      <c r="L154" s="43"/>
      <c r="M154" s="43"/>
    </row>
    <row r="155" spans="10:13" ht="13.75" customHeight="1" x14ac:dyDescent="0.2">
      <c r="K155" s="43"/>
      <c r="L155" s="43"/>
      <c r="M155" s="43"/>
    </row>
    <row r="156" spans="10:13" ht="13.75" customHeight="1" x14ac:dyDescent="0.2"/>
    <row r="157" spans="10:13" ht="13.75" customHeight="1" x14ac:dyDescent="0.2">
      <c r="J157" s="26"/>
    </row>
    <row r="158" spans="10:13" ht="13.75" customHeight="1" x14ac:dyDescent="0.2">
      <c r="J158" s="26"/>
    </row>
    <row r="159" spans="10:13" ht="13.75" customHeight="1" x14ac:dyDescent="0.2">
      <c r="J159" s="26"/>
    </row>
    <row r="160" spans="10:13" ht="13.75" customHeight="1" x14ac:dyDescent="0.2">
      <c r="J160" s="26"/>
    </row>
    <row r="161" spans="4:10" ht="13.75" customHeight="1" x14ac:dyDescent="0.2">
      <c r="J161" s="26"/>
    </row>
    <row r="162" spans="4:10" ht="13.75" customHeight="1" x14ac:dyDescent="0.2">
      <c r="J162" s="26"/>
    </row>
    <row r="163" spans="4:10" ht="13.75" customHeight="1" x14ac:dyDescent="0.2">
      <c r="J163" s="26"/>
    </row>
    <row r="164" spans="4:10" ht="13.75" customHeight="1" x14ac:dyDescent="0.2">
      <c r="J164" s="26"/>
    </row>
    <row r="165" spans="4:10" ht="13.75" customHeight="1" x14ac:dyDescent="0.2"/>
    <row r="166" spans="4:10" ht="13.75" customHeight="1" x14ac:dyDescent="0.2"/>
    <row r="167" spans="4:10" ht="13.75" customHeight="1" x14ac:dyDescent="0.2"/>
    <row r="168" spans="4:10" ht="13.75" customHeight="1" x14ac:dyDescent="0.2"/>
    <row r="169" spans="4:10" ht="13.75" customHeight="1" x14ac:dyDescent="0.2"/>
    <row r="170" spans="4:10" ht="13.75" customHeight="1" x14ac:dyDescent="0.2"/>
    <row r="171" spans="4:10" ht="13.75" customHeight="1" x14ac:dyDescent="0.2"/>
    <row r="172" spans="4:10" ht="13.75" customHeight="1" x14ac:dyDescent="0.2">
      <c r="D172" s="109"/>
    </row>
    <row r="173" spans="4:10" ht="13.75" customHeight="1" x14ac:dyDescent="0.2"/>
    <row r="174" spans="4:10" ht="13.75" customHeight="1" x14ac:dyDescent="0.2">
      <c r="D174" s="109"/>
    </row>
    <row r="175" spans="4:10" ht="13.75" customHeight="1" x14ac:dyDescent="0.2"/>
    <row r="176" spans="4:10" ht="13.75" customHeight="1" x14ac:dyDescent="0.2">
      <c r="D176" s="109"/>
    </row>
    <row r="181" spans="4:4" x14ac:dyDescent="0.2">
      <c r="D181" s="109"/>
    </row>
    <row r="184" spans="4:4" ht="19.399999999999999" customHeight="1" x14ac:dyDescent="0.2"/>
    <row r="188" spans="4:4" x14ac:dyDescent="0.2">
      <c r="D188" s="109"/>
    </row>
    <row r="192" spans="4:4" x14ac:dyDescent="0.2">
      <c r="D192" s="109"/>
    </row>
    <row r="195" spans="4:4" x14ac:dyDescent="0.2">
      <c r="D195" s="109"/>
    </row>
    <row r="198" spans="4:4" x14ac:dyDescent="0.2">
      <c r="D198" s="109"/>
    </row>
    <row r="202" spans="4:4" x14ac:dyDescent="0.2">
      <c r="D202" s="109"/>
    </row>
    <row r="205" spans="4:4" x14ac:dyDescent="0.2">
      <c r="D205" s="109"/>
    </row>
    <row r="216" spans="4:4" x14ac:dyDescent="0.2">
      <c r="D216" s="109"/>
    </row>
    <row r="219" spans="4:4" x14ac:dyDescent="0.2">
      <c r="D219" s="109"/>
    </row>
    <row r="223" spans="4:4" x14ac:dyDescent="0.2">
      <c r="D223" s="109"/>
    </row>
    <row r="228" spans="4:4" x14ac:dyDescent="0.2">
      <c r="D228" s="109"/>
    </row>
    <row r="231" spans="4:4" x14ac:dyDescent="0.2">
      <c r="D231" s="109"/>
    </row>
    <row r="234" spans="4:4" x14ac:dyDescent="0.2">
      <c r="D234" s="109"/>
    </row>
    <row r="239" spans="4:4" x14ac:dyDescent="0.2">
      <c r="D239" s="109"/>
    </row>
  </sheetData>
  <mergeCells count="69">
    <mergeCell ref="A114:A115"/>
    <mergeCell ref="B114:C115"/>
    <mergeCell ref="D114:E115"/>
    <mergeCell ref="F111:G112"/>
    <mergeCell ref="F114:G115"/>
    <mergeCell ref="A6:A7"/>
    <mergeCell ref="B6:C7"/>
    <mergeCell ref="D6:E7"/>
    <mergeCell ref="F6:G7"/>
    <mergeCell ref="H6:I7"/>
    <mergeCell ref="B14:C14"/>
    <mergeCell ref="H14:I14"/>
    <mergeCell ref="B15:C15"/>
    <mergeCell ref="H15:I15"/>
    <mergeCell ref="A21:A22"/>
    <mergeCell ref="B21:C22"/>
    <mergeCell ref="D21:E22"/>
    <mergeCell ref="F21:G22"/>
    <mergeCell ref="H21:I22"/>
    <mergeCell ref="A29:A30"/>
    <mergeCell ref="F29:G29"/>
    <mergeCell ref="F30:G30"/>
    <mergeCell ref="A36:A37"/>
    <mergeCell ref="B36:C37"/>
    <mergeCell ref="D36:E37"/>
    <mergeCell ref="F36:G37"/>
    <mergeCell ref="H36:I37"/>
    <mergeCell ref="D44:E44"/>
    <mergeCell ref="D45:E45"/>
    <mergeCell ref="A51:A52"/>
    <mergeCell ref="B51:C52"/>
    <mergeCell ref="D51:E52"/>
    <mergeCell ref="F51:G52"/>
    <mergeCell ref="H51:I52"/>
    <mergeCell ref="B59:C59"/>
    <mergeCell ref="H59:I59"/>
    <mergeCell ref="B60:C60"/>
    <mergeCell ref="H60:I60"/>
    <mergeCell ref="A66:A67"/>
    <mergeCell ref="B66:C67"/>
    <mergeCell ref="D66:E67"/>
    <mergeCell ref="F66:G67"/>
    <mergeCell ref="H66:I67"/>
    <mergeCell ref="D74:E74"/>
    <mergeCell ref="F74:G74"/>
    <mergeCell ref="D75:E75"/>
    <mergeCell ref="F75:G75"/>
    <mergeCell ref="A81:A82"/>
    <mergeCell ref="B81:C82"/>
    <mergeCell ref="D81:E82"/>
    <mergeCell ref="F81:G82"/>
    <mergeCell ref="H81:I82"/>
    <mergeCell ref="D89:E89"/>
    <mergeCell ref="D90:E90"/>
    <mergeCell ref="A96:A97"/>
    <mergeCell ref="B96:C97"/>
    <mergeCell ref="F96:G97"/>
    <mergeCell ref="H96:I97"/>
    <mergeCell ref="B104:C104"/>
    <mergeCell ref="D104:E104"/>
    <mergeCell ref="B105:C105"/>
    <mergeCell ref="D105:E105"/>
    <mergeCell ref="D96:E97"/>
    <mergeCell ref="F122:G122"/>
    <mergeCell ref="F123:G123"/>
    <mergeCell ref="F104:G104"/>
    <mergeCell ref="F105:G105"/>
    <mergeCell ref="H104:I104"/>
    <mergeCell ref="H105:I105"/>
  </mergeCells>
  <phoneticPr fontId="8"/>
  <printOptions horizontalCentered="1" verticalCentered="1"/>
  <pageMargins left="0.78740157480314965" right="0.78740157480314965" top="0.23622047244094491" bottom="0.27559055118110237" header="0.19685039370078741" footer="0.51181102362204722"/>
  <pageSetup paperSize="9" scale="85" fitToHeight="3" orientation="portrait" r:id="rId1"/>
  <headerFooter alignWithMargins="0"/>
  <rowBreaks count="2" manualBreakCount="2">
    <brk id="50" max="9" man="1"/>
    <brk id="113" max="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rgb="FF00FF00"/>
  </sheetPr>
  <dimension ref="A1:X56"/>
  <sheetViews>
    <sheetView view="pageBreakPreview" zoomScale="85" zoomScaleNormal="80" zoomScaleSheetLayoutView="85" workbookViewId="0">
      <selection activeCell="O30" sqref="O30"/>
    </sheetView>
  </sheetViews>
  <sheetFormatPr defaultColWidth="9" defaultRowHeight="13" x14ac:dyDescent="0.2"/>
  <cols>
    <col min="1" max="1" width="9" style="1"/>
    <col min="2" max="2" width="8.6328125" style="1" customWidth="1"/>
    <col min="3" max="3" width="22.6328125" style="1" customWidth="1"/>
    <col min="4" max="4" width="11.6328125" style="1" customWidth="1"/>
    <col min="5" max="5" width="22.6328125" style="1" customWidth="1"/>
    <col min="6" max="6" width="11.6328125" style="1" customWidth="1"/>
    <col min="7" max="7" width="5.90625" style="1" customWidth="1"/>
    <col min="8" max="8" width="9.90625" style="1" customWidth="1"/>
    <col min="9" max="9" width="5.90625" style="1" customWidth="1"/>
    <col min="10" max="11" width="12.90625" style="1" customWidth="1"/>
    <col min="12" max="12" width="5.90625" style="1" customWidth="1"/>
    <col min="13" max="13" width="9.90625" style="1" customWidth="1"/>
    <col min="14" max="14" width="5.90625" style="1" customWidth="1"/>
    <col min="15" max="16" width="12.90625" style="1" customWidth="1"/>
    <col min="17" max="17" width="5.90625" style="1" customWidth="1"/>
    <col min="18" max="18" width="9.90625" style="1" customWidth="1"/>
    <col min="19" max="19" width="5.90625" style="1" customWidth="1"/>
    <col min="20" max="20" width="13.453125" style="1" bestFit="1" customWidth="1"/>
    <col min="21" max="21" width="5.90625" style="1" customWidth="1"/>
    <col min="22" max="22" width="9.90625" style="1" customWidth="1"/>
    <col min="23" max="23" width="5.90625" style="1" customWidth="1"/>
    <col min="24" max="24" width="14.90625" style="1" bestFit="1" customWidth="1"/>
    <col min="25" max="16384" width="9" style="1"/>
  </cols>
  <sheetData>
    <row r="1" spans="1:24" x14ac:dyDescent="0.2">
      <c r="A1" s="3"/>
      <c r="B1" s="3"/>
      <c r="C1" s="3"/>
      <c r="D1" s="91"/>
      <c r="E1" s="3"/>
      <c r="F1" s="3"/>
    </row>
    <row r="2" spans="1:24" x14ac:dyDescent="0.2">
      <c r="A2" s="3"/>
      <c r="B2" s="3"/>
      <c r="C2" s="3"/>
      <c r="D2" s="3"/>
      <c r="E2" s="3"/>
      <c r="F2" s="3"/>
    </row>
    <row r="3" spans="1:24" x14ac:dyDescent="0.2">
      <c r="A3" s="3"/>
      <c r="B3" s="3"/>
      <c r="C3" s="3"/>
      <c r="D3" s="3"/>
      <c r="E3" s="3"/>
      <c r="F3" s="3"/>
    </row>
    <row r="4" spans="1:24" ht="20.149999999999999" customHeight="1" x14ac:dyDescent="0.2">
      <c r="A4" s="188" t="s">
        <v>1173</v>
      </c>
      <c r="B4" s="154"/>
      <c r="C4" s="154"/>
      <c r="D4" s="154"/>
      <c r="E4" s="154"/>
      <c r="F4" s="154"/>
      <c r="G4" s="154"/>
      <c r="H4" s="154"/>
      <c r="I4" s="154"/>
      <c r="J4" s="154"/>
      <c r="K4" s="154"/>
      <c r="L4" s="154"/>
      <c r="M4" s="154"/>
      <c r="N4" s="154"/>
      <c r="O4" s="154"/>
      <c r="P4" s="154"/>
      <c r="Q4" s="154"/>
      <c r="R4" s="154"/>
      <c r="S4" s="154"/>
      <c r="T4" s="154"/>
      <c r="U4" s="154"/>
      <c r="V4" s="154"/>
      <c r="W4" s="154"/>
      <c r="X4" s="154"/>
    </row>
    <row r="5" spans="1:24" ht="13.5" customHeight="1" x14ac:dyDescent="0.2">
      <c r="A5" s="188"/>
      <c r="B5" s="154"/>
      <c r="C5" s="154"/>
      <c r="D5" s="191"/>
      <c r="E5" s="577" t="str">
        <f>"（令和"&amp;DBCS('#手順'!B1)&amp;"年９月"&amp;IF('#手順'!B2=1,DBCS('#手順'!B2),"登録")&amp;"日現在）"</f>
        <v>（令和７年９月１日現在）</v>
      </c>
      <c r="F5" s="577"/>
      <c r="G5" s="154"/>
      <c r="H5" s="154"/>
      <c r="I5" s="154"/>
      <c r="J5" s="154"/>
      <c r="K5" s="154"/>
      <c r="L5" s="154"/>
      <c r="M5" s="154"/>
      <c r="N5" s="154"/>
      <c r="O5" s="154"/>
      <c r="P5" s="154"/>
      <c r="Q5" s="154"/>
      <c r="R5" s="154"/>
      <c r="S5" s="154"/>
      <c r="T5" s="154"/>
      <c r="U5" s="154"/>
      <c r="V5" s="154"/>
      <c r="W5" s="154"/>
      <c r="X5" s="154"/>
    </row>
    <row r="6" spans="1:24" x14ac:dyDescent="0.2">
      <c r="A6" s="154"/>
      <c r="B6" s="154"/>
      <c r="C6" s="154"/>
      <c r="D6" s="154"/>
      <c r="E6" s="154"/>
      <c r="F6" s="154"/>
      <c r="G6" s="154" t="s">
        <v>1171</v>
      </c>
      <c r="H6" s="154"/>
      <c r="I6" s="154"/>
      <c r="J6" s="154"/>
      <c r="K6" s="154"/>
      <c r="L6" s="154"/>
      <c r="M6" s="154"/>
      <c r="N6" s="154"/>
      <c r="O6" s="154"/>
      <c r="P6" s="154"/>
      <c r="Q6" s="154" t="s">
        <v>1172</v>
      </c>
      <c r="R6" s="154"/>
      <c r="S6" s="154"/>
      <c r="T6" s="154"/>
      <c r="U6" s="154"/>
      <c r="V6" s="154"/>
      <c r="W6" s="154"/>
      <c r="X6" s="154"/>
    </row>
    <row r="7" spans="1:24" ht="13.5" thickBot="1" x14ac:dyDescent="0.25">
      <c r="A7" s="196" t="s">
        <v>962</v>
      </c>
      <c r="B7" s="196" t="s">
        <v>85</v>
      </c>
      <c r="C7" s="630" t="s">
        <v>86</v>
      </c>
      <c r="D7" s="631"/>
      <c r="E7" s="630" t="s">
        <v>87</v>
      </c>
      <c r="F7" s="631"/>
      <c r="G7" s="154"/>
      <c r="H7" s="154"/>
      <c r="I7" s="154" t="s">
        <v>633</v>
      </c>
      <c r="J7" s="154" t="s">
        <v>1054</v>
      </c>
      <c r="K7" s="154" t="s">
        <v>632</v>
      </c>
      <c r="L7" s="154"/>
      <c r="M7" s="154"/>
      <c r="N7" s="154" t="s">
        <v>633</v>
      </c>
      <c r="O7" s="154" t="s">
        <v>1054</v>
      </c>
      <c r="P7" s="154" t="s">
        <v>632</v>
      </c>
      <c r="Q7" s="154"/>
      <c r="R7" s="154"/>
      <c r="S7" s="154" t="s">
        <v>633</v>
      </c>
      <c r="T7" s="154" t="s">
        <v>664</v>
      </c>
      <c r="U7" s="154"/>
      <c r="V7" s="154"/>
      <c r="W7" s="154" t="s">
        <v>633</v>
      </c>
      <c r="X7" s="154" t="s">
        <v>664</v>
      </c>
    </row>
    <row r="8" spans="1:24" x14ac:dyDescent="0.2">
      <c r="A8" s="197" t="s">
        <v>964</v>
      </c>
      <c r="B8" s="198">
        <v>6</v>
      </c>
      <c r="C8" s="316" t="e">
        <f>#REF!</f>
        <v>#REF!</v>
      </c>
      <c r="D8" s="317"/>
      <c r="E8" s="316" t="e">
        <f>C8/B8</f>
        <v>#REF!</v>
      </c>
      <c r="F8" s="190"/>
      <c r="G8" s="318" t="e">
        <f>RANK(E8,$E$8:$E$54)</f>
        <v>#REF!</v>
      </c>
      <c r="H8" s="319" t="s">
        <v>964</v>
      </c>
      <c r="I8" s="320">
        <f>B8</f>
        <v>6</v>
      </c>
      <c r="J8" s="320" t="e">
        <f>C8</f>
        <v>#REF!</v>
      </c>
      <c r="K8" s="321" t="e">
        <f>E8</f>
        <v>#REF!</v>
      </c>
      <c r="L8" s="322">
        <v>1</v>
      </c>
      <c r="M8" s="319" t="e">
        <f>VLOOKUP(L8,$G$8:$K$54,2,FALSE)</f>
        <v>#N/A</v>
      </c>
      <c r="N8" s="319" t="e">
        <f>VLOOKUP(L8,$G$8:$K$54,3,FALSE)</f>
        <v>#N/A</v>
      </c>
      <c r="O8" s="320" t="e">
        <f>VLOOKUP(L8,$G$8:$K$54,4,FALSE)</f>
        <v>#N/A</v>
      </c>
      <c r="P8" s="320" t="e">
        <f>VLOOKUP(L8,$G$8:$K$54,5,FALSE)</f>
        <v>#N/A</v>
      </c>
      <c r="Q8" s="323" t="e">
        <f t="shared" ref="Q8:Q54" si="0">RANK(C8,$C$8:$C$54)</f>
        <v>#REF!</v>
      </c>
      <c r="R8" s="319" t="s">
        <v>964</v>
      </c>
      <c r="S8" s="320">
        <v>4</v>
      </c>
      <c r="T8" s="321" t="e">
        <f t="shared" ref="T8:T54" si="1">C8</f>
        <v>#REF!</v>
      </c>
      <c r="U8" s="318">
        <v>1</v>
      </c>
      <c r="V8" s="318" t="e">
        <f t="shared" ref="V8:V54" si="2">VLOOKUP(U8,$Q$8:$T$54,2,FALSE)</f>
        <v>#N/A</v>
      </c>
      <c r="W8" s="318" t="e">
        <f t="shared" ref="W8:W54" si="3">VLOOKUP(U8,$Q$8:$T$54,3,FALSE)</f>
        <v>#N/A</v>
      </c>
      <c r="X8" s="324" t="e">
        <f t="shared" ref="X8:X54" si="4">VLOOKUP(U8,$Q$8:$T$54,4,FALSE)</f>
        <v>#N/A</v>
      </c>
    </row>
    <row r="9" spans="1:24" x14ac:dyDescent="0.2">
      <c r="A9" s="195" t="s">
        <v>965</v>
      </c>
      <c r="B9" s="200">
        <v>2</v>
      </c>
      <c r="C9" s="247" t="e">
        <f>#REF!</f>
        <v>#REF!</v>
      </c>
      <c r="D9" s="212"/>
      <c r="E9" s="247" t="e">
        <f>C9/B9</f>
        <v>#REF!</v>
      </c>
      <c r="F9" s="192"/>
      <c r="G9" s="154" t="e">
        <f t="shared" ref="G9:G54" si="5">RANK(E9,$E$8:$E$54)</f>
        <v>#REF!</v>
      </c>
      <c r="H9" s="186" t="s">
        <v>965</v>
      </c>
      <c r="I9" s="325">
        <f t="shared" ref="I9:I54" si="6">B9</f>
        <v>2</v>
      </c>
      <c r="J9" s="325" t="e">
        <f t="shared" ref="J9:J54" si="7">C9</f>
        <v>#REF!</v>
      </c>
      <c r="K9" s="326" t="e">
        <f t="shared" ref="K9:K54" si="8">E9</f>
        <v>#REF!</v>
      </c>
      <c r="L9" s="327">
        <v>2</v>
      </c>
      <c r="M9" s="186" t="e">
        <f>VLOOKUP(L9,$G$8:$K$54,2,FALSE)</f>
        <v>#N/A</v>
      </c>
      <c r="N9" s="186" t="e">
        <f>VLOOKUP(L9,$G$8:$K$54,3,FALSE)</f>
        <v>#N/A</v>
      </c>
      <c r="O9" s="325" t="e">
        <f>VLOOKUP(L9,$G$8:$K$54,4,FALSE)</f>
        <v>#N/A</v>
      </c>
      <c r="P9" s="325" t="e">
        <f>VLOOKUP(L9,$G$8:$K$54,5,FALSE)</f>
        <v>#N/A</v>
      </c>
      <c r="Q9" s="328" t="e">
        <f t="shared" si="0"/>
        <v>#REF!</v>
      </c>
      <c r="R9" s="186" t="s">
        <v>965</v>
      </c>
      <c r="S9" s="325">
        <v>2</v>
      </c>
      <c r="T9" s="326" t="e">
        <f t="shared" si="1"/>
        <v>#REF!</v>
      </c>
      <c r="U9" s="154">
        <f>U8+1</f>
        <v>2</v>
      </c>
      <c r="V9" s="154" t="e">
        <f t="shared" si="2"/>
        <v>#N/A</v>
      </c>
      <c r="W9" s="154" t="e">
        <f t="shared" si="3"/>
        <v>#N/A</v>
      </c>
      <c r="X9" s="329" t="e">
        <f t="shared" si="4"/>
        <v>#N/A</v>
      </c>
    </row>
    <row r="10" spans="1:24" x14ac:dyDescent="0.2">
      <c r="A10" s="195" t="s">
        <v>966</v>
      </c>
      <c r="B10" s="200">
        <v>2</v>
      </c>
      <c r="C10" s="247" t="e">
        <f>#REF!</f>
        <v>#REF!</v>
      </c>
      <c r="D10" s="212"/>
      <c r="E10" s="247" t="e">
        <f t="shared" ref="E10:E54" si="9">C10/B10</f>
        <v>#REF!</v>
      </c>
      <c r="F10" s="192"/>
      <c r="G10" s="154" t="e">
        <f t="shared" si="5"/>
        <v>#REF!</v>
      </c>
      <c r="H10" s="186" t="s">
        <v>966</v>
      </c>
      <c r="I10" s="325">
        <f t="shared" si="6"/>
        <v>2</v>
      </c>
      <c r="J10" s="325" t="e">
        <f t="shared" si="7"/>
        <v>#REF!</v>
      </c>
      <c r="K10" s="326" t="e">
        <f t="shared" si="8"/>
        <v>#REF!</v>
      </c>
      <c r="L10" s="327">
        <v>3</v>
      </c>
      <c r="M10" s="186" t="e">
        <f t="shared" ref="M10:M54" si="10">VLOOKUP(L10,$G$8:$K$54,2,FALSE)</f>
        <v>#N/A</v>
      </c>
      <c r="N10" s="186" t="e">
        <f t="shared" ref="N10:N54" si="11">VLOOKUP(L10,$G$8:$K$54,3,FALSE)</f>
        <v>#N/A</v>
      </c>
      <c r="O10" s="325" t="e">
        <f t="shared" ref="O10:O54" si="12">VLOOKUP(L10,$G$8:$K$54,4,FALSE)</f>
        <v>#N/A</v>
      </c>
      <c r="P10" s="325" t="e">
        <f t="shared" ref="P10:P54" si="13">VLOOKUP(L10,$G$8:$K$54,5,FALSE)</f>
        <v>#N/A</v>
      </c>
      <c r="Q10" s="328" t="e">
        <f t="shared" si="0"/>
        <v>#REF!</v>
      </c>
      <c r="R10" s="186" t="s">
        <v>966</v>
      </c>
      <c r="S10" s="325">
        <v>2</v>
      </c>
      <c r="T10" s="326" t="e">
        <f t="shared" si="1"/>
        <v>#REF!</v>
      </c>
      <c r="U10" s="154">
        <f t="shared" ref="U10:U54" si="14">U9+1</f>
        <v>3</v>
      </c>
      <c r="V10" s="154" t="e">
        <f t="shared" si="2"/>
        <v>#N/A</v>
      </c>
      <c r="W10" s="154" t="e">
        <f t="shared" si="3"/>
        <v>#N/A</v>
      </c>
      <c r="X10" s="329" t="e">
        <f t="shared" si="4"/>
        <v>#N/A</v>
      </c>
    </row>
    <row r="11" spans="1:24" x14ac:dyDescent="0.2">
      <c r="A11" s="195" t="s">
        <v>967</v>
      </c>
      <c r="B11" s="200">
        <v>2</v>
      </c>
      <c r="C11" s="247" t="e">
        <f>#REF!</f>
        <v>#REF!</v>
      </c>
      <c r="D11" s="212"/>
      <c r="E11" s="247" t="e">
        <f t="shared" si="9"/>
        <v>#REF!</v>
      </c>
      <c r="F11" s="192"/>
      <c r="G11" s="154" t="e">
        <f t="shared" si="5"/>
        <v>#REF!</v>
      </c>
      <c r="H11" s="186" t="s">
        <v>967</v>
      </c>
      <c r="I11" s="325">
        <f t="shared" si="6"/>
        <v>2</v>
      </c>
      <c r="J11" s="325" t="e">
        <f t="shared" si="7"/>
        <v>#REF!</v>
      </c>
      <c r="K11" s="326" t="e">
        <f t="shared" si="8"/>
        <v>#REF!</v>
      </c>
      <c r="L11" s="327">
        <v>4</v>
      </c>
      <c r="M11" s="186" t="e">
        <f t="shared" si="10"/>
        <v>#N/A</v>
      </c>
      <c r="N11" s="186" t="e">
        <f t="shared" si="11"/>
        <v>#N/A</v>
      </c>
      <c r="O11" s="325" t="e">
        <f t="shared" si="12"/>
        <v>#N/A</v>
      </c>
      <c r="P11" s="325" t="e">
        <f t="shared" si="13"/>
        <v>#N/A</v>
      </c>
      <c r="Q11" s="328" t="e">
        <f t="shared" si="0"/>
        <v>#REF!</v>
      </c>
      <c r="R11" s="186" t="s">
        <v>967</v>
      </c>
      <c r="S11" s="325">
        <v>4</v>
      </c>
      <c r="T11" s="326" t="e">
        <f t="shared" si="1"/>
        <v>#REF!</v>
      </c>
      <c r="U11" s="154">
        <f t="shared" si="14"/>
        <v>4</v>
      </c>
      <c r="V11" s="154" t="e">
        <f t="shared" si="2"/>
        <v>#N/A</v>
      </c>
      <c r="W11" s="154" t="e">
        <f t="shared" si="3"/>
        <v>#N/A</v>
      </c>
      <c r="X11" s="329" t="e">
        <f t="shared" si="4"/>
        <v>#N/A</v>
      </c>
    </row>
    <row r="12" spans="1:24" x14ac:dyDescent="0.2">
      <c r="A12" s="195" t="s">
        <v>968</v>
      </c>
      <c r="B12" s="200">
        <v>2</v>
      </c>
      <c r="C12" s="247" t="e">
        <f>#REF!</f>
        <v>#REF!</v>
      </c>
      <c r="D12" s="212"/>
      <c r="E12" s="247" t="e">
        <f t="shared" si="9"/>
        <v>#REF!</v>
      </c>
      <c r="F12" s="192"/>
      <c r="G12" s="154" t="e">
        <f t="shared" si="5"/>
        <v>#REF!</v>
      </c>
      <c r="H12" s="186" t="s">
        <v>968</v>
      </c>
      <c r="I12" s="325">
        <f t="shared" si="6"/>
        <v>2</v>
      </c>
      <c r="J12" s="325" t="e">
        <f t="shared" si="7"/>
        <v>#REF!</v>
      </c>
      <c r="K12" s="326" t="e">
        <f t="shared" si="8"/>
        <v>#REF!</v>
      </c>
      <c r="L12" s="327">
        <v>5</v>
      </c>
      <c r="M12" s="186" t="e">
        <f t="shared" si="10"/>
        <v>#N/A</v>
      </c>
      <c r="N12" s="186" t="e">
        <f t="shared" si="11"/>
        <v>#N/A</v>
      </c>
      <c r="O12" s="325" t="e">
        <f t="shared" si="12"/>
        <v>#N/A</v>
      </c>
      <c r="P12" s="325" t="e">
        <f t="shared" si="13"/>
        <v>#N/A</v>
      </c>
      <c r="Q12" s="328" t="e">
        <f t="shared" si="0"/>
        <v>#REF!</v>
      </c>
      <c r="R12" s="186" t="s">
        <v>968</v>
      </c>
      <c r="S12" s="325">
        <v>2</v>
      </c>
      <c r="T12" s="326" t="e">
        <f t="shared" si="1"/>
        <v>#REF!</v>
      </c>
      <c r="U12" s="154">
        <f t="shared" si="14"/>
        <v>5</v>
      </c>
      <c r="V12" s="154" t="e">
        <f t="shared" si="2"/>
        <v>#N/A</v>
      </c>
      <c r="W12" s="154" t="e">
        <f t="shared" si="3"/>
        <v>#N/A</v>
      </c>
      <c r="X12" s="329" t="e">
        <f t="shared" si="4"/>
        <v>#N/A</v>
      </c>
    </row>
    <row r="13" spans="1:24" x14ac:dyDescent="0.2">
      <c r="A13" s="195" t="s">
        <v>957</v>
      </c>
      <c r="B13" s="200">
        <v>2</v>
      </c>
      <c r="C13" s="247" t="e">
        <f>#REF!</f>
        <v>#REF!</v>
      </c>
      <c r="D13" s="212"/>
      <c r="E13" s="247" t="e">
        <f t="shared" si="9"/>
        <v>#REF!</v>
      </c>
      <c r="F13" s="192"/>
      <c r="G13" s="154" t="e">
        <f t="shared" si="5"/>
        <v>#REF!</v>
      </c>
      <c r="H13" s="186" t="s">
        <v>957</v>
      </c>
      <c r="I13" s="325">
        <f t="shared" si="6"/>
        <v>2</v>
      </c>
      <c r="J13" s="325" t="e">
        <f t="shared" si="7"/>
        <v>#REF!</v>
      </c>
      <c r="K13" s="326" t="e">
        <f t="shared" si="8"/>
        <v>#REF!</v>
      </c>
      <c r="L13" s="327">
        <v>6</v>
      </c>
      <c r="M13" s="186" t="e">
        <f t="shared" si="10"/>
        <v>#N/A</v>
      </c>
      <c r="N13" s="186" t="e">
        <f t="shared" si="11"/>
        <v>#N/A</v>
      </c>
      <c r="O13" s="325" t="e">
        <f t="shared" si="12"/>
        <v>#N/A</v>
      </c>
      <c r="P13" s="325" t="e">
        <f t="shared" si="13"/>
        <v>#N/A</v>
      </c>
      <c r="Q13" s="328" t="e">
        <f t="shared" si="0"/>
        <v>#REF!</v>
      </c>
      <c r="R13" s="186" t="s">
        <v>957</v>
      </c>
      <c r="S13" s="325">
        <v>2</v>
      </c>
      <c r="T13" s="326" t="e">
        <f t="shared" si="1"/>
        <v>#REF!</v>
      </c>
      <c r="U13" s="154">
        <f t="shared" si="14"/>
        <v>6</v>
      </c>
      <c r="V13" s="154" t="e">
        <f t="shared" si="2"/>
        <v>#N/A</v>
      </c>
      <c r="W13" s="154" t="e">
        <f t="shared" si="3"/>
        <v>#N/A</v>
      </c>
      <c r="X13" s="329" t="e">
        <f t="shared" si="4"/>
        <v>#N/A</v>
      </c>
    </row>
    <row r="14" spans="1:24" x14ac:dyDescent="0.2">
      <c r="A14" s="201" t="s">
        <v>958</v>
      </c>
      <c r="B14" s="202">
        <v>2</v>
      </c>
      <c r="C14" s="330" t="e">
        <f>#REF!</f>
        <v>#REF!</v>
      </c>
      <c r="D14" s="331"/>
      <c r="E14" s="330" t="e">
        <f t="shared" si="9"/>
        <v>#REF!</v>
      </c>
      <c r="F14" s="194"/>
      <c r="G14" s="154" t="e">
        <f t="shared" si="5"/>
        <v>#REF!</v>
      </c>
      <c r="H14" s="186" t="s">
        <v>958</v>
      </c>
      <c r="I14" s="325">
        <f t="shared" si="6"/>
        <v>2</v>
      </c>
      <c r="J14" s="325" t="e">
        <f t="shared" si="7"/>
        <v>#REF!</v>
      </c>
      <c r="K14" s="326" t="e">
        <f t="shared" si="8"/>
        <v>#REF!</v>
      </c>
      <c r="L14" s="327">
        <v>7</v>
      </c>
      <c r="M14" s="186" t="e">
        <f t="shared" si="10"/>
        <v>#N/A</v>
      </c>
      <c r="N14" s="186" t="e">
        <f t="shared" si="11"/>
        <v>#N/A</v>
      </c>
      <c r="O14" s="325" t="e">
        <f t="shared" si="12"/>
        <v>#N/A</v>
      </c>
      <c r="P14" s="325" t="e">
        <f t="shared" si="13"/>
        <v>#N/A</v>
      </c>
      <c r="Q14" s="328" t="e">
        <f t="shared" si="0"/>
        <v>#REF!</v>
      </c>
      <c r="R14" s="186" t="s">
        <v>958</v>
      </c>
      <c r="S14" s="325">
        <v>4</v>
      </c>
      <c r="T14" s="326" t="e">
        <f t="shared" si="1"/>
        <v>#REF!</v>
      </c>
      <c r="U14" s="154">
        <f t="shared" si="14"/>
        <v>7</v>
      </c>
      <c r="V14" s="154" t="e">
        <f t="shared" si="2"/>
        <v>#N/A</v>
      </c>
      <c r="W14" s="154" t="e">
        <f t="shared" si="3"/>
        <v>#N/A</v>
      </c>
      <c r="X14" s="329" t="e">
        <f t="shared" si="4"/>
        <v>#N/A</v>
      </c>
    </row>
    <row r="15" spans="1:24" x14ac:dyDescent="0.2">
      <c r="A15" s="195" t="s">
        <v>959</v>
      </c>
      <c r="B15" s="200">
        <v>4</v>
      </c>
      <c r="C15" s="247" t="e">
        <f>#REF!</f>
        <v>#REF!</v>
      </c>
      <c r="D15" s="212"/>
      <c r="E15" s="247" t="e">
        <f t="shared" si="9"/>
        <v>#REF!</v>
      </c>
      <c r="F15" s="192"/>
      <c r="G15" s="154" t="e">
        <f t="shared" si="5"/>
        <v>#REF!</v>
      </c>
      <c r="H15" s="186" t="s">
        <v>959</v>
      </c>
      <c r="I15" s="325">
        <f t="shared" si="6"/>
        <v>4</v>
      </c>
      <c r="J15" s="325" t="e">
        <f t="shared" si="7"/>
        <v>#REF!</v>
      </c>
      <c r="K15" s="326" t="e">
        <f t="shared" si="8"/>
        <v>#REF!</v>
      </c>
      <c r="L15" s="327">
        <v>8</v>
      </c>
      <c r="M15" s="186" t="e">
        <f t="shared" si="10"/>
        <v>#N/A</v>
      </c>
      <c r="N15" s="186" t="e">
        <f t="shared" si="11"/>
        <v>#N/A</v>
      </c>
      <c r="O15" s="325" t="e">
        <f t="shared" si="12"/>
        <v>#N/A</v>
      </c>
      <c r="P15" s="325" t="e">
        <f t="shared" si="13"/>
        <v>#N/A</v>
      </c>
      <c r="Q15" s="328" t="e">
        <f t="shared" si="0"/>
        <v>#REF!</v>
      </c>
      <c r="R15" s="186" t="s">
        <v>959</v>
      </c>
      <c r="S15" s="325">
        <v>4</v>
      </c>
      <c r="T15" s="326" t="e">
        <f t="shared" si="1"/>
        <v>#REF!</v>
      </c>
      <c r="U15" s="154">
        <f t="shared" si="14"/>
        <v>8</v>
      </c>
      <c r="V15" s="154" t="e">
        <f t="shared" si="2"/>
        <v>#N/A</v>
      </c>
      <c r="W15" s="154" t="e">
        <f t="shared" si="3"/>
        <v>#N/A</v>
      </c>
      <c r="X15" s="329" t="e">
        <f t="shared" si="4"/>
        <v>#N/A</v>
      </c>
    </row>
    <row r="16" spans="1:24" x14ac:dyDescent="0.2">
      <c r="A16" s="195" t="s">
        <v>969</v>
      </c>
      <c r="B16" s="200">
        <v>2</v>
      </c>
      <c r="C16" s="247" t="e">
        <f>#REF!</f>
        <v>#REF!</v>
      </c>
      <c r="D16" s="212"/>
      <c r="E16" s="247" t="e">
        <f t="shared" si="9"/>
        <v>#REF!</v>
      </c>
      <c r="F16" s="192"/>
      <c r="G16" s="154" t="e">
        <f>RANK(E16,$E$8:$E$54)</f>
        <v>#REF!</v>
      </c>
      <c r="H16" s="186" t="s">
        <v>969</v>
      </c>
      <c r="I16" s="325">
        <f t="shared" si="6"/>
        <v>2</v>
      </c>
      <c r="J16" s="325" t="e">
        <f t="shared" si="7"/>
        <v>#REF!</v>
      </c>
      <c r="K16" s="326" t="e">
        <f t="shared" si="8"/>
        <v>#REF!</v>
      </c>
      <c r="L16" s="327">
        <v>9</v>
      </c>
      <c r="M16" s="186" t="e">
        <f t="shared" si="10"/>
        <v>#N/A</v>
      </c>
      <c r="N16" s="186" t="e">
        <f t="shared" si="11"/>
        <v>#N/A</v>
      </c>
      <c r="O16" s="325" t="e">
        <f t="shared" si="12"/>
        <v>#N/A</v>
      </c>
      <c r="P16" s="325" t="e">
        <f t="shared" si="13"/>
        <v>#N/A</v>
      </c>
      <c r="Q16" s="328" t="e">
        <f t="shared" si="0"/>
        <v>#REF!</v>
      </c>
      <c r="R16" s="186" t="s">
        <v>969</v>
      </c>
      <c r="S16" s="325">
        <v>2</v>
      </c>
      <c r="T16" s="326" t="e">
        <f t="shared" si="1"/>
        <v>#REF!</v>
      </c>
      <c r="U16" s="154">
        <f t="shared" si="14"/>
        <v>9</v>
      </c>
      <c r="V16" s="154" t="e">
        <f t="shared" si="2"/>
        <v>#N/A</v>
      </c>
      <c r="W16" s="154" t="e">
        <f t="shared" si="3"/>
        <v>#N/A</v>
      </c>
      <c r="X16" s="329" t="e">
        <f t="shared" si="4"/>
        <v>#N/A</v>
      </c>
    </row>
    <row r="17" spans="1:24" x14ac:dyDescent="0.2">
      <c r="A17" s="195" t="s">
        <v>970</v>
      </c>
      <c r="B17" s="200">
        <v>2</v>
      </c>
      <c r="C17" s="247" t="e">
        <f>#REF!</f>
        <v>#REF!</v>
      </c>
      <c r="D17" s="212"/>
      <c r="E17" s="247" t="e">
        <f t="shared" si="9"/>
        <v>#REF!</v>
      </c>
      <c r="F17" s="192"/>
      <c r="G17" s="154" t="e">
        <f t="shared" si="5"/>
        <v>#REF!</v>
      </c>
      <c r="H17" s="186" t="s">
        <v>970</v>
      </c>
      <c r="I17" s="325">
        <f t="shared" si="6"/>
        <v>2</v>
      </c>
      <c r="J17" s="325" t="e">
        <f t="shared" si="7"/>
        <v>#REF!</v>
      </c>
      <c r="K17" s="326" t="e">
        <f t="shared" si="8"/>
        <v>#REF!</v>
      </c>
      <c r="L17" s="327">
        <v>10</v>
      </c>
      <c r="M17" s="186" t="e">
        <f t="shared" si="10"/>
        <v>#N/A</v>
      </c>
      <c r="N17" s="186" t="e">
        <f t="shared" si="11"/>
        <v>#N/A</v>
      </c>
      <c r="O17" s="325" t="e">
        <f t="shared" si="12"/>
        <v>#N/A</v>
      </c>
      <c r="P17" s="325" t="e">
        <f t="shared" si="13"/>
        <v>#N/A</v>
      </c>
      <c r="Q17" s="328" t="e">
        <f t="shared" si="0"/>
        <v>#REF!</v>
      </c>
      <c r="R17" s="186" t="s">
        <v>970</v>
      </c>
      <c r="S17" s="325">
        <v>2</v>
      </c>
      <c r="T17" s="326" t="e">
        <f t="shared" si="1"/>
        <v>#REF!</v>
      </c>
      <c r="U17" s="154">
        <f t="shared" si="14"/>
        <v>10</v>
      </c>
      <c r="V17" s="154" t="e">
        <f t="shared" si="2"/>
        <v>#N/A</v>
      </c>
      <c r="W17" s="154" t="e">
        <f t="shared" si="3"/>
        <v>#N/A</v>
      </c>
      <c r="X17" s="329" t="e">
        <f t="shared" si="4"/>
        <v>#N/A</v>
      </c>
    </row>
    <row r="18" spans="1:24" x14ac:dyDescent="0.2">
      <c r="A18" s="195" t="s">
        <v>960</v>
      </c>
      <c r="B18" s="200">
        <v>8</v>
      </c>
      <c r="C18" s="247" t="e">
        <f>#REF!</f>
        <v>#REF!</v>
      </c>
      <c r="D18" s="212"/>
      <c r="E18" s="247" t="e">
        <f t="shared" si="9"/>
        <v>#REF!</v>
      </c>
      <c r="F18" s="192"/>
      <c r="G18" s="154" t="e">
        <f t="shared" si="5"/>
        <v>#REF!</v>
      </c>
      <c r="H18" s="186" t="s">
        <v>960</v>
      </c>
      <c r="I18" s="325">
        <f t="shared" si="6"/>
        <v>8</v>
      </c>
      <c r="J18" s="325" t="e">
        <f t="shared" si="7"/>
        <v>#REF!</v>
      </c>
      <c r="K18" s="326" t="e">
        <f t="shared" si="8"/>
        <v>#REF!</v>
      </c>
      <c r="L18" s="327">
        <v>11</v>
      </c>
      <c r="M18" s="186" t="e">
        <f t="shared" si="10"/>
        <v>#N/A</v>
      </c>
      <c r="N18" s="186" t="e">
        <f t="shared" si="11"/>
        <v>#N/A</v>
      </c>
      <c r="O18" s="325" t="e">
        <f t="shared" si="12"/>
        <v>#N/A</v>
      </c>
      <c r="P18" s="325" t="e">
        <f t="shared" si="13"/>
        <v>#N/A</v>
      </c>
      <c r="Q18" s="328" t="e">
        <f t="shared" si="0"/>
        <v>#REF!</v>
      </c>
      <c r="R18" s="186" t="s">
        <v>960</v>
      </c>
      <c r="S18" s="325">
        <v>6</v>
      </c>
      <c r="T18" s="326" t="e">
        <f t="shared" si="1"/>
        <v>#REF!</v>
      </c>
      <c r="U18" s="154">
        <f t="shared" si="14"/>
        <v>11</v>
      </c>
      <c r="V18" s="154" t="e">
        <f t="shared" si="2"/>
        <v>#N/A</v>
      </c>
      <c r="W18" s="154" t="e">
        <f t="shared" si="3"/>
        <v>#N/A</v>
      </c>
      <c r="X18" s="329" t="e">
        <f t="shared" si="4"/>
        <v>#N/A</v>
      </c>
    </row>
    <row r="19" spans="1:24" x14ac:dyDescent="0.2">
      <c r="A19" s="195" t="s">
        <v>971</v>
      </c>
      <c r="B19" s="200">
        <v>6</v>
      </c>
      <c r="C19" s="247" t="e">
        <f>#REF!</f>
        <v>#REF!</v>
      </c>
      <c r="D19" s="212"/>
      <c r="E19" s="247" t="e">
        <f t="shared" si="9"/>
        <v>#REF!</v>
      </c>
      <c r="F19" s="192"/>
      <c r="G19" s="154" t="e">
        <f t="shared" si="5"/>
        <v>#REF!</v>
      </c>
      <c r="H19" s="186" t="s">
        <v>971</v>
      </c>
      <c r="I19" s="325">
        <f t="shared" si="6"/>
        <v>6</v>
      </c>
      <c r="J19" s="325" t="e">
        <f t="shared" si="7"/>
        <v>#REF!</v>
      </c>
      <c r="K19" s="326" t="e">
        <f t="shared" si="8"/>
        <v>#REF!</v>
      </c>
      <c r="L19" s="327">
        <v>12</v>
      </c>
      <c r="M19" s="186" t="e">
        <f t="shared" si="10"/>
        <v>#N/A</v>
      </c>
      <c r="N19" s="186" t="e">
        <f t="shared" si="11"/>
        <v>#N/A</v>
      </c>
      <c r="O19" s="325" t="e">
        <f t="shared" si="12"/>
        <v>#N/A</v>
      </c>
      <c r="P19" s="325" t="e">
        <f t="shared" si="13"/>
        <v>#N/A</v>
      </c>
      <c r="Q19" s="328" t="e">
        <f t="shared" si="0"/>
        <v>#REF!</v>
      </c>
      <c r="R19" s="186" t="s">
        <v>971</v>
      </c>
      <c r="S19" s="325">
        <v>6</v>
      </c>
      <c r="T19" s="326" t="e">
        <f t="shared" si="1"/>
        <v>#REF!</v>
      </c>
      <c r="U19" s="154">
        <f t="shared" si="14"/>
        <v>12</v>
      </c>
      <c r="V19" s="154" t="e">
        <f t="shared" si="2"/>
        <v>#N/A</v>
      </c>
      <c r="W19" s="154" t="e">
        <f t="shared" si="3"/>
        <v>#N/A</v>
      </c>
      <c r="X19" s="329" t="e">
        <f t="shared" si="4"/>
        <v>#N/A</v>
      </c>
    </row>
    <row r="20" spans="1:24" x14ac:dyDescent="0.2">
      <c r="A20" s="195" t="s">
        <v>972</v>
      </c>
      <c r="B20" s="200">
        <v>12</v>
      </c>
      <c r="C20" s="247" t="e">
        <f>#REF!</f>
        <v>#REF!</v>
      </c>
      <c r="D20" s="212"/>
      <c r="E20" s="247" t="e">
        <f t="shared" si="9"/>
        <v>#REF!</v>
      </c>
      <c r="F20" s="192"/>
      <c r="G20" s="154" t="e">
        <f t="shared" si="5"/>
        <v>#REF!</v>
      </c>
      <c r="H20" s="186" t="s">
        <v>972</v>
      </c>
      <c r="I20" s="325">
        <f t="shared" si="6"/>
        <v>12</v>
      </c>
      <c r="J20" s="325" t="e">
        <f t="shared" si="7"/>
        <v>#REF!</v>
      </c>
      <c r="K20" s="326" t="e">
        <f t="shared" si="8"/>
        <v>#REF!</v>
      </c>
      <c r="L20" s="327">
        <v>13</v>
      </c>
      <c r="M20" s="186" t="e">
        <f t="shared" si="10"/>
        <v>#N/A</v>
      </c>
      <c r="N20" s="186" t="e">
        <f t="shared" si="11"/>
        <v>#N/A</v>
      </c>
      <c r="O20" s="325" t="e">
        <f t="shared" si="12"/>
        <v>#N/A</v>
      </c>
      <c r="P20" s="325" t="e">
        <f t="shared" si="13"/>
        <v>#N/A</v>
      </c>
      <c r="Q20" s="328" t="e">
        <f t="shared" si="0"/>
        <v>#REF!</v>
      </c>
      <c r="R20" s="186" t="s">
        <v>972</v>
      </c>
      <c r="S20" s="325">
        <v>10</v>
      </c>
      <c r="T20" s="326" t="e">
        <f t="shared" si="1"/>
        <v>#REF!</v>
      </c>
      <c r="U20" s="154">
        <f t="shared" si="14"/>
        <v>13</v>
      </c>
      <c r="V20" s="154" t="e">
        <f t="shared" si="2"/>
        <v>#N/A</v>
      </c>
      <c r="W20" s="154" t="e">
        <f t="shared" si="3"/>
        <v>#N/A</v>
      </c>
      <c r="X20" s="329" t="e">
        <f t="shared" si="4"/>
        <v>#N/A</v>
      </c>
    </row>
    <row r="21" spans="1:24" x14ac:dyDescent="0.2">
      <c r="A21" s="201" t="s">
        <v>973</v>
      </c>
      <c r="B21" s="202">
        <v>8</v>
      </c>
      <c r="C21" s="330" t="e">
        <f>#REF!</f>
        <v>#REF!</v>
      </c>
      <c r="D21" s="331"/>
      <c r="E21" s="330" t="e">
        <f t="shared" si="9"/>
        <v>#REF!</v>
      </c>
      <c r="F21" s="194"/>
      <c r="G21" s="154" t="e">
        <f t="shared" si="5"/>
        <v>#REF!</v>
      </c>
      <c r="H21" s="186" t="s">
        <v>973</v>
      </c>
      <c r="I21" s="325">
        <f t="shared" si="6"/>
        <v>8</v>
      </c>
      <c r="J21" s="325" t="e">
        <f t="shared" si="7"/>
        <v>#REF!</v>
      </c>
      <c r="K21" s="326" t="e">
        <f t="shared" si="8"/>
        <v>#REF!</v>
      </c>
      <c r="L21" s="327">
        <v>14</v>
      </c>
      <c r="M21" s="186" t="e">
        <f t="shared" si="10"/>
        <v>#N/A</v>
      </c>
      <c r="N21" s="186" t="e">
        <f t="shared" si="11"/>
        <v>#N/A</v>
      </c>
      <c r="O21" s="325" t="e">
        <f t="shared" si="12"/>
        <v>#N/A</v>
      </c>
      <c r="P21" s="325" t="e">
        <f t="shared" si="13"/>
        <v>#N/A</v>
      </c>
      <c r="Q21" s="328" t="e">
        <f t="shared" si="0"/>
        <v>#REF!</v>
      </c>
      <c r="R21" s="186" t="s">
        <v>973</v>
      </c>
      <c r="S21" s="325">
        <v>6</v>
      </c>
      <c r="T21" s="326" t="e">
        <f t="shared" si="1"/>
        <v>#REF!</v>
      </c>
      <c r="U21" s="154">
        <f t="shared" si="14"/>
        <v>14</v>
      </c>
      <c r="V21" s="154" t="e">
        <f t="shared" si="2"/>
        <v>#N/A</v>
      </c>
      <c r="W21" s="154" t="e">
        <f t="shared" si="3"/>
        <v>#N/A</v>
      </c>
      <c r="X21" s="329" t="e">
        <f t="shared" si="4"/>
        <v>#N/A</v>
      </c>
    </row>
    <row r="22" spans="1:24" x14ac:dyDescent="0.2">
      <c r="A22" s="195" t="s">
        <v>974</v>
      </c>
      <c r="B22" s="200">
        <v>2</v>
      </c>
      <c r="C22" s="247" t="e">
        <f>#REF!</f>
        <v>#REF!</v>
      </c>
      <c r="D22" s="212"/>
      <c r="E22" s="247" t="e">
        <f t="shared" si="9"/>
        <v>#REF!</v>
      </c>
      <c r="F22" s="192"/>
      <c r="G22" s="154" t="e">
        <f t="shared" si="5"/>
        <v>#REF!</v>
      </c>
      <c r="H22" s="186" t="s">
        <v>974</v>
      </c>
      <c r="I22" s="325">
        <f t="shared" si="6"/>
        <v>2</v>
      </c>
      <c r="J22" s="325" t="e">
        <f t="shared" si="7"/>
        <v>#REF!</v>
      </c>
      <c r="K22" s="326" t="e">
        <f t="shared" si="8"/>
        <v>#REF!</v>
      </c>
      <c r="L22" s="327">
        <v>15</v>
      </c>
      <c r="M22" s="186" t="e">
        <f t="shared" si="10"/>
        <v>#N/A</v>
      </c>
      <c r="N22" s="186" t="e">
        <f t="shared" si="11"/>
        <v>#N/A</v>
      </c>
      <c r="O22" s="325" t="e">
        <f t="shared" si="12"/>
        <v>#N/A</v>
      </c>
      <c r="P22" s="325" t="e">
        <f t="shared" si="13"/>
        <v>#N/A</v>
      </c>
      <c r="Q22" s="328" t="e">
        <f t="shared" si="0"/>
        <v>#REF!</v>
      </c>
      <c r="R22" s="186" t="s">
        <v>974</v>
      </c>
      <c r="S22" s="325">
        <v>4</v>
      </c>
      <c r="T22" s="326" t="e">
        <f t="shared" si="1"/>
        <v>#REF!</v>
      </c>
      <c r="U22" s="154">
        <f t="shared" si="14"/>
        <v>15</v>
      </c>
      <c r="V22" s="154" t="e">
        <f t="shared" si="2"/>
        <v>#N/A</v>
      </c>
      <c r="W22" s="154" t="e">
        <f t="shared" si="3"/>
        <v>#N/A</v>
      </c>
      <c r="X22" s="329" t="e">
        <f t="shared" si="4"/>
        <v>#N/A</v>
      </c>
    </row>
    <row r="23" spans="1:24" x14ac:dyDescent="0.2">
      <c r="A23" s="195" t="s">
        <v>975</v>
      </c>
      <c r="B23" s="200">
        <v>2</v>
      </c>
      <c r="C23" s="247" t="e">
        <f>#REF!</f>
        <v>#REF!</v>
      </c>
      <c r="D23" s="212"/>
      <c r="E23" s="247" t="e">
        <f t="shared" si="9"/>
        <v>#REF!</v>
      </c>
      <c r="F23" s="192"/>
      <c r="G23" s="154" t="e">
        <f t="shared" si="5"/>
        <v>#REF!</v>
      </c>
      <c r="H23" s="186" t="s">
        <v>975</v>
      </c>
      <c r="I23" s="325">
        <f t="shared" si="6"/>
        <v>2</v>
      </c>
      <c r="J23" s="325" t="e">
        <f t="shared" si="7"/>
        <v>#REF!</v>
      </c>
      <c r="K23" s="326" t="e">
        <f t="shared" si="8"/>
        <v>#REF!</v>
      </c>
      <c r="L23" s="327">
        <v>16</v>
      </c>
      <c r="M23" s="186" t="e">
        <f t="shared" si="10"/>
        <v>#N/A</v>
      </c>
      <c r="N23" s="186" t="e">
        <f t="shared" si="11"/>
        <v>#N/A</v>
      </c>
      <c r="O23" s="325" t="e">
        <f t="shared" si="12"/>
        <v>#N/A</v>
      </c>
      <c r="P23" s="325" t="e">
        <f t="shared" si="13"/>
        <v>#N/A</v>
      </c>
      <c r="Q23" s="328" t="e">
        <f t="shared" si="0"/>
        <v>#REF!</v>
      </c>
      <c r="R23" s="186" t="s">
        <v>975</v>
      </c>
      <c r="S23" s="325">
        <v>2</v>
      </c>
      <c r="T23" s="326" t="e">
        <f t="shared" si="1"/>
        <v>#REF!</v>
      </c>
      <c r="U23" s="154">
        <f t="shared" si="14"/>
        <v>16</v>
      </c>
      <c r="V23" s="154" t="e">
        <f t="shared" si="2"/>
        <v>#N/A</v>
      </c>
      <c r="W23" s="154" t="e">
        <f t="shared" si="3"/>
        <v>#N/A</v>
      </c>
      <c r="X23" s="329" t="e">
        <f t="shared" si="4"/>
        <v>#N/A</v>
      </c>
    </row>
    <row r="24" spans="1:24" x14ac:dyDescent="0.2">
      <c r="A24" s="195" t="s">
        <v>976</v>
      </c>
      <c r="B24" s="200">
        <v>2</v>
      </c>
      <c r="C24" s="247" t="e">
        <f>#REF!</f>
        <v>#REF!</v>
      </c>
      <c r="D24" s="212"/>
      <c r="E24" s="247" t="e">
        <f>C24/B24</f>
        <v>#REF!</v>
      </c>
      <c r="F24" s="192"/>
      <c r="G24" s="154" t="e">
        <f t="shared" si="5"/>
        <v>#REF!</v>
      </c>
      <c r="H24" s="186" t="s">
        <v>976</v>
      </c>
      <c r="I24" s="325">
        <f t="shared" si="6"/>
        <v>2</v>
      </c>
      <c r="J24" s="325" t="e">
        <f t="shared" si="7"/>
        <v>#REF!</v>
      </c>
      <c r="K24" s="326" t="e">
        <f t="shared" si="8"/>
        <v>#REF!</v>
      </c>
      <c r="L24" s="327">
        <v>17</v>
      </c>
      <c r="M24" s="186" t="e">
        <f t="shared" si="10"/>
        <v>#N/A</v>
      </c>
      <c r="N24" s="186" t="e">
        <f t="shared" si="11"/>
        <v>#N/A</v>
      </c>
      <c r="O24" s="325" t="e">
        <f t="shared" si="12"/>
        <v>#N/A</v>
      </c>
      <c r="P24" s="325" t="e">
        <f t="shared" si="13"/>
        <v>#N/A</v>
      </c>
      <c r="Q24" s="328" t="e">
        <f t="shared" si="0"/>
        <v>#REF!</v>
      </c>
      <c r="R24" s="186" t="s">
        <v>976</v>
      </c>
      <c r="S24" s="325">
        <v>2</v>
      </c>
      <c r="T24" s="326" t="e">
        <f t="shared" si="1"/>
        <v>#REF!</v>
      </c>
      <c r="U24" s="154">
        <f t="shared" si="14"/>
        <v>17</v>
      </c>
      <c r="V24" s="154" t="e">
        <f t="shared" si="2"/>
        <v>#N/A</v>
      </c>
      <c r="W24" s="154" t="e">
        <f t="shared" si="3"/>
        <v>#N/A</v>
      </c>
      <c r="X24" s="329" t="e">
        <f t="shared" si="4"/>
        <v>#N/A</v>
      </c>
    </row>
    <row r="25" spans="1:24" x14ac:dyDescent="0.2">
      <c r="A25" s="201" t="s">
        <v>977</v>
      </c>
      <c r="B25" s="202">
        <v>2</v>
      </c>
      <c r="C25" s="330" t="e">
        <f>#REF!</f>
        <v>#REF!</v>
      </c>
      <c r="D25" s="331"/>
      <c r="E25" s="330" t="e">
        <f t="shared" si="9"/>
        <v>#REF!</v>
      </c>
      <c r="F25" s="194"/>
      <c r="G25" s="154" t="e">
        <f t="shared" si="5"/>
        <v>#REF!</v>
      </c>
      <c r="H25" s="186" t="s">
        <v>977</v>
      </c>
      <c r="I25" s="325">
        <f t="shared" si="6"/>
        <v>2</v>
      </c>
      <c r="J25" s="325" t="e">
        <f t="shared" si="7"/>
        <v>#REF!</v>
      </c>
      <c r="K25" s="326" t="e">
        <f t="shared" si="8"/>
        <v>#REF!</v>
      </c>
      <c r="L25" s="327">
        <v>18</v>
      </c>
      <c r="M25" s="186" t="e">
        <f t="shared" si="10"/>
        <v>#N/A</v>
      </c>
      <c r="N25" s="186" t="e">
        <f t="shared" si="11"/>
        <v>#N/A</v>
      </c>
      <c r="O25" s="325" t="e">
        <f t="shared" si="12"/>
        <v>#N/A</v>
      </c>
      <c r="P25" s="325" t="e">
        <f t="shared" si="13"/>
        <v>#N/A</v>
      </c>
      <c r="Q25" s="328" t="e">
        <f t="shared" si="0"/>
        <v>#REF!</v>
      </c>
      <c r="R25" s="186" t="s">
        <v>977</v>
      </c>
      <c r="S25" s="325">
        <v>2</v>
      </c>
      <c r="T25" s="326" t="e">
        <f t="shared" si="1"/>
        <v>#REF!</v>
      </c>
      <c r="U25" s="154">
        <f t="shared" si="14"/>
        <v>18</v>
      </c>
      <c r="V25" s="154" t="e">
        <f t="shared" si="2"/>
        <v>#N/A</v>
      </c>
      <c r="W25" s="154" t="e">
        <f t="shared" si="3"/>
        <v>#N/A</v>
      </c>
      <c r="X25" s="329" t="e">
        <f t="shared" si="4"/>
        <v>#N/A</v>
      </c>
    </row>
    <row r="26" spans="1:24" x14ac:dyDescent="0.2">
      <c r="A26" s="195" t="s">
        <v>978</v>
      </c>
      <c r="B26" s="200">
        <v>2</v>
      </c>
      <c r="C26" s="247" t="e">
        <f>#REF!</f>
        <v>#REF!</v>
      </c>
      <c r="D26" s="212"/>
      <c r="E26" s="247" t="e">
        <f t="shared" si="9"/>
        <v>#REF!</v>
      </c>
      <c r="F26" s="192"/>
      <c r="G26" s="154" t="e">
        <f t="shared" si="5"/>
        <v>#REF!</v>
      </c>
      <c r="H26" s="186" t="s">
        <v>978</v>
      </c>
      <c r="I26" s="325">
        <f t="shared" si="6"/>
        <v>2</v>
      </c>
      <c r="J26" s="325" t="e">
        <f t="shared" si="7"/>
        <v>#REF!</v>
      </c>
      <c r="K26" s="326" t="e">
        <f t="shared" si="8"/>
        <v>#REF!</v>
      </c>
      <c r="L26" s="327">
        <v>19</v>
      </c>
      <c r="M26" s="186" t="e">
        <f t="shared" si="10"/>
        <v>#N/A</v>
      </c>
      <c r="N26" s="186" t="e">
        <f t="shared" si="11"/>
        <v>#N/A</v>
      </c>
      <c r="O26" s="325" t="e">
        <f t="shared" si="12"/>
        <v>#N/A</v>
      </c>
      <c r="P26" s="325" t="e">
        <f t="shared" si="13"/>
        <v>#N/A</v>
      </c>
      <c r="Q26" s="328" t="e">
        <f t="shared" si="0"/>
        <v>#REF!</v>
      </c>
      <c r="R26" s="186" t="s">
        <v>978</v>
      </c>
      <c r="S26" s="325">
        <v>2</v>
      </c>
      <c r="T26" s="326" t="e">
        <f t="shared" si="1"/>
        <v>#REF!</v>
      </c>
      <c r="U26" s="154">
        <f t="shared" si="14"/>
        <v>19</v>
      </c>
      <c r="V26" s="154" t="e">
        <f t="shared" si="2"/>
        <v>#N/A</v>
      </c>
      <c r="W26" s="154" t="e">
        <f t="shared" si="3"/>
        <v>#N/A</v>
      </c>
      <c r="X26" s="329" t="e">
        <f t="shared" si="4"/>
        <v>#N/A</v>
      </c>
    </row>
    <row r="27" spans="1:24" x14ac:dyDescent="0.2">
      <c r="A27" s="195" t="s">
        <v>979</v>
      </c>
      <c r="B27" s="200">
        <v>4</v>
      </c>
      <c r="C27" s="247" t="e">
        <f>#REF!</f>
        <v>#REF!</v>
      </c>
      <c r="D27" s="212"/>
      <c r="E27" s="247" t="e">
        <f t="shared" si="9"/>
        <v>#REF!</v>
      </c>
      <c r="F27" s="192"/>
      <c r="G27" s="154" t="e">
        <f t="shared" si="5"/>
        <v>#REF!</v>
      </c>
      <c r="H27" s="186" t="s">
        <v>979</v>
      </c>
      <c r="I27" s="325">
        <f t="shared" si="6"/>
        <v>4</v>
      </c>
      <c r="J27" s="325" t="e">
        <f t="shared" si="7"/>
        <v>#REF!</v>
      </c>
      <c r="K27" s="326" t="e">
        <f t="shared" si="8"/>
        <v>#REF!</v>
      </c>
      <c r="L27" s="327">
        <v>20</v>
      </c>
      <c r="M27" s="186" t="e">
        <f t="shared" si="10"/>
        <v>#N/A</v>
      </c>
      <c r="N27" s="186" t="e">
        <f t="shared" si="11"/>
        <v>#N/A</v>
      </c>
      <c r="O27" s="325" t="e">
        <f t="shared" si="12"/>
        <v>#N/A</v>
      </c>
      <c r="P27" s="325" t="e">
        <f t="shared" si="13"/>
        <v>#N/A</v>
      </c>
      <c r="Q27" s="328" t="e">
        <f t="shared" si="0"/>
        <v>#REF!</v>
      </c>
      <c r="R27" s="186" t="s">
        <v>979</v>
      </c>
      <c r="S27" s="325">
        <v>4</v>
      </c>
      <c r="T27" s="326" t="e">
        <f t="shared" si="1"/>
        <v>#REF!</v>
      </c>
      <c r="U27" s="154">
        <f t="shared" si="14"/>
        <v>20</v>
      </c>
      <c r="V27" s="154" t="e">
        <f t="shared" si="2"/>
        <v>#N/A</v>
      </c>
      <c r="W27" s="154" t="e">
        <f t="shared" si="3"/>
        <v>#N/A</v>
      </c>
      <c r="X27" s="329" t="e">
        <f t="shared" si="4"/>
        <v>#N/A</v>
      </c>
    </row>
    <row r="28" spans="1:24" x14ac:dyDescent="0.2">
      <c r="A28" s="195" t="s">
        <v>980</v>
      </c>
      <c r="B28" s="200">
        <v>2</v>
      </c>
      <c r="C28" s="247" t="e">
        <f>#REF!</f>
        <v>#REF!</v>
      </c>
      <c r="D28" s="212"/>
      <c r="E28" s="247" t="e">
        <f t="shared" si="9"/>
        <v>#REF!</v>
      </c>
      <c r="F28" s="192"/>
      <c r="G28" s="154" t="e">
        <f t="shared" si="5"/>
        <v>#REF!</v>
      </c>
      <c r="H28" s="186" t="s">
        <v>980</v>
      </c>
      <c r="I28" s="325">
        <f t="shared" si="6"/>
        <v>2</v>
      </c>
      <c r="J28" s="325" t="e">
        <f t="shared" si="7"/>
        <v>#REF!</v>
      </c>
      <c r="K28" s="326" t="e">
        <f t="shared" si="8"/>
        <v>#REF!</v>
      </c>
      <c r="L28" s="327">
        <v>21</v>
      </c>
      <c r="M28" s="186" t="e">
        <f t="shared" si="10"/>
        <v>#N/A</v>
      </c>
      <c r="N28" s="186" t="e">
        <f t="shared" si="11"/>
        <v>#N/A</v>
      </c>
      <c r="O28" s="325" t="e">
        <f t="shared" si="12"/>
        <v>#N/A</v>
      </c>
      <c r="P28" s="325" t="e">
        <f t="shared" si="13"/>
        <v>#N/A</v>
      </c>
      <c r="Q28" s="328" t="e">
        <f t="shared" si="0"/>
        <v>#REF!</v>
      </c>
      <c r="R28" s="186" t="s">
        <v>980</v>
      </c>
      <c r="S28" s="325">
        <v>4</v>
      </c>
      <c r="T28" s="326" t="e">
        <f t="shared" si="1"/>
        <v>#REF!</v>
      </c>
      <c r="U28" s="154">
        <f t="shared" si="14"/>
        <v>21</v>
      </c>
      <c r="V28" s="154" t="e">
        <f t="shared" si="2"/>
        <v>#N/A</v>
      </c>
      <c r="W28" s="154" t="e">
        <f t="shared" si="3"/>
        <v>#N/A</v>
      </c>
      <c r="X28" s="329" t="e">
        <f t="shared" si="4"/>
        <v>#N/A</v>
      </c>
    </row>
    <row r="29" spans="1:24" x14ac:dyDescent="0.2">
      <c r="A29" s="195" t="s">
        <v>981</v>
      </c>
      <c r="B29" s="200">
        <v>4</v>
      </c>
      <c r="C29" s="247" t="e">
        <f>#REF!</f>
        <v>#REF!</v>
      </c>
      <c r="D29" s="212"/>
      <c r="E29" s="247" t="e">
        <f t="shared" si="9"/>
        <v>#REF!</v>
      </c>
      <c r="F29" s="192"/>
      <c r="G29" s="154" t="e">
        <f t="shared" si="5"/>
        <v>#REF!</v>
      </c>
      <c r="H29" s="186" t="s">
        <v>981</v>
      </c>
      <c r="I29" s="325">
        <f t="shared" si="6"/>
        <v>4</v>
      </c>
      <c r="J29" s="325" t="e">
        <f t="shared" si="7"/>
        <v>#REF!</v>
      </c>
      <c r="K29" s="326" t="e">
        <f t="shared" si="8"/>
        <v>#REF!</v>
      </c>
      <c r="L29" s="327">
        <v>22</v>
      </c>
      <c r="M29" s="186" t="e">
        <f t="shared" si="10"/>
        <v>#N/A</v>
      </c>
      <c r="N29" s="186" t="e">
        <f t="shared" si="11"/>
        <v>#N/A</v>
      </c>
      <c r="O29" s="325" t="e">
        <f t="shared" si="12"/>
        <v>#N/A</v>
      </c>
      <c r="P29" s="325" t="e">
        <f t="shared" si="13"/>
        <v>#N/A</v>
      </c>
      <c r="Q29" s="328" t="e">
        <f t="shared" si="0"/>
        <v>#REF!</v>
      </c>
      <c r="R29" s="186" t="s">
        <v>981</v>
      </c>
      <c r="S29" s="325">
        <v>4</v>
      </c>
      <c r="T29" s="326" t="e">
        <f t="shared" si="1"/>
        <v>#REF!</v>
      </c>
      <c r="U29" s="154">
        <f t="shared" si="14"/>
        <v>22</v>
      </c>
      <c r="V29" s="154" t="e">
        <f t="shared" si="2"/>
        <v>#N/A</v>
      </c>
      <c r="W29" s="154" t="e">
        <f t="shared" si="3"/>
        <v>#N/A</v>
      </c>
      <c r="X29" s="329" t="e">
        <f t="shared" si="4"/>
        <v>#N/A</v>
      </c>
    </row>
    <row r="30" spans="1:24" x14ac:dyDescent="0.2">
      <c r="A30" s="195" t="s">
        <v>982</v>
      </c>
      <c r="B30" s="200">
        <v>6</v>
      </c>
      <c r="C30" s="247" t="e">
        <f>#REF!</f>
        <v>#REF!</v>
      </c>
      <c r="D30" s="212"/>
      <c r="E30" s="247" t="e">
        <f t="shared" si="9"/>
        <v>#REF!</v>
      </c>
      <c r="F30" s="192"/>
      <c r="G30" s="154" t="e">
        <f t="shared" si="5"/>
        <v>#REF!</v>
      </c>
      <c r="H30" s="186" t="s">
        <v>982</v>
      </c>
      <c r="I30" s="325">
        <f t="shared" si="6"/>
        <v>6</v>
      </c>
      <c r="J30" s="325" t="e">
        <f t="shared" si="7"/>
        <v>#REF!</v>
      </c>
      <c r="K30" s="326" t="e">
        <f t="shared" si="8"/>
        <v>#REF!</v>
      </c>
      <c r="L30" s="327">
        <v>23</v>
      </c>
      <c r="M30" s="186" t="e">
        <f t="shared" si="10"/>
        <v>#N/A</v>
      </c>
      <c r="N30" s="186" t="e">
        <f t="shared" si="11"/>
        <v>#N/A</v>
      </c>
      <c r="O30" s="325" t="e">
        <f t="shared" si="12"/>
        <v>#N/A</v>
      </c>
      <c r="P30" s="325" t="e">
        <f t="shared" si="13"/>
        <v>#N/A</v>
      </c>
      <c r="Q30" s="328" t="e">
        <f t="shared" si="0"/>
        <v>#REF!</v>
      </c>
      <c r="R30" s="186" t="s">
        <v>982</v>
      </c>
      <c r="S30" s="325">
        <v>6</v>
      </c>
      <c r="T30" s="326" t="e">
        <f t="shared" si="1"/>
        <v>#REF!</v>
      </c>
      <c r="U30" s="154">
        <f t="shared" si="14"/>
        <v>23</v>
      </c>
      <c r="V30" s="154" t="e">
        <f t="shared" si="2"/>
        <v>#N/A</v>
      </c>
      <c r="W30" s="154" t="e">
        <f t="shared" si="3"/>
        <v>#N/A</v>
      </c>
      <c r="X30" s="329" t="e">
        <f t="shared" si="4"/>
        <v>#N/A</v>
      </c>
    </row>
    <row r="31" spans="1:24" x14ac:dyDescent="0.2">
      <c r="A31" s="201" t="s">
        <v>983</v>
      </c>
      <c r="B31" s="202">
        <v>2</v>
      </c>
      <c r="C31" s="330" t="e">
        <f>#REF!</f>
        <v>#REF!</v>
      </c>
      <c r="D31" s="331"/>
      <c r="E31" s="330" t="e">
        <f t="shared" si="9"/>
        <v>#REF!</v>
      </c>
      <c r="F31" s="194"/>
      <c r="G31" s="154" t="e">
        <f t="shared" si="5"/>
        <v>#REF!</v>
      </c>
      <c r="H31" s="186" t="s">
        <v>983</v>
      </c>
      <c r="I31" s="325">
        <f t="shared" si="6"/>
        <v>2</v>
      </c>
      <c r="J31" s="325" t="e">
        <f t="shared" si="7"/>
        <v>#REF!</v>
      </c>
      <c r="K31" s="326" t="e">
        <f t="shared" si="8"/>
        <v>#REF!</v>
      </c>
      <c r="L31" s="327">
        <v>24</v>
      </c>
      <c r="M31" s="186" t="e">
        <f t="shared" si="10"/>
        <v>#N/A</v>
      </c>
      <c r="N31" s="186" t="e">
        <f t="shared" si="11"/>
        <v>#N/A</v>
      </c>
      <c r="O31" s="325" t="e">
        <f t="shared" si="12"/>
        <v>#N/A</v>
      </c>
      <c r="P31" s="325" t="e">
        <f t="shared" si="13"/>
        <v>#N/A</v>
      </c>
      <c r="Q31" s="328" t="e">
        <f t="shared" si="0"/>
        <v>#REF!</v>
      </c>
      <c r="R31" s="186" t="s">
        <v>983</v>
      </c>
      <c r="S31" s="325">
        <v>2</v>
      </c>
      <c r="T31" s="326" t="e">
        <f t="shared" si="1"/>
        <v>#REF!</v>
      </c>
      <c r="U31" s="154">
        <f t="shared" si="14"/>
        <v>24</v>
      </c>
      <c r="V31" s="154" t="e">
        <f t="shared" si="2"/>
        <v>#N/A</v>
      </c>
      <c r="W31" s="154" t="e">
        <f t="shared" si="3"/>
        <v>#N/A</v>
      </c>
      <c r="X31" s="329" t="e">
        <f t="shared" si="4"/>
        <v>#N/A</v>
      </c>
    </row>
    <row r="32" spans="1:24" x14ac:dyDescent="0.2">
      <c r="A32" s="195" t="s">
        <v>984</v>
      </c>
      <c r="B32" s="200">
        <v>2</v>
      </c>
      <c r="C32" s="247" t="e">
        <f>#REF!</f>
        <v>#REF!</v>
      </c>
      <c r="D32" s="212"/>
      <c r="E32" s="247" t="e">
        <f t="shared" si="9"/>
        <v>#REF!</v>
      </c>
      <c r="F32" s="192"/>
      <c r="G32" s="154" t="e">
        <f t="shared" si="5"/>
        <v>#REF!</v>
      </c>
      <c r="H32" s="186" t="s">
        <v>984</v>
      </c>
      <c r="I32" s="325">
        <f t="shared" si="6"/>
        <v>2</v>
      </c>
      <c r="J32" s="325" t="e">
        <f t="shared" si="7"/>
        <v>#REF!</v>
      </c>
      <c r="K32" s="326" t="e">
        <f t="shared" si="8"/>
        <v>#REF!</v>
      </c>
      <c r="L32" s="327">
        <v>25</v>
      </c>
      <c r="M32" s="186" t="e">
        <f t="shared" si="10"/>
        <v>#N/A</v>
      </c>
      <c r="N32" s="186" t="e">
        <f t="shared" si="11"/>
        <v>#N/A</v>
      </c>
      <c r="O32" s="325" t="e">
        <f t="shared" si="12"/>
        <v>#N/A</v>
      </c>
      <c r="P32" s="325" t="e">
        <f t="shared" si="13"/>
        <v>#N/A</v>
      </c>
      <c r="Q32" s="328" t="e">
        <f t="shared" si="0"/>
        <v>#REF!</v>
      </c>
      <c r="R32" s="186" t="s">
        <v>984</v>
      </c>
      <c r="S32" s="325">
        <v>2</v>
      </c>
      <c r="T32" s="326" t="e">
        <f t="shared" si="1"/>
        <v>#REF!</v>
      </c>
      <c r="U32" s="154">
        <f t="shared" si="14"/>
        <v>25</v>
      </c>
      <c r="V32" s="154" t="e">
        <f t="shared" si="2"/>
        <v>#N/A</v>
      </c>
      <c r="W32" s="154" t="e">
        <f t="shared" si="3"/>
        <v>#N/A</v>
      </c>
      <c r="X32" s="329" t="e">
        <f t="shared" si="4"/>
        <v>#N/A</v>
      </c>
    </row>
    <row r="33" spans="1:24" x14ac:dyDescent="0.2">
      <c r="A33" s="195" t="s">
        <v>985</v>
      </c>
      <c r="B33" s="200">
        <v>4</v>
      </c>
      <c r="C33" s="247" t="e">
        <f>#REF!</f>
        <v>#REF!</v>
      </c>
      <c r="D33" s="212"/>
      <c r="E33" s="247" t="e">
        <f t="shared" si="9"/>
        <v>#REF!</v>
      </c>
      <c r="F33" s="192"/>
      <c r="G33" s="154" t="e">
        <f t="shared" si="5"/>
        <v>#REF!</v>
      </c>
      <c r="H33" s="186" t="s">
        <v>985</v>
      </c>
      <c r="I33" s="325">
        <f t="shared" si="6"/>
        <v>4</v>
      </c>
      <c r="J33" s="325" t="e">
        <f t="shared" si="7"/>
        <v>#REF!</v>
      </c>
      <c r="K33" s="326" t="e">
        <f t="shared" si="8"/>
        <v>#REF!</v>
      </c>
      <c r="L33" s="327">
        <v>26</v>
      </c>
      <c r="M33" s="186" t="e">
        <f t="shared" si="10"/>
        <v>#N/A</v>
      </c>
      <c r="N33" s="186" t="e">
        <f t="shared" si="11"/>
        <v>#N/A</v>
      </c>
      <c r="O33" s="325" t="e">
        <f t="shared" si="12"/>
        <v>#N/A</v>
      </c>
      <c r="P33" s="325" t="e">
        <f t="shared" si="13"/>
        <v>#N/A</v>
      </c>
      <c r="Q33" s="328" t="e">
        <f t="shared" si="0"/>
        <v>#REF!</v>
      </c>
      <c r="R33" s="186" t="s">
        <v>985</v>
      </c>
      <c r="S33" s="325">
        <v>4</v>
      </c>
      <c r="T33" s="326" t="e">
        <f t="shared" si="1"/>
        <v>#REF!</v>
      </c>
      <c r="U33" s="154">
        <f t="shared" si="14"/>
        <v>26</v>
      </c>
      <c r="V33" s="154" t="e">
        <f t="shared" si="2"/>
        <v>#N/A</v>
      </c>
      <c r="W33" s="154" t="e">
        <f t="shared" si="3"/>
        <v>#N/A</v>
      </c>
      <c r="X33" s="329" t="e">
        <f t="shared" si="4"/>
        <v>#N/A</v>
      </c>
    </row>
    <row r="34" spans="1:24" x14ac:dyDescent="0.2">
      <c r="A34" s="195" t="s">
        <v>986</v>
      </c>
      <c r="B34" s="200">
        <v>8</v>
      </c>
      <c r="C34" s="247" t="e">
        <f>#REF!</f>
        <v>#REF!</v>
      </c>
      <c r="D34" s="212"/>
      <c r="E34" s="247" t="e">
        <f t="shared" si="9"/>
        <v>#REF!</v>
      </c>
      <c r="F34" s="192"/>
      <c r="G34" s="154" t="e">
        <f t="shared" si="5"/>
        <v>#REF!</v>
      </c>
      <c r="H34" s="186" t="s">
        <v>986</v>
      </c>
      <c r="I34" s="325">
        <f t="shared" si="6"/>
        <v>8</v>
      </c>
      <c r="J34" s="325" t="e">
        <f t="shared" si="7"/>
        <v>#REF!</v>
      </c>
      <c r="K34" s="326" t="e">
        <f t="shared" si="8"/>
        <v>#REF!</v>
      </c>
      <c r="L34" s="327">
        <v>27</v>
      </c>
      <c r="M34" s="186" t="e">
        <f t="shared" si="10"/>
        <v>#N/A</v>
      </c>
      <c r="N34" s="186" t="e">
        <f t="shared" si="11"/>
        <v>#N/A</v>
      </c>
      <c r="O34" s="325" t="e">
        <f t="shared" si="12"/>
        <v>#N/A</v>
      </c>
      <c r="P34" s="325" t="e">
        <f t="shared" si="13"/>
        <v>#N/A</v>
      </c>
      <c r="Q34" s="328" t="e">
        <f t="shared" si="0"/>
        <v>#REF!</v>
      </c>
      <c r="R34" s="186" t="s">
        <v>986</v>
      </c>
      <c r="S34" s="325">
        <v>6</v>
      </c>
      <c r="T34" s="326" t="e">
        <f t="shared" si="1"/>
        <v>#REF!</v>
      </c>
      <c r="U34" s="154">
        <f t="shared" si="14"/>
        <v>27</v>
      </c>
      <c r="V34" s="154" t="e">
        <f t="shared" si="2"/>
        <v>#N/A</v>
      </c>
      <c r="W34" s="154" t="e">
        <f t="shared" si="3"/>
        <v>#N/A</v>
      </c>
      <c r="X34" s="329" t="e">
        <f t="shared" si="4"/>
        <v>#N/A</v>
      </c>
    </row>
    <row r="35" spans="1:24" x14ac:dyDescent="0.2">
      <c r="A35" s="195" t="s">
        <v>987</v>
      </c>
      <c r="B35" s="200">
        <v>6</v>
      </c>
      <c r="C35" s="247" t="e">
        <f>#REF!</f>
        <v>#REF!</v>
      </c>
      <c r="D35" s="212"/>
      <c r="E35" s="247" t="e">
        <f t="shared" si="9"/>
        <v>#REF!</v>
      </c>
      <c r="F35" s="192"/>
      <c r="G35" s="154" t="e">
        <f t="shared" si="5"/>
        <v>#REF!</v>
      </c>
      <c r="H35" s="186" t="s">
        <v>987</v>
      </c>
      <c r="I35" s="325">
        <f t="shared" si="6"/>
        <v>6</v>
      </c>
      <c r="J35" s="325" t="e">
        <f t="shared" si="7"/>
        <v>#REF!</v>
      </c>
      <c r="K35" s="326" t="e">
        <f t="shared" si="8"/>
        <v>#REF!</v>
      </c>
      <c r="L35" s="327">
        <v>28</v>
      </c>
      <c r="M35" s="186" t="e">
        <f t="shared" si="10"/>
        <v>#N/A</v>
      </c>
      <c r="N35" s="186" t="e">
        <f t="shared" si="11"/>
        <v>#N/A</v>
      </c>
      <c r="O35" s="325" t="e">
        <f t="shared" si="12"/>
        <v>#N/A</v>
      </c>
      <c r="P35" s="325" t="e">
        <f t="shared" si="13"/>
        <v>#N/A</v>
      </c>
      <c r="Q35" s="328" t="e">
        <f t="shared" si="0"/>
        <v>#REF!</v>
      </c>
      <c r="R35" s="186" t="s">
        <v>987</v>
      </c>
      <c r="S35" s="325">
        <v>4</v>
      </c>
      <c r="T35" s="326" t="e">
        <f t="shared" si="1"/>
        <v>#REF!</v>
      </c>
      <c r="U35" s="154">
        <f t="shared" si="14"/>
        <v>28</v>
      </c>
      <c r="V35" s="154" t="e">
        <f t="shared" si="2"/>
        <v>#N/A</v>
      </c>
      <c r="W35" s="154" t="e">
        <f t="shared" si="3"/>
        <v>#N/A</v>
      </c>
      <c r="X35" s="329" t="e">
        <f t="shared" si="4"/>
        <v>#N/A</v>
      </c>
    </row>
    <row r="36" spans="1:24" x14ac:dyDescent="0.2">
      <c r="A36" s="195" t="s">
        <v>988</v>
      </c>
      <c r="B36" s="200">
        <v>2</v>
      </c>
      <c r="C36" s="247" t="e">
        <f>#REF!</f>
        <v>#REF!</v>
      </c>
      <c r="D36" s="212"/>
      <c r="E36" s="247" t="e">
        <f>C36/B36</f>
        <v>#REF!</v>
      </c>
      <c r="F36" s="192"/>
      <c r="G36" s="154" t="e">
        <f t="shared" si="5"/>
        <v>#REF!</v>
      </c>
      <c r="H36" s="186" t="s">
        <v>988</v>
      </c>
      <c r="I36" s="325">
        <f t="shared" si="6"/>
        <v>2</v>
      </c>
      <c r="J36" s="325" t="e">
        <f t="shared" si="7"/>
        <v>#REF!</v>
      </c>
      <c r="K36" s="326" t="e">
        <f t="shared" si="8"/>
        <v>#REF!</v>
      </c>
      <c r="L36" s="327">
        <v>29</v>
      </c>
      <c r="M36" s="186" t="e">
        <f t="shared" si="10"/>
        <v>#N/A</v>
      </c>
      <c r="N36" s="186" t="e">
        <f t="shared" si="11"/>
        <v>#N/A</v>
      </c>
      <c r="O36" s="325" t="e">
        <f t="shared" si="12"/>
        <v>#N/A</v>
      </c>
      <c r="P36" s="325" t="e">
        <f t="shared" si="13"/>
        <v>#N/A</v>
      </c>
      <c r="Q36" s="328" t="e">
        <f t="shared" si="0"/>
        <v>#REF!</v>
      </c>
      <c r="R36" s="186" t="s">
        <v>988</v>
      </c>
      <c r="S36" s="325">
        <v>2</v>
      </c>
      <c r="T36" s="326" t="e">
        <f t="shared" si="1"/>
        <v>#REF!</v>
      </c>
      <c r="U36" s="154">
        <f t="shared" si="14"/>
        <v>29</v>
      </c>
      <c r="V36" s="154" t="e">
        <f t="shared" si="2"/>
        <v>#N/A</v>
      </c>
      <c r="W36" s="154" t="e">
        <f t="shared" si="3"/>
        <v>#N/A</v>
      </c>
      <c r="X36" s="329" t="e">
        <f t="shared" si="4"/>
        <v>#N/A</v>
      </c>
    </row>
    <row r="37" spans="1:24" x14ac:dyDescent="0.2">
      <c r="A37" s="201" t="s">
        <v>989</v>
      </c>
      <c r="B37" s="202">
        <v>2</v>
      </c>
      <c r="C37" s="330" t="e">
        <f>#REF!</f>
        <v>#REF!</v>
      </c>
      <c r="D37" s="331"/>
      <c r="E37" s="330" t="e">
        <f t="shared" si="9"/>
        <v>#REF!</v>
      </c>
      <c r="F37" s="194"/>
      <c r="G37" s="154" t="e">
        <f t="shared" si="5"/>
        <v>#REF!</v>
      </c>
      <c r="H37" s="186" t="s">
        <v>989</v>
      </c>
      <c r="I37" s="325">
        <f t="shared" si="6"/>
        <v>2</v>
      </c>
      <c r="J37" s="325" t="e">
        <f t="shared" si="7"/>
        <v>#REF!</v>
      </c>
      <c r="K37" s="326" t="e">
        <f t="shared" si="8"/>
        <v>#REF!</v>
      </c>
      <c r="L37" s="327">
        <v>30</v>
      </c>
      <c r="M37" s="186" t="e">
        <f t="shared" si="10"/>
        <v>#N/A</v>
      </c>
      <c r="N37" s="186" t="e">
        <f t="shared" si="11"/>
        <v>#N/A</v>
      </c>
      <c r="O37" s="325" t="e">
        <f t="shared" si="12"/>
        <v>#N/A</v>
      </c>
      <c r="P37" s="325" t="e">
        <f t="shared" si="13"/>
        <v>#N/A</v>
      </c>
      <c r="Q37" s="328" t="e">
        <f t="shared" si="0"/>
        <v>#REF!</v>
      </c>
      <c r="R37" s="186" t="s">
        <v>989</v>
      </c>
      <c r="S37" s="325">
        <v>2</v>
      </c>
      <c r="T37" s="326" t="e">
        <f t="shared" si="1"/>
        <v>#REF!</v>
      </c>
      <c r="U37" s="154">
        <f t="shared" si="14"/>
        <v>30</v>
      </c>
      <c r="V37" s="154" t="e">
        <f t="shared" si="2"/>
        <v>#N/A</v>
      </c>
      <c r="W37" s="154" t="e">
        <f t="shared" si="3"/>
        <v>#N/A</v>
      </c>
      <c r="X37" s="329" t="e">
        <f t="shared" si="4"/>
        <v>#N/A</v>
      </c>
    </row>
    <row r="38" spans="1:24" x14ac:dyDescent="0.2">
      <c r="A38" s="195" t="s">
        <v>990</v>
      </c>
      <c r="B38" s="200">
        <v>2</v>
      </c>
      <c r="C38" s="247" t="e">
        <f>#REF!</f>
        <v>#REF!</v>
      </c>
      <c r="D38" s="212"/>
      <c r="E38" s="247" t="e">
        <f t="shared" si="9"/>
        <v>#REF!</v>
      </c>
      <c r="F38" s="192"/>
      <c r="G38" s="154" t="e">
        <f t="shared" si="5"/>
        <v>#REF!</v>
      </c>
      <c r="H38" s="186" t="s">
        <v>990</v>
      </c>
      <c r="I38" s="325">
        <f t="shared" si="6"/>
        <v>2</v>
      </c>
      <c r="J38" s="325" t="e">
        <f t="shared" si="7"/>
        <v>#REF!</v>
      </c>
      <c r="K38" s="326" t="e">
        <f t="shared" si="8"/>
        <v>#REF!</v>
      </c>
      <c r="L38" s="327">
        <v>31</v>
      </c>
      <c r="M38" s="186" t="e">
        <f t="shared" si="10"/>
        <v>#N/A</v>
      </c>
      <c r="N38" s="186" t="e">
        <f t="shared" si="11"/>
        <v>#N/A</v>
      </c>
      <c r="O38" s="325" t="e">
        <f t="shared" si="12"/>
        <v>#N/A</v>
      </c>
      <c r="P38" s="325" t="e">
        <f t="shared" si="13"/>
        <v>#N/A</v>
      </c>
      <c r="Q38" s="328" t="e">
        <f t="shared" si="0"/>
        <v>#REF!</v>
      </c>
      <c r="R38" s="186" t="s">
        <v>990</v>
      </c>
      <c r="S38" s="325">
        <v>2</v>
      </c>
      <c r="T38" s="326" t="e">
        <f t="shared" si="1"/>
        <v>#REF!</v>
      </c>
      <c r="U38" s="154">
        <f t="shared" si="14"/>
        <v>31</v>
      </c>
      <c r="V38" s="154" t="e">
        <f t="shared" si="2"/>
        <v>#N/A</v>
      </c>
      <c r="W38" s="154" t="e">
        <f t="shared" si="3"/>
        <v>#N/A</v>
      </c>
      <c r="X38" s="329" t="e">
        <f t="shared" si="4"/>
        <v>#N/A</v>
      </c>
    </row>
    <row r="39" spans="1:24" x14ac:dyDescent="0.2">
      <c r="A39" s="195" t="s">
        <v>991</v>
      </c>
      <c r="B39" s="200">
        <v>2</v>
      </c>
      <c r="C39" s="247" t="e">
        <f>#REF!</f>
        <v>#REF!</v>
      </c>
      <c r="D39" s="212"/>
      <c r="E39" s="247" t="e">
        <f t="shared" si="9"/>
        <v>#REF!</v>
      </c>
      <c r="F39" s="192"/>
      <c r="G39" s="154" t="e">
        <f t="shared" si="5"/>
        <v>#REF!</v>
      </c>
      <c r="H39" s="186" t="s">
        <v>991</v>
      </c>
      <c r="I39" s="325">
        <f t="shared" si="6"/>
        <v>2</v>
      </c>
      <c r="J39" s="325" t="e">
        <f t="shared" si="7"/>
        <v>#REF!</v>
      </c>
      <c r="K39" s="326" t="e">
        <f t="shared" si="8"/>
        <v>#REF!</v>
      </c>
      <c r="L39" s="327">
        <v>32</v>
      </c>
      <c r="M39" s="186" t="e">
        <f t="shared" si="10"/>
        <v>#N/A</v>
      </c>
      <c r="N39" s="186" t="e">
        <f t="shared" si="11"/>
        <v>#N/A</v>
      </c>
      <c r="O39" s="325" t="e">
        <f t="shared" si="12"/>
        <v>#N/A</v>
      </c>
      <c r="P39" s="325" t="e">
        <f t="shared" si="13"/>
        <v>#N/A</v>
      </c>
      <c r="Q39" s="328" t="e">
        <f t="shared" si="0"/>
        <v>#REF!</v>
      </c>
      <c r="R39" s="186" t="s">
        <v>991</v>
      </c>
      <c r="S39" s="325">
        <v>2</v>
      </c>
      <c r="T39" s="326" t="e">
        <f t="shared" si="1"/>
        <v>#REF!</v>
      </c>
      <c r="U39" s="154">
        <f t="shared" si="14"/>
        <v>32</v>
      </c>
      <c r="V39" s="154" t="e">
        <f t="shared" si="2"/>
        <v>#N/A</v>
      </c>
      <c r="W39" s="154" t="e">
        <f t="shared" si="3"/>
        <v>#N/A</v>
      </c>
      <c r="X39" s="329" t="e">
        <f t="shared" si="4"/>
        <v>#N/A</v>
      </c>
    </row>
    <row r="40" spans="1:24" x14ac:dyDescent="0.2">
      <c r="A40" s="195" t="s">
        <v>992</v>
      </c>
      <c r="B40" s="200">
        <v>2</v>
      </c>
      <c r="C40" s="247" t="e">
        <f>#REF!</f>
        <v>#REF!</v>
      </c>
      <c r="D40" s="212"/>
      <c r="E40" s="247" t="e">
        <f t="shared" si="9"/>
        <v>#REF!</v>
      </c>
      <c r="F40" s="192"/>
      <c r="G40" s="154" t="e">
        <f t="shared" si="5"/>
        <v>#REF!</v>
      </c>
      <c r="H40" s="186" t="s">
        <v>992</v>
      </c>
      <c r="I40" s="325">
        <f t="shared" si="6"/>
        <v>2</v>
      </c>
      <c r="J40" s="325" t="e">
        <f t="shared" si="7"/>
        <v>#REF!</v>
      </c>
      <c r="K40" s="326" t="e">
        <f t="shared" si="8"/>
        <v>#REF!</v>
      </c>
      <c r="L40" s="327">
        <v>33</v>
      </c>
      <c r="M40" s="186" t="e">
        <f t="shared" si="10"/>
        <v>#N/A</v>
      </c>
      <c r="N40" s="186" t="e">
        <f t="shared" si="11"/>
        <v>#N/A</v>
      </c>
      <c r="O40" s="325" t="e">
        <f t="shared" si="12"/>
        <v>#N/A</v>
      </c>
      <c r="P40" s="325" t="e">
        <f t="shared" si="13"/>
        <v>#N/A</v>
      </c>
      <c r="Q40" s="328" t="e">
        <f t="shared" si="0"/>
        <v>#REF!</v>
      </c>
      <c r="R40" s="186" t="s">
        <v>992</v>
      </c>
      <c r="S40" s="325">
        <v>2</v>
      </c>
      <c r="T40" s="326" t="e">
        <f t="shared" si="1"/>
        <v>#REF!</v>
      </c>
      <c r="U40" s="154">
        <f t="shared" si="14"/>
        <v>33</v>
      </c>
      <c r="V40" s="154" t="e">
        <f t="shared" si="2"/>
        <v>#N/A</v>
      </c>
      <c r="W40" s="154" t="e">
        <f t="shared" si="3"/>
        <v>#N/A</v>
      </c>
      <c r="X40" s="329" t="e">
        <f t="shared" si="4"/>
        <v>#N/A</v>
      </c>
    </row>
    <row r="41" spans="1:24" x14ac:dyDescent="0.2">
      <c r="A41" s="195" t="s">
        <v>993</v>
      </c>
      <c r="B41" s="200">
        <v>4</v>
      </c>
      <c r="C41" s="247" t="e">
        <f>#REF!</f>
        <v>#REF!</v>
      </c>
      <c r="D41" s="212"/>
      <c r="E41" s="247" t="e">
        <f t="shared" si="9"/>
        <v>#REF!</v>
      </c>
      <c r="F41" s="192"/>
      <c r="G41" s="154" t="e">
        <f t="shared" si="5"/>
        <v>#REF!</v>
      </c>
      <c r="H41" s="186" t="s">
        <v>993</v>
      </c>
      <c r="I41" s="325">
        <f t="shared" si="6"/>
        <v>4</v>
      </c>
      <c r="J41" s="325" t="e">
        <f t="shared" si="7"/>
        <v>#REF!</v>
      </c>
      <c r="K41" s="326" t="e">
        <f t="shared" si="8"/>
        <v>#REF!</v>
      </c>
      <c r="L41" s="327">
        <v>34</v>
      </c>
      <c r="M41" s="186" t="e">
        <f t="shared" si="10"/>
        <v>#N/A</v>
      </c>
      <c r="N41" s="186" t="e">
        <f t="shared" si="11"/>
        <v>#N/A</v>
      </c>
      <c r="O41" s="325" t="e">
        <f t="shared" si="12"/>
        <v>#N/A</v>
      </c>
      <c r="P41" s="325" t="e">
        <f t="shared" si="13"/>
        <v>#N/A</v>
      </c>
      <c r="Q41" s="328" t="e">
        <f t="shared" si="0"/>
        <v>#REF!</v>
      </c>
      <c r="R41" s="186" t="s">
        <v>993</v>
      </c>
      <c r="S41" s="325">
        <v>4</v>
      </c>
      <c r="T41" s="326" t="e">
        <f t="shared" si="1"/>
        <v>#REF!</v>
      </c>
      <c r="U41" s="154">
        <f t="shared" si="14"/>
        <v>34</v>
      </c>
      <c r="V41" s="154" t="e">
        <f t="shared" si="2"/>
        <v>#N/A</v>
      </c>
      <c r="W41" s="154" t="e">
        <f t="shared" si="3"/>
        <v>#N/A</v>
      </c>
      <c r="X41" s="329" t="e">
        <f t="shared" si="4"/>
        <v>#N/A</v>
      </c>
    </row>
    <row r="42" spans="1:24" x14ac:dyDescent="0.2">
      <c r="A42" s="201" t="s">
        <v>994</v>
      </c>
      <c r="B42" s="202">
        <v>2</v>
      </c>
      <c r="C42" s="330" t="e">
        <f>#REF!</f>
        <v>#REF!</v>
      </c>
      <c r="D42" s="331"/>
      <c r="E42" s="330" t="e">
        <f t="shared" si="9"/>
        <v>#REF!</v>
      </c>
      <c r="F42" s="194"/>
      <c r="G42" s="154" t="e">
        <f t="shared" si="5"/>
        <v>#REF!</v>
      </c>
      <c r="H42" s="186" t="s">
        <v>994</v>
      </c>
      <c r="I42" s="325">
        <f t="shared" si="6"/>
        <v>2</v>
      </c>
      <c r="J42" s="325" t="e">
        <f t="shared" si="7"/>
        <v>#REF!</v>
      </c>
      <c r="K42" s="326" t="e">
        <f t="shared" si="8"/>
        <v>#REF!</v>
      </c>
      <c r="L42" s="327">
        <v>35</v>
      </c>
      <c r="M42" s="186" t="e">
        <f t="shared" si="10"/>
        <v>#N/A</v>
      </c>
      <c r="N42" s="186" t="e">
        <f t="shared" si="11"/>
        <v>#N/A</v>
      </c>
      <c r="O42" s="325" t="e">
        <f t="shared" si="12"/>
        <v>#N/A</v>
      </c>
      <c r="P42" s="325" t="e">
        <f t="shared" si="13"/>
        <v>#N/A</v>
      </c>
      <c r="Q42" s="328" t="e">
        <f t="shared" si="0"/>
        <v>#REF!</v>
      </c>
      <c r="R42" s="186" t="s">
        <v>994</v>
      </c>
      <c r="S42" s="325">
        <v>2</v>
      </c>
      <c r="T42" s="326" t="e">
        <f t="shared" si="1"/>
        <v>#REF!</v>
      </c>
      <c r="U42" s="154">
        <f t="shared" si="14"/>
        <v>35</v>
      </c>
      <c r="V42" s="154" t="e">
        <f t="shared" si="2"/>
        <v>#N/A</v>
      </c>
      <c r="W42" s="154" t="e">
        <f t="shared" si="3"/>
        <v>#N/A</v>
      </c>
      <c r="X42" s="329" t="e">
        <f t="shared" si="4"/>
        <v>#N/A</v>
      </c>
    </row>
    <row r="43" spans="1:24" x14ac:dyDescent="0.2">
      <c r="A43" s="195" t="s">
        <v>995</v>
      </c>
      <c r="B43" s="200">
        <v>2</v>
      </c>
      <c r="C43" s="247" t="e">
        <f>#REF!</f>
        <v>#REF!</v>
      </c>
      <c r="D43" s="212"/>
      <c r="E43" s="247" t="e">
        <f t="shared" si="9"/>
        <v>#REF!</v>
      </c>
      <c r="F43" s="192"/>
      <c r="G43" s="154" t="e">
        <f t="shared" si="5"/>
        <v>#REF!</v>
      </c>
      <c r="H43" s="186" t="s">
        <v>995</v>
      </c>
      <c r="I43" s="325">
        <f t="shared" si="6"/>
        <v>2</v>
      </c>
      <c r="J43" s="325" t="e">
        <f t="shared" si="7"/>
        <v>#REF!</v>
      </c>
      <c r="K43" s="326" t="e">
        <f t="shared" si="8"/>
        <v>#REF!</v>
      </c>
      <c r="L43" s="327">
        <v>36</v>
      </c>
      <c r="M43" s="186" t="e">
        <f t="shared" si="10"/>
        <v>#N/A</v>
      </c>
      <c r="N43" s="186" t="e">
        <f t="shared" si="11"/>
        <v>#N/A</v>
      </c>
      <c r="O43" s="325" t="e">
        <f t="shared" si="12"/>
        <v>#N/A</v>
      </c>
      <c r="P43" s="325" t="e">
        <f t="shared" si="13"/>
        <v>#N/A</v>
      </c>
      <c r="Q43" s="328" t="e">
        <f t="shared" si="0"/>
        <v>#REF!</v>
      </c>
      <c r="R43" s="186" t="s">
        <v>995</v>
      </c>
      <c r="S43" s="325">
        <v>2</v>
      </c>
      <c r="T43" s="326" t="e">
        <f t="shared" si="1"/>
        <v>#REF!</v>
      </c>
      <c r="U43" s="154">
        <f t="shared" si="14"/>
        <v>36</v>
      </c>
      <c r="V43" s="154" t="e">
        <f t="shared" si="2"/>
        <v>#N/A</v>
      </c>
      <c r="W43" s="154" t="e">
        <f t="shared" si="3"/>
        <v>#N/A</v>
      </c>
      <c r="X43" s="329" t="e">
        <f t="shared" si="4"/>
        <v>#N/A</v>
      </c>
    </row>
    <row r="44" spans="1:24" x14ac:dyDescent="0.2">
      <c r="A44" s="195" t="s">
        <v>996</v>
      </c>
      <c r="B44" s="200">
        <v>2</v>
      </c>
      <c r="C44" s="247" t="e">
        <f>#REF!</f>
        <v>#REF!</v>
      </c>
      <c r="D44" s="212"/>
      <c r="E44" s="247" t="e">
        <f t="shared" si="9"/>
        <v>#REF!</v>
      </c>
      <c r="F44" s="192"/>
      <c r="G44" s="154" t="e">
        <f t="shared" si="5"/>
        <v>#REF!</v>
      </c>
      <c r="H44" s="186" t="s">
        <v>996</v>
      </c>
      <c r="I44" s="325">
        <f t="shared" si="6"/>
        <v>2</v>
      </c>
      <c r="J44" s="325" t="e">
        <f t="shared" si="7"/>
        <v>#REF!</v>
      </c>
      <c r="K44" s="326" t="e">
        <f t="shared" si="8"/>
        <v>#REF!</v>
      </c>
      <c r="L44" s="327">
        <v>37</v>
      </c>
      <c r="M44" s="186" t="e">
        <f t="shared" si="10"/>
        <v>#N/A</v>
      </c>
      <c r="N44" s="186" t="e">
        <f t="shared" si="11"/>
        <v>#N/A</v>
      </c>
      <c r="O44" s="325" t="e">
        <f t="shared" si="12"/>
        <v>#N/A</v>
      </c>
      <c r="P44" s="325" t="e">
        <f t="shared" si="13"/>
        <v>#N/A</v>
      </c>
      <c r="Q44" s="328" t="e">
        <f t="shared" si="0"/>
        <v>#REF!</v>
      </c>
      <c r="R44" s="186" t="s">
        <v>996</v>
      </c>
      <c r="S44" s="325">
        <v>2</v>
      </c>
      <c r="T44" s="326" t="e">
        <f t="shared" si="1"/>
        <v>#REF!</v>
      </c>
      <c r="U44" s="154">
        <f t="shared" si="14"/>
        <v>37</v>
      </c>
      <c r="V44" s="154" t="e">
        <f t="shared" si="2"/>
        <v>#N/A</v>
      </c>
      <c r="W44" s="154" t="e">
        <f t="shared" si="3"/>
        <v>#N/A</v>
      </c>
      <c r="X44" s="329" t="e">
        <f t="shared" si="4"/>
        <v>#N/A</v>
      </c>
    </row>
    <row r="45" spans="1:24" x14ac:dyDescent="0.2">
      <c r="A45" s="195" t="s">
        <v>997</v>
      </c>
      <c r="B45" s="200">
        <v>2</v>
      </c>
      <c r="C45" s="247" t="e">
        <f>#REF!</f>
        <v>#REF!</v>
      </c>
      <c r="D45" s="212"/>
      <c r="E45" s="247" t="e">
        <f t="shared" si="9"/>
        <v>#REF!</v>
      </c>
      <c r="F45" s="192"/>
      <c r="G45" s="154" t="e">
        <f t="shared" si="5"/>
        <v>#REF!</v>
      </c>
      <c r="H45" s="186" t="s">
        <v>997</v>
      </c>
      <c r="I45" s="325">
        <f t="shared" si="6"/>
        <v>2</v>
      </c>
      <c r="J45" s="325" t="e">
        <f t="shared" si="7"/>
        <v>#REF!</v>
      </c>
      <c r="K45" s="326" t="e">
        <f t="shared" si="8"/>
        <v>#REF!</v>
      </c>
      <c r="L45" s="327">
        <v>38</v>
      </c>
      <c r="M45" s="186" t="e">
        <f t="shared" si="10"/>
        <v>#N/A</v>
      </c>
      <c r="N45" s="186" t="e">
        <f t="shared" si="11"/>
        <v>#N/A</v>
      </c>
      <c r="O45" s="325" t="e">
        <f t="shared" si="12"/>
        <v>#N/A</v>
      </c>
      <c r="P45" s="325" t="e">
        <f t="shared" si="13"/>
        <v>#N/A</v>
      </c>
      <c r="Q45" s="328" t="e">
        <f t="shared" si="0"/>
        <v>#REF!</v>
      </c>
      <c r="R45" s="186" t="s">
        <v>997</v>
      </c>
      <c r="S45" s="325">
        <v>2</v>
      </c>
      <c r="T45" s="326" t="e">
        <f t="shared" si="1"/>
        <v>#REF!</v>
      </c>
      <c r="U45" s="154">
        <f t="shared" si="14"/>
        <v>38</v>
      </c>
      <c r="V45" s="154" t="e">
        <f t="shared" si="2"/>
        <v>#N/A</v>
      </c>
      <c r="W45" s="154" t="e">
        <f t="shared" si="3"/>
        <v>#N/A</v>
      </c>
      <c r="X45" s="329" t="e">
        <f t="shared" si="4"/>
        <v>#N/A</v>
      </c>
    </row>
    <row r="46" spans="1:24" x14ac:dyDescent="0.2">
      <c r="A46" s="201" t="s">
        <v>998</v>
      </c>
      <c r="B46" s="202">
        <v>2</v>
      </c>
      <c r="C46" s="330" t="e">
        <f>#REF!</f>
        <v>#REF!</v>
      </c>
      <c r="D46" s="331"/>
      <c r="E46" s="330" t="e">
        <f t="shared" si="9"/>
        <v>#REF!</v>
      </c>
      <c r="F46" s="194"/>
      <c r="G46" s="154" t="e">
        <f t="shared" si="5"/>
        <v>#REF!</v>
      </c>
      <c r="H46" s="186" t="s">
        <v>998</v>
      </c>
      <c r="I46" s="325">
        <f t="shared" si="6"/>
        <v>2</v>
      </c>
      <c r="J46" s="325" t="e">
        <f t="shared" si="7"/>
        <v>#REF!</v>
      </c>
      <c r="K46" s="326" t="e">
        <f t="shared" si="8"/>
        <v>#REF!</v>
      </c>
      <c r="L46" s="327">
        <v>39</v>
      </c>
      <c r="M46" s="186" t="e">
        <f t="shared" si="10"/>
        <v>#N/A</v>
      </c>
      <c r="N46" s="186" t="e">
        <f t="shared" si="11"/>
        <v>#N/A</v>
      </c>
      <c r="O46" s="325" t="e">
        <f t="shared" si="12"/>
        <v>#N/A</v>
      </c>
      <c r="P46" s="325" t="e">
        <f t="shared" si="13"/>
        <v>#N/A</v>
      </c>
      <c r="Q46" s="328" t="e">
        <f t="shared" si="0"/>
        <v>#REF!</v>
      </c>
      <c r="R46" s="186" t="s">
        <v>998</v>
      </c>
      <c r="S46" s="325">
        <v>2</v>
      </c>
      <c r="T46" s="326" t="e">
        <f t="shared" si="1"/>
        <v>#REF!</v>
      </c>
      <c r="U46" s="154">
        <f t="shared" si="14"/>
        <v>39</v>
      </c>
      <c r="V46" s="154" t="e">
        <f t="shared" si="2"/>
        <v>#N/A</v>
      </c>
      <c r="W46" s="154" t="e">
        <f t="shared" si="3"/>
        <v>#N/A</v>
      </c>
      <c r="X46" s="329" t="e">
        <f t="shared" si="4"/>
        <v>#N/A</v>
      </c>
    </row>
    <row r="47" spans="1:24" x14ac:dyDescent="0.2">
      <c r="A47" s="195" t="s">
        <v>999</v>
      </c>
      <c r="B47" s="200">
        <v>4</v>
      </c>
      <c r="C47" s="247" t="e">
        <f>#REF!</f>
        <v>#REF!</v>
      </c>
      <c r="D47" s="212"/>
      <c r="E47" s="247" t="e">
        <f t="shared" si="9"/>
        <v>#REF!</v>
      </c>
      <c r="F47" s="192"/>
      <c r="G47" s="154" t="e">
        <f t="shared" si="5"/>
        <v>#REF!</v>
      </c>
      <c r="H47" s="186" t="s">
        <v>999</v>
      </c>
      <c r="I47" s="325">
        <f t="shared" si="6"/>
        <v>4</v>
      </c>
      <c r="J47" s="325" t="e">
        <f t="shared" si="7"/>
        <v>#REF!</v>
      </c>
      <c r="K47" s="326" t="e">
        <f t="shared" si="8"/>
        <v>#REF!</v>
      </c>
      <c r="L47" s="327">
        <v>40</v>
      </c>
      <c r="M47" s="186" t="e">
        <f t="shared" si="10"/>
        <v>#N/A</v>
      </c>
      <c r="N47" s="186" t="e">
        <f t="shared" si="11"/>
        <v>#N/A</v>
      </c>
      <c r="O47" s="325" t="e">
        <f t="shared" si="12"/>
        <v>#N/A</v>
      </c>
      <c r="P47" s="325" t="e">
        <f t="shared" si="13"/>
        <v>#N/A</v>
      </c>
      <c r="Q47" s="328" t="e">
        <f t="shared" si="0"/>
        <v>#REF!</v>
      </c>
      <c r="R47" s="186" t="s">
        <v>999</v>
      </c>
      <c r="S47" s="325">
        <v>4</v>
      </c>
      <c r="T47" s="326" t="e">
        <f t="shared" si="1"/>
        <v>#REF!</v>
      </c>
      <c r="U47" s="154">
        <f t="shared" si="14"/>
        <v>40</v>
      </c>
      <c r="V47" s="154" t="e">
        <f t="shared" si="2"/>
        <v>#N/A</v>
      </c>
      <c r="W47" s="154" t="e">
        <f t="shared" si="3"/>
        <v>#N/A</v>
      </c>
      <c r="X47" s="329" t="e">
        <f t="shared" si="4"/>
        <v>#N/A</v>
      </c>
    </row>
    <row r="48" spans="1:24" x14ac:dyDescent="0.2">
      <c r="A48" s="195" t="s">
        <v>1000</v>
      </c>
      <c r="B48" s="200">
        <v>2</v>
      </c>
      <c r="C48" s="247" t="e">
        <f>#REF!</f>
        <v>#REF!</v>
      </c>
      <c r="D48" s="212"/>
      <c r="E48" s="247" t="e">
        <f t="shared" si="9"/>
        <v>#REF!</v>
      </c>
      <c r="F48" s="192"/>
      <c r="G48" s="154" t="e">
        <f t="shared" si="5"/>
        <v>#REF!</v>
      </c>
      <c r="H48" s="186" t="s">
        <v>1000</v>
      </c>
      <c r="I48" s="325">
        <f t="shared" si="6"/>
        <v>2</v>
      </c>
      <c r="J48" s="325" t="e">
        <f t="shared" si="7"/>
        <v>#REF!</v>
      </c>
      <c r="K48" s="326" t="e">
        <f t="shared" si="8"/>
        <v>#REF!</v>
      </c>
      <c r="L48" s="327">
        <v>41</v>
      </c>
      <c r="M48" s="186" t="e">
        <f t="shared" si="10"/>
        <v>#N/A</v>
      </c>
      <c r="N48" s="186" t="e">
        <f t="shared" si="11"/>
        <v>#N/A</v>
      </c>
      <c r="O48" s="325" t="e">
        <f t="shared" si="12"/>
        <v>#N/A</v>
      </c>
      <c r="P48" s="325" t="e">
        <f t="shared" si="13"/>
        <v>#N/A</v>
      </c>
      <c r="Q48" s="328" t="e">
        <f t="shared" si="0"/>
        <v>#REF!</v>
      </c>
      <c r="R48" s="186" t="s">
        <v>1000</v>
      </c>
      <c r="S48" s="325">
        <v>2</v>
      </c>
      <c r="T48" s="326" t="e">
        <f t="shared" si="1"/>
        <v>#REF!</v>
      </c>
      <c r="U48" s="154">
        <f t="shared" si="14"/>
        <v>41</v>
      </c>
      <c r="V48" s="154" t="e">
        <f t="shared" si="2"/>
        <v>#N/A</v>
      </c>
      <c r="W48" s="154" t="e">
        <f t="shared" si="3"/>
        <v>#N/A</v>
      </c>
      <c r="X48" s="329" t="e">
        <f t="shared" si="4"/>
        <v>#N/A</v>
      </c>
    </row>
    <row r="49" spans="1:24" x14ac:dyDescent="0.2">
      <c r="A49" s="195" t="s">
        <v>1001</v>
      </c>
      <c r="B49" s="200">
        <v>2</v>
      </c>
      <c r="C49" s="247" t="e">
        <f>#REF!</f>
        <v>#REF!</v>
      </c>
      <c r="D49" s="212"/>
      <c r="E49" s="247" t="e">
        <f t="shared" si="9"/>
        <v>#REF!</v>
      </c>
      <c r="F49" s="192"/>
      <c r="G49" s="154" t="e">
        <f t="shared" si="5"/>
        <v>#REF!</v>
      </c>
      <c r="H49" s="186" t="s">
        <v>1001</v>
      </c>
      <c r="I49" s="325">
        <f t="shared" si="6"/>
        <v>2</v>
      </c>
      <c r="J49" s="325" t="e">
        <f t="shared" si="7"/>
        <v>#REF!</v>
      </c>
      <c r="K49" s="326" t="e">
        <f t="shared" si="8"/>
        <v>#REF!</v>
      </c>
      <c r="L49" s="327">
        <v>42</v>
      </c>
      <c r="M49" s="186" t="e">
        <f t="shared" si="10"/>
        <v>#N/A</v>
      </c>
      <c r="N49" s="186" t="e">
        <f t="shared" si="11"/>
        <v>#N/A</v>
      </c>
      <c r="O49" s="325" t="e">
        <f t="shared" si="12"/>
        <v>#N/A</v>
      </c>
      <c r="P49" s="325" t="e">
        <f t="shared" si="13"/>
        <v>#N/A</v>
      </c>
      <c r="Q49" s="328" t="e">
        <f t="shared" si="0"/>
        <v>#REF!</v>
      </c>
      <c r="R49" s="186" t="s">
        <v>1001</v>
      </c>
      <c r="S49" s="325">
        <v>2</v>
      </c>
      <c r="T49" s="326" t="e">
        <f t="shared" si="1"/>
        <v>#REF!</v>
      </c>
      <c r="U49" s="154">
        <f t="shared" si="14"/>
        <v>42</v>
      </c>
      <c r="V49" s="154" t="e">
        <f t="shared" si="2"/>
        <v>#N/A</v>
      </c>
      <c r="W49" s="154" t="e">
        <f t="shared" si="3"/>
        <v>#N/A</v>
      </c>
      <c r="X49" s="329" t="e">
        <f t="shared" si="4"/>
        <v>#N/A</v>
      </c>
    </row>
    <row r="50" spans="1:24" x14ac:dyDescent="0.2">
      <c r="A50" s="195" t="s">
        <v>1002</v>
      </c>
      <c r="B50" s="200">
        <v>2</v>
      </c>
      <c r="C50" s="247" t="e">
        <f>#REF!</f>
        <v>#REF!</v>
      </c>
      <c r="D50" s="212"/>
      <c r="E50" s="247" t="e">
        <f t="shared" si="9"/>
        <v>#REF!</v>
      </c>
      <c r="F50" s="192"/>
      <c r="G50" s="154" t="e">
        <f t="shared" si="5"/>
        <v>#REF!</v>
      </c>
      <c r="H50" s="186" t="s">
        <v>1002</v>
      </c>
      <c r="I50" s="325">
        <f t="shared" si="6"/>
        <v>2</v>
      </c>
      <c r="J50" s="325" t="e">
        <f t="shared" si="7"/>
        <v>#REF!</v>
      </c>
      <c r="K50" s="326" t="e">
        <f t="shared" si="8"/>
        <v>#REF!</v>
      </c>
      <c r="L50" s="327">
        <v>43</v>
      </c>
      <c r="M50" s="186" t="e">
        <f t="shared" si="10"/>
        <v>#N/A</v>
      </c>
      <c r="N50" s="186" t="e">
        <f t="shared" si="11"/>
        <v>#N/A</v>
      </c>
      <c r="O50" s="325" t="e">
        <f t="shared" si="12"/>
        <v>#N/A</v>
      </c>
      <c r="P50" s="325" t="e">
        <f t="shared" si="13"/>
        <v>#N/A</v>
      </c>
      <c r="Q50" s="328" t="e">
        <f t="shared" si="0"/>
        <v>#REF!</v>
      </c>
      <c r="R50" s="186" t="s">
        <v>1002</v>
      </c>
      <c r="S50" s="325">
        <v>2</v>
      </c>
      <c r="T50" s="326" t="e">
        <f t="shared" si="1"/>
        <v>#REF!</v>
      </c>
      <c r="U50" s="154">
        <f t="shared" si="14"/>
        <v>43</v>
      </c>
      <c r="V50" s="154" t="e">
        <f t="shared" si="2"/>
        <v>#N/A</v>
      </c>
      <c r="W50" s="154" t="e">
        <f t="shared" si="3"/>
        <v>#N/A</v>
      </c>
      <c r="X50" s="329" t="e">
        <f t="shared" si="4"/>
        <v>#N/A</v>
      </c>
    </row>
    <row r="51" spans="1:24" x14ac:dyDescent="0.2">
      <c r="A51" s="195" t="s">
        <v>1003</v>
      </c>
      <c r="B51" s="200">
        <v>2</v>
      </c>
      <c r="C51" s="247" t="e">
        <f>#REF!</f>
        <v>#REF!</v>
      </c>
      <c r="D51" s="212"/>
      <c r="E51" s="247" t="e">
        <f>C51/B51</f>
        <v>#REF!</v>
      </c>
      <c r="F51" s="192"/>
      <c r="G51" s="154" t="e">
        <f t="shared" si="5"/>
        <v>#REF!</v>
      </c>
      <c r="H51" s="186" t="s">
        <v>1003</v>
      </c>
      <c r="I51" s="325">
        <f t="shared" si="6"/>
        <v>2</v>
      </c>
      <c r="J51" s="325" t="e">
        <f t="shared" si="7"/>
        <v>#REF!</v>
      </c>
      <c r="K51" s="326" t="e">
        <f t="shared" si="8"/>
        <v>#REF!</v>
      </c>
      <c r="L51" s="327">
        <v>44</v>
      </c>
      <c r="M51" s="186" t="e">
        <f t="shared" si="10"/>
        <v>#N/A</v>
      </c>
      <c r="N51" s="186" t="e">
        <f t="shared" si="11"/>
        <v>#N/A</v>
      </c>
      <c r="O51" s="325" t="e">
        <f t="shared" si="12"/>
        <v>#N/A</v>
      </c>
      <c r="P51" s="325" t="e">
        <f t="shared" si="13"/>
        <v>#N/A</v>
      </c>
      <c r="Q51" s="328" t="e">
        <f t="shared" si="0"/>
        <v>#REF!</v>
      </c>
      <c r="R51" s="186" t="s">
        <v>1003</v>
      </c>
      <c r="S51" s="325">
        <v>2</v>
      </c>
      <c r="T51" s="326" t="e">
        <f t="shared" si="1"/>
        <v>#REF!</v>
      </c>
      <c r="U51" s="154">
        <f t="shared" si="14"/>
        <v>44</v>
      </c>
      <c r="V51" s="154" t="e">
        <f t="shared" si="2"/>
        <v>#N/A</v>
      </c>
      <c r="W51" s="154" t="e">
        <f t="shared" si="3"/>
        <v>#N/A</v>
      </c>
      <c r="X51" s="329" t="e">
        <f t="shared" si="4"/>
        <v>#N/A</v>
      </c>
    </row>
    <row r="52" spans="1:24" x14ac:dyDescent="0.2">
      <c r="A52" s="195" t="s">
        <v>1004</v>
      </c>
      <c r="B52" s="200">
        <v>2</v>
      </c>
      <c r="C52" s="247" t="e">
        <f>#REF!</f>
        <v>#REF!</v>
      </c>
      <c r="D52" s="212"/>
      <c r="E52" s="247" t="e">
        <f t="shared" si="9"/>
        <v>#REF!</v>
      </c>
      <c r="F52" s="192"/>
      <c r="G52" s="154" t="e">
        <f t="shared" si="5"/>
        <v>#REF!</v>
      </c>
      <c r="H52" s="186" t="s">
        <v>1004</v>
      </c>
      <c r="I52" s="325">
        <f t="shared" si="6"/>
        <v>2</v>
      </c>
      <c r="J52" s="325" t="e">
        <f t="shared" si="7"/>
        <v>#REF!</v>
      </c>
      <c r="K52" s="326" t="e">
        <f t="shared" si="8"/>
        <v>#REF!</v>
      </c>
      <c r="L52" s="327">
        <v>45</v>
      </c>
      <c r="M52" s="186" t="e">
        <f t="shared" si="10"/>
        <v>#N/A</v>
      </c>
      <c r="N52" s="186" t="e">
        <f t="shared" si="11"/>
        <v>#N/A</v>
      </c>
      <c r="O52" s="325" t="e">
        <f t="shared" si="12"/>
        <v>#N/A</v>
      </c>
      <c r="P52" s="325" t="e">
        <f t="shared" si="13"/>
        <v>#N/A</v>
      </c>
      <c r="Q52" s="328" t="e">
        <f t="shared" si="0"/>
        <v>#REF!</v>
      </c>
      <c r="R52" s="186" t="s">
        <v>1004</v>
      </c>
      <c r="S52" s="325">
        <v>2</v>
      </c>
      <c r="T52" s="326" t="e">
        <f t="shared" si="1"/>
        <v>#REF!</v>
      </c>
      <c r="U52" s="154">
        <f t="shared" si="14"/>
        <v>45</v>
      </c>
      <c r="V52" s="154" t="e">
        <f t="shared" si="2"/>
        <v>#N/A</v>
      </c>
      <c r="W52" s="154" t="e">
        <f t="shared" si="3"/>
        <v>#N/A</v>
      </c>
      <c r="X52" s="329" t="e">
        <f t="shared" si="4"/>
        <v>#N/A</v>
      </c>
    </row>
    <row r="53" spans="1:24" x14ac:dyDescent="0.2">
      <c r="A53" s="195" t="s">
        <v>1005</v>
      </c>
      <c r="B53" s="200">
        <v>2</v>
      </c>
      <c r="C53" s="247" t="e">
        <f>#REF!</f>
        <v>#REF!</v>
      </c>
      <c r="D53" s="212"/>
      <c r="E53" s="247" t="e">
        <f t="shared" si="9"/>
        <v>#REF!</v>
      </c>
      <c r="F53" s="192"/>
      <c r="G53" s="154" t="e">
        <f t="shared" si="5"/>
        <v>#REF!</v>
      </c>
      <c r="H53" s="186" t="s">
        <v>1005</v>
      </c>
      <c r="I53" s="325">
        <f t="shared" si="6"/>
        <v>2</v>
      </c>
      <c r="J53" s="325" t="e">
        <f t="shared" si="7"/>
        <v>#REF!</v>
      </c>
      <c r="K53" s="326" t="e">
        <f t="shared" si="8"/>
        <v>#REF!</v>
      </c>
      <c r="L53" s="327">
        <v>46</v>
      </c>
      <c r="M53" s="186" t="e">
        <f t="shared" si="10"/>
        <v>#N/A</v>
      </c>
      <c r="N53" s="186" t="e">
        <f t="shared" si="11"/>
        <v>#N/A</v>
      </c>
      <c r="O53" s="325" t="e">
        <f t="shared" si="12"/>
        <v>#N/A</v>
      </c>
      <c r="P53" s="325" t="e">
        <f t="shared" si="13"/>
        <v>#N/A</v>
      </c>
      <c r="Q53" s="328" t="e">
        <f t="shared" si="0"/>
        <v>#REF!</v>
      </c>
      <c r="R53" s="186" t="s">
        <v>1005</v>
      </c>
      <c r="S53" s="325">
        <v>2</v>
      </c>
      <c r="T53" s="326" t="e">
        <f t="shared" si="1"/>
        <v>#REF!</v>
      </c>
      <c r="U53" s="154">
        <f t="shared" si="14"/>
        <v>46</v>
      </c>
      <c r="V53" s="154" t="e">
        <f t="shared" si="2"/>
        <v>#N/A</v>
      </c>
      <c r="W53" s="154" t="e">
        <f t="shared" si="3"/>
        <v>#N/A</v>
      </c>
      <c r="X53" s="329" t="e">
        <f t="shared" si="4"/>
        <v>#N/A</v>
      </c>
    </row>
    <row r="54" spans="1:24" x14ac:dyDescent="0.2">
      <c r="A54" s="201" t="s">
        <v>1006</v>
      </c>
      <c r="B54" s="202">
        <v>2</v>
      </c>
      <c r="C54" s="330" t="e">
        <f>#REF!</f>
        <v>#REF!</v>
      </c>
      <c r="D54" s="331"/>
      <c r="E54" s="330" t="e">
        <f t="shared" si="9"/>
        <v>#REF!</v>
      </c>
      <c r="F54" s="194"/>
      <c r="G54" s="154" t="e">
        <f t="shared" si="5"/>
        <v>#REF!</v>
      </c>
      <c r="H54" s="186" t="s">
        <v>1006</v>
      </c>
      <c r="I54" s="325">
        <f t="shared" si="6"/>
        <v>2</v>
      </c>
      <c r="J54" s="325" t="e">
        <f t="shared" si="7"/>
        <v>#REF!</v>
      </c>
      <c r="K54" s="326" t="e">
        <f t="shared" si="8"/>
        <v>#REF!</v>
      </c>
      <c r="L54" s="327">
        <v>47</v>
      </c>
      <c r="M54" s="186" t="e">
        <f t="shared" si="10"/>
        <v>#N/A</v>
      </c>
      <c r="N54" s="186" t="e">
        <f t="shared" si="11"/>
        <v>#N/A</v>
      </c>
      <c r="O54" s="325" t="e">
        <f t="shared" si="12"/>
        <v>#N/A</v>
      </c>
      <c r="P54" s="325" t="e">
        <f t="shared" si="13"/>
        <v>#N/A</v>
      </c>
      <c r="Q54" s="332" t="e">
        <f t="shared" si="0"/>
        <v>#REF!</v>
      </c>
      <c r="R54" s="333" t="s">
        <v>1006</v>
      </c>
      <c r="S54" s="210">
        <v>2</v>
      </c>
      <c r="T54" s="334" t="e">
        <f t="shared" si="1"/>
        <v>#REF!</v>
      </c>
      <c r="U54" s="189">
        <f t="shared" si="14"/>
        <v>47</v>
      </c>
      <c r="V54" s="189" t="e">
        <f t="shared" si="2"/>
        <v>#N/A</v>
      </c>
      <c r="W54" s="189" t="e">
        <f t="shared" si="3"/>
        <v>#N/A</v>
      </c>
      <c r="X54" s="335" t="e">
        <f t="shared" si="4"/>
        <v>#N/A</v>
      </c>
    </row>
    <row r="55" spans="1:24" ht="13.5" thickBot="1" x14ac:dyDescent="0.25">
      <c r="A55" s="196" t="s">
        <v>1007</v>
      </c>
      <c r="B55" s="336">
        <f>SUM(B8:B54)</f>
        <v>150</v>
      </c>
      <c r="C55" s="337" t="e">
        <f>SUM(C8:C54)</f>
        <v>#REF!</v>
      </c>
      <c r="D55" s="338"/>
      <c r="E55" s="337" t="e">
        <f>C55/B55</f>
        <v>#REF!</v>
      </c>
      <c r="F55" s="339"/>
      <c r="G55" s="340"/>
      <c r="H55" s="341"/>
      <c r="I55" s="341"/>
      <c r="J55" s="341"/>
      <c r="K55" s="342"/>
      <c r="L55" s="343"/>
      <c r="M55" s="341"/>
      <c r="N55" s="341"/>
      <c r="O55" s="341"/>
      <c r="P55" s="342"/>
      <c r="Q55" s="344"/>
      <c r="R55" s="345"/>
      <c r="S55" s="345"/>
      <c r="T55" s="346"/>
      <c r="U55" s="345"/>
      <c r="V55" s="345"/>
      <c r="W55" s="345"/>
      <c r="X55" s="346"/>
    </row>
    <row r="56" spans="1:24" x14ac:dyDescent="0.2">
      <c r="A56" s="186"/>
      <c r="B56" s="154"/>
      <c r="C56" s="154"/>
      <c r="D56" s="154"/>
      <c r="E56" s="347"/>
      <c r="F56" s="154"/>
      <c r="G56" s="154"/>
      <c r="H56" s="154"/>
      <c r="I56" s="154"/>
      <c r="J56" s="154"/>
      <c r="K56" s="154"/>
      <c r="L56" s="154"/>
      <c r="M56" s="154"/>
      <c r="N56" s="154"/>
      <c r="O56" s="154"/>
      <c r="P56" s="154"/>
      <c r="Q56" s="154"/>
      <c r="R56" s="154"/>
      <c r="S56" s="347">
        <f>SUM(S8:S54)</f>
        <v>146</v>
      </c>
      <c r="T56" s="154"/>
      <c r="U56" s="154"/>
      <c r="V56" s="154"/>
      <c r="W56" s="154"/>
      <c r="X56" s="154"/>
    </row>
  </sheetData>
  <mergeCells count="3">
    <mergeCell ref="E7:F7"/>
    <mergeCell ref="C7:D7"/>
    <mergeCell ref="E5:F5"/>
  </mergeCells>
  <phoneticPr fontId="8"/>
  <pageMargins left="0.78740157480314965" right="0.78740157480314965" top="0.23622047244094491" bottom="0.27559055118110237" header="0.19685039370078741" footer="0.51181102362204722"/>
  <pageSetup paperSize="9" scale="9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rgb="FFFB5F79"/>
  </sheetPr>
  <dimension ref="A1:AF297"/>
  <sheetViews>
    <sheetView zoomScale="85" zoomScaleNormal="85" zoomScaleSheetLayoutView="100" workbookViewId="0">
      <selection activeCell="O30" sqref="O30"/>
    </sheetView>
  </sheetViews>
  <sheetFormatPr defaultColWidth="9" defaultRowHeight="13" x14ac:dyDescent="0.2"/>
  <cols>
    <col min="1" max="1" width="5" style="1" customWidth="1"/>
    <col min="2" max="2" width="5.6328125" style="1" customWidth="1"/>
    <col min="3" max="3" width="14.6328125" style="2" customWidth="1"/>
    <col min="4" max="4" width="14.6328125" style="1" customWidth="1"/>
    <col min="5" max="5" width="7" style="1" customWidth="1"/>
    <col min="6" max="6" width="4.08984375" style="67" customWidth="1"/>
    <col min="7" max="7" width="13.08984375" style="66" customWidth="1"/>
    <col min="8" max="8" width="9" style="67"/>
    <col min="9" max="9" width="8.90625" style="67" customWidth="1"/>
    <col min="10" max="10" width="3.6328125" style="67" customWidth="1"/>
    <col min="11" max="11" width="4.08984375" style="67" customWidth="1"/>
    <col min="12" max="12" width="13.08984375" style="66" customWidth="1"/>
    <col min="13" max="13" width="9" style="67"/>
    <col min="14" max="14" width="8.90625" style="67" customWidth="1"/>
    <col min="15" max="15" width="3.6328125" style="67" customWidth="1"/>
    <col min="16" max="16" width="4.08984375" style="67" customWidth="1"/>
    <col min="17" max="17" width="13.08984375" style="66" customWidth="1"/>
    <col min="18" max="18" width="9" style="67"/>
    <col min="19" max="19" width="8.90625" style="67" customWidth="1"/>
    <col min="20" max="20" width="3.6328125" style="67" customWidth="1"/>
    <col min="21" max="21" width="4.08984375" style="67" customWidth="1"/>
    <col min="22" max="22" width="13.08984375" style="66" customWidth="1"/>
    <col min="23" max="23" width="9" style="67"/>
    <col min="24" max="24" width="8.90625" style="67" customWidth="1"/>
    <col min="25" max="25" width="3.6328125" style="67" customWidth="1"/>
    <col min="26" max="26" width="4.08984375" style="67" customWidth="1"/>
    <col min="27" max="27" width="13.08984375" style="66" customWidth="1"/>
    <col min="28" max="28" width="9" style="67"/>
    <col min="29" max="29" width="8.90625" style="67" customWidth="1"/>
    <col min="30" max="16384" width="9" style="1"/>
  </cols>
  <sheetData>
    <row r="1" spans="1:29" ht="14" x14ac:dyDescent="0.2">
      <c r="A1" s="632"/>
      <c r="B1" s="633"/>
      <c r="C1" s="633"/>
      <c r="D1" s="633"/>
      <c r="F1" s="103"/>
    </row>
    <row r="2" spans="1:29" ht="20.149999999999999" customHeight="1" thickBot="1" x14ac:dyDescent="0.25">
      <c r="A2" s="44"/>
      <c r="B2" s="46"/>
      <c r="D2" s="93"/>
      <c r="E2" s="46"/>
      <c r="F2" s="70" t="s">
        <v>1165</v>
      </c>
      <c r="H2" s="61"/>
      <c r="I2" s="61"/>
      <c r="J2" s="61"/>
      <c r="K2" s="61"/>
      <c r="L2" s="61"/>
      <c r="M2" s="61"/>
      <c r="N2" s="61"/>
      <c r="O2" s="61"/>
      <c r="P2" s="61"/>
      <c r="Q2" s="61"/>
      <c r="R2" s="61"/>
      <c r="S2" s="4" t="s">
        <v>1253</v>
      </c>
      <c r="T2" s="61"/>
      <c r="U2" s="61"/>
      <c r="V2" s="61"/>
      <c r="W2" s="61"/>
      <c r="X2" s="61"/>
      <c r="Y2" s="61"/>
      <c r="Z2" s="61"/>
      <c r="AA2" s="61"/>
      <c r="AB2" s="61"/>
      <c r="AC2" s="4" t="s">
        <v>1253</v>
      </c>
    </row>
    <row r="3" spans="1:29" x14ac:dyDescent="0.2">
      <c r="A3" s="72"/>
      <c r="B3" s="57"/>
      <c r="C3" s="54"/>
      <c r="D3" s="49"/>
      <c r="E3" s="46"/>
      <c r="F3" s="61"/>
      <c r="G3" s="62"/>
      <c r="H3" s="61"/>
      <c r="I3" s="61"/>
      <c r="J3" s="61"/>
      <c r="K3" s="61"/>
      <c r="L3" s="62"/>
      <c r="M3" s="61"/>
      <c r="N3" s="61"/>
      <c r="O3" s="61"/>
      <c r="P3" s="61"/>
      <c r="Q3" s="62"/>
      <c r="R3" s="61"/>
      <c r="S3" s="61"/>
      <c r="T3" s="61"/>
      <c r="U3" s="61"/>
      <c r="V3" s="62"/>
      <c r="W3" s="61"/>
      <c r="X3" s="61"/>
      <c r="Y3" s="61"/>
      <c r="Z3" s="61"/>
      <c r="AA3" s="62"/>
      <c r="AB3" s="61"/>
      <c r="AC3" s="61"/>
    </row>
    <row r="4" spans="1:29" ht="24.75" customHeight="1" x14ac:dyDescent="0.2">
      <c r="A4" s="71" t="s">
        <v>561</v>
      </c>
      <c r="B4" s="71" t="s">
        <v>560</v>
      </c>
      <c r="C4" s="55" t="s">
        <v>522</v>
      </c>
      <c r="D4" s="75">
        <f>SUM(D8:D59,D60:D124,D125:D179,D180:D234,D235:D285,D286:D296)</f>
        <v>105320523</v>
      </c>
      <c r="E4" s="48"/>
      <c r="F4" s="63" t="s">
        <v>558</v>
      </c>
      <c r="G4" s="64" t="s">
        <v>325</v>
      </c>
      <c r="H4" s="64" t="s">
        <v>326</v>
      </c>
      <c r="I4" s="105" t="s">
        <v>1153</v>
      </c>
      <c r="J4" s="61"/>
      <c r="K4" s="63" t="s">
        <v>559</v>
      </c>
      <c r="L4" s="64" t="s">
        <v>325</v>
      </c>
      <c r="M4" s="64" t="s">
        <v>326</v>
      </c>
      <c r="N4" s="105" t="s">
        <v>1153</v>
      </c>
      <c r="O4" s="61"/>
      <c r="P4" s="63" t="s">
        <v>559</v>
      </c>
      <c r="Q4" s="64" t="s">
        <v>325</v>
      </c>
      <c r="R4" s="64" t="s">
        <v>326</v>
      </c>
      <c r="S4" s="105" t="s">
        <v>1153</v>
      </c>
      <c r="T4" s="61"/>
      <c r="U4" s="63" t="s">
        <v>559</v>
      </c>
      <c r="V4" s="64" t="s">
        <v>325</v>
      </c>
      <c r="W4" s="64" t="s">
        <v>326</v>
      </c>
      <c r="X4" s="105" t="s">
        <v>1153</v>
      </c>
      <c r="Y4" s="61"/>
      <c r="Z4" s="63" t="s">
        <v>559</v>
      </c>
      <c r="AA4" s="64" t="s">
        <v>325</v>
      </c>
      <c r="AB4" s="64" t="s">
        <v>326</v>
      </c>
      <c r="AC4" s="105" t="s">
        <v>1153</v>
      </c>
    </row>
    <row r="5" spans="1:29" ht="12.65" customHeight="1" x14ac:dyDescent="0.2">
      <c r="A5" s="59"/>
      <c r="B5" s="58"/>
      <c r="C5" s="111" t="s">
        <v>562</v>
      </c>
      <c r="D5" s="112">
        <f>AVERAGE(D8:D296)</f>
        <v>364430.87543252594</v>
      </c>
      <c r="E5" s="48"/>
      <c r="F5" s="63">
        <v>1</v>
      </c>
      <c r="G5" s="65" t="str">
        <f t="shared" ref="G5:G27" si="0">VLOOKUP(F5,$B$8:$D$296,2,FALSE)</f>
        <v>東京都第13区</v>
      </c>
      <c r="H5" s="64">
        <f>VLOOKUP(F5,$B$8:$D$296,3,FALSE)</f>
        <v>480247</v>
      </c>
      <c r="I5" s="68">
        <f>H5/$AB$53</f>
        <v>2.0793604059594992</v>
      </c>
      <c r="J5" s="61"/>
      <c r="K5" s="63">
        <v>61</v>
      </c>
      <c r="L5" s="65" t="str">
        <f t="shared" ref="L5:L36" si="1">VLOOKUP(K5,$B$8:$D$296,2,FALSE)</f>
        <v>愛知県第10区</v>
      </c>
      <c r="M5" s="64">
        <f t="shared" ref="M5:M36" si="2">VLOOKUP(K5,$B$8:$D$296,3,FALSE)</f>
        <v>436560</v>
      </c>
      <c r="N5" s="68">
        <f>M5/$AB$53</f>
        <v>1.8902056209110707</v>
      </c>
      <c r="O5" s="61"/>
      <c r="P5" s="63">
        <v>121</v>
      </c>
      <c r="Q5" s="65" t="str">
        <f t="shared" ref="Q5:Q36" si="3">VLOOKUP(P5,$B$8:$D$296,2,FALSE)</f>
        <v>静岡県第１区</v>
      </c>
      <c r="R5" s="64">
        <f t="shared" ref="R5:R36" si="4">VLOOKUP(P5,$B$8:$D$296,3,FALSE)</f>
        <v>387132</v>
      </c>
      <c r="S5" s="68">
        <f>R5/$AB$53</f>
        <v>1.6761936101212769</v>
      </c>
      <c r="T5" s="61"/>
      <c r="U5" s="63">
        <v>181</v>
      </c>
      <c r="V5" s="65" t="str">
        <f t="shared" ref="V5:V36" si="5">VLOOKUP(U5,$B$8:$D$296,2,FALSE)</f>
        <v>千葉県第３区</v>
      </c>
      <c r="W5" s="64">
        <f t="shared" ref="W5:W36" si="6">VLOOKUP(U5,$B$8:$D$296,3,FALSE)</f>
        <v>336241</v>
      </c>
      <c r="X5" s="68">
        <f>W5/$AB$53</f>
        <v>1.455847141700475</v>
      </c>
      <c r="Y5" s="61"/>
      <c r="Z5" s="63">
        <v>241</v>
      </c>
      <c r="AA5" s="65" t="str">
        <f t="shared" ref="AA5:AA36" si="7">VLOOKUP(Z5,$B$8:$D$296,2,FALSE)</f>
        <v>長野県第５区</v>
      </c>
      <c r="AB5" s="64">
        <f t="shared" ref="AB5:AB36" si="8">VLOOKUP(Z5,$B$8:$D$296,3,FALSE)</f>
        <v>280123</v>
      </c>
      <c r="AC5" s="68">
        <f>AB5/$AB$53</f>
        <v>1.2128689507661532</v>
      </c>
    </row>
    <row r="6" spans="1:29" ht="12.65" customHeight="1" x14ac:dyDescent="0.2">
      <c r="A6" s="59"/>
      <c r="B6" s="59"/>
      <c r="C6" s="73"/>
      <c r="D6" s="74"/>
      <c r="E6" s="48"/>
      <c r="F6" s="63">
        <v>2</v>
      </c>
      <c r="G6" s="65" t="str">
        <f t="shared" si="0"/>
        <v>東京都第10区</v>
      </c>
      <c r="H6" s="64">
        <f t="shared" ref="H6:H27" si="9">VLOOKUP(F6,$B$8:$D$296,3,FALSE)</f>
        <v>479088</v>
      </c>
      <c r="I6" s="68">
        <f>H6/$AB$53</f>
        <v>2.0743421992648048</v>
      </c>
      <c r="J6" s="61"/>
      <c r="K6" s="63">
        <v>62</v>
      </c>
      <c r="L6" s="65" t="str">
        <f t="shared" si="1"/>
        <v>神奈川県第２区</v>
      </c>
      <c r="M6" s="64">
        <f t="shared" si="2"/>
        <v>436066</v>
      </c>
      <c r="N6" s="68">
        <f t="shared" ref="N6:N64" si="10">M6/$AB$53</f>
        <v>1.8880667131395616</v>
      </c>
      <c r="O6" s="61"/>
      <c r="P6" s="63">
        <v>122</v>
      </c>
      <c r="Q6" s="65" t="str">
        <f t="shared" si="3"/>
        <v>埼玉県第４区</v>
      </c>
      <c r="R6" s="64">
        <f t="shared" si="4"/>
        <v>386796</v>
      </c>
      <c r="S6" s="68">
        <f t="shared" ref="S6:S64" si="11">R6/$AB$53</f>
        <v>1.6747388064548254</v>
      </c>
      <c r="T6" s="61"/>
      <c r="U6" s="63">
        <v>182</v>
      </c>
      <c r="V6" s="65" t="str">
        <f t="shared" si="5"/>
        <v>長崎県第１区</v>
      </c>
      <c r="W6" s="64">
        <f t="shared" si="6"/>
        <v>334139</v>
      </c>
      <c r="X6" s="68">
        <f t="shared" ref="X6:X64" si="12">W6/$AB$53</f>
        <v>1.4467459592395187</v>
      </c>
      <c r="Y6" s="61"/>
      <c r="Z6" s="63">
        <v>242</v>
      </c>
      <c r="AA6" s="65" t="str">
        <f t="shared" si="7"/>
        <v>新潟県第５区</v>
      </c>
      <c r="AB6" s="64">
        <f t="shared" si="8"/>
        <v>275224</v>
      </c>
      <c r="AC6" s="68">
        <f t="shared" ref="AC6:AC53" si="13">AB6/$AB$53</f>
        <v>1.1916573937365507</v>
      </c>
    </row>
    <row r="7" spans="1:29" ht="12.65" customHeight="1" x14ac:dyDescent="0.2">
      <c r="A7" s="59"/>
      <c r="B7" s="60"/>
      <c r="C7" s="56" t="s">
        <v>325</v>
      </c>
      <c r="D7" s="47" t="s">
        <v>1142</v>
      </c>
      <c r="E7" s="48"/>
      <c r="F7" s="63">
        <v>3</v>
      </c>
      <c r="G7" s="65" t="str">
        <f t="shared" si="0"/>
        <v>東京都第９区</v>
      </c>
      <c r="H7" s="64">
        <f t="shared" si="9"/>
        <v>478743</v>
      </c>
      <c r="I7" s="68">
        <f t="shared" ref="I7:I64" si="14">H7/$AB$53</f>
        <v>2.0728484276430015</v>
      </c>
      <c r="J7" s="61"/>
      <c r="K7" s="63">
        <v>63</v>
      </c>
      <c r="L7" s="65" t="str">
        <f t="shared" si="1"/>
        <v>愛知県第６区</v>
      </c>
      <c r="M7" s="64">
        <f t="shared" si="2"/>
        <v>435949</v>
      </c>
      <c r="N7" s="68">
        <f t="shared" si="10"/>
        <v>1.8875601297199935</v>
      </c>
      <c r="O7" s="61"/>
      <c r="P7" s="63">
        <v>123</v>
      </c>
      <c r="Q7" s="65" t="str">
        <f t="shared" si="3"/>
        <v>兵庫県第８区</v>
      </c>
      <c r="R7" s="64">
        <f t="shared" si="4"/>
        <v>386254</v>
      </c>
      <c r="S7" s="68">
        <f t="shared" si="11"/>
        <v>1.6723920695881087</v>
      </c>
      <c r="T7" s="61"/>
      <c r="U7" s="63">
        <v>183</v>
      </c>
      <c r="V7" s="65" t="str">
        <f t="shared" si="5"/>
        <v>佐賀県第１区</v>
      </c>
      <c r="W7" s="64">
        <f t="shared" si="6"/>
        <v>333792</v>
      </c>
      <c r="X7" s="68">
        <f t="shared" si="12"/>
        <v>1.4452435280720821</v>
      </c>
      <c r="Y7" s="61"/>
      <c r="Z7" s="63">
        <v>243</v>
      </c>
      <c r="AA7" s="65" t="str">
        <f t="shared" si="7"/>
        <v>滋賀県第３区</v>
      </c>
      <c r="AB7" s="64">
        <f t="shared" si="8"/>
        <v>274521</v>
      </c>
      <c r="AC7" s="68">
        <f t="shared" si="13"/>
        <v>1.188613563446326</v>
      </c>
    </row>
    <row r="8" spans="1:29" ht="12.65" customHeight="1" x14ac:dyDescent="0.2">
      <c r="A8" s="58">
        <f t="shared" ref="A8:A71" si="15">RANK(D8,$D$8:$D$296,1)</f>
        <v>246</v>
      </c>
      <c r="B8" s="58">
        <f t="shared" ref="B8:B71" si="16">RANK(D8,$D$8:$D$296)</f>
        <v>44</v>
      </c>
      <c r="C8" s="56" t="s">
        <v>327</v>
      </c>
      <c r="D8" s="159">
        <v>450946</v>
      </c>
      <c r="E8" s="113"/>
      <c r="F8" s="63">
        <v>4</v>
      </c>
      <c r="G8" s="65" t="str">
        <f t="shared" si="0"/>
        <v>東京都第22区</v>
      </c>
      <c r="H8" s="64">
        <f t="shared" si="9"/>
        <v>478721</v>
      </c>
      <c r="I8" s="68">
        <f t="shared" si="14"/>
        <v>2.0727531726410313</v>
      </c>
      <c r="J8" s="61"/>
      <c r="K8" s="63">
        <v>64</v>
      </c>
      <c r="L8" s="65" t="str">
        <f t="shared" si="1"/>
        <v>栃木県第１区</v>
      </c>
      <c r="M8" s="64">
        <f t="shared" si="2"/>
        <v>434814</v>
      </c>
      <c r="N8" s="68">
        <f t="shared" si="10"/>
        <v>1.8826458375729025</v>
      </c>
      <c r="O8" s="61"/>
      <c r="P8" s="63">
        <v>124</v>
      </c>
      <c r="Q8" s="65" t="str">
        <f t="shared" si="3"/>
        <v>兵庫県第２区</v>
      </c>
      <c r="R8" s="64">
        <f t="shared" si="4"/>
        <v>385611</v>
      </c>
      <c r="S8" s="68">
        <f t="shared" si="11"/>
        <v>1.6696080256668933</v>
      </c>
      <c r="T8" s="61"/>
      <c r="U8" s="63">
        <v>184</v>
      </c>
      <c r="V8" s="65" t="str">
        <f t="shared" si="5"/>
        <v>群馬県第２区</v>
      </c>
      <c r="W8" s="64">
        <f t="shared" si="6"/>
        <v>332971</v>
      </c>
      <c r="X8" s="68">
        <f t="shared" si="12"/>
        <v>1.4416887845894726</v>
      </c>
      <c r="Y8" s="61"/>
      <c r="Z8" s="63">
        <v>244</v>
      </c>
      <c r="AA8" s="65" t="str">
        <f t="shared" si="7"/>
        <v>宮崎県第３区</v>
      </c>
      <c r="AB8" s="64">
        <f t="shared" si="8"/>
        <v>274053</v>
      </c>
      <c r="AC8" s="68">
        <f t="shared" si="13"/>
        <v>1.186587229768054</v>
      </c>
    </row>
    <row r="9" spans="1:29" ht="12.65" customHeight="1" x14ac:dyDescent="0.2">
      <c r="A9" s="58">
        <f t="shared" si="15"/>
        <v>260</v>
      </c>
      <c r="B9" s="58">
        <f t="shared" si="16"/>
        <v>30</v>
      </c>
      <c r="C9" s="56" t="s">
        <v>330</v>
      </c>
      <c r="D9" s="160">
        <v>460828</v>
      </c>
      <c r="E9" s="48"/>
      <c r="F9" s="63">
        <v>5</v>
      </c>
      <c r="G9" s="65" t="str">
        <f t="shared" si="0"/>
        <v>東京都第８区</v>
      </c>
      <c r="H9" s="64">
        <f t="shared" si="9"/>
        <v>476188</v>
      </c>
      <c r="I9" s="68">
        <f t="shared" si="14"/>
        <v>2.0617858580960258</v>
      </c>
      <c r="J9" s="61"/>
      <c r="K9" s="63">
        <v>65</v>
      </c>
      <c r="L9" s="65" t="str">
        <f t="shared" si="1"/>
        <v>大阪府第18区</v>
      </c>
      <c r="M9" s="64">
        <f t="shared" si="2"/>
        <v>434309</v>
      </c>
      <c r="N9" s="68">
        <f t="shared" si="10"/>
        <v>1.8804593023004084</v>
      </c>
      <c r="O9" s="61"/>
      <c r="P9" s="63">
        <v>125</v>
      </c>
      <c r="Q9" s="65" t="str">
        <f t="shared" si="3"/>
        <v>大分県第１区</v>
      </c>
      <c r="R9" s="64">
        <f t="shared" si="4"/>
        <v>385469</v>
      </c>
      <c r="S9" s="68">
        <f t="shared" si="11"/>
        <v>1.6689931979269048</v>
      </c>
      <c r="T9" s="61"/>
      <c r="U9" s="63">
        <v>185</v>
      </c>
      <c r="V9" s="65" t="str">
        <f t="shared" si="5"/>
        <v>神奈川県第４区</v>
      </c>
      <c r="W9" s="64">
        <f t="shared" si="6"/>
        <v>332708</v>
      </c>
      <c r="X9" s="68">
        <f t="shared" si="12"/>
        <v>1.4405500543386489</v>
      </c>
      <c r="Y9" s="61"/>
      <c r="Z9" s="63">
        <v>245</v>
      </c>
      <c r="AA9" s="65" t="str">
        <f t="shared" si="7"/>
        <v>岐阜県第５区</v>
      </c>
      <c r="AB9" s="64">
        <f t="shared" si="8"/>
        <v>273847</v>
      </c>
      <c r="AC9" s="68">
        <f t="shared" si="13"/>
        <v>1.1856952965677892</v>
      </c>
    </row>
    <row r="10" spans="1:29" ht="12.65" customHeight="1" x14ac:dyDescent="0.2">
      <c r="A10" s="58">
        <f t="shared" si="15"/>
        <v>283</v>
      </c>
      <c r="B10" s="58">
        <f t="shared" si="16"/>
        <v>7</v>
      </c>
      <c r="C10" s="56" t="s">
        <v>333</v>
      </c>
      <c r="D10" s="159">
        <v>474944</v>
      </c>
      <c r="E10" s="48"/>
      <c r="F10" s="63">
        <v>6</v>
      </c>
      <c r="G10" s="65" t="str">
        <f t="shared" si="0"/>
        <v>東京都第17区</v>
      </c>
      <c r="H10" s="64">
        <f t="shared" si="9"/>
        <v>475912</v>
      </c>
      <c r="I10" s="68">
        <f t="shared" si="14"/>
        <v>2.0605908407985831</v>
      </c>
      <c r="J10" s="61"/>
      <c r="K10" s="63">
        <v>66</v>
      </c>
      <c r="L10" s="65" t="str">
        <f t="shared" si="1"/>
        <v>千葉県第７区</v>
      </c>
      <c r="M10" s="64">
        <f t="shared" si="2"/>
        <v>434040</v>
      </c>
      <c r="N10" s="68">
        <f t="shared" si="10"/>
        <v>1.8792945934126837</v>
      </c>
      <c r="O10" s="61"/>
      <c r="P10" s="63">
        <v>126</v>
      </c>
      <c r="Q10" s="65" t="str">
        <f t="shared" si="3"/>
        <v>愛媛県第１区</v>
      </c>
      <c r="R10" s="64">
        <f t="shared" si="4"/>
        <v>385321</v>
      </c>
      <c r="S10" s="68">
        <f t="shared" si="11"/>
        <v>1.6683523915500154</v>
      </c>
      <c r="T10" s="61"/>
      <c r="U10" s="63">
        <v>186</v>
      </c>
      <c r="V10" s="65" t="str">
        <f t="shared" si="5"/>
        <v>広島県第１区</v>
      </c>
      <c r="W10" s="64">
        <f t="shared" si="6"/>
        <v>332001</v>
      </c>
      <c r="X10" s="68">
        <f t="shared" si="12"/>
        <v>1.4374889049571569</v>
      </c>
      <c r="Y10" s="61"/>
      <c r="Z10" s="63">
        <v>246</v>
      </c>
      <c r="AA10" s="65" t="str">
        <f t="shared" si="7"/>
        <v>宮崎県第２区</v>
      </c>
      <c r="AB10" s="64">
        <f t="shared" si="8"/>
        <v>273071</v>
      </c>
      <c r="AC10" s="68">
        <f t="shared" si="13"/>
        <v>1.1823353928619365</v>
      </c>
    </row>
    <row r="11" spans="1:29" ht="12.65" customHeight="1" x14ac:dyDescent="0.2">
      <c r="A11" s="58">
        <f t="shared" si="15"/>
        <v>135</v>
      </c>
      <c r="B11" s="58">
        <f t="shared" si="16"/>
        <v>155</v>
      </c>
      <c r="C11" s="56" t="s">
        <v>336</v>
      </c>
      <c r="D11" s="160">
        <v>363778</v>
      </c>
      <c r="E11" s="48"/>
      <c r="F11" s="63">
        <v>7</v>
      </c>
      <c r="G11" s="65" t="str">
        <f t="shared" si="0"/>
        <v>北海道第３区</v>
      </c>
      <c r="H11" s="64">
        <f t="shared" si="9"/>
        <v>474944</v>
      </c>
      <c r="I11" s="68">
        <f t="shared" si="14"/>
        <v>2.0563996207119013</v>
      </c>
      <c r="J11" s="61"/>
      <c r="K11" s="63">
        <v>67</v>
      </c>
      <c r="L11" s="65" t="str">
        <f t="shared" si="1"/>
        <v>新潟県第１区</v>
      </c>
      <c r="M11" s="64">
        <f t="shared" si="2"/>
        <v>434016</v>
      </c>
      <c r="N11" s="68">
        <f t="shared" si="10"/>
        <v>1.8791906788650798</v>
      </c>
      <c r="O11" s="61"/>
      <c r="P11" s="63">
        <v>127</v>
      </c>
      <c r="Q11" s="65" t="str">
        <f t="shared" si="3"/>
        <v>奈良県第２区</v>
      </c>
      <c r="R11" s="64">
        <f t="shared" si="4"/>
        <v>383875</v>
      </c>
      <c r="S11" s="68">
        <f t="shared" si="11"/>
        <v>1.6620915400568932</v>
      </c>
      <c r="T11" s="61"/>
      <c r="U11" s="63">
        <v>187</v>
      </c>
      <c r="V11" s="65" t="str">
        <f t="shared" si="5"/>
        <v>岐阜県第４区</v>
      </c>
      <c r="W11" s="64">
        <f t="shared" si="6"/>
        <v>330497</v>
      </c>
      <c r="X11" s="68">
        <f t="shared" si="12"/>
        <v>1.4309769266406591</v>
      </c>
      <c r="Y11" s="61"/>
      <c r="Z11" s="63">
        <v>247</v>
      </c>
      <c r="AA11" s="65" t="str">
        <f t="shared" si="7"/>
        <v>新潟県第６区</v>
      </c>
      <c r="AB11" s="64">
        <f t="shared" si="8"/>
        <v>272966</v>
      </c>
      <c r="AC11" s="68">
        <f t="shared" si="13"/>
        <v>1.1818807667161704</v>
      </c>
    </row>
    <row r="12" spans="1:29" ht="12.65" customHeight="1" x14ac:dyDescent="0.2">
      <c r="A12" s="58">
        <f t="shared" si="15"/>
        <v>276</v>
      </c>
      <c r="B12" s="58">
        <f t="shared" si="16"/>
        <v>14</v>
      </c>
      <c r="C12" s="56" t="s">
        <v>339</v>
      </c>
      <c r="D12" s="159">
        <v>467864</v>
      </c>
      <c r="E12" s="48"/>
      <c r="F12" s="63">
        <v>8</v>
      </c>
      <c r="G12" s="65" t="str">
        <f t="shared" si="0"/>
        <v>東京都第４区</v>
      </c>
      <c r="H12" s="64">
        <f t="shared" si="9"/>
        <v>474029</v>
      </c>
      <c r="I12" s="68">
        <f t="shared" si="14"/>
        <v>2.0524378785845108</v>
      </c>
      <c r="J12" s="61"/>
      <c r="K12" s="63">
        <v>68</v>
      </c>
      <c r="L12" s="65" t="str">
        <f t="shared" si="1"/>
        <v>愛知県第９区</v>
      </c>
      <c r="M12" s="64">
        <f t="shared" si="2"/>
        <v>432760</v>
      </c>
      <c r="N12" s="68">
        <f t="shared" si="10"/>
        <v>1.8737524842071536</v>
      </c>
      <c r="O12" s="61"/>
      <c r="P12" s="63">
        <v>128</v>
      </c>
      <c r="Q12" s="65" t="str">
        <f t="shared" si="3"/>
        <v>愛知県第11区</v>
      </c>
      <c r="R12" s="64">
        <f t="shared" si="4"/>
        <v>383834</v>
      </c>
      <c r="S12" s="68">
        <f t="shared" si="11"/>
        <v>1.6619140193714035</v>
      </c>
      <c r="T12" s="61"/>
      <c r="U12" s="63">
        <v>188</v>
      </c>
      <c r="V12" s="65" t="str">
        <f t="shared" si="5"/>
        <v>大阪府第17区</v>
      </c>
      <c r="W12" s="64">
        <f t="shared" si="6"/>
        <v>330263</v>
      </c>
      <c r="X12" s="68">
        <f t="shared" si="12"/>
        <v>1.4299637598015231</v>
      </c>
      <c r="Y12" s="61"/>
      <c r="Z12" s="63">
        <v>248</v>
      </c>
      <c r="AA12" s="65" t="str">
        <f t="shared" si="7"/>
        <v>岡山県第３区</v>
      </c>
      <c r="AB12" s="64">
        <f t="shared" si="8"/>
        <v>270568</v>
      </c>
      <c r="AC12" s="68">
        <f t="shared" si="13"/>
        <v>1.1714979715014353</v>
      </c>
    </row>
    <row r="13" spans="1:29" ht="12.65" customHeight="1" x14ac:dyDescent="0.2">
      <c r="A13" s="58">
        <f t="shared" si="15"/>
        <v>200</v>
      </c>
      <c r="B13" s="58">
        <f t="shared" si="16"/>
        <v>90</v>
      </c>
      <c r="C13" s="56" t="s">
        <v>342</v>
      </c>
      <c r="D13" s="160">
        <v>415008</v>
      </c>
      <c r="E13" s="48"/>
      <c r="F13" s="63">
        <v>9</v>
      </c>
      <c r="G13" s="65" t="str">
        <f t="shared" si="0"/>
        <v>神奈川県第15区</v>
      </c>
      <c r="H13" s="64">
        <f t="shared" si="9"/>
        <v>473497</v>
      </c>
      <c r="I13" s="68">
        <f t="shared" si="14"/>
        <v>2.0501344394459622</v>
      </c>
      <c r="J13" s="61"/>
      <c r="K13" s="63">
        <v>69</v>
      </c>
      <c r="L13" s="65" t="str">
        <f t="shared" si="1"/>
        <v>愛知県第５区</v>
      </c>
      <c r="M13" s="64">
        <f t="shared" si="2"/>
        <v>432024</v>
      </c>
      <c r="N13" s="68">
        <f t="shared" si="10"/>
        <v>1.8705657714139738</v>
      </c>
      <c r="O13" s="61"/>
      <c r="P13" s="63">
        <v>129</v>
      </c>
      <c r="Q13" s="65" t="str">
        <f t="shared" si="3"/>
        <v>大阪府第７区</v>
      </c>
      <c r="R13" s="64">
        <f t="shared" si="4"/>
        <v>382714</v>
      </c>
      <c r="S13" s="68">
        <f t="shared" si="11"/>
        <v>1.6570646738165649</v>
      </c>
      <c r="T13" s="61"/>
      <c r="U13" s="63">
        <v>189</v>
      </c>
      <c r="V13" s="65" t="str">
        <f t="shared" si="5"/>
        <v>静岡県第７区</v>
      </c>
      <c r="W13" s="64">
        <f t="shared" si="6"/>
        <v>328735</v>
      </c>
      <c r="X13" s="68">
        <f t="shared" si="12"/>
        <v>1.4233478669374218</v>
      </c>
      <c r="Y13" s="61"/>
      <c r="Z13" s="63">
        <v>249</v>
      </c>
      <c r="AA13" s="65" t="str">
        <f t="shared" si="7"/>
        <v>島根県第１区</v>
      </c>
      <c r="AB13" s="64">
        <f t="shared" si="8"/>
        <v>268337</v>
      </c>
      <c r="AC13" s="68">
        <f t="shared" si="13"/>
        <v>1.1618382483471092</v>
      </c>
    </row>
    <row r="14" spans="1:29" ht="12.65" customHeight="1" x14ac:dyDescent="0.2">
      <c r="A14" s="58">
        <f t="shared" si="15"/>
        <v>21</v>
      </c>
      <c r="B14" s="58">
        <f t="shared" si="16"/>
        <v>269</v>
      </c>
      <c r="C14" s="56" t="s">
        <v>344</v>
      </c>
      <c r="D14" s="159">
        <v>253134</v>
      </c>
      <c r="E14" s="48"/>
      <c r="F14" s="63">
        <v>10</v>
      </c>
      <c r="G14" s="65" t="str">
        <f t="shared" si="0"/>
        <v>神奈川県第13区</v>
      </c>
      <c r="H14" s="64">
        <f t="shared" si="9"/>
        <v>471671</v>
      </c>
      <c r="I14" s="68">
        <f t="shared" si="14"/>
        <v>2.0422282742824485</v>
      </c>
      <c r="J14" s="61"/>
      <c r="K14" s="63">
        <v>70</v>
      </c>
      <c r="L14" s="65" t="str">
        <f t="shared" si="1"/>
        <v>大阪府第５区</v>
      </c>
      <c r="M14" s="64">
        <f t="shared" si="2"/>
        <v>431558</v>
      </c>
      <c r="N14" s="68">
        <f t="shared" si="10"/>
        <v>1.8685480972813358</v>
      </c>
      <c r="O14" s="61"/>
      <c r="P14" s="63">
        <v>130</v>
      </c>
      <c r="Q14" s="65" t="str">
        <f t="shared" si="3"/>
        <v>広島県第７区</v>
      </c>
      <c r="R14" s="64">
        <f t="shared" si="4"/>
        <v>382135</v>
      </c>
      <c r="S14" s="68">
        <f t="shared" si="11"/>
        <v>1.6545577353556258</v>
      </c>
      <c r="T14" s="61"/>
      <c r="U14" s="63">
        <v>190</v>
      </c>
      <c r="V14" s="65" t="str">
        <f t="shared" si="5"/>
        <v>埼玉県第10区</v>
      </c>
      <c r="W14" s="64">
        <f t="shared" si="6"/>
        <v>328163</v>
      </c>
      <c r="X14" s="68">
        <f t="shared" si="12"/>
        <v>1.4208712368862007</v>
      </c>
      <c r="Y14" s="61"/>
      <c r="Z14" s="63">
        <v>250</v>
      </c>
      <c r="AA14" s="65" t="str">
        <f t="shared" si="7"/>
        <v>茨城県第４区</v>
      </c>
      <c r="AB14" s="64">
        <f t="shared" si="8"/>
        <v>268147</v>
      </c>
      <c r="AC14" s="68">
        <f t="shared" si="13"/>
        <v>1.1610155915119134</v>
      </c>
    </row>
    <row r="15" spans="1:29" ht="12.65" customHeight="1" x14ac:dyDescent="0.2">
      <c r="A15" s="58">
        <f t="shared" si="15"/>
        <v>132</v>
      </c>
      <c r="B15" s="58">
        <f t="shared" si="16"/>
        <v>158</v>
      </c>
      <c r="C15" s="56" t="s">
        <v>347</v>
      </c>
      <c r="D15" s="160">
        <v>361180</v>
      </c>
      <c r="E15" s="48"/>
      <c r="F15" s="63">
        <v>11</v>
      </c>
      <c r="G15" s="65" t="str">
        <f t="shared" si="0"/>
        <v>神奈川県第10区</v>
      </c>
      <c r="H15" s="64">
        <f t="shared" si="9"/>
        <v>470746</v>
      </c>
      <c r="I15" s="68">
        <f t="shared" si="14"/>
        <v>2.0382232344268898</v>
      </c>
      <c r="J15" s="61"/>
      <c r="K15" s="63">
        <v>71</v>
      </c>
      <c r="L15" s="65" t="str">
        <f t="shared" si="1"/>
        <v>千葉県第１区</v>
      </c>
      <c r="M15" s="64">
        <f t="shared" si="2"/>
        <v>430513</v>
      </c>
      <c r="N15" s="68">
        <f t="shared" si="10"/>
        <v>1.8640234846877584</v>
      </c>
      <c r="O15" s="61"/>
      <c r="P15" s="63">
        <v>131</v>
      </c>
      <c r="Q15" s="65" t="str">
        <f t="shared" si="3"/>
        <v>長野県第２区</v>
      </c>
      <c r="R15" s="64">
        <f t="shared" si="4"/>
        <v>382123</v>
      </c>
      <c r="S15" s="68">
        <f t="shared" si="11"/>
        <v>1.654505778081824</v>
      </c>
      <c r="T15" s="61"/>
      <c r="U15" s="63">
        <v>191</v>
      </c>
      <c r="V15" s="65" t="str">
        <f t="shared" si="5"/>
        <v>大阪府第16区</v>
      </c>
      <c r="W15" s="64">
        <f t="shared" si="6"/>
        <v>326278</v>
      </c>
      <c r="X15" s="68">
        <f t="shared" si="12"/>
        <v>1.4127096151264944</v>
      </c>
      <c r="Y15" s="61"/>
      <c r="Z15" s="63">
        <v>251</v>
      </c>
      <c r="AA15" s="65" t="str">
        <f t="shared" si="7"/>
        <v>沖縄県第１区</v>
      </c>
      <c r="AB15" s="64">
        <f t="shared" si="8"/>
        <v>267939</v>
      </c>
      <c r="AC15" s="68">
        <f t="shared" si="13"/>
        <v>1.1601149987660146</v>
      </c>
    </row>
    <row r="16" spans="1:29" ht="12.65" customHeight="1" x14ac:dyDescent="0.2">
      <c r="A16" s="58">
        <f t="shared" si="15"/>
        <v>157</v>
      </c>
      <c r="B16" s="58">
        <f t="shared" si="16"/>
        <v>133</v>
      </c>
      <c r="C16" s="56" t="s">
        <v>350</v>
      </c>
      <c r="D16" s="160">
        <v>381776</v>
      </c>
      <c r="E16" s="48"/>
      <c r="F16" s="63">
        <v>12</v>
      </c>
      <c r="G16" s="65" t="str">
        <f t="shared" si="0"/>
        <v>埼玉県第２区</v>
      </c>
      <c r="H16" s="64">
        <f t="shared" si="9"/>
        <v>470538</v>
      </c>
      <c r="I16" s="68">
        <f t="shared" si="14"/>
        <v>2.0373226416809911</v>
      </c>
      <c r="J16" s="61"/>
      <c r="K16" s="63">
        <v>72</v>
      </c>
      <c r="L16" s="65" t="str">
        <f t="shared" si="1"/>
        <v>神奈川県第１区</v>
      </c>
      <c r="M16" s="64">
        <f t="shared" si="2"/>
        <v>427922</v>
      </c>
      <c r="N16" s="68">
        <f t="shared" si="10"/>
        <v>1.852805043319377</v>
      </c>
      <c r="O16" s="61"/>
      <c r="P16" s="63">
        <v>132</v>
      </c>
      <c r="Q16" s="65" t="str">
        <f t="shared" si="3"/>
        <v>岡山県第４区</v>
      </c>
      <c r="R16" s="64">
        <f t="shared" si="4"/>
        <v>381828</v>
      </c>
      <c r="S16" s="68">
        <f t="shared" si="11"/>
        <v>1.653228495100862</v>
      </c>
      <c r="T16" s="61"/>
      <c r="U16" s="63">
        <v>192</v>
      </c>
      <c r="V16" s="65" t="str">
        <f t="shared" si="5"/>
        <v>岐阜県第１区</v>
      </c>
      <c r="W16" s="64">
        <f t="shared" si="6"/>
        <v>326022</v>
      </c>
      <c r="X16" s="68">
        <f t="shared" si="12"/>
        <v>1.4116011932853882</v>
      </c>
      <c r="Y16" s="61"/>
      <c r="Z16" s="63">
        <v>252</v>
      </c>
      <c r="AA16" s="65" t="str">
        <f t="shared" si="7"/>
        <v>富山県第１区</v>
      </c>
      <c r="AB16" s="64">
        <f t="shared" si="8"/>
        <v>267782</v>
      </c>
      <c r="AC16" s="68">
        <f t="shared" si="13"/>
        <v>1.159435224433774</v>
      </c>
    </row>
    <row r="17" spans="1:29" ht="12.65" customHeight="1" x14ac:dyDescent="0.2">
      <c r="A17" s="58">
        <f t="shared" si="15"/>
        <v>53</v>
      </c>
      <c r="B17" s="58">
        <f t="shared" si="16"/>
        <v>237</v>
      </c>
      <c r="C17" s="56" t="s">
        <v>353</v>
      </c>
      <c r="D17" s="160">
        <v>284648</v>
      </c>
      <c r="E17" s="48"/>
      <c r="F17" s="63">
        <v>13</v>
      </c>
      <c r="G17" s="65" t="str">
        <f t="shared" si="0"/>
        <v>東京都第３区</v>
      </c>
      <c r="H17" s="64">
        <f t="shared" si="9"/>
        <v>470083</v>
      </c>
      <c r="I17" s="68">
        <f t="shared" si="14"/>
        <v>2.0353525950493379</v>
      </c>
      <c r="J17" s="61"/>
      <c r="K17" s="63">
        <v>73</v>
      </c>
      <c r="L17" s="65" t="str">
        <f t="shared" si="1"/>
        <v>神奈川県第８区</v>
      </c>
      <c r="M17" s="64">
        <f t="shared" si="2"/>
        <v>427843</v>
      </c>
      <c r="N17" s="68">
        <f t="shared" si="10"/>
        <v>1.8524629912668482</v>
      </c>
      <c r="O17" s="61"/>
      <c r="P17" s="63">
        <v>133</v>
      </c>
      <c r="Q17" s="65" t="str">
        <f t="shared" si="3"/>
        <v>北海道第９区</v>
      </c>
      <c r="R17" s="64">
        <f t="shared" si="4"/>
        <v>381776</v>
      </c>
      <c r="S17" s="68">
        <f t="shared" si="11"/>
        <v>1.6530033469143874</v>
      </c>
      <c r="T17" s="61"/>
      <c r="U17" s="63">
        <v>193</v>
      </c>
      <c r="V17" s="65" t="str">
        <f t="shared" si="5"/>
        <v>鹿児島県第４区</v>
      </c>
      <c r="W17" s="64">
        <f t="shared" si="6"/>
        <v>325670</v>
      </c>
      <c r="X17" s="68">
        <f t="shared" si="12"/>
        <v>1.4100771132538676</v>
      </c>
      <c r="Y17" s="61"/>
      <c r="Z17" s="63">
        <v>253</v>
      </c>
      <c r="AA17" s="65" t="str">
        <f t="shared" si="7"/>
        <v>大分県第２区</v>
      </c>
      <c r="AB17" s="64">
        <f t="shared" si="8"/>
        <v>267779</v>
      </c>
      <c r="AC17" s="68">
        <f t="shared" si="13"/>
        <v>1.1594222351153236</v>
      </c>
    </row>
    <row r="18" spans="1:29" ht="12.65" customHeight="1" x14ac:dyDescent="0.2">
      <c r="A18" s="58">
        <f t="shared" si="15"/>
        <v>51</v>
      </c>
      <c r="B18" s="58">
        <f t="shared" si="16"/>
        <v>239</v>
      </c>
      <c r="C18" s="56" t="s">
        <v>356</v>
      </c>
      <c r="D18" s="160">
        <v>283874</v>
      </c>
      <c r="E18" s="48"/>
      <c r="F18" s="63">
        <v>14</v>
      </c>
      <c r="G18" s="65" t="str">
        <f t="shared" si="0"/>
        <v>北海道第５区</v>
      </c>
      <c r="H18" s="64">
        <f t="shared" si="9"/>
        <v>467864</v>
      </c>
      <c r="I18" s="68">
        <f t="shared" si="14"/>
        <v>2.0257448291688136</v>
      </c>
      <c r="J18" s="61"/>
      <c r="K18" s="63">
        <v>74</v>
      </c>
      <c r="L18" s="65" t="str">
        <f t="shared" si="1"/>
        <v>大阪府第１区</v>
      </c>
      <c r="M18" s="64">
        <f t="shared" si="2"/>
        <v>427637</v>
      </c>
      <c r="N18" s="68">
        <f t="shared" si="10"/>
        <v>1.8515710580665832</v>
      </c>
      <c r="O18" s="61"/>
      <c r="P18" s="63">
        <v>134</v>
      </c>
      <c r="Q18" s="65" t="str">
        <f t="shared" si="3"/>
        <v>神奈川県第６区</v>
      </c>
      <c r="R18" s="64">
        <f t="shared" si="4"/>
        <v>381141</v>
      </c>
      <c r="S18" s="68">
        <f t="shared" si="11"/>
        <v>1.6502539411757065</v>
      </c>
      <c r="T18" s="61"/>
      <c r="U18" s="63">
        <v>194</v>
      </c>
      <c r="V18" s="65" t="str">
        <f t="shared" si="5"/>
        <v>石川県第２区</v>
      </c>
      <c r="W18" s="64">
        <f t="shared" si="6"/>
        <v>325273</v>
      </c>
      <c r="X18" s="68">
        <f t="shared" si="12"/>
        <v>1.40835819344559</v>
      </c>
      <c r="Y18" s="61"/>
      <c r="Z18" s="63">
        <v>254</v>
      </c>
      <c r="AA18" s="65" t="str">
        <f t="shared" si="7"/>
        <v>京都府第２区</v>
      </c>
      <c r="AB18" s="64">
        <f t="shared" si="8"/>
        <v>264808</v>
      </c>
      <c r="AC18" s="68">
        <f t="shared" si="13"/>
        <v>1.1465584800765505</v>
      </c>
    </row>
    <row r="19" spans="1:29" ht="12.65" customHeight="1" x14ac:dyDescent="0.2">
      <c r="A19" s="58">
        <f t="shared" si="15"/>
        <v>55</v>
      </c>
      <c r="B19" s="58">
        <f t="shared" si="16"/>
        <v>235</v>
      </c>
      <c r="C19" s="56" t="s">
        <v>359</v>
      </c>
      <c r="D19" s="160">
        <v>286186</v>
      </c>
      <c r="E19" s="48"/>
      <c r="F19" s="63">
        <v>15</v>
      </c>
      <c r="G19" s="65" t="str">
        <f t="shared" si="0"/>
        <v>東京都第６区</v>
      </c>
      <c r="H19" s="64">
        <f t="shared" si="9"/>
        <v>467339</v>
      </c>
      <c r="I19" s="68">
        <f t="shared" si="14"/>
        <v>2.023471698439983</v>
      </c>
      <c r="J19" s="61"/>
      <c r="K19" s="63">
        <v>75</v>
      </c>
      <c r="L19" s="65" t="str">
        <f t="shared" si="1"/>
        <v>長野県第１区</v>
      </c>
      <c r="M19" s="64">
        <f t="shared" si="2"/>
        <v>425440</v>
      </c>
      <c r="N19" s="68">
        <f t="shared" si="10"/>
        <v>1.8420585471880291</v>
      </c>
      <c r="O19" s="61"/>
      <c r="P19" s="63">
        <v>135</v>
      </c>
      <c r="Q19" s="65" t="str">
        <f t="shared" si="3"/>
        <v>千葉県第12区</v>
      </c>
      <c r="R19" s="64">
        <f t="shared" si="4"/>
        <v>380864</v>
      </c>
      <c r="S19" s="68">
        <f t="shared" si="11"/>
        <v>1.6490545941054473</v>
      </c>
      <c r="T19" s="61"/>
      <c r="U19" s="63">
        <v>195</v>
      </c>
      <c r="V19" s="65" t="str">
        <f t="shared" si="5"/>
        <v>滋賀県第１区</v>
      </c>
      <c r="W19" s="64">
        <f t="shared" si="6"/>
        <v>324354</v>
      </c>
      <c r="X19" s="68">
        <f t="shared" si="12"/>
        <v>1.4043791322269321</v>
      </c>
      <c r="Y19" s="61"/>
      <c r="Z19" s="63">
        <v>255</v>
      </c>
      <c r="AA19" s="65" t="str">
        <f t="shared" si="7"/>
        <v>福島県第３区</v>
      </c>
      <c r="AB19" s="64">
        <f t="shared" si="8"/>
        <v>264121</v>
      </c>
      <c r="AC19" s="68">
        <f t="shared" si="13"/>
        <v>1.1435839261513949</v>
      </c>
    </row>
    <row r="20" spans="1:29" ht="12.65" customHeight="1" x14ac:dyDescent="0.2">
      <c r="A20" s="58">
        <f t="shared" si="15"/>
        <v>116</v>
      </c>
      <c r="B20" s="58">
        <f t="shared" si="16"/>
        <v>174</v>
      </c>
      <c r="C20" s="56" t="s">
        <v>365</v>
      </c>
      <c r="D20" s="161">
        <v>342174</v>
      </c>
      <c r="E20" s="48"/>
      <c r="F20" s="63">
        <v>16</v>
      </c>
      <c r="G20" s="65" t="str">
        <f t="shared" si="0"/>
        <v>神奈川県第５区</v>
      </c>
      <c r="H20" s="64">
        <f t="shared" si="9"/>
        <v>467198</v>
      </c>
      <c r="I20" s="68">
        <f t="shared" si="14"/>
        <v>2.022861200472811</v>
      </c>
      <c r="J20" s="61"/>
      <c r="K20" s="63">
        <v>76</v>
      </c>
      <c r="L20" s="65" t="str">
        <f t="shared" si="1"/>
        <v>静岡県第６区</v>
      </c>
      <c r="M20" s="64">
        <f t="shared" si="2"/>
        <v>425131</v>
      </c>
      <c r="N20" s="68">
        <f t="shared" si="10"/>
        <v>1.8407206473876316</v>
      </c>
      <c r="O20" s="61"/>
      <c r="P20" s="63">
        <v>136</v>
      </c>
      <c r="Q20" s="65" t="str">
        <f t="shared" si="3"/>
        <v>福岡県第９区</v>
      </c>
      <c r="R20" s="64">
        <f t="shared" si="4"/>
        <v>380277</v>
      </c>
      <c r="S20" s="68">
        <f t="shared" si="11"/>
        <v>1.6465130174619738</v>
      </c>
      <c r="T20" s="61"/>
      <c r="U20" s="63">
        <v>196</v>
      </c>
      <c r="V20" s="65" t="str">
        <f t="shared" si="5"/>
        <v>大阪府第10区</v>
      </c>
      <c r="W20" s="64">
        <f t="shared" si="6"/>
        <v>320990</v>
      </c>
      <c r="X20" s="68">
        <f t="shared" si="12"/>
        <v>1.3898137764711485</v>
      </c>
      <c r="Y20" s="61"/>
      <c r="Z20" s="63">
        <v>256</v>
      </c>
      <c r="AA20" s="65" t="str">
        <f t="shared" si="7"/>
        <v>滋賀県第２区</v>
      </c>
      <c r="AB20" s="64">
        <f t="shared" si="8"/>
        <v>263110</v>
      </c>
      <c r="AC20" s="68">
        <f t="shared" si="13"/>
        <v>1.1392065258335895</v>
      </c>
    </row>
    <row r="21" spans="1:29" ht="12.65" customHeight="1" x14ac:dyDescent="0.2">
      <c r="A21" s="58">
        <f t="shared" si="15"/>
        <v>171</v>
      </c>
      <c r="B21" s="58">
        <f t="shared" si="16"/>
        <v>119</v>
      </c>
      <c r="C21" s="56" t="s">
        <v>367</v>
      </c>
      <c r="D21" s="160">
        <v>389510</v>
      </c>
      <c r="E21" s="48"/>
      <c r="F21" s="63">
        <v>17</v>
      </c>
      <c r="G21" s="65" t="str">
        <f t="shared" si="0"/>
        <v>神奈川県第16区</v>
      </c>
      <c r="H21" s="64">
        <f t="shared" si="9"/>
        <v>466042</v>
      </c>
      <c r="I21" s="68">
        <f t="shared" si="14"/>
        <v>2.0178559830965668</v>
      </c>
      <c r="J21" s="61"/>
      <c r="K21" s="63">
        <v>77</v>
      </c>
      <c r="L21" s="65" t="str">
        <f t="shared" si="1"/>
        <v>神奈川県第17区</v>
      </c>
      <c r="M21" s="64">
        <f t="shared" si="2"/>
        <v>424659</v>
      </c>
      <c r="N21" s="68">
        <f t="shared" si="10"/>
        <v>1.8386769946180923</v>
      </c>
      <c r="O21" s="61"/>
      <c r="P21" s="63">
        <v>137</v>
      </c>
      <c r="Q21" s="65" t="str">
        <f t="shared" si="3"/>
        <v>群馬県第１区</v>
      </c>
      <c r="R21" s="64">
        <f t="shared" si="4"/>
        <v>378869</v>
      </c>
      <c r="S21" s="68">
        <f t="shared" si="11"/>
        <v>1.6404166973358907</v>
      </c>
      <c r="T21" s="61"/>
      <c r="U21" s="63">
        <v>197</v>
      </c>
      <c r="V21" s="65" t="str">
        <f t="shared" si="5"/>
        <v>秋田県第３区</v>
      </c>
      <c r="W21" s="64">
        <f t="shared" si="6"/>
        <v>320409</v>
      </c>
      <c r="X21" s="68">
        <f t="shared" si="12"/>
        <v>1.3872981784645759</v>
      </c>
      <c r="Y21" s="61"/>
      <c r="Z21" s="63">
        <v>257</v>
      </c>
      <c r="AA21" s="65" t="str">
        <f t="shared" si="7"/>
        <v>岡山県第５区</v>
      </c>
      <c r="AB21" s="64">
        <f t="shared" si="8"/>
        <v>262936</v>
      </c>
      <c r="AC21" s="68">
        <f t="shared" si="13"/>
        <v>1.1384531453634628</v>
      </c>
    </row>
    <row r="22" spans="1:29" ht="12.65" customHeight="1" x14ac:dyDescent="0.2">
      <c r="A22" s="58">
        <f t="shared" si="15"/>
        <v>118</v>
      </c>
      <c r="B22" s="58">
        <f t="shared" si="16"/>
        <v>172</v>
      </c>
      <c r="C22" s="56" t="s">
        <v>370</v>
      </c>
      <c r="D22" s="160">
        <v>347625</v>
      </c>
      <c r="E22" s="48"/>
      <c r="F22" s="63">
        <v>18</v>
      </c>
      <c r="G22" s="65" t="str">
        <f t="shared" si="0"/>
        <v>東京都第14区</v>
      </c>
      <c r="H22" s="64">
        <f t="shared" si="9"/>
        <v>465702</v>
      </c>
      <c r="I22" s="68">
        <f t="shared" si="14"/>
        <v>2.016383860338848</v>
      </c>
      <c r="J22" s="61"/>
      <c r="K22" s="63">
        <v>78</v>
      </c>
      <c r="L22" s="65" t="str">
        <f t="shared" si="1"/>
        <v>山梨県第１区</v>
      </c>
      <c r="M22" s="64">
        <f t="shared" si="2"/>
        <v>424441</v>
      </c>
      <c r="N22" s="68">
        <f t="shared" si="10"/>
        <v>1.8377331041440255</v>
      </c>
      <c r="O22" s="61"/>
      <c r="P22" s="63">
        <v>138</v>
      </c>
      <c r="Q22" s="65" t="str">
        <f t="shared" si="3"/>
        <v>岩手県第３区</v>
      </c>
      <c r="R22" s="64">
        <f t="shared" si="4"/>
        <v>377117</v>
      </c>
      <c r="S22" s="68">
        <f t="shared" si="11"/>
        <v>1.6328309353608217</v>
      </c>
      <c r="T22" s="61"/>
      <c r="U22" s="63">
        <v>198</v>
      </c>
      <c r="V22" s="65" t="str">
        <f t="shared" si="5"/>
        <v>静岡県第４区</v>
      </c>
      <c r="W22" s="64">
        <f t="shared" si="6"/>
        <v>320374</v>
      </c>
      <c r="X22" s="68">
        <f t="shared" si="12"/>
        <v>1.3871466364159872</v>
      </c>
      <c r="Y22" s="61"/>
      <c r="Z22" s="63">
        <v>258</v>
      </c>
      <c r="AA22" s="65" t="str">
        <f t="shared" si="7"/>
        <v>栃木県第２区</v>
      </c>
      <c r="AB22" s="64">
        <f t="shared" si="8"/>
        <v>262690</v>
      </c>
      <c r="AC22" s="68">
        <f t="shared" si="13"/>
        <v>1.137388021250525</v>
      </c>
    </row>
    <row r="23" spans="1:29" ht="12.65" customHeight="1" x14ac:dyDescent="0.2">
      <c r="A23" s="58">
        <f t="shared" si="15"/>
        <v>64</v>
      </c>
      <c r="B23" s="58">
        <f t="shared" si="16"/>
        <v>226</v>
      </c>
      <c r="C23" s="56" t="s">
        <v>376</v>
      </c>
      <c r="D23" s="159">
        <v>293290</v>
      </c>
      <c r="E23" s="48"/>
      <c r="F23" s="63">
        <v>19</v>
      </c>
      <c r="G23" s="65" t="str">
        <f t="shared" si="0"/>
        <v>埼玉県第１区</v>
      </c>
      <c r="H23" s="64">
        <f t="shared" si="9"/>
        <v>465306</v>
      </c>
      <c r="I23" s="68">
        <f t="shared" si="14"/>
        <v>2.0146692703033873</v>
      </c>
      <c r="J23" s="61"/>
      <c r="K23" s="63">
        <v>79</v>
      </c>
      <c r="L23" s="65" t="str">
        <f t="shared" si="1"/>
        <v>東京都第15区</v>
      </c>
      <c r="M23" s="64">
        <f t="shared" si="2"/>
        <v>424125</v>
      </c>
      <c r="N23" s="68">
        <f t="shared" si="10"/>
        <v>1.8363648959339103</v>
      </c>
      <c r="O23" s="61"/>
      <c r="P23" s="63">
        <v>139</v>
      </c>
      <c r="Q23" s="65" t="str">
        <f t="shared" si="3"/>
        <v>石川県第１区</v>
      </c>
      <c r="R23" s="64">
        <f t="shared" si="4"/>
        <v>376122</v>
      </c>
      <c r="S23" s="68">
        <f t="shared" si="11"/>
        <v>1.6285228114080854</v>
      </c>
      <c r="T23" s="61"/>
      <c r="U23" s="63">
        <v>199</v>
      </c>
      <c r="V23" s="65" t="str">
        <f t="shared" si="5"/>
        <v>福島県第５区</v>
      </c>
      <c r="W23" s="64">
        <f t="shared" si="6"/>
        <v>320273</v>
      </c>
      <c r="X23" s="68">
        <f t="shared" si="12"/>
        <v>1.3867093293614885</v>
      </c>
      <c r="Y23" s="61"/>
      <c r="Z23" s="63">
        <v>259</v>
      </c>
      <c r="AA23" s="65" t="str">
        <f t="shared" si="7"/>
        <v>福井県第２区</v>
      </c>
      <c r="AB23" s="64">
        <f t="shared" si="8"/>
        <v>262612</v>
      </c>
      <c r="AC23" s="68">
        <f t="shared" si="13"/>
        <v>1.1370502989708131</v>
      </c>
    </row>
    <row r="24" spans="1:29" ht="12.65" customHeight="1" x14ac:dyDescent="0.2">
      <c r="A24" s="58">
        <f t="shared" si="15"/>
        <v>145</v>
      </c>
      <c r="B24" s="58">
        <f t="shared" si="16"/>
        <v>145</v>
      </c>
      <c r="C24" s="56" t="s">
        <v>379</v>
      </c>
      <c r="D24" s="160">
        <v>369715</v>
      </c>
      <c r="E24" s="48"/>
      <c r="F24" s="63">
        <v>20</v>
      </c>
      <c r="G24" s="65" t="str">
        <f t="shared" si="0"/>
        <v>兵庫県第６区</v>
      </c>
      <c r="H24" s="64">
        <f t="shared" si="9"/>
        <v>465210</v>
      </c>
      <c r="I24" s="68">
        <f t="shared" si="14"/>
        <v>2.0142536121129724</v>
      </c>
      <c r="J24" s="61"/>
      <c r="K24" s="63">
        <v>80</v>
      </c>
      <c r="L24" s="65" t="str">
        <f t="shared" si="1"/>
        <v>千葉県第８区</v>
      </c>
      <c r="M24" s="64">
        <f t="shared" si="2"/>
        <v>423866</v>
      </c>
      <c r="N24" s="68">
        <f t="shared" si="10"/>
        <v>1.835243484774354</v>
      </c>
      <c r="O24" s="61"/>
      <c r="P24" s="63">
        <v>140</v>
      </c>
      <c r="Q24" s="65" t="str">
        <f t="shared" si="3"/>
        <v>福井県第１区</v>
      </c>
      <c r="R24" s="64">
        <f t="shared" si="4"/>
        <v>375210</v>
      </c>
      <c r="S24" s="68">
        <f t="shared" si="11"/>
        <v>1.6245740585991453</v>
      </c>
      <c r="T24" s="61"/>
      <c r="U24" s="63">
        <v>200</v>
      </c>
      <c r="V24" s="65" t="str">
        <f t="shared" si="5"/>
        <v>鹿児島県第３区</v>
      </c>
      <c r="W24" s="64">
        <f t="shared" si="6"/>
        <v>318530</v>
      </c>
      <c r="X24" s="68">
        <f t="shared" si="12"/>
        <v>1.3791625353417707</v>
      </c>
      <c r="Y24" s="61"/>
      <c r="Z24" s="63">
        <v>260</v>
      </c>
      <c r="AA24" s="65" t="str">
        <f t="shared" si="7"/>
        <v>山梨県第２区</v>
      </c>
      <c r="AB24" s="64">
        <f t="shared" si="8"/>
        <v>262259</v>
      </c>
      <c r="AC24" s="68">
        <f t="shared" si="13"/>
        <v>1.1355218891664753</v>
      </c>
    </row>
    <row r="25" spans="1:29" ht="12.65" customHeight="1" x14ac:dyDescent="0.2">
      <c r="A25" s="58">
        <f t="shared" si="15"/>
        <v>152</v>
      </c>
      <c r="B25" s="58">
        <f t="shared" si="16"/>
        <v>138</v>
      </c>
      <c r="C25" s="56" t="s">
        <v>381</v>
      </c>
      <c r="D25" s="160">
        <v>377117</v>
      </c>
      <c r="E25" s="48"/>
      <c r="F25" s="63">
        <v>21</v>
      </c>
      <c r="G25" s="65" t="str">
        <f t="shared" si="0"/>
        <v>東京都第16区</v>
      </c>
      <c r="H25" s="64">
        <f t="shared" si="9"/>
        <v>465115</v>
      </c>
      <c r="I25" s="68">
        <f t="shared" si="14"/>
        <v>2.0138422836953747</v>
      </c>
      <c r="J25" s="61"/>
      <c r="K25" s="63">
        <v>81</v>
      </c>
      <c r="L25" s="65" t="str">
        <f t="shared" si="1"/>
        <v>岐阜県第３区</v>
      </c>
      <c r="M25" s="64">
        <f t="shared" si="2"/>
        <v>422993</v>
      </c>
      <c r="N25" s="68">
        <f t="shared" si="10"/>
        <v>1.8314635931052698</v>
      </c>
      <c r="O25" s="61"/>
      <c r="P25" s="63">
        <v>141</v>
      </c>
      <c r="Q25" s="65" t="str">
        <f t="shared" si="3"/>
        <v>神奈川県第11区</v>
      </c>
      <c r="R25" s="64">
        <f t="shared" si="4"/>
        <v>374938</v>
      </c>
      <c r="S25" s="68">
        <f t="shared" si="11"/>
        <v>1.6233963603929702</v>
      </c>
      <c r="T25" s="61"/>
      <c r="U25" s="63">
        <v>201</v>
      </c>
      <c r="V25" s="65" t="str">
        <f t="shared" si="5"/>
        <v>沖縄県第３区</v>
      </c>
      <c r="W25" s="64">
        <f t="shared" si="6"/>
        <v>316908</v>
      </c>
      <c r="X25" s="68">
        <f t="shared" si="12"/>
        <v>1.3721396438328881</v>
      </c>
      <c r="Y25" s="61"/>
      <c r="Z25" s="63">
        <v>261</v>
      </c>
      <c r="AA25" s="65" t="str">
        <f t="shared" si="7"/>
        <v>秋田県第１区</v>
      </c>
      <c r="AB25" s="64">
        <f t="shared" si="8"/>
        <v>261956</v>
      </c>
      <c r="AC25" s="68">
        <f t="shared" si="13"/>
        <v>1.1342099680029789</v>
      </c>
    </row>
    <row r="26" spans="1:29" ht="12.65" customHeight="1" x14ac:dyDescent="0.2">
      <c r="A26" s="58">
        <f t="shared" si="15"/>
        <v>234</v>
      </c>
      <c r="B26" s="58">
        <f t="shared" si="16"/>
        <v>56</v>
      </c>
      <c r="C26" s="56" t="s">
        <v>387</v>
      </c>
      <c r="D26" s="134">
        <v>439697</v>
      </c>
      <c r="E26" s="48"/>
      <c r="F26" s="63">
        <v>22</v>
      </c>
      <c r="G26" s="65" t="str">
        <f t="shared" si="0"/>
        <v>東京都第５区</v>
      </c>
      <c r="H26" s="64">
        <f t="shared" si="9"/>
        <v>464694</v>
      </c>
      <c r="I26" s="68">
        <f t="shared" si="14"/>
        <v>2.0120194493394932</v>
      </c>
      <c r="J26" s="61"/>
      <c r="K26" s="63">
        <v>82</v>
      </c>
      <c r="L26" s="65" t="str">
        <f t="shared" si="1"/>
        <v>埼玉県第15区</v>
      </c>
      <c r="M26" s="64">
        <f t="shared" si="2"/>
        <v>422917</v>
      </c>
      <c r="N26" s="68">
        <f t="shared" si="10"/>
        <v>1.8311345303711914</v>
      </c>
      <c r="O26" s="61"/>
      <c r="P26" s="63">
        <v>142</v>
      </c>
      <c r="Q26" s="65" t="str">
        <f t="shared" si="3"/>
        <v>福岡県第６区</v>
      </c>
      <c r="R26" s="64">
        <f t="shared" si="4"/>
        <v>374631</v>
      </c>
      <c r="S26" s="68">
        <f t="shared" si="11"/>
        <v>1.6220671201382064</v>
      </c>
      <c r="T26" s="61"/>
      <c r="U26" s="63">
        <v>202</v>
      </c>
      <c r="V26" s="65" t="str">
        <f t="shared" si="5"/>
        <v>兵庫県第３区</v>
      </c>
      <c r="W26" s="64">
        <f t="shared" si="6"/>
        <v>315484</v>
      </c>
      <c r="X26" s="68">
        <f t="shared" si="12"/>
        <v>1.3659740473417359</v>
      </c>
      <c r="Y26" s="61"/>
      <c r="Z26" s="63">
        <v>262</v>
      </c>
      <c r="AA26" s="65" t="str">
        <f t="shared" si="7"/>
        <v>徳島県第２区</v>
      </c>
      <c r="AB26" s="64">
        <f t="shared" si="8"/>
        <v>260655</v>
      </c>
      <c r="AC26" s="68">
        <f t="shared" si="13"/>
        <v>1.1285769335682956</v>
      </c>
    </row>
    <row r="27" spans="1:29" ht="12.65" customHeight="1" x14ac:dyDescent="0.2">
      <c r="A27" s="58">
        <f t="shared" si="15"/>
        <v>251</v>
      </c>
      <c r="B27" s="58">
        <f t="shared" si="16"/>
        <v>39</v>
      </c>
      <c r="C27" s="56" t="s">
        <v>389</v>
      </c>
      <c r="D27" s="133">
        <v>455409</v>
      </c>
      <c r="E27" s="48"/>
      <c r="F27" s="63">
        <v>23</v>
      </c>
      <c r="G27" s="65" t="str">
        <f t="shared" si="0"/>
        <v>東京都第２区</v>
      </c>
      <c r="H27" s="64">
        <f t="shared" si="9"/>
        <v>463165</v>
      </c>
      <c r="I27" s="68">
        <f>H27/$AB$53</f>
        <v>2.0053992267025751</v>
      </c>
      <c r="J27" s="61"/>
      <c r="K27" s="63">
        <v>83</v>
      </c>
      <c r="L27" s="65" t="str">
        <f t="shared" si="1"/>
        <v>愛知県第13区</v>
      </c>
      <c r="M27" s="64">
        <f t="shared" si="2"/>
        <v>422731</v>
      </c>
      <c r="N27" s="68">
        <f t="shared" si="10"/>
        <v>1.8303291926272629</v>
      </c>
      <c r="O27" s="61"/>
      <c r="P27" s="63">
        <v>143</v>
      </c>
      <c r="Q27" s="65" t="str">
        <f t="shared" si="3"/>
        <v>愛知県第４区</v>
      </c>
      <c r="R27" s="64">
        <f t="shared" si="4"/>
        <v>372310</v>
      </c>
      <c r="S27" s="68">
        <f t="shared" si="11"/>
        <v>1.6120177174303665</v>
      </c>
      <c r="T27" s="61"/>
      <c r="U27" s="63">
        <v>203</v>
      </c>
      <c r="V27" s="65" t="str">
        <f t="shared" si="5"/>
        <v>熊本県第３区</v>
      </c>
      <c r="W27" s="64">
        <f t="shared" si="6"/>
        <v>315296</v>
      </c>
      <c r="X27" s="68">
        <f t="shared" si="12"/>
        <v>1.3651600500521737</v>
      </c>
      <c r="Y27" s="61"/>
      <c r="Z27" s="63">
        <v>263</v>
      </c>
      <c r="AA27" s="65" t="str">
        <f t="shared" si="7"/>
        <v>愛媛県第３区</v>
      </c>
      <c r="AB27" s="64">
        <f t="shared" si="8"/>
        <v>260288</v>
      </c>
      <c r="AC27" s="68">
        <f t="shared" si="13"/>
        <v>1.1269879069445226</v>
      </c>
    </row>
    <row r="28" spans="1:29" ht="12.65" customHeight="1" x14ac:dyDescent="0.2">
      <c r="A28" s="58">
        <f t="shared" si="15"/>
        <v>56</v>
      </c>
      <c r="B28" s="58">
        <f t="shared" si="16"/>
        <v>234</v>
      </c>
      <c r="C28" s="56" t="s">
        <v>392</v>
      </c>
      <c r="D28" s="133">
        <v>286936</v>
      </c>
      <c r="E28" s="48"/>
      <c r="F28" s="63">
        <v>24</v>
      </c>
      <c r="G28" s="65" t="str">
        <f>VLOOKUP(F28,$B$8:$D$296,2,FALSE)</f>
        <v>東京都第24区</v>
      </c>
      <c r="H28" s="64">
        <f t="shared" ref="H28:H64" si="17">VLOOKUP(F28,$B$8:$D$296,3,FALSE)</f>
        <v>463096</v>
      </c>
      <c r="I28" s="68">
        <f t="shared" si="14"/>
        <v>2.0051004723782144</v>
      </c>
      <c r="J28" s="61"/>
      <c r="K28" s="63">
        <v>84</v>
      </c>
      <c r="L28" s="65" t="str">
        <f t="shared" si="1"/>
        <v>大阪府第14区</v>
      </c>
      <c r="M28" s="64">
        <f t="shared" si="2"/>
        <v>421826</v>
      </c>
      <c r="N28" s="68">
        <f t="shared" si="10"/>
        <v>1.8264107482280405</v>
      </c>
      <c r="O28" s="61"/>
      <c r="P28" s="63">
        <v>144</v>
      </c>
      <c r="Q28" s="65" t="str">
        <f t="shared" si="3"/>
        <v>静岡県第３区</v>
      </c>
      <c r="R28" s="64">
        <f t="shared" si="4"/>
        <v>371830</v>
      </c>
      <c r="S28" s="68">
        <f t="shared" si="11"/>
        <v>1.6099394264782927</v>
      </c>
      <c r="T28" s="61"/>
      <c r="U28" s="63">
        <v>204</v>
      </c>
      <c r="V28" s="65" t="str">
        <f t="shared" si="5"/>
        <v>熊本県第２区</v>
      </c>
      <c r="W28" s="64">
        <f t="shared" si="6"/>
        <v>314184</v>
      </c>
      <c r="X28" s="68">
        <f t="shared" si="12"/>
        <v>1.3603453426798695</v>
      </c>
      <c r="Y28" s="61"/>
      <c r="Z28" s="63">
        <v>264</v>
      </c>
      <c r="AA28" s="65" t="str">
        <f t="shared" si="7"/>
        <v>香川県第２区</v>
      </c>
      <c r="AB28" s="64">
        <f t="shared" si="8"/>
        <v>258730</v>
      </c>
      <c r="AC28" s="68">
        <f t="shared" si="13"/>
        <v>1.1202421208959166</v>
      </c>
    </row>
    <row r="29" spans="1:29" ht="12.65" customHeight="1" x14ac:dyDescent="0.2">
      <c r="A29" s="58">
        <f t="shared" si="15"/>
        <v>5</v>
      </c>
      <c r="B29" s="58">
        <f t="shared" si="16"/>
        <v>285</v>
      </c>
      <c r="C29" s="56" t="s">
        <v>395</v>
      </c>
      <c r="D29" s="133">
        <v>237478</v>
      </c>
      <c r="E29" s="48"/>
      <c r="F29" s="63">
        <v>25</v>
      </c>
      <c r="G29" s="65" t="str">
        <f t="shared" ref="G29:G64" si="18">VLOOKUP(F29,$B$8:$D$296,2,FALSE)</f>
        <v>千葉県第４区</v>
      </c>
      <c r="H29" s="64">
        <f t="shared" si="17"/>
        <v>463083</v>
      </c>
      <c r="I29" s="68">
        <f t="shared" si="14"/>
        <v>2.0050441853315957</v>
      </c>
      <c r="J29" s="61"/>
      <c r="K29" s="63">
        <v>85</v>
      </c>
      <c r="L29" s="65" t="str">
        <f t="shared" si="1"/>
        <v>兵庫県第４区</v>
      </c>
      <c r="M29" s="64">
        <f t="shared" si="2"/>
        <v>421086</v>
      </c>
      <c r="N29" s="68">
        <f t="shared" si="10"/>
        <v>1.8232067163435934</v>
      </c>
      <c r="O29" s="61"/>
      <c r="P29" s="63">
        <v>145</v>
      </c>
      <c r="Q29" s="65" t="str">
        <f t="shared" si="3"/>
        <v>岩手県第２区</v>
      </c>
      <c r="R29" s="64">
        <f t="shared" si="4"/>
        <v>369715</v>
      </c>
      <c r="S29" s="68">
        <f t="shared" si="11"/>
        <v>1.6007819569707178</v>
      </c>
      <c r="T29" s="61"/>
      <c r="U29" s="63">
        <v>205</v>
      </c>
      <c r="V29" s="65" t="str">
        <f t="shared" si="5"/>
        <v>山形県第２区</v>
      </c>
      <c r="W29" s="64">
        <f t="shared" si="6"/>
        <v>313967</v>
      </c>
      <c r="X29" s="68">
        <f t="shared" si="12"/>
        <v>1.3594057819786196</v>
      </c>
      <c r="Y29" s="61"/>
      <c r="Z29" s="63">
        <v>265</v>
      </c>
      <c r="AA29" s="65" t="str">
        <f t="shared" si="7"/>
        <v>秋田県第２区</v>
      </c>
      <c r="AB29" s="64">
        <f t="shared" si="8"/>
        <v>258568</v>
      </c>
      <c r="AC29" s="68">
        <f t="shared" si="13"/>
        <v>1.1195406976995916</v>
      </c>
    </row>
    <row r="30" spans="1:29" ht="12.65" customHeight="1" x14ac:dyDescent="0.2">
      <c r="A30" s="58">
        <f t="shared" si="15"/>
        <v>20</v>
      </c>
      <c r="B30" s="58">
        <f t="shared" si="16"/>
        <v>270</v>
      </c>
      <c r="C30" s="56" t="s">
        <v>396</v>
      </c>
      <c r="D30" s="133">
        <v>252373</v>
      </c>
      <c r="E30" s="48"/>
      <c r="F30" s="63">
        <v>26</v>
      </c>
      <c r="G30" s="65" t="str">
        <f t="shared" si="18"/>
        <v>東京都第12区</v>
      </c>
      <c r="H30" s="64">
        <f t="shared" si="17"/>
        <v>462732</v>
      </c>
      <c r="I30" s="68">
        <f t="shared" si="14"/>
        <v>2.0035244350728916</v>
      </c>
      <c r="J30" s="61"/>
      <c r="K30" s="63">
        <v>86</v>
      </c>
      <c r="L30" s="65" t="str">
        <f t="shared" si="1"/>
        <v>熊本県第１区</v>
      </c>
      <c r="M30" s="64">
        <f t="shared" si="2"/>
        <v>421038</v>
      </c>
      <c r="N30" s="68">
        <f t="shared" si="10"/>
        <v>1.822998887248386</v>
      </c>
      <c r="O30" s="61"/>
      <c r="P30" s="63">
        <v>146</v>
      </c>
      <c r="Q30" s="65" t="str">
        <f t="shared" si="3"/>
        <v>千葉県第６区</v>
      </c>
      <c r="R30" s="64">
        <f t="shared" si="4"/>
        <v>369609</v>
      </c>
      <c r="S30" s="68">
        <f t="shared" si="11"/>
        <v>1.6003230010521348</v>
      </c>
      <c r="T30" s="61"/>
      <c r="U30" s="63">
        <v>206</v>
      </c>
      <c r="V30" s="65" t="str">
        <f t="shared" si="5"/>
        <v>香川県第１区</v>
      </c>
      <c r="W30" s="64">
        <f t="shared" si="6"/>
        <v>313296</v>
      </c>
      <c r="X30" s="68">
        <f t="shared" si="12"/>
        <v>1.3565005044185332</v>
      </c>
      <c r="Y30" s="61"/>
      <c r="Z30" s="63">
        <v>266</v>
      </c>
      <c r="AA30" s="65" t="str">
        <f t="shared" si="7"/>
        <v>福岡県第11区</v>
      </c>
      <c r="AB30" s="64">
        <f t="shared" si="8"/>
        <v>256676</v>
      </c>
      <c r="AC30" s="68">
        <f t="shared" si="13"/>
        <v>1.1113487675301676</v>
      </c>
    </row>
    <row r="31" spans="1:29" ht="12.65" customHeight="1" x14ac:dyDescent="0.2">
      <c r="A31" s="58">
        <f t="shared" si="15"/>
        <v>22</v>
      </c>
      <c r="B31" s="58">
        <f t="shared" si="16"/>
        <v>268</v>
      </c>
      <c r="C31" s="56" t="s">
        <v>398</v>
      </c>
      <c r="D31" s="133">
        <v>253730</v>
      </c>
      <c r="E31" s="48"/>
      <c r="F31" s="63">
        <v>27</v>
      </c>
      <c r="G31" s="65" t="str">
        <f t="shared" si="18"/>
        <v>東京都第11区</v>
      </c>
      <c r="H31" s="64">
        <f t="shared" si="17"/>
        <v>462626</v>
      </c>
      <c r="I31" s="68">
        <f t="shared" si="14"/>
        <v>2.003065479154309</v>
      </c>
      <c r="J31" s="61"/>
      <c r="K31" s="63">
        <v>87</v>
      </c>
      <c r="L31" s="65" t="str">
        <f t="shared" si="1"/>
        <v>東京都第20区</v>
      </c>
      <c r="M31" s="64">
        <f t="shared" si="2"/>
        <v>418245</v>
      </c>
      <c r="N31" s="68">
        <f t="shared" si="10"/>
        <v>1.8109058317710069</v>
      </c>
      <c r="O31" s="61"/>
      <c r="P31" s="63">
        <v>147</v>
      </c>
      <c r="Q31" s="65" t="str">
        <f t="shared" si="3"/>
        <v>埼玉県第12区</v>
      </c>
      <c r="R31" s="64">
        <f t="shared" si="4"/>
        <v>369482</v>
      </c>
      <c r="S31" s="68">
        <f t="shared" si="11"/>
        <v>1.5997731199043985</v>
      </c>
      <c r="T31" s="61"/>
      <c r="U31" s="63">
        <v>207</v>
      </c>
      <c r="V31" s="65" t="str">
        <f t="shared" si="5"/>
        <v>高知県第１区</v>
      </c>
      <c r="W31" s="64">
        <f t="shared" si="6"/>
        <v>310468</v>
      </c>
      <c r="X31" s="68">
        <f t="shared" si="12"/>
        <v>1.3442559068925652</v>
      </c>
      <c r="Y31" s="61"/>
      <c r="Z31" s="63">
        <v>267</v>
      </c>
      <c r="AA31" s="65" t="str">
        <f t="shared" si="7"/>
        <v>山口県第３区</v>
      </c>
      <c r="AB31" s="64">
        <f t="shared" si="8"/>
        <v>256039</v>
      </c>
      <c r="AC31" s="68">
        <f t="shared" si="13"/>
        <v>1.1085907022458532</v>
      </c>
    </row>
    <row r="32" spans="1:29" ht="12.65" customHeight="1" x14ac:dyDescent="0.2">
      <c r="A32" s="58">
        <f t="shared" si="15"/>
        <v>29</v>
      </c>
      <c r="B32" s="58">
        <f t="shared" si="16"/>
        <v>261</v>
      </c>
      <c r="C32" s="56" t="s">
        <v>403</v>
      </c>
      <c r="D32" s="132">
        <v>261956</v>
      </c>
      <c r="E32" s="48"/>
      <c r="F32" s="63">
        <v>28</v>
      </c>
      <c r="G32" s="65" t="str">
        <f t="shared" si="18"/>
        <v>東京都第１区</v>
      </c>
      <c r="H32" s="64">
        <f t="shared" si="17"/>
        <v>462609</v>
      </c>
      <c r="I32" s="68">
        <f t="shared" si="14"/>
        <v>2.0029918730164229</v>
      </c>
      <c r="J32" s="61"/>
      <c r="K32" s="63">
        <v>88</v>
      </c>
      <c r="L32" s="65" t="str">
        <f t="shared" si="1"/>
        <v>愛知県第３区</v>
      </c>
      <c r="M32" s="64">
        <f t="shared" si="2"/>
        <v>417728</v>
      </c>
      <c r="N32" s="68">
        <f t="shared" si="10"/>
        <v>1.8086673392247108</v>
      </c>
      <c r="O32" s="61"/>
      <c r="P32" s="63">
        <v>148</v>
      </c>
      <c r="Q32" s="65" t="str">
        <f t="shared" si="3"/>
        <v>福岡県第４区</v>
      </c>
      <c r="R32" s="64">
        <f t="shared" si="4"/>
        <v>369215</v>
      </c>
      <c r="S32" s="68">
        <f t="shared" si="11"/>
        <v>1.5986170705623075</v>
      </c>
      <c r="T32" s="61"/>
      <c r="U32" s="63">
        <v>208</v>
      </c>
      <c r="V32" s="65" t="str">
        <f t="shared" si="5"/>
        <v>広島県第４区</v>
      </c>
      <c r="W32" s="64">
        <f t="shared" si="6"/>
        <v>309781</v>
      </c>
      <c r="X32" s="68">
        <f t="shared" si="12"/>
        <v>1.3412813529674097</v>
      </c>
      <c r="Y32" s="61"/>
      <c r="Z32" s="63">
        <v>268</v>
      </c>
      <c r="AA32" s="65" t="str">
        <f t="shared" si="7"/>
        <v>宮城県第６区</v>
      </c>
      <c r="AB32" s="64">
        <f t="shared" si="8"/>
        <v>253730</v>
      </c>
      <c r="AC32" s="68">
        <f t="shared" si="13"/>
        <v>1.0985932568118151</v>
      </c>
    </row>
    <row r="33" spans="1:29" ht="12.65" customHeight="1" x14ac:dyDescent="0.2">
      <c r="A33" s="58">
        <f t="shared" si="15"/>
        <v>25</v>
      </c>
      <c r="B33" s="58">
        <f t="shared" si="16"/>
        <v>265</v>
      </c>
      <c r="C33" s="56" t="s">
        <v>406</v>
      </c>
      <c r="D33" s="133">
        <v>258568</v>
      </c>
      <c r="E33" s="48"/>
      <c r="F33" s="63">
        <v>29</v>
      </c>
      <c r="G33" s="65" t="str">
        <f t="shared" si="18"/>
        <v>埼玉県第３区</v>
      </c>
      <c r="H33" s="64">
        <f t="shared" si="17"/>
        <v>462607</v>
      </c>
      <c r="I33" s="68">
        <f t="shared" si="14"/>
        <v>2.002983213470789</v>
      </c>
      <c r="J33" s="61"/>
      <c r="K33" s="63">
        <v>89</v>
      </c>
      <c r="L33" s="65" t="str">
        <f t="shared" si="1"/>
        <v>千葉県第13区</v>
      </c>
      <c r="M33" s="64">
        <f t="shared" si="2"/>
        <v>416857</v>
      </c>
      <c r="N33" s="68">
        <f t="shared" si="10"/>
        <v>1.8048961071012604</v>
      </c>
      <c r="O33" s="61"/>
      <c r="P33" s="63">
        <v>149</v>
      </c>
      <c r="Q33" s="65" t="str">
        <f t="shared" si="3"/>
        <v>兵庫県第５区</v>
      </c>
      <c r="R33" s="64">
        <f t="shared" si="4"/>
        <v>368205</v>
      </c>
      <c r="S33" s="68">
        <f t="shared" si="11"/>
        <v>1.594244000017319</v>
      </c>
      <c r="T33" s="61"/>
      <c r="U33" s="63">
        <v>209</v>
      </c>
      <c r="V33" s="65" t="str">
        <f t="shared" si="5"/>
        <v>和歌山県第１区</v>
      </c>
      <c r="W33" s="64">
        <f t="shared" si="6"/>
        <v>307817</v>
      </c>
      <c r="X33" s="68">
        <f t="shared" si="12"/>
        <v>1.3327776791551746</v>
      </c>
      <c r="Y33" s="61"/>
      <c r="Z33" s="63">
        <v>269</v>
      </c>
      <c r="AA33" s="65" t="str">
        <f t="shared" si="7"/>
        <v>北海道第７区</v>
      </c>
      <c r="AB33" s="64">
        <f t="shared" si="8"/>
        <v>253134</v>
      </c>
      <c r="AC33" s="68">
        <f t="shared" si="13"/>
        <v>1.0960127122129901</v>
      </c>
    </row>
    <row r="34" spans="1:29" ht="12.65" customHeight="1" x14ac:dyDescent="0.2">
      <c r="A34" s="58">
        <f t="shared" si="15"/>
        <v>93</v>
      </c>
      <c r="B34" s="58">
        <f t="shared" si="16"/>
        <v>197</v>
      </c>
      <c r="C34" s="56" t="s">
        <v>409</v>
      </c>
      <c r="D34" s="133">
        <v>320409</v>
      </c>
      <c r="E34" s="48"/>
      <c r="F34" s="63">
        <v>30</v>
      </c>
      <c r="G34" s="65" t="str">
        <f t="shared" si="18"/>
        <v>北海道第２区</v>
      </c>
      <c r="H34" s="64">
        <f t="shared" si="17"/>
        <v>460828</v>
      </c>
      <c r="I34" s="68">
        <f t="shared" si="14"/>
        <v>1.9952805476296658</v>
      </c>
      <c r="J34" s="61"/>
      <c r="K34" s="63">
        <v>90</v>
      </c>
      <c r="L34" s="65" t="str">
        <f t="shared" si="1"/>
        <v>北海道第６区</v>
      </c>
      <c r="M34" s="64">
        <f t="shared" si="2"/>
        <v>415008</v>
      </c>
      <c r="N34" s="68">
        <f t="shared" si="10"/>
        <v>1.7968903571629598</v>
      </c>
      <c r="O34" s="61"/>
      <c r="P34" s="63">
        <v>150</v>
      </c>
      <c r="Q34" s="65" t="str">
        <f t="shared" si="3"/>
        <v>大阪府第３区</v>
      </c>
      <c r="R34" s="64">
        <f t="shared" si="4"/>
        <v>367518</v>
      </c>
      <c r="S34" s="68">
        <f t="shared" si="11"/>
        <v>1.5912694460921635</v>
      </c>
      <c r="T34" s="61"/>
      <c r="U34" s="63">
        <v>210</v>
      </c>
      <c r="V34" s="65" t="str">
        <f t="shared" si="5"/>
        <v>新潟県第４区</v>
      </c>
      <c r="W34" s="64">
        <f t="shared" si="6"/>
        <v>307471</v>
      </c>
      <c r="X34" s="68">
        <f t="shared" si="12"/>
        <v>1.3312795777605548</v>
      </c>
      <c r="Y34" s="61"/>
      <c r="Z34" s="63">
        <v>270</v>
      </c>
      <c r="AA34" s="65" t="str">
        <f t="shared" si="7"/>
        <v>宮城県第５区</v>
      </c>
      <c r="AB34" s="64">
        <f t="shared" si="8"/>
        <v>252373</v>
      </c>
      <c r="AC34" s="68">
        <f t="shared" si="13"/>
        <v>1.0927177550993898</v>
      </c>
    </row>
    <row r="35" spans="1:29" ht="12.65" customHeight="1" x14ac:dyDescent="0.2">
      <c r="A35" s="58">
        <f t="shared" si="15"/>
        <v>78</v>
      </c>
      <c r="B35" s="58">
        <f t="shared" si="16"/>
        <v>212</v>
      </c>
      <c r="C35" s="56" t="s">
        <v>413</v>
      </c>
      <c r="D35" s="134">
        <v>303982</v>
      </c>
      <c r="E35" s="48"/>
      <c r="F35" s="63">
        <v>31</v>
      </c>
      <c r="G35" s="65" t="str">
        <f t="shared" si="18"/>
        <v>神奈川県第14区</v>
      </c>
      <c r="H35" s="64">
        <f t="shared" si="17"/>
        <v>460744</v>
      </c>
      <c r="I35" s="68">
        <f t="shared" si="14"/>
        <v>1.9949168467130529</v>
      </c>
      <c r="J35" s="61"/>
      <c r="K35" s="63">
        <v>91</v>
      </c>
      <c r="L35" s="65" t="str">
        <f t="shared" si="1"/>
        <v>三重県第３区</v>
      </c>
      <c r="M35" s="64">
        <f t="shared" si="2"/>
        <v>414312</v>
      </c>
      <c r="N35" s="68">
        <f t="shared" si="10"/>
        <v>1.7938768352824528</v>
      </c>
      <c r="O35" s="61"/>
      <c r="P35" s="63">
        <v>151</v>
      </c>
      <c r="Q35" s="65" t="str">
        <f t="shared" si="3"/>
        <v>静岡県第８区</v>
      </c>
      <c r="R35" s="64">
        <f t="shared" si="4"/>
        <v>367189</v>
      </c>
      <c r="S35" s="68">
        <f t="shared" si="11"/>
        <v>1.5898449508354298</v>
      </c>
      <c r="T35" s="61"/>
      <c r="U35" s="63">
        <v>211</v>
      </c>
      <c r="V35" s="65" t="str">
        <f t="shared" si="5"/>
        <v>大阪府第19区</v>
      </c>
      <c r="W35" s="64">
        <f t="shared" si="6"/>
        <v>304908</v>
      </c>
      <c r="X35" s="68">
        <f t="shared" si="12"/>
        <v>1.3201823700310444</v>
      </c>
      <c r="Y35" s="61"/>
      <c r="Z35" s="63">
        <v>271</v>
      </c>
      <c r="AA35" s="65" t="str">
        <f t="shared" si="7"/>
        <v>和歌山県第３区</v>
      </c>
      <c r="AB35" s="64">
        <f t="shared" si="8"/>
        <v>250261</v>
      </c>
      <c r="AC35" s="68">
        <f t="shared" si="13"/>
        <v>1.0835732749102656</v>
      </c>
    </row>
    <row r="36" spans="1:29" ht="12.65" customHeight="1" x14ac:dyDescent="0.2">
      <c r="A36" s="58">
        <f t="shared" si="15"/>
        <v>85</v>
      </c>
      <c r="B36" s="58">
        <f t="shared" si="16"/>
        <v>205</v>
      </c>
      <c r="C36" s="56" t="s">
        <v>416</v>
      </c>
      <c r="D36" s="133">
        <v>313967</v>
      </c>
      <c r="E36" s="48"/>
      <c r="F36" s="63">
        <v>32</v>
      </c>
      <c r="G36" s="65" t="str">
        <f t="shared" si="18"/>
        <v>千葉県第２区</v>
      </c>
      <c r="H36" s="64">
        <f t="shared" si="17"/>
        <v>460509</v>
      </c>
      <c r="I36" s="68">
        <f t="shared" si="14"/>
        <v>1.9938993501011002</v>
      </c>
      <c r="J36" s="61"/>
      <c r="K36" s="63">
        <v>92</v>
      </c>
      <c r="L36" s="65" t="str">
        <f t="shared" si="1"/>
        <v>東京都第25区</v>
      </c>
      <c r="M36" s="64">
        <f t="shared" si="2"/>
        <v>413266</v>
      </c>
      <c r="N36" s="68">
        <f t="shared" si="10"/>
        <v>1.7893478929160587</v>
      </c>
      <c r="O36" s="61"/>
      <c r="P36" s="63">
        <v>152</v>
      </c>
      <c r="Q36" s="65" t="str">
        <f t="shared" si="3"/>
        <v>埼玉県第８区</v>
      </c>
      <c r="R36" s="64">
        <f t="shared" si="4"/>
        <v>365768</v>
      </c>
      <c r="S36" s="68">
        <f t="shared" si="11"/>
        <v>1.5836923436627279</v>
      </c>
      <c r="T36" s="61"/>
      <c r="U36" s="63">
        <v>212</v>
      </c>
      <c r="V36" s="65" t="str">
        <f t="shared" si="5"/>
        <v>山形県第１区</v>
      </c>
      <c r="W36" s="64">
        <f t="shared" si="6"/>
        <v>303982</v>
      </c>
      <c r="X36" s="68">
        <f t="shared" si="12"/>
        <v>1.3161730004026688</v>
      </c>
      <c r="Y36" s="61"/>
      <c r="Z36" s="63">
        <v>272</v>
      </c>
      <c r="AA36" s="65" t="str">
        <f t="shared" si="7"/>
        <v>長崎県第４区</v>
      </c>
      <c r="AB36" s="64">
        <f t="shared" si="8"/>
        <v>250004</v>
      </c>
      <c r="AC36" s="68">
        <f t="shared" si="13"/>
        <v>1.0824605232963427</v>
      </c>
    </row>
    <row r="37" spans="1:29" ht="12.65" customHeight="1" x14ac:dyDescent="0.2">
      <c r="A37" s="58">
        <f t="shared" si="15"/>
        <v>58</v>
      </c>
      <c r="B37" s="58">
        <f t="shared" si="16"/>
        <v>232</v>
      </c>
      <c r="C37" s="56" t="s">
        <v>419</v>
      </c>
      <c r="D37" s="133">
        <v>287642</v>
      </c>
      <c r="E37" s="48"/>
      <c r="F37" s="63">
        <v>33</v>
      </c>
      <c r="G37" s="65" t="str">
        <f t="shared" si="18"/>
        <v>京都府第６区</v>
      </c>
      <c r="H37" s="64">
        <f t="shared" si="17"/>
        <v>460284</v>
      </c>
      <c r="I37" s="68">
        <f t="shared" si="14"/>
        <v>1.9929251512173156</v>
      </c>
      <c r="J37" s="61"/>
      <c r="K37" s="63">
        <v>93</v>
      </c>
      <c r="L37" s="65" t="str">
        <f t="shared" ref="L37:L64" si="19">VLOOKUP(K37,$B$8:$D$296,2,FALSE)</f>
        <v>三重県第２区</v>
      </c>
      <c r="M37" s="64">
        <f t="shared" ref="M37:M64" si="20">VLOOKUP(K37,$B$8:$D$296,3,FALSE)</f>
        <v>408281</v>
      </c>
      <c r="N37" s="68">
        <f t="shared" si="10"/>
        <v>1.7677639754242096</v>
      </c>
      <c r="O37" s="61"/>
      <c r="P37" s="63">
        <v>153</v>
      </c>
      <c r="Q37" s="65" t="str">
        <f t="shared" ref="Q37:Q64" si="21">VLOOKUP(P37,$B$8:$D$296,2,FALSE)</f>
        <v>富山県第３区</v>
      </c>
      <c r="R37" s="64">
        <f t="shared" ref="R37:R64" si="22">VLOOKUP(P37,$B$8:$D$296,3,FALSE)</f>
        <v>364742</v>
      </c>
      <c r="S37" s="68">
        <f t="shared" si="11"/>
        <v>1.5792499967526703</v>
      </c>
      <c r="T37" s="61"/>
      <c r="U37" s="63">
        <v>213</v>
      </c>
      <c r="V37" s="65" t="str">
        <f t="shared" ref="V37:V64" si="23">VLOOKUP(U37,$B$8:$D$296,2,FALSE)</f>
        <v>群馬県第３区</v>
      </c>
      <c r="W37" s="64">
        <f t="shared" ref="W37:W64" si="24">VLOOKUP(U37,$B$8:$D$296,3,FALSE)</f>
        <v>303475</v>
      </c>
      <c r="X37" s="68">
        <f t="shared" si="12"/>
        <v>1.313977805584541</v>
      </c>
      <c r="Y37" s="61"/>
      <c r="Z37" s="63">
        <v>273</v>
      </c>
      <c r="AA37" s="65" t="str">
        <f t="shared" ref="AA37:AA53" si="25">VLOOKUP(Z37,$B$8:$D$296,2,FALSE)</f>
        <v>愛媛県第２区</v>
      </c>
      <c r="AB37" s="64">
        <f t="shared" ref="AB37:AB53" si="26">VLOOKUP(Z37,$B$8:$D$296,3,FALSE)</f>
        <v>249121</v>
      </c>
      <c r="AC37" s="68">
        <f t="shared" si="13"/>
        <v>1.0786373338990902</v>
      </c>
    </row>
    <row r="38" spans="1:29" ht="12.65" customHeight="1" x14ac:dyDescent="0.2">
      <c r="A38" s="58">
        <f t="shared" si="15"/>
        <v>190</v>
      </c>
      <c r="B38" s="58">
        <f t="shared" si="16"/>
        <v>100</v>
      </c>
      <c r="C38" s="56" t="s">
        <v>426</v>
      </c>
      <c r="D38" s="132">
        <v>404405</v>
      </c>
      <c r="E38" s="48"/>
      <c r="F38" s="63">
        <v>34</v>
      </c>
      <c r="G38" s="65" t="str">
        <f t="shared" si="18"/>
        <v>東京都第７区</v>
      </c>
      <c r="H38" s="64">
        <f t="shared" si="17"/>
        <v>459575</v>
      </c>
      <c r="I38" s="68">
        <f t="shared" si="14"/>
        <v>1.9898553422901901</v>
      </c>
      <c r="J38" s="61"/>
      <c r="K38" s="63">
        <v>94</v>
      </c>
      <c r="L38" s="65" t="str">
        <f t="shared" si="19"/>
        <v>大阪府第４区</v>
      </c>
      <c r="M38" s="64">
        <f t="shared" si="20"/>
        <v>408256</v>
      </c>
      <c r="N38" s="68">
        <f t="shared" si="10"/>
        <v>1.767655731103789</v>
      </c>
      <c r="O38" s="61"/>
      <c r="P38" s="63">
        <v>154</v>
      </c>
      <c r="Q38" s="65" t="str">
        <f t="shared" si="21"/>
        <v>岡山県第１区</v>
      </c>
      <c r="R38" s="64">
        <f t="shared" si="22"/>
        <v>364162</v>
      </c>
      <c r="S38" s="68">
        <f t="shared" si="11"/>
        <v>1.5767387285189147</v>
      </c>
      <c r="T38" s="61"/>
      <c r="U38" s="63">
        <v>214</v>
      </c>
      <c r="V38" s="65" t="str">
        <f t="shared" si="23"/>
        <v>茨城県第７区</v>
      </c>
      <c r="W38" s="64">
        <f t="shared" si="24"/>
        <v>303353</v>
      </c>
      <c r="X38" s="68">
        <f t="shared" si="12"/>
        <v>1.3134495733008889</v>
      </c>
      <c r="Y38" s="61"/>
      <c r="Z38" s="63">
        <v>274</v>
      </c>
      <c r="AA38" s="65" t="str">
        <f t="shared" si="25"/>
        <v>富山県第２区</v>
      </c>
      <c r="AB38" s="64">
        <f t="shared" si="26"/>
        <v>247492</v>
      </c>
      <c r="AC38" s="68">
        <f t="shared" si="13"/>
        <v>1.0715841339804901</v>
      </c>
    </row>
    <row r="39" spans="1:29" ht="12.65" customHeight="1" x14ac:dyDescent="0.2">
      <c r="A39" s="58">
        <f t="shared" si="15"/>
        <v>117</v>
      </c>
      <c r="B39" s="58">
        <f t="shared" si="16"/>
        <v>173</v>
      </c>
      <c r="C39" s="56" t="s">
        <v>428</v>
      </c>
      <c r="D39" s="133">
        <v>347250</v>
      </c>
      <c r="E39" s="48"/>
      <c r="F39" s="63">
        <v>35</v>
      </c>
      <c r="G39" s="65" t="str">
        <f t="shared" si="18"/>
        <v>東京都第23区</v>
      </c>
      <c r="H39" s="64">
        <f t="shared" si="17"/>
        <v>458998</v>
      </c>
      <c r="I39" s="68">
        <f t="shared" si="14"/>
        <v>1.9873570633748847</v>
      </c>
      <c r="J39" s="61"/>
      <c r="K39" s="63">
        <v>95</v>
      </c>
      <c r="L39" s="65" t="str">
        <f t="shared" si="19"/>
        <v>福岡県第10区</v>
      </c>
      <c r="M39" s="64">
        <f t="shared" si="20"/>
        <v>408059</v>
      </c>
      <c r="N39" s="68">
        <f t="shared" si="10"/>
        <v>1.7668027658588754</v>
      </c>
      <c r="O39" s="61"/>
      <c r="P39" s="63">
        <v>155</v>
      </c>
      <c r="Q39" s="65" t="str">
        <f t="shared" si="21"/>
        <v>北海道第４区</v>
      </c>
      <c r="R39" s="64">
        <f t="shared" si="22"/>
        <v>363778</v>
      </c>
      <c r="S39" s="68">
        <f t="shared" si="11"/>
        <v>1.5750760957572556</v>
      </c>
      <c r="T39" s="61"/>
      <c r="U39" s="63">
        <v>215</v>
      </c>
      <c r="V39" s="65" t="str">
        <f t="shared" si="23"/>
        <v>群馬県第５区</v>
      </c>
      <c r="W39" s="64">
        <f t="shared" si="24"/>
        <v>303298</v>
      </c>
      <c r="X39" s="68">
        <f t="shared" si="12"/>
        <v>1.3132114357959639</v>
      </c>
      <c r="Y39" s="61"/>
      <c r="Z39" s="63">
        <v>275</v>
      </c>
      <c r="AA39" s="65" t="str">
        <f t="shared" si="25"/>
        <v>愛媛県第４区</v>
      </c>
      <c r="AB39" s="64">
        <f t="shared" si="26"/>
        <v>246664</v>
      </c>
      <c r="AC39" s="68">
        <f t="shared" si="13"/>
        <v>1.0679990820881629</v>
      </c>
    </row>
    <row r="40" spans="1:29" ht="12.65" customHeight="1" x14ac:dyDescent="0.2">
      <c r="A40" s="58">
        <f t="shared" si="15"/>
        <v>35</v>
      </c>
      <c r="B40" s="58">
        <f t="shared" si="16"/>
        <v>255</v>
      </c>
      <c r="C40" s="56" t="s">
        <v>431</v>
      </c>
      <c r="D40" s="133">
        <v>264121</v>
      </c>
      <c r="E40" s="48"/>
      <c r="F40" s="63">
        <v>36</v>
      </c>
      <c r="G40" s="65" t="str">
        <f t="shared" si="18"/>
        <v>静岡県第５区</v>
      </c>
      <c r="H40" s="64">
        <f t="shared" si="17"/>
        <v>458636</v>
      </c>
      <c r="I40" s="68">
        <f t="shared" si="14"/>
        <v>1.9857896856151958</v>
      </c>
      <c r="J40" s="61"/>
      <c r="K40" s="63">
        <v>96</v>
      </c>
      <c r="L40" s="65" t="str">
        <f t="shared" si="19"/>
        <v>千葉県第９区</v>
      </c>
      <c r="M40" s="64">
        <f t="shared" si="20"/>
        <v>407331</v>
      </c>
      <c r="N40" s="68">
        <f t="shared" si="10"/>
        <v>1.7636506912482302</v>
      </c>
      <c r="O40" s="61"/>
      <c r="P40" s="63">
        <v>156</v>
      </c>
      <c r="Q40" s="65" t="str">
        <f t="shared" si="21"/>
        <v>兵庫県第９区</v>
      </c>
      <c r="R40" s="64">
        <f t="shared" si="22"/>
        <v>363347</v>
      </c>
      <c r="S40" s="68">
        <f t="shared" si="11"/>
        <v>1.573209963673206</v>
      </c>
      <c r="T40" s="61"/>
      <c r="U40" s="63">
        <v>216</v>
      </c>
      <c r="V40" s="65" t="str">
        <f t="shared" si="23"/>
        <v>大分県第３区</v>
      </c>
      <c r="W40" s="64">
        <f t="shared" si="24"/>
        <v>301700</v>
      </c>
      <c r="X40" s="68">
        <f t="shared" si="12"/>
        <v>1.3062924588346849</v>
      </c>
      <c r="Y40" s="61"/>
      <c r="Z40" s="63">
        <v>276</v>
      </c>
      <c r="AA40" s="65" t="str">
        <f t="shared" si="25"/>
        <v>山口県第４区</v>
      </c>
      <c r="AB40" s="64">
        <f t="shared" si="26"/>
        <v>244858</v>
      </c>
      <c r="AC40" s="68">
        <f t="shared" si="13"/>
        <v>1.0601795123809854</v>
      </c>
    </row>
    <row r="41" spans="1:29" ht="12.65" customHeight="1" x14ac:dyDescent="0.2">
      <c r="A41" s="58">
        <f t="shared" si="15"/>
        <v>4</v>
      </c>
      <c r="B41" s="58">
        <f t="shared" si="16"/>
        <v>286</v>
      </c>
      <c r="C41" s="56" t="s">
        <v>434</v>
      </c>
      <c r="D41" s="133">
        <v>237353</v>
      </c>
      <c r="E41" s="48"/>
      <c r="F41" s="63">
        <v>37</v>
      </c>
      <c r="G41" s="65" t="str">
        <f t="shared" si="18"/>
        <v>大阪府第９区</v>
      </c>
      <c r="H41" s="64">
        <f t="shared" si="17"/>
        <v>456232</v>
      </c>
      <c r="I41" s="68">
        <f t="shared" si="14"/>
        <v>1.9753809117635597</v>
      </c>
      <c r="J41" s="61"/>
      <c r="K41" s="63">
        <v>97</v>
      </c>
      <c r="L41" s="65" t="str">
        <f t="shared" si="19"/>
        <v>神奈川県第12区</v>
      </c>
      <c r="M41" s="64">
        <f t="shared" si="20"/>
        <v>406623</v>
      </c>
      <c r="N41" s="68">
        <f t="shared" si="10"/>
        <v>1.7605852120939214</v>
      </c>
      <c r="O41" s="61"/>
      <c r="P41" s="63">
        <v>157</v>
      </c>
      <c r="Q41" s="65" t="str">
        <f t="shared" si="21"/>
        <v>徳島県第１区</v>
      </c>
      <c r="R41" s="64">
        <f t="shared" si="22"/>
        <v>362130</v>
      </c>
      <c r="S41" s="68">
        <f t="shared" si="11"/>
        <v>1.5679406301551357</v>
      </c>
      <c r="T41" s="61"/>
      <c r="U41" s="63">
        <v>217</v>
      </c>
      <c r="V41" s="65" t="str">
        <f t="shared" si="23"/>
        <v>岐阜県第２区</v>
      </c>
      <c r="W41" s="64">
        <f t="shared" si="24"/>
        <v>300608</v>
      </c>
      <c r="X41" s="68">
        <f t="shared" si="12"/>
        <v>1.3015643469187173</v>
      </c>
      <c r="Y41" s="61"/>
      <c r="Z41" s="63">
        <v>277</v>
      </c>
      <c r="AA41" s="65" t="str">
        <f t="shared" si="25"/>
        <v>石川県第３区</v>
      </c>
      <c r="AB41" s="64">
        <f t="shared" si="26"/>
        <v>243618</v>
      </c>
      <c r="AC41" s="68">
        <f t="shared" si="13"/>
        <v>1.0548105940881283</v>
      </c>
    </row>
    <row r="42" spans="1:29" ht="12.65" customHeight="1" x14ac:dyDescent="0.2">
      <c r="A42" s="58">
        <f t="shared" si="15"/>
        <v>91</v>
      </c>
      <c r="B42" s="58">
        <f t="shared" si="16"/>
        <v>199</v>
      </c>
      <c r="C42" s="56" t="s">
        <v>437</v>
      </c>
      <c r="D42" s="133">
        <v>320273</v>
      </c>
      <c r="E42" s="48"/>
      <c r="F42" s="63">
        <v>38</v>
      </c>
      <c r="G42" s="65" t="str">
        <f t="shared" si="18"/>
        <v>愛知県第７区</v>
      </c>
      <c r="H42" s="64">
        <f t="shared" si="17"/>
        <v>455656</v>
      </c>
      <c r="I42" s="68">
        <f t="shared" si="14"/>
        <v>1.9728869626210712</v>
      </c>
      <c r="J42" s="61"/>
      <c r="K42" s="63">
        <v>98</v>
      </c>
      <c r="L42" s="65" t="str">
        <f t="shared" si="19"/>
        <v>埼玉県第９区</v>
      </c>
      <c r="M42" s="64">
        <f t="shared" si="20"/>
        <v>404689</v>
      </c>
      <c r="N42" s="68">
        <f t="shared" si="10"/>
        <v>1.752211431466191</v>
      </c>
      <c r="O42" s="61"/>
      <c r="P42" s="63">
        <v>158</v>
      </c>
      <c r="Q42" s="65" t="str">
        <f t="shared" si="21"/>
        <v>北海道第８区</v>
      </c>
      <c r="R42" s="64">
        <f t="shared" si="22"/>
        <v>361180</v>
      </c>
      <c r="S42" s="68">
        <f t="shared" si="11"/>
        <v>1.5638273459791565</v>
      </c>
      <c r="T42" s="61"/>
      <c r="U42" s="63">
        <v>218</v>
      </c>
      <c r="V42" s="65" t="str">
        <f t="shared" si="23"/>
        <v>新潟県第３区</v>
      </c>
      <c r="W42" s="64">
        <f t="shared" si="24"/>
        <v>298289</v>
      </c>
      <c r="X42" s="68">
        <f t="shared" si="12"/>
        <v>1.291523603756511</v>
      </c>
      <c r="Y42" s="61"/>
      <c r="Z42" s="63">
        <v>278</v>
      </c>
      <c r="AA42" s="65" t="str">
        <f t="shared" si="25"/>
        <v>和歌山県第２区</v>
      </c>
      <c r="AB42" s="64">
        <f t="shared" si="26"/>
        <v>242858</v>
      </c>
      <c r="AC42" s="68">
        <f t="shared" si="13"/>
        <v>1.0515199667473447</v>
      </c>
    </row>
    <row r="43" spans="1:29" ht="12.65" customHeight="1" x14ac:dyDescent="0.2">
      <c r="A43" s="58">
        <f t="shared" si="15"/>
        <v>186</v>
      </c>
      <c r="B43" s="58">
        <f t="shared" si="16"/>
        <v>104</v>
      </c>
      <c r="C43" s="56" t="s">
        <v>442</v>
      </c>
      <c r="D43" s="134">
        <v>402090</v>
      </c>
      <c r="E43" s="48"/>
      <c r="F43" s="63">
        <v>39</v>
      </c>
      <c r="G43" s="65" t="str">
        <f t="shared" si="18"/>
        <v>宮城県第２区</v>
      </c>
      <c r="H43" s="64">
        <f t="shared" si="17"/>
        <v>455409</v>
      </c>
      <c r="I43" s="68">
        <f t="shared" si="14"/>
        <v>1.9718175087353167</v>
      </c>
      <c r="J43" s="61"/>
      <c r="K43" s="63">
        <v>99</v>
      </c>
      <c r="L43" s="65" t="str">
        <f t="shared" si="19"/>
        <v>愛知県第２区</v>
      </c>
      <c r="M43" s="64">
        <f t="shared" si="20"/>
        <v>404436</v>
      </c>
      <c r="N43" s="68">
        <f t="shared" si="10"/>
        <v>1.7511159989435354</v>
      </c>
      <c r="O43" s="61"/>
      <c r="P43" s="63">
        <v>159</v>
      </c>
      <c r="Q43" s="65" t="str">
        <f t="shared" si="21"/>
        <v>広島県第３区</v>
      </c>
      <c r="R43" s="64">
        <f t="shared" si="22"/>
        <v>360198</v>
      </c>
      <c r="S43" s="68">
        <f t="shared" si="11"/>
        <v>1.559575509073039</v>
      </c>
      <c r="T43" s="61"/>
      <c r="U43" s="63">
        <v>219</v>
      </c>
      <c r="V43" s="65" t="str">
        <f t="shared" si="23"/>
        <v>三重県第４区</v>
      </c>
      <c r="W43" s="64">
        <f t="shared" si="24"/>
        <v>297008</v>
      </c>
      <c r="X43" s="68">
        <f t="shared" si="12"/>
        <v>1.2859771647781642</v>
      </c>
      <c r="Y43" s="61"/>
      <c r="Z43" s="63">
        <v>279</v>
      </c>
      <c r="AA43" s="65" t="str">
        <f t="shared" si="25"/>
        <v>広島県第５区</v>
      </c>
      <c r="AB43" s="64">
        <f t="shared" si="26"/>
        <v>242034</v>
      </c>
      <c r="AC43" s="68">
        <f t="shared" si="13"/>
        <v>1.0479522339462848</v>
      </c>
    </row>
    <row r="44" spans="1:29" ht="12.65" customHeight="1" x14ac:dyDescent="0.2">
      <c r="A44" s="58">
        <f t="shared" si="15"/>
        <v>127</v>
      </c>
      <c r="B44" s="58">
        <f t="shared" si="16"/>
        <v>163</v>
      </c>
      <c r="C44" s="56" t="s">
        <v>445</v>
      </c>
      <c r="D44" s="133">
        <v>355390</v>
      </c>
      <c r="E44" s="48"/>
      <c r="F44" s="63">
        <v>40</v>
      </c>
      <c r="G44" s="65" t="str">
        <f t="shared" si="18"/>
        <v>茨城県第６区</v>
      </c>
      <c r="H44" s="64">
        <f t="shared" si="17"/>
        <v>454712</v>
      </c>
      <c r="I44" s="68">
        <f t="shared" si="14"/>
        <v>1.968799657081993</v>
      </c>
      <c r="J44" s="61"/>
      <c r="K44" s="63">
        <v>100</v>
      </c>
      <c r="L44" s="65" t="str">
        <f t="shared" si="19"/>
        <v>福島県第１区</v>
      </c>
      <c r="M44" s="64">
        <f t="shared" si="20"/>
        <v>404405</v>
      </c>
      <c r="N44" s="68">
        <f t="shared" si="10"/>
        <v>1.7509817759862141</v>
      </c>
      <c r="O44" s="61"/>
      <c r="P44" s="63">
        <v>160</v>
      </c>
      <c r="Q44" s="65" t="str">
        <f t="shared" si="21"/>
        <v>三重県第１区</v>
      </c>
      <c r="R44" s="64">
        <f t="shared" si="22"/>
        <v>359419</v>
      </c>
      <c r="S44" s="68">
        <f t="shared" si="11"/>
        <v>1.5562026160487359</v>
      </c>
      <c r="T44" s="61"/>
      <c r="U44" s="63">
        <v>220</v>
      </c>
      <c r="V44" s="65" t="str">
        <f t="shared" si="23"/>
        <v>愛知県第14区</v>
      </c>
      <c r="W44" s="64">
        <f t="shared" si="24"/>
        <v>296452</v>
      </c>
      <c r="X44" s="68">
        <f t="shared" si="12"/>
        <v>1.283569811092012</v>
      </c>
      <c r="Y44" s="61"/>
      <c r="Z44" s="63">
        <v>280</v>
      </c>
      <c r="AA44" s="65" t="str">
        <f t="shared" si="25"/>
        <v>茨城県第５区</v>
      </c>
      <c r="AB44" s="64">
        <f t="shared" si="26"/>
        <v>241755</v>
      </c>
      <c r="AC44" s="68">
        <f t="shared" si="13"/>
        <v>1.046744227330392</v>
      </c>
    </row>
    <row r="45" spans="1:29" ht="12.65" customHeight="1" x14ac:dyDescent="0.2">
      <c r="A45" s="58">
        <f t="shared" si="15"/>
        <v>172</v>
      </c>
      <c r="B45" s="58">
        <f t="shared" si="16"/>
        <v>118</v>
      </c>
      <c r="C45" s="56" t="s">
        <v>448</v>
      </c>
      <c r="D45" s="133">
        <v>389521</v>
      </c>
      <c r="E45" s="48"/>
      <c r="F45" s="63">
        <v>41</v>
      </c>
      <c r="G45" s="65" t="str">
        <f t="shared" si="18"/>
        <v>福岡県第５区</v>
      </c>
      <c r="H45" s="64">
        <f t="shared" si="17"/>
        <v>454493</v>
      </c>
      <c r="I45" s="68">
        <f t="shared" si="14"/>
        <v>1.9678514368351092</v>
      </c>
      <c r="J45" s="61"/>
      <c r="K45" s="63">
        <v>101</v>
      </c>
      <c r="L45" s="65" t="str">
        <f t="shared" si="19"/>
        <v>熊本県第４区</v>
      </c>
      <c r="M45" s="64">
        <f t="shared" si="20"/>
        <v>404286</v>
      </c>
      <c r="N45" s="68">
        <f t="shared" si="10"/>
        <v>1.7504665330210123</v>
      </c>
      <c r="O45" s="61"/>
      <c r="P45" s="63">
        <v>161</v>
      </c>
      <c r="Q45" s="65" t="str">
        <f t="shared" si="21"/>
        <v>鹿児島県第１区</v>
      </c>
      <c r="R45" s="64">
        <f t="shared" si="22"/>
        <v>358070</v>
      </c>
      <c r="S45" s="68">
        <f t="shared" si="11"/>
        <v>1.5503617525188453</v>
      </c>
      <c r="T45" s="61"/>
      <c r="U45" s="63">
        <v>221</v>
      </c>
      <c r="V45" s="65" t="str">
        <f t="shared" si="23"/>
        <v>群馬県第４区</v>
      </c>
      <c r="W45" s="64">
        <f t="shared" si="24"/>
        <v>295511</v>
      </c>
      <c r="X45" s="68">
        <f t="shared" si="12"/>
        <v>1.2794954948713841</v>
      </c>
      <c r="Y45" s="61"/>
      <c r="Z45" s="63">
        <v>281</v>
      </c>
      <c r="AA45" s="65" t="str">
        <f t="shared" si="25"/>
        <v>栃木県第３区</v>
      </c>
      <c r="AB45" s="64">
        <f t="shared" si="26"/>
        <v>241014</v>
      </c>
      <c r="AC45" s="68">
        <f t="shared" si="13"/>
        <v>1.0435358656731282</v>
      </c>
    </row>
    <row r="46" spans="1:29" ht="12.65" customHeight="1" x14ac:dyDescent="0.2">
      <c r="A46" s="58">
        <f t="shared" si="15"/>
        <v>40</v>
      </c>
      <c r="B46" s="58">
        <f t="shared" si="16"/>
        <v>250</v>
      </c>
      <c r="C46" s="56" t="s">
        <v>451</v>
      </c>
      <c r="D46" s="133">
        <v>268147</v>
      </c>
      <c r="E46" s="48"/>
      <c r="F46" s="63">
        <v>42</v>
      </c>
      <c r="G46" s="65" t="str">
        <f t="shared" si="18"/>
        <v>福岡県第１区</v>
      </c>
      <c r="H46" s="64">
        <f t="shared" si="17"/>
        <v>453215</v>
      </c>
      <c r="I46" s="68">
        <f t="shared" si="14"/>
        <v>1.962317987175213</v>
      </c>
      <c r="J46" s="61"/>
      <c r="K46" s="63">
        <v>102</v>
      </c>
      <c r="L46" s="65" t="str">
        <f t="shared" si="19"/>
        <v>広島県第２区</v>
      </c>
      <c r="M46" s="64">
        <f t="shared" si="20"/>
        <v>404009</v>
      </c>
      <c r="N46" s="68">
        <f t="shared" si="10"/>
        <v>1.7492671859507531</v>
      </c>
      <c r="O46" s="61"/>
      <c r="P46" s="63">
        <v>162</v>
      </c>
      <c r="Q46" s="65" t="str">
        <f t="shared" si="21"/>
        <v>山口県第１区</v>
      </c>
      <c r="R46" s="64">
        <f t="shared" si="22"/>
        <v>356209</v>
      </c>
      <c r="S46" s="68">
        <f t="shared" si="11"/>
        <v>1.5423040453067427</v>
      </c>
      <c r="T46" s="61"/>
      <c r="U46" s="63">
        <v>222</v>
      </c>
      <c r="V46" s="65" t="str">
        <f t="shared" si="23"/>
        <v>沖縄県第４区</v>
      </c>
      <c r="W46" s="64">
        <f t="shared" si="24"/>
        <v>295455</v>
      </c>
      <c r="X46" s="68">
        <f t="shared" si="12"/>
        <v>1.2792530275936422</v>
      </c>
      <c r="Y46" s="61"/>
      <c r="Z46" s="63">
        <v>282</v>
      </c>
      <c r="AA46" s="65" t="str">
        <f t="shared" si="25"/>
        <v>長野県第４区</v>
      </c>
      <c r="AB46" s="64">
        <f t="shared" si="26"/>
        <v>240401</v>
      </c>
      <c r="AC46" s="68">
        <f t="shared" si="13"/>
        <v>1.0408817149364173</v>
      </c>
    </row>
    <row r="47" spans="1:29" ht="12.65" customHeight="1" x14ac:dyDescent="0.2">
      <c r="A47" s="58">
        <f t="shared" si="15"/>
        <v>10</v>
      </c>
      <c r="B47" s="58">
        <f t="shared" si="16"/>
        <v>280</v>
      </c>
      <c r="C47" s="56" t="s">
        <v>453</v>
      </c>
      <c r="D47" s="133">
        <v>241755</v>
      </c>
      <c r="E47" s="48"/>
      <c r="F47" s="63">
        <v>43</v>
      </c>
      <c r="G47" s="65" t="str">
        <f t="shared" si="18"/>
        <v>神奈川県第18区</v>
      </c>
      <c r="H47" s="64">
        <f t="shared" si="17"/>
        <v>451301</v>
      </c>
      <c r="I47" s="68">
        <f t="shared" si="14"/>
        <v>1.9540308020038188</v>
      </c>
      <c r="J47" s="61"/>
      <c r="K47" s="63">
        <v>103</v>
      </c>
      <c r="L47" s="65" t="str">
        <f t="shared" si="19"/>
        <v>栃木県第４区</v>
      </c>
      <c r="M47" s="64">
        <f t="shared" si="20"/>
        <v>402456</v>
      </c>
      <c r="N47" s="68">
        <f t="shared" si="10"/>
        <v>1.7425430487662312</v>
      </c>
      <c r="O47" s="61"/>
      <c r="P47" s="63">
        <v>163</v>
      </c>
      <c r="Q47" s="65" t="str">
        <f t="shared" si="21"/>
        <v>茨城県第２区</v>
      </c>
      <c r="R47" s="64">
        <f t="shared" si="22"/>
        <v>355390</v>
      </c>
      <c r="S47" s="68">
        <f t="shared" si="11"/>
        <v>1.5387579613697668</v>
      </c>
      <c r="T47" s="61"/>
      <c r="U47" s="63">
        <v>223</v>
      </c>
      <c r="V47" s="65" t="str">
        <f t="shared" si="23"/>
        <v>沖縄県第２区</v>
      </c>
      <c r="W47" s="64">
        <f t="shared" si="24"/>
        <v>294848</v>
      </c>
      <c r="X47" s="68">
        <f t="shared" si="12"/>
        <v>1.2766248554938322</v>
      </c>
      <c r="Y47" s="61"/>
      <c r="Z47" s="63">
        <v>283</v>
      </c>
      <c r="AA47" s="65" t="str">
        <f t="shared" si="25"/>
        <v>香川県第３区</v>
      </c>
      <c r="AB47" s="64">
        <f t="shared" si="26"/>
        <v>240033</v>
      </c>
      <c r="AC47" s="68">
        <f t="shared" si="13"/>
        <v>1.0392883585398274</v>
      </c>
    </row>
    <row r="48" spans="1:29" ht="12.65" customHeight="1" x14ac:dyDescent="0.2">
      <c r="A48" s="58">
        <f t="shared" si="15"/>
        <v>250</v>
      </c>
      <c r="B48" s="58">
        <f t="shared" si="16"/>
        <v>40</v>
      </c>
      <c r="C48" s="56" t="s">
        <v>455</v>
      </c>
      <c r="D48" s="133">
        <v>454712</v>
      </c>
      <c r="E48" s="48"/>
      <c r="F48" s="63">
        <v>44</v>
      </c>
      <c r="G48" s="65" t="str">
        <f t="shared" si="18"/>
        <v>北海道第１区</v>
      </c>
      <c r="H48" s="64">
        <f t="shared" si="17"/>
        <v>450946</v>
      </c>
      <c r="I48" s="68">
        <f t="shared" si="14"/>
        <v>1.9524937326538476</v>
      </c>
      <c r="J48" s="61"/>
      <c r="K48" s="63">
        <v>104</v>
      </c>
      <c r="L48" s="65" t="str">
        <f t="shared" si="19"/>
        <v>茨城県第１区</v>
      </c>
      <c r="M48" s="64">
        <f t="shared" si="20"/>
        <v>402090</v>
      </c>
      <c r="N48" s="68">
        <f t="shared" si="10"/>
        <v>1.7409583519152749</v>
      </c>
      <c r="O48" s="61"/>
      <c r="P48" s="63">
        <v>164</v>
      </c>
      <c r="Q48" s="65" t="str">
        <f t="shared" si="21"/>
        <v>奈良県第３区</v>
      </c>
      <c r="R48" s="64">
        <f t="shared" si="22"/>
        <v>355246</v>
      </c>
      <c r="S48" s="68">
        <f t="shared" si="11"/>
        <v>1.5381344740841447</v>
      </c>
      <c r="T48" s="61"/>
      <c r="U48" s="63">
        <v>224</v>
      </c>
      <c r="V48" s="65" t="str">
        <f t="shared" si="23"/>
        <v>広島県第６区</v>
      </c>
      <c r="W48" s="64">
        <f t="shared" si="24"/>
        <v>294154</v>
      </c>
      <c r="X48" s="68">
        <f t="shared" si="12"/>
        <v>1.2736199931589589</v>
      </c>
      <c r="Y48" s="61"/>
      <c r="Z48" s="63">
        <v>284</v>
      </c>
      <c r="AA48" s="65" t="str">
        <f t="shared" si="25"/>
        <v>京都府第５区</v>
      </c>
      <c r="AB48" s="64">
        <f t="shared" si="26"/>
        <v>238618</v>
      </c>
      <c r="AC48" s="68">
        <f t="shared" si="13"/>
        <v>1.0331617300040268</v>
      </c>
    </row>
    <row r="49" spans="1:32" ht="12.65" customHeight="1" x14ac:dyDescent="0.2">
      <c r="A49" s="58">
        <f t="shared" si="15"/>
        <v>76</v>
      </c>
      <c r="B49" s="58">
        <f t="shared" si="16"/>
        <v>214</v>
      </c>
      <c r="C49" s="56" t="s">
        <v>458</v>
      </c>
      <c r="D49" s="136">
        <v>303353</v>
      </c>
      <c r="E49" s="48"/>
      <c r="F49" s="63">
        <v>45</v>
      </c>
      <c r="G49" s="65" t="str">
        <f t="shared" si="18"/>
        <v>千葉県第５区</v>
      </c>
      <c r="H49" s="64">
        <f t="shared" si="17"/>
        <v>450365</v>
      </c>
      <c r="I49" s="68">
        <f t="shared" si="14"/>
        <v>1.9499781346472751</v>
      </c>
      <c r="J49" s="61"/>
      <c r="K49" s="63">
        <v>105</v>
      </c>
      <c r="L49" s="65" t="str">
        <f t="shared" si="19"/>
        <v>埼玉県第13区</v>
      </c>
      <c r="M49" s="64">
        <f t="shared" si="20"/>
        <v>400359</v>
      </c>
      <c r="N49" s="68">
        <f t="shared" si="10"/>
        <v>1.7334635151693591</v>
      </c>
      <c r="O49" s="61"/>
      <c r="P49" s="63">
        <v>165</v>
      </c>
      <c r="Q49" s="65" t="str">
        <f t="shared" si="21"/>
        <v>宮崎県第１区</v>
      </c>
      <c r="R49" s="64">
        <f t="shared" si="22"/>
        <v>354691</v>
      </c>
      <c r="S49" s="68">
        <f t="shared" si="11"/>
        <v>1.5357314501708095</v>
      </c>
      <c r="T49" s="61"/>
      <c r="U49" s="63">
        <v>225</v>
      </c>
      <c r="V49" s="65" t="str">
        <f t="shared" si="23"/>
        <v>長崎県第２区</v>
      </c>
      <c r="W49" s="64">
        <f t="shared" si="24"/>
        <v>293298</v>
      </c>
      <c r="X49" s="68">
        <f t="shared" si="12"/>
        <v>1.2699137076277607</v>
      </c>
      <c r="Y49" s="61"/>
      <c r="Z49" s="63">
        <v>285</v>
      </c>
      <c r="AA49" s="65" t="str">
        <f t="shared" si="25"/>
        <v>宮城県第４区</v>
      </c>
      <c r="AB49" s="64">
        <f t="shared" si="26"/>
        <v>237478</v>
      </c>
      <c r="AC49" s="68">
        <f t="shared" si="13"/>
        <v>1.0282257889928514</v>
      </c>
    </row>
    <row r="50" spans="1:32" ht="12.65" customHeight="1" x14ac:dyDescent="0.2">
      <c r="A50" s="58">
        <f t="shared" si="15"/>
        <v>226</v>
      </c>
      <c r="B50" s="58">
        <f t="shared" si="16"/>
        <v>64</v>
      </c>
      <c r="C50" s="56" t="s">
        <v>462</v>
      </c>
      <c r="D50" s="150">
        <v>434814</v>
      </c>
      <c r="E50" s="48"/>
      <c r="F50" s="63">
        <v>46</v>
      </c>
      <c r="G50" s="65" t="str">
        <f t="shared" si="18"/>
        <v>福岡県第２区</v>
      </c>
      <c r="H50" s="64">
        <f t="shared" si="17"/>
        <v>449552</v>
      </c>
      <c r="I50" s="68">
        <f t="shared" si="14"/>
        <v>1.9464580293472002</v>
      </c>
      <c r="J50" s="61"/>
      <c r="K50" s="63">
        <v>106</v>
      </c>
      <c r="L50" s="65" t="str">
        <f t="shared" si="19"/>
        <v>愛知県第１区</v>
      </c>
      <c r="M50" s="64">
        <f t="shared" si="20"/>
        <v>400338</v>
      </c>
      <c r="N50" s="68">
        <f t="shared" si="10"/>
        <v>1.7333725899402059</v>
      </c>
      <c r="O50" s="61"/>
      <c r="P50" s="63">
        <v>166</v>
      </c>
      <c r="Q50" s="65" t="str">
        <f t="shared" si="21"/>
        <v>京都府第３区</v>
      </c>
      <c r="R50" s="64">
        <f t="shared" si="22"/>
        <v>353915</v>
      </c>
      <c r="S50" s="68">
        <f t="shared" si="11"/>
        <v>1.532371546464957</v>
      </c>
      <c r="T50" s="61"/>
      <c r="U50" s="63">
        <v>226</v>
      </c>
      <c r="V50" s="65" t="str">
        <f t="shared" si="23"/>
        <v>岩手県第１区</v>
      </c>
      <c r="W50" s="64">
        <f t="shared" si="24"/>
        <v>293290</v>
      </c>
      <c r="X50" s="68">
        <f t="shared" si="12"/>
        <v>1.2698790694452262</v>
      </c>
      <c r="Y50" s="61"/>
      <c r="Z50" s="63">
        <v>286</v>
      </c>
      <c r="AA50" s="65" t="str">
        <f t="shared" si="25"/>
        <v>福島県第４区</v>
      </c>
      <c r="AB50" s="64">
        <f t="shared" si="26"/>
        <v>237353</v>
      </c>
      <c r="AC50" s="68">
        <f t="shared" si="13"/>
        <v>1.0276845673907491</v>
      </c>
    </row>
    <row r="51" spans="1:32" ht="12.65" customHeight="1" x14ac:dyDescent="0.2">
      <c r="A51" s="58">
        <f t="shared" si="15"/>
        <v>32</v>
      </c>
      <c r="B51" s="58">
        <f t="shared" si="16"/>
        <v>258</v>
      </c>
      <c r="C51" s="56" t="s">
        <v>465</v>
      </c>
      <c r="D51" s="132">
        <v>262690</v>
      </c>
      <c r="E51" s="48"/>
      <c r="F51" s="63">
        <v>47</v>
      </c>
      <c r="G51" s="65" t="str">
        <f t="shared" si="18"/>
        <v>神奈川県第７区</v>
      </c>
      <c r="H51" s="64">
        <f t="shared" si="17"/>
        <v>449449</v>
      </c>
      <c r="I51" s="68">
        <f t="shared" si="14"/>
        <v>1.9460120627470676</v>
      </c>
      <c r="J51" s="61"/>
      <c r="K51" s="63">
        <v>107</v>
      </c>
      <c r="L51" s="65" t="str">
        <f t="shared" si="19"/>
        <v>大阪府第13区</v>
      </c>
      <c r="M51" s="64">
        <f t="shared" si="20"/>
        <v>400235</v>
      </c>
      <c r="N51" s="68">
        <f t="shared" si="10"/>
        <v>1.7329266233400733</v>
      </c>
      <c r="O51" s="61"/>
      <c r="P51" s="63">
        <v>167</v>
      </c>
      <c r="Q51" s="65" t="str">
        <f t="shared" si="21"/>
        <v>埼玉県第11区</v>
      </c>
      <c r="R51" s="64">
        <f t="shared" si="22"/>
        <v>351863</v>
      </c>
      <c r="S51" s="68">
        <f t="shared" si="11"/>
        <v>1.5234868526448417</v>
      </c>
      <c r="T51" s="61"/>
      <c r="U51" s="63">
        <v>227</v>
      </c>
      <c r="V51" s="65" t="str">
        <f t="shared" si="23"/>
        <v>島根県第２区</v>
      </c>
      <c r="W51" s="64">
        <f t="shared" si="24"/>
        <v>291649</v>
      </c>
      <c r="X51" s="68">
        <f t="shared" si="12"/>
        <v>1.2627739122528241</v>
      </c>
      <c r="Y51" s="61"/>
      <c r="Z51" s="63">
        <v>287</v>
      </c>
      <c r="AA51" s="65" t="str">
        <f t="shared" si="25"/>
        <v>長崎県第３区</v>
      </c>
      <c r="AB51" s="64">
        <f t="shared" si="26"/>
        <v>236525</v>
      </c>
      <c r="AC51" s="68">
        <f t="shared" si="13"/>
        <v>1.0240995154984218</v>
      </c>
    </row>
    <row r="52" spans="1:32" ht="12.65" customHeight="1" x14ac:dyDescent="0.2">
      <c r="A52" s="58">
        <f t="shared" si="15"/>
        <v>9</v>
      </c>
      <c r="B52" s="58">
        <f t="shared" si="16"/>
        <v>281</v>
      </c>
      <c r="C52" s="56" t="s">
        <v>468</v>
      </c>
      <c r="D52" s="133">
        <v>241014</v>
      </c>
      <c r="E52" s="48"/>
      <c r="F52" s="63">
        <v>48</v>
      </c>
      <c r="G52" s="65" t="str">
        <f t="shared" si="18"/>
        <v>大阪府第２区</v>
      </c>
      <c r="H52" s="64">
        <f t="shared" si="17"/>
        <v>446933</v>
      </c>
      <c r="I52" s="68">
        <f t="shared" si="14"/>
        <v>1.9351183543399477</v>
      </c>
      <c r="J52" s="61"/>
      <c r="K52" s="63">
        <v>108</v>
      </c>
      <c r="L52" s="65" t="str">
        <f t="shared" si="19"/>
        <v>長野県第３区</v>
      </c>
      <c r="M52" s="64">
        <f t="shared" si="20"/>
        <v>399168</v>
      </c>
      <c r="N52" s="68">
        <f t="shared" si="10"/>
        <v>1.7283067557445262</v>
      </c>
      <c r="O52" s="61"/>
      <c r="P52" s="63">
        <v>168</v>
      </c>
      <c r="Q52" s="65" t="str">
        <f t="shared" si="21"/>
        <v>千葉県第11区</v>
      </c>
      <c r="R52" s="64">
        <f t="shared" si="22"/>
        <v>351570</v>
      </c>
      <c r="S52" s="68">
        <f t="shared" si="11"/>
        <v>1.5222182292095134</v>
      </c>
      <c r="T52" s="61"/>
      <c r="U52" s="63">
        <v>228</v>
      </c>
      <c r="V52" s="65" t="str">
        <f t="shared" si="23"/>
        <v>滋賀県第４区</v>
      </c>
      <c r="W52" s="64">
        <f t="shared" si="24"/>
        <v>291102</v>
      </c>
      <c r="X52" s="68">
        <f t="shared" si="12"/>
        <v>1.2604055265220233</v>
      </c>
      <c r="Y52" s="61"/>
      <c r="Z52" s="63">
        <v>288</v>
      </c>
      <c r="AA52" s="65" t="str">
        <f t="shared" si="25"/>
        <v>鳥取県第２区</v>
      </c>
      <c r="AB52" s="64">
        <f t="shared" si="26"/>
        <v>234420</v>
      </c>
      <c r="AC52" s="68">
        <f t="shared" si="13"/>
        <v>1.0149853437190151</v>
      </c>
    </row>
    <row r="53" spans="1:32" ht="12.65" customHeight="1" x14ac:dyDescent="0.2">
      <c r="A53" s="58">
        <f t="shared" si="15"/>
        <v>187</v>
      </c>
      <c r="B53" s="58">
        <f t="shared" si="16"/>
        <v>103</v>
      </c>
      <c r="C53" s="56" t="s">
        <v>471</v>
      </c>
      <c r="D53" s="133">
        <v>402456</v>
      </c>
      <c r="E53" s="48"/>
      <c r="F53" s="63">
        <v>49</v>
      </c>
      <c r="G53" s="65" t="str">
        <f t="shared" si="18"/>
        <v>東京都第18区</v>
      </c>
      <c r="H53" s="64">
        <f t="shared" si="17"/>
        <v>444924</v>
      </c>
      <c r="I53" s="68">
        <f t="shared" si="14"/>
        <v>1.9264198407509558</v>
      </c>
      <c r="J53" s="61"/>
      <c r="K53" s="63">
        <v>109</v>
      </c>
      <c r="L53" s="65" t="str">
        <f t="shared" si="19"/>
        <v>兵庫県第11区</v>
      </c>
      <c r="M53" s="64">
        <f t="shared" si="20"/>
        <v>399029</v>
      </c>
      <c r="N53" s="68">
        <f t="shared" si="10"/>
        <v>1.7277049173229881</v>
      </c>
      <c r="O53" s="61"/>
      <c r="P53" s="63">
        <v>169</v>
      </c>
      <c r="Q53" s="65" t="str">
        <f t="shared" si="21"/>
        <v>福岡県第８区</v>
      </c>
      <c r="R53" s="64">
        <f t="shared" si="22"/>
        <v>349058</v>
      </c>
      <c r="S53" s="68">
        <f t="shared" si="11"/>
        <v>1.5113418398936609</v>
      </c>
      <c r="T53" s="61"/>
      <c r="U53" s="63">
        <v>229</v>
      </c>
      <c r="V53" s="65" t="str">
        <f t="shared" si="23"/>
        <v>岡山県第２区</v>
      </c>
      <c r="W53" s="64">
        <f t="shared" si="24"/>
        <v>289071</v>
      </c>
      <c r="X53" s="68">
        <f t="shared" si="12"/>
        <v>1.2516117579310613</v>
      </c>
      <c r="Y53" s="61"/>
      <c r="Z53" s="63">
        <v>289</v>
      </c>
      <c r="AA53" s="65" t="str">
        <f t="shared" si="25"/>
        <v>鳥取県第１区</v>
      </c>
      <c r="AB53" s="64">
        <f t="shared" si="26"/>
        <v>230959</v>
      </c>
      <c r="AC53" s="68">
        <f t="shared" si="13"/>
        <v>1</v>
      </c>
    </row>
    <row r="54" spans="1:32" ht="12.65" customHeight="1" x14ac:dyDescent="0.2">
      <c r="A54" s="58">
        <f t="shared" si="15"/>
        <v>52</v>
      </c>
      <c r="B54" s="58">
        <f t="shared" si="16"/>
        <v>238</v>
      </c>
      <c r="C54" s="56" t="s">
        <v>474</v>
      </c>
      <c r="D54" s="136">
        <v>284314</v>
      </c>
      <c r="E54" s="48"/>
      <c r="F54" s="63">
        <v>50</v>
      </c>
      <c r="G54" s="65" t="str">
        <f t="shared" si="18"/>
        <v>愛知県第12区</v>
      </c>
      <c r="H54" s="64">
        <f t="shared" si="17"/>
        <v>444780</v>
      </c>
      <c r="I54" s="68">
        <f t="shared" si="14"/>
        <v>1.9257963534653337</v>
      </c>
      <c r="J54" s="61"/>
      <c r="K54" s="63">
        <v>110</v>
      </c>
      <c r="L54" s="65" t="str">
        <f t="shared" si="19"/>
        <v>大阪府第11区</v>
      </c>
      <c r="M54" s="64">
        <f t="shared" si="20"/>
        <v>398749</v>
      </c>
      <c r="N54" s="68">
        <f t="shared" si="10"/>
        <v>1.7264925809342784</v>
      </c>
      <c r="O54" s="61"/>
      <c r="P54" s="63">
        <v>170</v>
      </c>
      <c r="Q54" s="65" t="str">
        <f t="shared" si="21"/>
        <v>愛知県第15区</v>
      </c>
      <c r="R54" s="64">
        <f t="shared" si="22"/>
        <v>348761</v>
      </c>
      <c r="S54" s="68">
        <f t="shared" si="11"/>
        <v>1.5100558973670652</v>
      </c>
      <c r="T54" s="61"/>
      <c r="U54" s="63">
        <v>230</v>
      </c>
      <c r="V54" s="65" t="str">
        <f t="shared" si="23"/>
        <v>福岡県第７区</v>
      </c>
      <c r="W54" s="64">
        <f t="shared" si="24"/>
        <v>288733</v>
      </c>
      <c r="X54" s="68">
        <f t="shared" si="12"/>
        <v>1.2501482947189761</v>
      </c>
      <c r="Y54" s="61"/>
      <c r="Z54" s="61"/>
    </row>
    <row r="55" spans="1:32" ht="12.65" customHeight="1" x14ac:dyDescent="0.2">
      <c r="A55" s="58">
        <f t="shared" si="15"/>
        <v>153</v>
      </c>
      <c r="B55" s="58">
        <f t="shared" si="16"/>
        <v>137</v>
      </c>
      <c r="C55" s="56" t="s">
        <v>479</v>
      </c>
      <c r="D55" s="150">
        <v>378869</v>
      </c>
      <c r="E55" s="48"/>
      <c r="F55" s="63">
        <v>51</v>
      </c>
      <c r="G55" s="65" t="str">
        <f t="shared" si="18"/>
        <v>福岡県第３区</v>
      </c>
      <c r="H55" s="64">
        <f t="shared" si="17"/>
        <v>443603</v>
      </c>
      <c r="I55" s="68">
        <f t="shared" si="14"/>
        <v>1.9207002108599363</v>
      </c>
      <c r="J55" s="61"/>
      <c r="K55" s="63">
        <v>111</v>
      </c>
      <c r="L55" s="65" t="str">
        <f t="shared" si="19"/>
        <v>埼玉県第５区</v>
      </c>
      <c r="M55" s="64">
        <f t="shared" si="20"/>
        <v>397522</v>
      </c>
      <c r="N55" s="68">
        <f t="shared" si="10"/>
        <v>1.7211799496880398</v>
      </c>
      <c r="O55" s="61"/>
      <c r="P55" s="63">
        <v>171</v>
      </c>
      <c r="Q55" s="65" t="str">
        <f t="shared" si="21"/>
        <v>兵庫県第10区</v>
      </c>
      <c r="R55" s="64">
        <f t="shared" si="22"/>
        <v>347835</v>
      </c>
      <c r="S55" s="68">
        <f t="shared" si="11"/>
        <v>1.5060465277386896</v>
      </c>
      <c r="T55" s="61"/>
      <c r="U55" s="63">
        <v>231</v>
      </c>
      <c r="V55" s="65" t="str">
        <f t="shared" si="23"/>
        <v>新潟県第２区</v>
      </c>
      <c r="W55" s="64">
        <f t="shared" si="24"/>
        <v>288107</v>
      </c>
      <c r="X55" s="68">
        <f t="shared" si="12"/>
        <v>1.2474378569356466</v>
      </c>
      <c r="Y55" s="61"/>
      <c r="Z55" s="61"/>
      <c r="AE55" s="66"/>
      <c r="AF55" s="87"/>
    </row>
    <row r="56" spans="1:32" ht="12.65" customHeight="1" x14ac:dyDescent="0.2">
      <c r="A56" s="58">
        <f t="shared" si="15"/>
        <v>106</v>
      </c>
      <c r="B56" s="58">
        <f t="shared" si="16"/>
        <v>184</v>
      </c>
      <c r="C56" s="56" t="s">
        <v>482</v>
      </c>
      <c r="D56" s="151">
        <v>332971</v>
      </c>
      <c r="E56" s="48"/>
      <c r="F56" s="63">
        <v>52</v>
      </c>
      <c r="G56" s="65" t="str">
        <f t="shared" si="18"/>
        <v>埼玉県第６区</v>
      </c>
      <c r="H56" s="64">
        <f t="shared" si="17"/>
        <v>443180</v>
      </c>
      <c r="I56" s="68">
        <f t="shared" si="14"/>
        <v>1.9188687169584211</v>
      </c>
      <c r="J56" s="61"/>
      <c r="K56" s="63">
        <v>112</v>
      </c>
      <c r="L56" s="65" t="str">
        <f t="shared" si="19"/>
        <v>京都府第４区</v>
      </c>
      <c r="M56" s="64">
        <f t="shared" si="20"/>
        <v>396960</v>
      </c>
      <c r="N56" s="68">
        <f t="shared" si="10"/>
        <v>1.7187466173649868</v>
      </c>
      <c r="O56" s="61"/>
      <c r="P56" s="63">
        <v>172</v>
      </c>
      <c r="Q56" s="65" t="str">
        <f t="shared" si="21"/>
        <v>青森県第３区</v>
      </c>
      <c r="R56" s="64">
        <f t="shared" si="22"/>
        <v>347625</v>
      </c>
      <c r="S56" s="68">
        <f t="shared" si="11"/>
        <v>1.5051372754471573</v>
      </c>
      <c r="T56" s="61"/>
      <c r="U56" s="63">
        <v>232</v>
      </c>
      <c r="V56" s="65" t="str">
        <f t="shared" si="23"/>
        <v>山形県第３区</v>
      </c>
      <c r="W56" s="64">
        <f t="shared" si="24"/>
        <v>287642</v>
      </c>
      <c r="X56" s="68">
        <f t="shared" si="12"/>
        <v>1.2454245125758252</v>
      </c>
      <c r="Y56" s="61"/>
      <c r="Z56" s="61"/>
      <c r="AE56" s="66"/>
      <c r="AF56" s="87"/>
    </row>
    <row r="57" spans="1:32" ht="12.65" customHeight="1" x14ac:dyDescent="0.2">
      <c r="A57" s="58">
        <f t="shared" si="15"/>
        <v>77</v>
      </c>
      <c r="B57" s="58">
        <f t="shared" si="16"/>
        <v>213</v>
      </c>
      <c r="C57" s="56" t="s">
        <v>485</v>
      </c>
      <c r="D57" s="132">
        <v>303475</v>
      </c>
      <c r="E57" s="48"/>
      <c r="F57" s="63">
        <v>53</v>
      </c>
      <c r="G57" s="65" t="str">
        <f t="shared" si="18"/>
        <v>神奈川県第３区</v>
      </c>
      <c r="H57" s="64">
        <f t="shared" si="17"/>
        <v>442398</v>
      </c>
      <c r="I57" s="68">
        <f t="shared" si="14"/>
        <v>1.9154828346156678</v>
      </c>
      <c r="J57" s="61"/>
      <c r="K57" s="63">
        <v>113</v>
      </c>
      <c r="L57" s="65" t="str">
        <f t="shared" si="19"/>
        <v>奈良県第１区</v>
      </c>
      <c r="M57" s="64">
        <f t="shared" si="20"/>
        <v>395066</v>
      </c>
      <c r="N57" s="68">
        <f t="shared" si="10"/>
        <v>1.7105460276499291</v>
      </c>
      <c r="O57" s="61"/>
      <c r="P57" s="63">
        <v>173</v>
      </c>
      <c r="Q57" s="65" t="str">
        <f t="shared" si="21"/>
        <v>福島県第２区</v>
      </c>
      <c r="R57" s="64">
        <f t="shared" si="22"/>
        <v>347250</v>
      </c>
      <c r="S57" s="68">
        <f t="shared" si="11"/>
        <v>1.5035136106408498</v>
      </c>
      <c r="T57" s="61"/>
      <c r="U57" s="63">
        <v>233</v>
      </c>
      <c r="V57" s="65" t="str">
        <f t="shared" si="23"/>
        <v>高知県第２区</v>
      </c>
      <c r="W57" s="64">
        <f t="shared" si="24"/>
        <v>287552</v>
      </c>
      <c r="X57" s="68">
        <f t="shared" si="12"/>
        <v>1.2450348330223113</v>
      </c>
      <c r="Y57" s="61"/>
      <c r="Z57" s="61"/>
      <c r="AA57" s="62"/>
      <c r="AB57" s="61"/>
      <c r="AC57" s="61"/>
      <c r="AE57" s="66"/>
      <c r="AF57" s="87"/>
    </row>
    <row r="58" spans="1:32" ht="12.65" customHeight="1" x14ac:dyDescent="0.2">
      <c r="A58" s="58">
        <f t="shared" si="15"/>
        <v>69</v>
      </c>
      <c r="B58" s="58">
        <f t="shared" si="16"/>
        <v>221</v>
      </c>
      <c r="C58" s="56" t="s">
        <v>488</v>
      </c>
      <c r="D58" s="133">
        <v>295511</v>
      </c>
      <c r="E58" s="48"/>
      <c r="F58" s="63">
        <v>54</v>
      </c>
      <c r="G58" s="65" t="str">
        <f t="shared" si="18"/>
        <v>埼玉県第14区</v>
      </c>
      <c r="H58" s="64">
        <f t="shared" si="17"/>
        <v>442310</v>
      </c>
      <c r="I58" s="68">
        <f t="shared" si="14"/>
        <v>1.9151018146077876</v>
      </c>
      <c r="J58" s="61"/>
      <c r="K58" s="63">
        <v>114</v>
      </c>
      <c r="L58" s="65" t="str">
        <f t="shared" si="19"/>
        <v>兵庫県第１区</v>
      </c>
      <c r="M58" s="64">
        <f t="shared" si="20"/>
        <v>393494</v>
      </c>
      <c r="N58" s="68">
        <f t="shared" si="10"/>
        <v>1.7037396247818877</v>
      </c>
      <c r="O58" s="61"/>
      <c r="P58" s="63">
        <v>174</v>
      </c>
      <c r="Q58" s="65" t="str">
        <f t="shared" si="21"/>
        <v>青森県第１区</v>
      </c>
      <c r="R58" s="64">
        <f t="shared" si="22"/>
        <v>342174</v>
      </c>
      <c r="S58" s="68">
        <f t="shared" si="11"/>
        <v>1.4815356838226699</v>
      </c>
      <c r="T58" s="61"/>
      <c r="U58" s="63">
        <v>234</v>
      </c>
      <c r="V58" s="65" t="str">
        <f t="shared" si="23"/>
        <v>宮城県第３区</v>
      </c>
      <c r="W58" s="64">
        <f t="shared" si="24"/>
        <v>286936</v>
      </c>
      <c r="X58" s="68">
        <f t="shared" si="12"/>
        <v>1.2423676929671501</v>
      </c>
      <c r="Y58" s="61"/>
      <c r="Z58" s="61"/>
      <c r="AA58" s="62"/>
      <c r="AB58" s="61"/>
      <c r="AC58" s="61"/>
      <c r="AE58" s="66"/>
      <c r="AF58" s="87"/>
    </row>
    <row r="59" spans="1:32" ht="12.65" customHeight="1" x14ac:dyDescent="0.2">
      <c r="A59" s="58">
        <f t="shared" si="15"/>
        <v>75</v>
      </c>
      <c r="B59" s="58">
        <f t="shared" si="16"/>
        <v>215</v>
      </c>
      <c r="C59" s="56" t="s">
        <v>491</v>
      </c>
      <c r="D59" s="133">
        <v>303298</v>
      </c>
      <c r="E59" s="48"/>
      <c r="F59" s="63">
        <v>55</v>
      </c>
      <c r="G59" s="65" t="str">
        <f t="shared" si="18"/>
        <v>兵庫県第７区</v>
      </c>
      <c r="H59" s="64">
        <f t="shared" si="17"/>
        <v>441775</v>
      </c>
      <c r="I59" s="68">
        <f t="shared" si="14"/>
        <v>1.9127853861507886</v>
      </c>
      <c r="J59" s="61"/>
      <c r="K59" s="63">
        <v>115</v>
      </c>
      <c r="L59" s="65" t="str">
        <f t="shared" si="19"/>
        <v>大阪府第６区</v>
      </c>
      <c r="M59" s="64">
        <f t="shared" si="20"/>
        <v>391045</v>
      </c>
      <c r="N59" s="68">
        <f t="shared" si="10"/>
        <v>1.6931360111534948</v>
      </c>
      <c r="O59" s="61"/>
      <c r="P59" s="63">
        <v>175</v>
      </c>
      <c r="Q59" s="65" t="str">
        <f t="shared" si="21"/>
        <v>千葉県第10区</v>
      </c>
      <c r="R59" s="64">
        <f t="shared" si="22"/>
        <v>341141</v>
      </c>
      <c r="S59" s="68">
        <f t="shared" si="11"/>
        <v>1.4770630285028945</v>
      </c>
      <c r="T59" s="61"/>
      <c r="U59" s="63">
        <v>235</v>
      </c>
      <c r="V59" s="65" t="str">
        <f t="shared" si="23"/>
        <v>北海道第12区</v>
      </c>
      <c r="W59" s="64">
        <f t="shared" si="24"/>
        <v>286186</v>
      </c>
      <c r="X59" s="68">
        <f t="shared" si="12"/>
        <v>1.2391203633545347</v>
      </c>
      <c r="Y59" s="61"/>
      <c r="Z59" s="61"/>
      <c r="AE59" s="66"/>
      <c r="AF59" s="87"/>
    </row>
    <row r="60" spans="1:32" ht="12.65" customHeight="1" x14ac:dyDescent="0.2">
      <c r="A60" s="58">
        <f t="shared" si="15"/>
        <v>271</v>
      </c>
      <c r="B60" s="58">
        <f t="shared" si="16"/>
        <v>19</v>
      </c>
      <c r="C60" s="56" t="s">
        <v>328</v>
      </c>
      <c r="D60" s="133">
        <v>465306</v>
      </c>
      <c r="E60" s="48"/>
      <c r="F60" s="63">
        <v>56</v>
      </c>
      <c r="G60" s="65" t="str">
        <f t="shared" si="18"/>
        <v>宮城県第１区</v>
      </c>
      <c r="H60" s="64">
        <f t="shared" si="17"/>
        <v>439697</v>
      </c>
      <c r="I60" s="68">
        <f t="shared" si="14"/>
        <v>1.9037881182374361</v>
      </c>
      <c r="J60" s="61"/>
      <c r="K60" s="63">
        <v>116</v>
      </c>
      <c r="L60" s="65" t="str">
        <f t="shared" si="19"/>
        <v>大阪府第15区</v>
      </c>
      <c r="M60" s="64">
        <f t="shared" si="20"/>
        <v>390415</v>
      </c>
      <c r="N60" s="68">
        <f t="shared" si="10"/>
        <v>1.6904082542788981</v>
      </c>
      <c r="O60" s="61"/>
      <c r="P60" s="63">
        <v>176</v>
      </c>
      <c r="Q60" s="65" t="str">
        <f t="shared" si="21"/>
        <v>佐賀県第２区</v>
      </c>
      <c r="R60" s="64">
        <f t="shared" si="22"/>
        <v>340930</v>
      </c>
      <c r="S60" s="68">
        <f t="shared" si="11"/>
        <v>1.4761494464385454</v>
      </c>
      <c r="T60" s="61"/>
      <c r="U60" s="63">
        <v>236</v>
      </c>
      <c r="V60" s="65" t="str">
        <f t="shared" si="23"/>
        <v>兵庫県第12区</v>
      </c>
      <c r="W60" s="64">
        <f t="shared" si="24"/>
        <v>284813</v>
      </c>
      <c r="X60" s="68">
        <f t="shared" si="12"/>
        <v>1.2331755852770405</v>
      </c>
      <c r="Y60" s="61"/>
      <c r="Z60" s="61"/>
      <c r="AE60" s="66"/>
      <c r="AF60" s="87"/>
    </row>
    <row r="61" spans="1:32" ht="12.65" customHeight="1" x14ac:dyDescent="0.2">
      <c r="A61" s="58">
        <f t="shared" si="15"/>
        <v>278</v>
      </c>
      <c r="B61" s="58">
        <f t="shared" si="16"/>
        <v>12</v>
      </c>
      <c r="C61" s="56" t="s">
        <v>331</v>
      </c>
      <c r="D61" s="133">
        <v>470538</v>
      </c>
      <c r="E61" s="48"/>
      <c r="F61" s="63">
        <v>57</v>
      </c>
      <c r="G61" s="65" t="str">
        <f t="shared" si="18"/>
        <v>東京都第19区</v>
      </c>
      <c r="H61" s="64">
        <f t="shared" si="17"/>
        <v>439147</v>
      </c>
      <c r="I61" s="68">
        <f t="shared" si="14"/>
        <v>1.9014067431881849</v>
      </c>
      <c r="J61" s="61"/>
      <c r="K61" s="63">
        <v>117</v>
      </c>
      <c r="L61" s="65" t="str">
        <f t="shared" si="19"/>
        <v>京都府第１区</v>
      </c>
      <c r="M61" s="64">
        <f t="shared" si="20"/>
        <v>390373</v>
      </c>
      <c r="N61" s="68">
        <f t="shared" si="10"/>
        <v>1.6902264038205916</v>
      </c>
      <c r="O61" s="61"/>
      <c r="P61" s="63">
        <v>177</v>
      </c>
      <c r="Q61" s="65" t="str">
        <f t="shared" si="21"/>
        <v>大阪府第12区</v>
      </c>
      <c r="R61" s="64">
        <f t="shared" si="22"/>
        <v>339395</v>
      </c>
      <c r="S61" s="68">
        <f t="shared" si="11"/>
        <v>1.4695032451647263</v>
      </c>
      <c r="T61" s="61"/>
      <c r="U61" s="63">
        <v>237</v>
      </c>
      <c r="V61" s="65" t="str">
        <f t="shared" si="23"/>
        <v>北海道第10区</v>
      </c>
      <c r="W61" s="64">
        <f t="shared" si="24"/>
        <v>284648</v>
      </c>
      <c r="X61" s="68">
        <f t="shared" si="12"/>
        <v>1.2324611727622652</v>
      </c>
      <c r="Y61" s="61"/>
      <c r="Z61" s="61"/>
      <c r="AA61" s="95"/>
      <c r="AE61" s="66"/>
      <c r="AF61" s="87"/>
    </row>
    <row r="62" spans="1:32" ht="12.65" customHeight="1" x14ac:dyDescent="0.2">
      <c r="A62" s="58">
        <f t="shared" si="15"/>
        <v>261</v>
      </c>
      <c r="B62" s="58">
        <f t="shared" si="16"/>
        <v>29</v>
      </c>
      <c r="C62" s="56" t="s">
        <v>334</v>
      </c>
      <c r="D62" s="135">
        <v>462607</v>
      </c>
      <c r="E62" s="48"/>
      <c r="F62" s="63">
        <v>58</v>
      </c>
      <c r="G62" s="65" t="str">
        <f t="shared" si="18"/>
        <v>東京都第21区</v>
      </c>
      <c r="H62" s="64">
        <f t="shared" si="17"/>
        <v>438466</v>
      </c>
      <c r="I62" s="68">
        <f t="shared" si="14"/>
        <v>1.8984581678999304</v>
      </c>
      <c r="J62" s="61"/>
      <c r="K62" s="63">
        <v>118</v>
      </c>
      <c r="L62" s="65" t="str">
        <f t="shared" si="19"/>
        <v>茨城県第３区</v>
      </c>
      <c r="M62" s="64">
        <f t="shared" si="20"/>
        <v>389521</v>
      </c>
      <c r="N62" s="68">
        <f t="shared" si="10"/>
        <v>1.6865374373806605</v>
      </c>
      <c r="O62" s="61"/>
      <c r="P62" s="63">
        <v>178</v>
      </c>
      <c r="Q62" s="65" t="str">
        <f t="shared" si="21"/>
        <v>神奈川県第９区</v>
      </c>
      <c r="R62" s="64">
        <f t="shared" si="22"/>
        <v>338241</v>
      </c>
      <c r="S62" s="68">
        <f t="shared" si="11"/>
        <v>1.4645066873341155</v>
      </c>
      <c r="T62" s="61"/>
      <c r="U62" s="63">
        <v>238</v>
      </c>
      <c r="V62" s="65" t="str">
        <f t="shared" si="23"/>
        <v>栃木県第５区</v>
      </c>
      <c r="W62" s="64">
        <f t="shared" si="24"/>
        <v>284314</v>
      </c>
      <c r="X62" s="68">
        <f t="shared" si="12"/>
        <v>1.2310150286414472</v>
      </c>
      <c r="Y62" s="61"/>
      <c r="AE62" s="66"/>
      <c r="AF62" s="87"/>
    </row>
    <row r="63" spans="1:32" ht="12.65" customHeight="1" x14ac:dyDescent="0.2">
      <c r="A63" s="58">
        <f t="shared" si="15"/>
        <v>168</v>
      </c>
      <c r="B63" s="58">
        <f t="shared" si="16"/>
        <v>122</v>
      </c>
      <c r="C63" s="56" t="s">
        <v>337</v>
      </c>
      <c r="D63" s="132">
        <v>386796</v>
      </c>
      <c r="E63" s="48"/>
      <c r="F63" s="63">
        <v>59</v>
      </c>
      <c r="G63" s="65" t="str">
        <f t="shared" si="18"/>
        <v>愛知県第８区</v>
      </c>
      <c r="H63" s="64">
        <f t="shared" si="17"/>
        <v>437645</v>
      </c>
      <c r="I63" s="68">
        <f t="shared" si="14"/>
        <v>1.8949034244173208</v>
      </c>
      <c r="J63" s="61"/>
      <c r="K63" s="63">
        <v>119</v>
      </c>
      <c r="L63" s="65" t="str">
        <f t="shared" si="19"/>
        <v>青森県第２区</v>
      </c>
      <c r="M63" s="64">
        <f t="shared" si="20"/>
        <v>389510</v>
      </c>
      <c r="N63" s="68">
        <f t="shared" si="10"/>
        <v>1.6864898098796757</v>
      </c>
      <c r="O63" s="61"/>
      <c r="P63" s="63">
        <v>179</v>
      </c>
      <c r="Q63" s="65" t="str">
        <f t="shared" si="21"/>
        <v>鹿児島県第２区</v>
      </c>
      <c r="R63" s="64">
        <f t="shared" si="22"/>
        <v>337186</v>
      </c>
      <c r="S63" s="68">
        <f t="shared" si="11"/>
        <v>1.4599387770123702</v>
      </c>
      <c r="T63" s="61"/>
      <c r="U63" s="63">
        <v>239</v>
      </c>
      <c r="V63" s="65" t="str">
        <f t="shared" si="23"/>
        <v>北海道第11区</v>
      </c>
      <c r="W63" s="64">
        <f t="shared" si="24"/>
        <v>283874</v>
      </c>
      <c r="X63" s="68">
        <f t="shared" si="12"/>
        <v>1.2291099286020462</v>
      </c>
      <c r="Y63" s="61"/>
      <c r="AA63" s="67"/>
      <c r="AE63" s="66"/>
      <c r="AF63" s="87"/>
    </row>
    <row r="64" spans="1:32" ht="12.65" customHeight="1" x14ac:dyDescent="0.2">
      <c r="A64" s="58">
        <f t="shared" si="15"/>
        <v>179</v>
      </c>
      <c r="B64" s="58">
        <f t="shared" si="16"/>
        <v>111</v>
      </c>
      <c r="C64" s="56" t="s">
        <v>340</v>
      </c>
      <c r="D64" s="135">
        <v>397522</v>
      </c>
      <c r="E64" s="48"/>
      <c r="F64" s="63">
        <v>60</v>
      </c>
      <c r="G64" s="65" t="str">
        <f t="shared" si="18"/>
        <v>埼玉県第７区</v>
      </c>
      <c r="H64" s="64">
        <f t="shared" si="17"/>
        <v>436985</v>
      </c>
      <c r="I64" s="68">
        <f t="shared" si="14"/>
        <v>1.8920457743582195</v>
      </c>
      <c r="J64" s="61"/>
      <c r="K64" s="63">
        <v>120</v>
      </c>
      <c r="L64" s="65" t="str">
        <f t="shared" si="19"/>
        <v>静岡県第２区</v>
      </c>
      <c r="M64" s="64">
        <f t="shared" si="20"/>
        <v>388436</v>
      </c>
      <c r="N64" s="68">
        <f t="shared" si="10"/>
        <v>1.6818396338744106</v>
      </c>
      <c r="O64" s="61"/>
      <c r="P64" s="63">
        <v>180</v>
      </c>
      <c r="Q64" s="65" t="str">
        <f t="shared" si="21"/>
        <v>大阪府第８区</v>
      </c>
      <c r="R64" s="64">
        <f t="shared" si="22"/>
        <v>337105</v>
      </c>
      <c r="S64" s="68">
        <f t="shared" si="11"/>
        <v>1.4595880654142077</v>
      </c>
      <c r="T64" s="61"/>
      <c r="U64" s="63">
        <v>240</v>
      </c>
      <c r="V64" s="65" t="str">
        <f t="shared" si="23"/>
        <v>山口県第２区</v>
      </c>
      <c r="W64" s="64">
        <f t="shared" si="24"/>
        <v>283552</v>
      </c>
      <c r="X64" s="68">
        <f t="shared" si="12"/>
        <v>1.2277157417550302</v>
      </c>
      <c r="Y64" s="61"/>
      <c r="AB64" s="1"/>
      <c r="AC64" s="1"/>
      <c r="AE64" s="66"/>
      <c r="AF64" s="87"/>
    </row>
    <row r="65" spans="1:25" ht="12.65" customHeight="1" x14ac:dyDescent="0.2">
      <c r="A65" s="58">
        <f t="shared" si="15"/>
        <v>238</v>
      </c>
      <c r="B65" s="58">
        <f t="shared" si="16"/>
        <v>52</v>
      </c>
      <c r="C65" s="56" t="s">
        <v>343</v>
      </c>
      <c r="D65" s="132">
        <v>443180</v>
      </c>
      <c r="E65" s="46"/>
      <c r="F65" s="61"/>
      <c r="J65" s="61"/>
      <c r="K65" s="61"/>
      <c r="O65" s="61"/>
      <c r="P65" s="61"/>
      <c r="T65" s="61"/>
      <c r="U65" s="61"/>
      <c r="Y65" s="61"/>
    </row>
    <row r="66" spans="1:25" ht="12.65" customHeight="1" x14ac:dyDescent="0.2">
      <c r="A66" s="58">
        <f t="shared" si="15"/>
        <v>230</v>
      </c>
      <c r="B66" s="58">
        <f t="shared" si="16"/>
        <v>60</v>
      </c>
      <c r="C66" s="56" t="s">
        <v>345</v>
      </c>
      <c r="D66" s="133">
        <v>436985</v>
      </c>
      <c r="E66" s="46"/>
      <c r="F66" s="61"/>
      <c r="J66" s="61"/>
      <c r="K66" s="61"/>
      <c r="O66" s="61"/>
      <c r="P66" s="61"/>
      <c r="T66" s="61"/>
      <c r="U66" s="61"/>
      <c r="Y66" s="61"/>
    </row>
    <row r="67" spans="1:25" ht="12.65" customHeight="1" x14ac:dyDescent="0.2">
      <c r="A67" s="58">
        <f t="shared" si="15"/>
        <v>138</v>
      </c>
      <c r="B67" s="58">
        <f t="shared" si="16"/>
        <v>152</v>
      </c>
      <c r="C67" s="56" t="s">
        <v>348</v>
      </c>
      <c r="D67" s="133">
        <v>365768</v>
      </c>
      <c r="E67" s="46"/>
      <c r="F67" s="61"/>
      <c r="J67" s="61"/>
      <c r="K67" s="61"/>
      <c r="O67" s="61"/>
      <c r="P67" s="61"/>
      <c r="T67" s="61"/>
      <c r="U67" s="61"/>
      <c r="Y67" s="61"/>
    </row>
    <row r="68" spans="1:25" ht="12.65" customHeight="1" x14ac:dyDescent="0.2">
      <c r="A68" s="58">
        <f t="shared" si="15"/>
        <v>192</v>
      </c>
      <c r="B68" s="58">
        <f t="shared" si="16"/>
        <v>98</v>
      </c>
      <c r="C68" s="56" t="s">
        <v>351</v>
      </c>
      <c r="D68" s="133">
        <v>404689</v>
      </c>
      <c r="E68" s="46"/>
      <c r="F68" s="61"/>
      <c r="G68" s="62"/>
      <c r="H68" s="61"/>
      <c r="I68" s="61"/>
      <c r="J68" s="61"/>
      <c r="K68" s="61"/>
      <c r="L68" s="62"/>
      <c r="M68" s="61"/>
      <c r="N68" s="61"/>
      <c r="O68" s="61"/>
      <c r="P68" s="61"/>
      <c r="Q68" s="62"/>
      <c r="R68" s="61"/>
      <c r="S68" s="61"/>
      <c r="T68" s="61"/>
      <c r="U68" s="61"/>
      <c r="V68" s="62"/>
      <c r="W68" s="61"/>
      <c r="X68" s="61"/>
      <c r="Y68" s="61"/>
    </row>
    <row r="69" spans="1:25" ht="12.65" customHeight="1" x14ac:dyDescent="0.2">
      <c r="A69" s="58">
        <f t="shared" si="15"/>
        <v>100</v>
      </c>
      <c r="B69" s="58">
        <f t="shared" si="16"/>
        <v>190</v>
      </c>
      <c r="C69" s="56" t="s">
        <v>354</v>
      </c>
      <c r="D69" s="133">
        <v>328163</v>
      </c>
      <c r="E69" s="46"/>
      <c r="F69" s="61"/>
      <c r="G69" s="62"/>
      <c r="H69" s="61"/>
      <c r="I69" s="61"/>
      <c r="J69" s="61"/>
      <c r="K69" s="61"/>
      <c r="L69" s="62"/>
      <c r="M69" s="61"/>
      <c r="N69" s="61"/>
      <c r="O69" s="61"/>
      <c r="P69" s="61"/>
      <c r="Q69" s="62"/>
      <c r="R69" s="61"/>
      <c r="S69" s="61"/>
      <c r="T69" s="61"/>
      <c r="U69" s="61"/>
      <c r="V69" s="62"/>
      <c r="W69" s="61"/>
      <c r="X69" s="61"/>
      <c r="Y69" s="61"/>
    </row>
    <row r="70" spans="1:25" ht="12.65" customHeight="1" x14ac:dyDescent="0.2">
      <c r="A70" s="58">
        <f t="shared" si="15"/>
        <v>123</v>
      </c>
      <c r="B70" s="58">
        <f t="shared" si="16"/>
        <v>167</v>
      </c>
      <c r="C70" s="56" t="s">
        <v>357</v>
      </c>
      <c r="D70" s="133">
        <v>351863</v>
      </c>
      <c r="E70" s="46"/>
      <c r="F70" s="61"/>
      <c r="J70" s="61"/>
      <c r="K70" s="61"/>
      <c r="O70" s="61"/>
      <c r="P70" s="61"/>
      <c r="T70" s="61"/>
      <c r="U70" s="61"/>
      <c r="Y70" s="61"/>
    </row>
    <row r="71" spans="1:25" x14ac:dyDescent="0.2">
      <c r="A71" s="58">
        <f t="shared" si="15"/>
        <v>143</v>
      </c>
      <c r="B71" s="58">
        <f t="shared" si="16"/>
        <v>147</v>
      </c>
      <c r="C71" s="56" t="s">
        <v>360</v>
      </c>
      <c r="D71" s="133">
        <v>369482</v>
      </c>
      <c r="E71" s="46"/>
      <c r="F71" s="61"/>
      <c r="J71" s="61"/>
      <c r="O71" s="61"/>
      <c r="P71" s="61"/>
      <c r="T71" s="61"/>
      <c r="U71" s="61"/>
      <c r="Y71" s="61"/>
    </row>
    <row r="72" spans="1:25" ht="13.4" customHeight="1" x14ac:dyDescent="0.2">
      <c r="A72" s="58">
        <f t="shared" ref="A72:A135" si="27">RANK(D72,$D$8:$D$296,1)</f>
        <v>185</v>
      </c>
      <c r="B72" s="58">
        <f t="shared" ref="B72:B135" si="28">RANK(D72,$D$8:$D$296)</f>
        <v>105</v>
      </c>
      <c r="C72" s="56" t="s">
        <v>362</v>
      </c>
      <c r="D72" s="133">
        <v>400359</v>
      </c>
      <c r="E72" s="46"/>
      <c r="F72" s="61"/>
      <c r="J72" s="61"/>
      <c r="L72" s="95"/>
      <c r="O72" s="61"/>
      <c r="P72" s="61"/>
      <c r="T72" s="61"/>
      <c r="U72" s="61"/>
      <c r="Y72" s="61"/>
    </row>
    <row r="73" spans="1:25" ht="13.5" customHeight="1" x14ac:dyDescent="0.2">
      <c r="A73" s="58">
        <f t="shared" si="27"/>
        <v>236</v>
      </c>
      <c r="B73" s="58">
        <f t="shared" si="28"/>
        <v>54</v>
      </c>
      <c r="C73" s="56" t="s">
        <v>363</v>
      </c>
      <c r="D73" s="133">
        <v>442310</v>
      </c>
      <c r="L73" s="95"/>
      <c r="M73" s="69"/>
    </row>
    <row r="74" spans="1:25" x14ac:dyDescent="0.2">
      <c r="A74" s="58">
        <f t="shared" si="27"/>
        <v>208</v>
      </c>
      <c r="B74" s="58">
        <f t="shared" si="28"/>
        <v>82</v>
      </c>
      <c r="C74" s="56" t="s">
        <v>639</v>
      </c>
      <c r="D74" s="133">
        <v>422917</v>
      </c>
    </row>
    <row r="75" spans="1:25" x14ac:dyDescent="0.2">
      <c r="A75" s="58">
        <f t="shared" si="27"/>
        <v>219</v>
      </c>
      <c r="B75" s="58">
        <f t="shared" si="28"/>
        <v>71</v>
      </c>
      <c r="C75" s="56" t="s">
        <v>368</v>
      </c>
      <c r="D75" s="133">
        <v>430513</v>
      </c>
      <c r="G75" s="67"/>
      <c r="J75" s="66"/>
      <c r="L75" s="67"/>
      <c r="O75" s="66"/>
      <c r="Q75" s="67"/>
      <c r="T75" s="66"/>
      <c r="V75" s="67"/>
      <c r="Y75" s="66"/>
    </row>
    <row r="76" spans="1:25" x14ac:dyDescent="0.2">
      <c r="A76" s="58">
        <f t="shared" si="27"/>
        <v>258</v>
      </c>
      <c r="B76" s="58">
        <f t="shared" si="28"/>
        <v>32</v>
      </c>
      <c r="C76" s="56" t="s">
        <v>371</v>
      </c>
      <c r="D76" s="133">
        <v>460509</v>
      </c>
    </row>
    <row r="77" spans="1:25" x14ac:dyDescent="0.2">
      <c r="A77" s="58">
        <f t="shared" si="27"/>
        <v>109</v>
      </c>
      <c r="B77" s="58">
        <f t="shared" si="28"/>
        <v>181</v>
      </c>
      <c r="C77" s="56" t="s">
        <v>372</v>
      </c>
      <c r="D77" s="133">
        <v>336241</v>
      </c>
    </row>
    <row r="78" spans="1:25" x14ac:dyDescent="0.2">
      <c r="A78" s="58">
        <f t="shared" si="27"/>
        <v>265</v>
      </c>
      <c r="B78" s="58">
        <f t="shared" si="28"/>
        <v>25</v>
      </c>
      <c r="C78" s="56" t="s">
        <v>374</v>
      </c>
      <c r="D78" s="135">
        <v>463083</v>
      </c>
      <c r="G78" s="129" t="s">
        <v>1143</v>
      </c>
    </row>
    <row r="79" spans="1:25" x14ac:dyDescent="0.2">
      <c r="A79" s="58">
        <f t="shared" si="27"/>
        <v>245</v>
      </c>
      <c r="B79" s="58">
        <f t="shared" si="28"/>
        <v>45</v>
      </c>
      <c r="C79" s="56" t="s">
        <v>377</v>
      </c>
      <c r="D79" s="134">
        <v>450365</v>
      </c>
      <c r="G79" s="129" t="s">
        <v>1144</v>
      </c>
    </row>
    <row r="80" spans="1:25" x14ac:dyDescent="0.2">
      <c r="A80" s="58">
        <f t="shared" si="27"/>
        <v>144</v>
      </c>
      <c r="B80" s="58">
        <f t="shared" si="28"/>
        <v>146</v>
      </c>
      <c r="C80" s="56" t="s">
        <v>380</v>
      </c>
      <c r="D80" s="133">
        <v>369609</v>
      </c>
    </row>
    <row r="81" spans="1:4" x14ac:dyDescent="0.2">
      <c r="A81" s="58">
        <f t="shared" si="27"/>
        <v>224</v>
      </c>
      <c r="B81" s="58">
        <f t="shared" si="28"/>
        <v>66</v>
      </c>
      <c r="C81" s="56" t="s">
        <v>382</v>
      </c>
      <c r="D81" s="133">
        <v>434040</v>
      </c>
    </row>
    <row r="82" spans="1:4" x14ac:dyDescent="0.2">
      <c r="A82" s="58">
        <f t="shared" si="27"/>
        <v>210</v>
      </c>
      <c r="B82" s="58">
        <f t="shared" si="28"/>
        <v>80</v>
      </c>
      <c r="C82" s="56" t="s">
        <v>384</v>
      </c>
      <c r="D82" s="133">
        <v>423866</v>
      </c>
    </row>
    <row r="83" spans="1:4" x14ac:dyDescent="0.2">
      <c r="A83" s="58">
        <f t="shared" si="27"/>
        <v>194</v>
      </c>
      <c r="B83" s="58">
        <f t="shared" si="28"/>
        <v>96</v>
      </c>
      <c r="C83" s="56" t="s">
        <v>386</v>
      </c>
      <c r="D83" s="133">
        <v>407331</v>
      </c>
    </row>
    <row r="84" spans="1:4" x14ac:dyDescent="0.2">
      <c r="A84" s="58">
        <f t="shared" si="27"/>
        <v>115</v>
      </c>
      <c r="B84" s="58">
        <f t="shared" si="28"/>
        <v>175</v>
      </c>
      <c r="C84" s="56" t="s">
        <v>388</v>
      </c>
      <c r="D84" s="133">
        <v>341141</v>
      </c>
    </row>
    <row r="85" spans="1:4" x14ac:dyDescent="0.2">
      <c r="A85" s="58">
        <f t="shared" si="27"/>
        <v>122</v>
      </c>
      <c r="B85" s="58">
        <f t="shared" si="28"/>
        <v>168</v>
      </c>
      <c r="C85" s="56" t="s">
        <v>390</v>
      </c>
      <c r="D85" s="133">
        <v>351570</v>
      </c>
    </row>
    <row r="86" spans="1:4" x14ac:dyDescent="0.2">
      <c r="A86" s="58">
        <f t="shared" si="27"/>
        <v>155</v>
      </c>
      <c r="B86" s="58">
        <f t="shared" si="28"/>
        <v>135</v>
      </c>
      <c r="C86" s="56" t="s">
        <v>393</v>
      </c>
      <c r="D86" s="133">
        <v>380864</v>
      </c>
    </row>
    <row r="87" spans="1:4" x14ac:dyDescent="0.2">
      <c r="A87" s="58">
        <f t="shared" si="27"/>
        <v>201</v>
      </c>
      <c r="B87" s="58">
        <f t="shared" si="28"/>
        <v>89</v>
      </c>
      <c r="C87" s="56" t="s">
        <v>640</v>
      </c>
      <c r="D87" s="133">
        <v>416857</v>
      </c>
    </row>
    <row r="88" spans="1:4" x14ac:dyDescent="0.2">
      <c r="A88" s="58">
        <f t="shared" si="27"/>
        <v>262</v>
      </c>
      <c r="B88" s="58">
        <f t="shared" si="28"/>
        <v>28</v>
      </c>
      <c r="C88" s="56" t="s">
        <v>397</v>
      </c>
      <c r="D88" s="133">
        <v>462609</v>
      </c>
    </row>
    <row r="89" spans="1:4" x14ac:dyDescent="0.2">
      <c r="A89" s="58">
        <f t="shared" si="27"/>
        <v>267</v>
      </c>
      <c r="B89" s="58">
        <f t="shared" si="28"/>
        <v>23</v>
      </c>
      <c r="C89" s="56" t="s">
        <v>399</v>
      </c>
      <c r="D89" s="133">
        <v>463165</v>
      </c>
    </row>
    <row r="90" spans="1:4" x14ac:dyDescent="0.2">
      <c r="A90" s="58">
        <f t="shared" si="27"/>
        <v>277</v>
      </c>
      <c r="B90" s="58">
        <f t="shared" si="28"/>
        <v>13</v>
      </c>
      <c r="C90" s="56" t="s">
        <v>401</v>
      </c>
      <c r="D90" s="135">
        <v>470083</v>
      </c>
    </row>
    <row r="91" spans="1:4" x14ac:dyDescent="0.2">
      <c r="A91" s="58">
        <f t="shared" si="27"/>
        <v>282</v>
      </c>
      <c r="B91" s="58">
        <f t="shared" si="28"/>
        <v>8</v>
      </c>
      <c r="C91" s="56" t="s">
        <v>404</v>
      </c>
      <c r="D91" s="132">
        <v>474029</v>
      </c>
    </row>
    <row r="92" spans="1:4" x14ac:dyDescent="0.2">
      <c r="A92" s="58">
        <f t="shared" si="27"/>
        <v>268</v>
      </c>
      <c r="B92" s="58">
        <f t="shared" si="28"/>
        <v>22</v>
      </c>
      <c r="C92" s="56" t="s">
        <v>407</v>
      </c>
      <c r="D92" s="133">
        <v>464694</v>
      </c>
    </row>
    <row r="93" spans="1:4" x14ac:dyDescent="0.2">
      <c r="A93" s="58">
        <f t="shared" si="27"/>
        <v>275</v>
      </c>
      <c r="B93" s="58">
        <f t="shared" si="28"/>
        <v>15</v>
      </c>
      <c r="C93" s="56" t="s">
        <v>410</v>
      </c>
      <c r="D93" s="133">
        <v>467339</v>
      </c>
    </row>
    <row r="94" spans="1:4" x14ac:dyDescent="0.2">
      <c r="A94" s="58">
        <f t="shared" si="27"/>
        <v>256</v>
      </c>
      <c r="B94" s="58">
        <f t="shared" si="28"/>
        <v>34</v>
      </c>
      <c r="C94" s="56" t="s">
        <v>412</v>
      </c>
      <c r="D94" s="133">
        <v>459575</v>
      </c>
    </row>
    <row r="95" spans="1:4" x14ac:dyDescent="0.2">
      <c r="A95" s="58">
        <f t="shared" si="27"/>
        <v>285</v>
      </c>
      <c r="B95" s="58">
        <f t="shared" si="28"/>
        <v>5</v>
      </c>
      <c r="C95" s="56" t="s">
        <v>414</v>
      </c>
      <c r="D95" s="133">
        <v>476188</v>
      </c>
    </row>
    <row r="96" spans="1:4" x14ac:dyDescent="0.2">
      <c r="A96" s="58">
        <f t="shared" si="27"/>
        <v>287</v>
      </c>
      <c r="B96" s="58">
        <f t="shared" si="28"/>
        <v>3</v>
      </c>
      <c r="C96" s="56" t="s">
        <v>417</v>
      </c>
      <c r="D96" s="133">
        <v>478743</v>
      </c>
    </row>
    <row r="97" spans="1:4" x14ac:dyDescent="0.2">
      <c r="A97" s="58">
        <f t="shared" si="27"/>
        <v>288</v>
      </c>
      <c r="B97" s="58">
        <f t="shared" si="28"/>
        <v>2</v>
      </c>
      <c r="C97" s="56" t="s">
        <v>420</v>
      </c>
      <c r="D97" s="135">
        <v>479088</v>
      </c>
    </row>
    <row r="98" spans="1:4" x14ac:dyDescent="0.2">
      <c r="A98" s="58">
        <f t="shared" si="27"/>
        <v>263</v>
      </c>
      <c r="B98" s="58">
        <f t="shared" si="28"/>
        <v>27</v>
      </c>
      <c r="C98" s="56" t="s">
        <v>422</v>
      </c>
      <c r="D98" s="134">
        <v>462626</v>
      </c>
    </row>
    <row r="99" spans="1:4" x14ac:dyDescent="0.2">
      <c r="A99" s="58">
        <f t="shared" si="27"/>
        <v>264</v>
      </c>
      <c r="B99" s="58">
        <f t="shared" si="28"/>
        <v>26</v>
      </c>
      <c r="C99" s="56" t="s">
        <v>424</v>
      </c>
      <c r="D99" s="133">
        <v>462732</v>
      </c>
    </row>
    <row r="100" spans="1:4" x14ac:dyDescent="0.2">
      <c r="A100" s="58">
        <f t="shared" si="27"/>
        <v>289</v>
      </c>
      <c r="B100" s="58">
        <f t="shared" si="28"/>
        <v>1</v>
      </c>
      <c r="C100" s="56" t="s">
        <v>427</v>
      </c>
      <c r="D100" s="133">
        <v>480247</v>
      </c>
    </row>
    <row r="101" spans="1:4" x14ac:dyDescent="0.2">
      <c r="A101" s="58">
        <f t="shared" si="27"/>
        <v>272</v>
      </c>
      <c r="B101" s="58">
        <f t="shared" si="28"/>
        <v>18</v>
      </c>
      <c r="C101" s="56" t="s">
        <v>429</v>
      </c>
      <c r="D101" s="133">
        <v>465702</v>
      </c>
    </row>
    <row r="102" spans="1:4" x14ac:dyDescent="0.2">
      <c r="A102" s="58">
        <f t="shared" si="27"/>
        <v>211</v>
      </c>
      <c r="B102" s="58">
        <f t="shared" si="28"/>
        <v>79</v>
      </c>
      <c r="C102" s="56" t="s">
        <v>432</v>
      </c>
      <c r="D102" s="133">
        <v>424125</v>
      </c>
    </row>
    <row r="103" spans="1:4" x14ac:dyDescent="0.2">
      <c r="A103" s="58">
        <f t="shared" si="27"/>
        <v>269</v>
      </c>
      <c r="B103" s="58">
        <f t="shared" si="28"/>
        <v>21</v>
      </c>
      <c r="C103" s="56" t="s">
        <v>435</v>
      </c>
      <c r="D103" s="133">
        <v>465115</v>
      </c>
    </row>
    <row r="104" spans="1:4" x14ac:dyDescent="0.2">
      <c r="A104" s="58">
        <f t="shared" si="27"/>
        <v>284</v>
      </c>
      <c r="B104" s="58">
        <f t="shared" si="28"/>
        <v>6</v>
      </c>
      <c r="C104" s="56" t="s">
        <v>438</v>
      </c>
      <c r="D104" s="135">
        <v>475912</v>
      </c>
    </row>
    <row r="105" spans="1:4" x14ac:dyDescent="0.2">
      <c r="A105" s="58">
        <f t="shared" si="27"/>
        <v>241</v>
      </c>
      <c r="B105" s="58">
        <f t="shared" si="28"/>
        <v>49</v>
      </c>
      <c r="C105" s="56" t="s">
        <v>440</v>
      </c>
      <c r="D105" s="134">
        <v>444924</v>
      </c>
    </row>
    <row r="106" spans="1:4" x14ac:dyDescent="0.2">
      <c r="A106" s="58">
        <f t="shared" si="27"/>
        <v>233</v>
      </c>
      <c r="B106" s="58">
        <f t="shared" si="28"/>
        <v>57</v>
      </c>
      <c r="C106" s="56" t="s">
        <v>443</v>
      </c>
      <c r="D106" s="133">
        <v>439147</v>
      </c>
    </row>
    <row r="107" spans="1:4" x14ac:dyDescent="0.2">
      <c r="A107" s="58">
        <f t="shared" si="27"/>
        <v>203</v>
      </c>
      <c r="B107" s="58">
        <f t="shared" si="28"/>
        <v>87</v>
      </c>
      <c r="C107" s="56" t="s">
        <v>446</v>
      </c>
      <c r="D107" s="133">
        <v>418245</v>
      </c>
    </row>
    <row r="108" spans="1:4" x14ac:dyDescent="0.2">
      <c r="A108" s="58">
        <f t="shared" si="27"/>
        <v>232</v>
      </c>
      <c r="B108" s="58">
        <f t="shared" si="28"/>
        <v>58</v>
      </c>
      <c r="C108" s="56" t="s">
        <v>449</v>
      </c>
      <c r="D108" s="135">
        <v>438466</v>
      </c>
    </row>
    <row r="109" spans="1:4" x14ac:dyDescent="0.2">
      <c r="A109" s="58">
        <f t="shared" si="27"/>
        <v>286</v>
      </c>
      <c r="B109" s="58">
        <f t="shared" si="28"/>
        <v>4</v>
      </c>
      <c r="C109" s="56" t="s">
        <v>452</v>
      </c>
      <c r="D109" s="134">
        <v>478721</v>
      </c>
    </row>
    <row r="110" spans="1:4" x14ac:dyDescent="0.2">
      <c r="A110" s="58">
        <f t="shared" si="27"/>
        <v>255</v>
      </c>
      <c r="B110" s="58">
        <f t="shared" si="28"/>
        <v>35</v>
      </c>
      <c r="C110" s="56" t="s">
        <v>454</v>
      </c>
      <c r="D110" s="133">
        <v>458998</v>
      </c>
    </row>
    <row r="111" spans="1:4" x14ac:dyDescent="0.2">
      <c r="A111" s="58">
        <f t="shared" si="27"/>
        <v>266</v>
      </c>
      <c r="B111" s="58">
        <f t="shared" si="28"/>
        <v>24</v>
      </c>
      <c r="C111" s="56" t="s">
        <v>456</v>
      </c>
      <c r="D111" s="133">
        <v>463096</v>
      </c>
    </row>
    <row r="112" spans="1:4" x14ac:dyDescent="0.2">
      <c r="A112" s="58">
        <f t="shared" si="27"/>
        <v>198</v>
      </c>
      <c r="B112" s="58">
        <f t="shared" si="28"/>
        <v>92</v>
      </c>
      <c r="C112" s="56" t="s">
        <v>459</v>
      </c>
      <c r="D112" s="135">
        <v>413266</v>
      </c>
    </row>
    <row r="113" spans="1:4" x14ac:dyDescent="0.2">
      <c r="A113" s="58">
        <f t="shared" si="27"/>
        <v>218</v>
      </c>
      <c r="B113" s="58">
        <f t="shared" si="28"/>
        <v>72</v>
      </c>
      <c r="C113" s="56" t="s">
        <v>463</v>
      </c>
      <c r="D113" s="134">
        <v>427922</v>
      </c>
    </row>
    <row r="114" spans="1:4" x14ac:dyDescent="0.2">
      <c r="A114" s="58">
        <f t="shared" si="27"/>
        <v>228</v>
      </c>
      <c r="B114" s="58">
        <f t="shared" si="28"/>
        <v>62</v>
      </c>
      <c r="C114" s="56" t="s">
        <v>466</v>
      </c>
      <c r="D114" s="133">
        <v>436066</v>
      </c>
    </row>
    <row r="115" spans="1:4" x14ac:dyDescent="0.2">
      <c r="A115" s="58">
        <f t="shared" si="27"/>
        <v>237</v>
      </c>
      <c r="B115" s="58">
        <f t="shared" si="28"/>
        <v>53</v>
      </c>
      <c r="C115" s="56" t="s">
        <v>469</v>
      </c>
      <c r="D115" s="133">
        <v>442398</v>
      </c>
    </row>
    <row r="116" spans="1:4" x14ac:dyDescent="0.2">
      <c r="A116" s="58">
        <f t="shared" si="27"/>
        <v>105</v>
      </c>
      <c r="B116" s="58">
        <f t="shared" si="28"/>
        <v>185</v>
      </c>
      <c r="C116" s="56" t="s">
        <v>472</v>
      </c>
      <c r="D116" s="135">
        <v>332708</v>
      </c>
    </row>
    <row r="117" spans="1:4" x14ac:dyDescent="0.2">
      <c r="A117" s="58">
        <f t="shared" si="27"/>
        <v>274</v>
      </c>
      <c r="B117" s="58">
        <f t="shared" si="28"/>
        <v>16</v>
      </c>
      <c r="C117" s="56" t="s">
        <v>475</v>
      </c>
      <c r="D117" s="134">
        <v>467198</v>
      </c>
    </row>
    <row r="118" spans="1:4" x14ac:dyDescent="0.2">
      <c r="A118" s="58">
        <f t="shared" si="27"/>
        <v>156</v>
      </c>
      <c r="B118" s="58">
        <f t="shared" si="28"/>
        <v>134</v>
      </c>
      <c r="C118" s="56" t="s">
        <v>477</v>
      </c>
      <c r="D118" s="133">
        <v>381141</v>
      </c>
    </row>
    <row r="119" spans="1:4" x14ac:dyDescent="0.2">
      <c r="A119" s="58">
        <f t="shared" si="27"/>
        <v>243</v>
      </c>
      <c r="B119" s="58">
        <f t="shared" si="28"/>
        <v>47</v>
      </c>
      <c r="C119" s="56" t="s">
        <v>480</v>
      </c>
      <c r="D119" s="133">
        <v>449449</v>
      </c>
    </row>
    <row r="120" spans="1:4" x14ac:dyDescent="0.2">
      <c r="A120" s="58">
        <f t="shared" si="27"/>
        <v>217</v>
      </c>
      <c r="B120" s="58">
        <f t="shared" si="28"/>
        <v>73</v>
      </c>
      <c r="C120" s="56" t="s">
        <v>483</v>
      </c>
      <c r="D120" s="135">
        <v>427843</v>
      </c>
    </row>
    <row r="121" spans="1:4" x14ac:dyDescent="0.2">
      <c r="A121" s="58">
        <f t="shared" si="27"/>
        <v>112</v>
      </c>
      <c r="B121" s="58">
        <f t="shared" si="28"/>
        <v>178</v>
      </c>
      <c r="C121" s="56" t="s">
        <v>486</v>
      </c>
      <c r="D121" s="134">
        <v>338241</v>
      </c>
    </row>
    <row r="122" spans="1:4" x14ac:dyDescent="0.2">
      <c r="A122" s="58">
        <f t="shared" si="27"/>
        <v>279</v>
      </c>
      <c r="B122" s="58">
        <f t="shared" si="28"/>
        <v>11</v>
      </c>
      <c r="C122" s="56" t="s">
        <v>489</v>
      </c>
      <c r="D122" s="133">
        <v>470746</v>
      </c>
    </row>
    <row r="123" spans="1:4" x14ac:dyDescent="0.2">
      <c r="A123" s="58">
        <f t="shared" si="27"/>
        <v>149</v>
      </c>
      <c r="B123" s="58">
        <f t="shared" si="28"/>
        <v>141</v>
      </c>
      <c r="C123" s="56" t="s">
        <v>492</v>
      </c>
      <c r="D123" s="133">
        <v>374938</v>
      </c>
    </row>
    <row r="124" spans="1:4" x14ac:dyDescent="0.2">
      <c r="A124" s="58">
        <f t="shared" si="27"/>
        <v>193</v>
      </c>
      <c r="B124" s="58">
        <f t="shared" si="28"/>
        <v>97</v>
      </c>
      <c r="C124" s="56" t="s">
        <v>494</v>
      </c>
      <c r="D124" s="133">
        <v>406623</v>
      </c>
    </row>
    <row r="125" spans="1:4" x14ac:dyDescent="0.2">
      <c r="A125" s="58">
        <f t="shared" si="27"/>
        <v>280</v>
      </c>
      <c r="B125" s="58">
        <f t="shared" si="28"/>
        <v>10</v>
      </c>
      <c r="C125" s="56" t="s">
        <v>329</v>
      </c>
      <c r="D125" s="133">
        <v>471671</v>
      </c>
    </row>
    <row r="126" spans="1:4" x14ac:dyDescent="0.2">
      <c r="A126" s="58">
        <f t="shared" si="27"/>
        <v>259</v>
      </c>
      <c r="B126" s="58">
        <f t="shared" si="28"/>
        <v>31</v>
      </c>
      <c r="C126" s="56" t="s">
        <v>332</v>
      </c>
      <c r="D126" s="135">
        <v>460744</v>
      </c>
    </row>
    <row r="127" spans="1:4" x14ac:dyDescent="0.2">
      <c r="A127" s="58">
        <f t="shared" si="27"/>
        <v>281</v>
      </c>
      <c r="B127" s="58">
        <f t="shared" si="28"/>
        <v>9</v>
      </c>
      <c r="C127" s="56" t="s">
        <v>335</v>
      </c>
      <c r="D127" s="134">
        <v>473497</v>
      </c>
    </row>
    <row r="128" spans="1:4" x14ac:dyDescent="0.2">
      <c r="A128" s="58">
        <f t="shared" si="27"/>
        <v>273</v>
      </c>
      <c r="B128" s="58">
        <f t="shared" si="28"/>
        <v>17</v>
      </c>
      <c r="C128" s="56" t="s">
        <v>338</v>
      </c>
      <c r="D128" s="133">
        <v>466042</v>
      </c>
    </row>
    <row r="129" spans="1:4" x14ac:dyDescent="0.2">
      <c r="A129" s="58">
        <f t="shared" si="27"/>
        <v>213</v>
      </c>
      <c r="B129" s="58">
        <f t="shared" si="28"/>
        <v>77</v>
      </c>
      <c r="C129" s="56" t="s">
        <v>341</v>
      </c>
      <c r="D129" s="133">
        <v>424659</v>
      </c>
    </row>
    <row r="130" spans="1:4" x14ac:dyDescent="0.2">
      <c r="A130" s="58">
        <f t="shared" si="27"/>
        <v>247</v>
      </c>
      <c r="B130" s="58">
        <f t="shared" si="28"/>
        <v>43</v>
      </c>
      <c r="C130" s="56" t="s">
        <v>641</v>
      </c>
      <c r="D130" s="133">
        <v>451301</v>
      </c>
    </row>
    <row r="131" spans="1:4" x14ac:dyDescent="0.2">
      <c r="A131" s="58">
        <f t="shared" si="27"/>
        <v>223</v>
      </c>
      <c r="B131" s="58">
        <f t="shared" si="28"/>
        <v>67</v>
      </c>
      <c r="C131" s="56" t="s">
        <v>346</v>
      </c>
      <c r="D131" s="133">
        <v>434016</v>
      </c>
    </row>
    <row r="132" spans="1:4" x14ac:dyDescent="0.2">
      <c r="A132" s="58">
        <f t="shared" si="27"/>
        <v>59</v>
      </c>
      <c r="B132" s="58">
        <f t="shared" si="28"/>
        <v>231</v>
      </c>
      <c r="C132" s="56" t="s">
        <v>349</v>
      </c>
      <c r="D132" s="135">
        <v>288107</v>
      </c>
    </row>
    <row r="133" spans="1:4" x14ac:dyDescent="0.2">
      <c r="A133" s="58">
        <f t="shared" si="27"/>
        <v>72</v>
      </c>
      <c r="B133" s="58">
        <f t="shared" si="28"/>
        <v>218</v>
      </c>
      <c r="C133" s="56" t="s">
        <v>352</v>
      </c>
      <c r="D133" s="134">
        <v>298289</v>
      </c>
    </row>
    <row r="134" spans="1:4" x14ac:dyDescent="0.2">
      <c r="A134" s="58">
        <f t="shared" si="27"/>
        <v>80</v>
      </c>
      <c r="B134" s="58">
        <f t="shared" si="28"/>
        <v>210</v>
      </c>
      <c r="C134" s="56" t="s">
        <v>355</v>
      </c>
      <c r="D134" s="133">
        <v>307471</v>
      </c>
    </row>
    <row r="135" spans="1:4" x14ac:dyDescent="0.2">
      <c r="A135" s="58">
        <f t="shared" si="27"/>
        <v>48</v>
      </c>
      <c r="B135" s="58">
        <f t="shared" si="28"/>
        <v>242</v>
      </c>
      <c r="C135" s="56" t="s">
        <v>358</v>
      </c>
      <c r="D135" s="133">
        <v>275224</v>
      </c>
    </row>
    <row r="136" spans="1:4" x14ac:dyDescent="0.2">
      <c r="A136" s="58">
        <f t="shared" ref="A136:A199" si="29">RANK(D136,$D$8:$D$296,1)</f>
        <v>43</v>
      </c>
      <c r="B136" s="58">
        <f t="shared" ref="B136:B199" si="30">RANK(D136,$D$8:$D$296)</f>
        <v>247</v>
      </c>
      <c r="C136" s="56" t="s">
        <v>361</v>
      </c>
      <c r="D136" s="133">
        <v>272966</v>
      </c>
    </row>
    <row r="137" spans="1:4" x14ac:dyDescent="0.2">
      <c r="A137" s="58">
        <f t="shared" si="29"/>
        <v>38</v>
      </c>
      <c r="B137" s="58">
        <f t="shared" si="30"/>
        <v>252</v>
      </c>
      <c r="C137" s="56" t="s">
        <v>364</v>
      </c>
      <c r="D137" s="133">
        <v>267782</v>
      </c>
    </row>
    <row r="138" spans="1:4" x14ac:dyDescent="0.2">
      <c r="A138" s="58">
        <f t="shared" si="29"/>
        <v>16</v>
      </c>
      <c r="B138" s="58">
        <f t="shared" si="30"/>
        <v>274</v>
      </c>
      <c r="C138" s="56" t="s">
        <v>366</v>
      </c>
      <c r="D138" s="136">
        <v>247492</v>
      </c>
    </row>
    <row r="139" spans="1:4" x14ac:dyDescent="0.2">
      <c r="A139" s="58">
        <f t="shared" si="29"/>
        <v>137</v>
      </c>
      <c r="B139" s="58">
        <f t="shared" si="30"/>
        <v>153</v>
      </c>
      <c r="C139" s="56" t="s">
        <v>369</v>
      </c>
      <c r="D139" s="136">
        <v>364742</v>
      </c>
    </row>
    <row r="140" spans="1:4" x14ac:dyDescent="0.2">
      <c r="A140" s="58">
        <f t="shared" si="29"/>
        <v>151</v>
      </c>
      <c r="B140" s="58">
        <f t="shared" si="30"/>
        <v>139</v>
      </c>
      <c r="C140" s="56" t="s">
        <v>373</v>
      </c>
      <c r="D140" s="136">
        <v>376122</v>
      </c>
    </row>
    <row r="141" spans="1:4" x14ac:dyDescent="0.2">
      <c r="A141" s="58">
        <f t="shared" si="29"/>
        <v>96</v>
      </c>
      <c r="B141" s="58">
        <f t="shared" si="30"/>
        <v>194</v>
      </c>
      <c r="C141" s="56" t="s">
        <v>375</v>
      </c>
      <c r="D141" s="135">
        <v>325273</v>
      </c>
    </row>
    <row r="142" spans="1:4" x14ac:dyDescent="0.2">
      <c r="A142" s="58">
        <f t="shared" si="29"/>
        <v>13</v>
      </c>
      <c r="B142" s="58">
        <f t="shared" si="30"/>
        <v>277</v>
      </c>
      <c r="C142" s="56" t="s">
        <v>378</v>
      </c>
      <c r="D142" s="134">
        <v>243618</v>
      </c>
    </row>
    <row r="143" spans="1:4" x14ac:dyDescent="0.2">
      <c r="A143" s="58">
        <f t="shared" si="29"/>
        <v>150</v>
      </c>
      <c r="B143" s="58">
        <f t="shared" si="30"/>
        <v>140</v>
      </c>
      <c r="C143" s="56" t="s">
        <v>383</v>
      </c>
      <c r="D143" s="133">
        <v>375210</v>
      </c>
    </row>
    <row r="144" spans="1:4" x14ac:dyDescent="0.2">
      <c r="A144" s="58">
        <f t="shared" si="29"/>
        <v>31</v>
      </c>
      <c r="B144" s="58">
        <f t="shared" si="30"/>
        <v>259</v>
      </c>
      <c r="C144" s="56" t="s">
        <v>385</v>
      </c>
      <c r="D144" s="133">
        <v>262612</v>
      </c>
    </row>
    <row r="145" spans="1:4" x14ac:dyDescent="0.2">
      <c r="A145" s="58">
        <f t="shared" si="29"/>
        <v>212</v>
      </c>
      <c r="B145" s="58">
        <f t="shared" si="30"/>
        <v>78</v>
      </c>
      <c r="C145" s="56" t="s">
        <v>391</v>
      </c>
      <c r="D145" s="133">
        <v>424441</v>
      </c>
    </row>
    <row r="146" spans="1:4" x14ac:dyDescent="0.2">
      <c r="A146" s="58">
        <f t="shared" si="29"/>
        <v>30</v>
      </c>
      <c r="B146" s="58">
        <f t="shared" si="30"/>
        <v>260</v>
      </c>
      <c r="C146" s="56" t="s">
        <v>394</v>
      </c>
      <c r="D146" s="133">
        <v>262259</v>
      </c>
    </row>
    <row r="147" spans="1:4" x14ac:dyDescent="0.2">
      <c r="A147" s="58">
        <f t="shared" si="29"/>
        <v>215</v>
      </c>
      <c r="B147" s="58">
        <f t="shared" si="30"/>
        <v>75</v>
      </c>
      <c r="C147" s="56" t="s">
        <v>400</v>
      </c>
      <c r="D147" s="133">
        <v>425440</v>
      </c>
    </row>
    <row r="148" spans="1:4" x14ac:dyDescent="0.2">
      <c r="A148" s="58">
        <f t="shared" si="29"/>
        <v>159</v>
      </c>
      <c r="B148" s="58">
        <f t="shared" si="30"/>
        <v>131</v>
      </c>
      <c r="C148" s="56" t="s">
        <v>402</v>
      </c>
      <c r="D148" s="133">
        <v>382123</v>
      </c>
    </row>
    <row r="149" spans="1:4" x14ac:dyDescent="0.2">
      <c r="A149" s="58">
        <f t="shared" si="29"/>
        <v>182</v>
      </c>
      <c r="B149" s="58">
        <f t="shared" si="30"/>
        <v>108</v>
      </c>
      <c r="C149" s="56" t="s">
        <v>405</v>
      </c>
      <c r="D149" s="133">
        <v>399168</v>
      </c>
    </row>
    <row r="150" spans="1:4" x14ac:dyDescent="0.2">
      <c r="A150" s="58">
        <f t="shared" si="29"/>
        <v>8</v>
      </c>
      <c r="B150" s="58">
        <f t="shared" si="30"/>
        <v>282</v>
      </c>
      <c r="C150" s="56" t="s">
        <v>408</v>
      </c>
      <c r="D150" s="133">
        <v>240401</v>
      </c>
    </row>
    <row r="151" spans="1:4" x14ac:dyDescent="0.2">
      <c r="A151" s="58">
        <f t="shared" si="29"/>
        <v>49</v>
      </c>
      <c r="B151" s="58">
        <f t="shared" si="30"/>
        <v>241</v>
      </c>
      <c r="C151" s="56" t="s">
        <v>411</v>
      </c>
      <c r="D151" s="133">
        <v>280123</v>
      </c>
    </row>
    <row r="152" spans="1:4" x14ac:dyDescent="0.2">
      <c r="A152" s="58">
        <f t="shared" si="29"/>
        <v>98</v>
      </c>
      <c r="B152" s="58">
        <f t="shared" si="30"/>
        <v>192</v>
      </c>
      <c r="C152" s="56" t="s">
        <v>415</v>
      </c>
      <c r="D152" s="133">
        <v>326022</v>
      </c>
    </row>
    <row r="153" spans="1:4" x14ac:dyDescent="0.2">
      <c r="A153" s="58">
        <f t="shared" si="29"/>
        <v>73</v>
      </c>
      <c r="B153" s="58">
        <f t="shared" si="30"/>
        <v>217</v>
      </c>
      <c r="C153" s="56" t="s">
        <v>418</v>
      </c>
      <c r="D153" s="133">
        <v>300608</v>
      </c>
    </row>
    <row r="154" spans="1:4" x14ac:dyDescent="0.2">
      <c r="A154" s="58">
        <f t="shared" si="29"/>
        <v>209</v>
      </c>
      <c r="B154" s="58">
        <f t="shared" si="30"/>
        <v>81</v>
      </c>
      <c r="C154" s="56" t="s">
        <v>421</v>
      </c>
      <c r="D154" s="133">
        <v>422993</v>
      </c>
    </row>
    <row r="155" spans="1:4" x14ac:dyDescent="0.2">
      <c r="A155" s="58">
        <f t="shared" si="29"/>
        <v>103</v>
      </c>
      <c r="B155" s="58">
        <f t="shared" si="30"/>
        <v>187</v>
      </c>
      <c r="C155" s="56" t="s">
        <v>423</v>
      </c>
      <c r="D155" s="135">
        <v>330497</v>
      </c>
    </row>
    <row r="156" spans="1:4" x14ac:dyDescent="0.2">
      <c r="A156" s="58">
        <f t="shared" si="29"/>
        <v>45</v>
      </c>
      <c r="B156" s="58">
        <f t="shared" si="30"/>
        <v>245</v>
      </c>
      <c r="C156" s="56" t="s">
        <v>425</v>
      </c>
      <c r="D156" s="132">
        <v>273847</v>
      </c>
    </row>
    <row r="157" spans="1:4" x14ac:dyDescent="0.2">
      <c r="A157" s="58">
        <f t="shared" si="29"/>
        <v>169</v>
      </c>
      <c r="B157" s="58">
        <f t="shared" si="30"/>
        <v>121</v>
      </c>
      <c r="C157" s="56" t="s">
        <v>430</v>
      </c>
      <c r="D157" s="133">
        <v>387132</v>
      </c>
    </row>
    <row r="158" spans="1:4" x14ac:dyDescent="0.2">
      <c r="A158" s="58">
        <f t="shared" si="29"/>
        <v>170</v>
      </c>
      <c r="B158" s="58">
        <f t="shared" si="30"/>
        <v>120</v>
      </c>
      <c r="C158" s="56" t="s">
        <v>433</v>
      </c>
      <c r="D158" s="133">
        <v>388436</v>
      </c>
    </row>
    <row r="159" spans="1:4" x14ac:dyDescent="0.2">
      <c r="A159" s="58">
        <f t="shared" si="29"/>
        <v>146</v>
      </c>
      <c r="B159" s="58">
        <f t="shared" si="30"/>
        <v>144</v>
      </c>
      <c r="C159" s="56" t="s">
        <v>436</v>
      </c>
      <c r="D159" s="133">
        <v>371830</v>
      </c>
    </row>
    <row r="160" spans="1:4" x14ac:dyDescent="0.2">
      <c r="A160" s="58">
        <f t="shared" si="29"/>
        <v>92</v>
      </c>
      <c r="B160" s="58">
        <f t="shared" si="30"/>
        <v>198</v>
      </c>
      <c r="C160" s="56" t="s">
        <v>439</v>
      </c>
      <c r="D160" s="133">
        <v>320374</v>
      </c>
    </row>
    <row r="161" spans="1:4" x14ac:dyDescent="0.2">
      <c r="A161" s="58">
        <f t="shared" si="29"/>
        <v>254</v>
      </c>
      <c r="B161" s="58">
        <f t="shared" si="30"/>
        <v>36</v>
      </c>
      <c r="C161" s="56" t="s">
        <v>441</v>
      </c>
      <c r="D161" s="135">
        <v>458636</v>
      </c>
    </row>
    <row r="162" spans="1:4" x14ac:dyDescent="0.2">
      <c r="A162" s="58">
        <f t="shared" si="29"/>
        <v>214</v>
      </c>
      <c r="B162" s="58">
        <f t="shared" si="30"/>
        <v>76</v>
      </c>
      <c r="C162" s="56" t="s">
        <v>444</v>
      </c>
      <c r="D162" s="132">
        <v>425131</v>
      </c>
    </row>
    <row r="163" spans="1:4" x14ac:dyDescent="0.2">
      <c r="A163" s="58">
        <f t="shared" si="29"/>
        <v>101</v>
      </c>
      <c r="B163" s="58">
        <f t="shared" si="30"/>
        <v>189</v>
      </c>
      <c r="C163" s="56" t="s">
        <v>447</v>
      </c>
      <c r="D163" s="133">
        <v>328735</v>
      </c>
    </row>
    <row r="164" spans="1:4" x14ac:dyDescent="0.2">
      <c r="A164" s="58">
        <f t="shared" si="29"/>
        <v>139</v>
      </c>
      <c r="B164" s="58">
        <f t="shared" si="30"/>
        <v>151</v>
      </c>
      <c r="C164" s="56" t="s">
        <v>450</v>
      </c>
      <c r="D164" s="133">
        <v>367189</v>
      </c>
    </row>
    <row r="165" spans="1:4" x14ac:dyDescent="0.2">
      <c r="A165" s="58">
        <f t="shared" si="29"/>
        <v>184</v>
      </c>
      <c r="B165" s="58">
        <f t="shared" si="30"/>
        <v>106</v>
      </c>
      <c r="C165" s="56" t="s">
        <v>457</v>
      </c>
      <c r="D165" s="133">
        <v>400338</v>
      </c>
    </row>
    <row r="166" spans="1:4" x14ac:dyDescent="0.2">
      <c r="A166" s="58">
        <f t="shared" si="29"/>
        <v>191</v>
      </c>
      <c r="B166" s="58">
        <f t="shared" si="30"/>
        <v>99</v>
      </c>
      <c r="C166" s="56" t="s">
        <v>460</v>
      </c>
      <c r="D166" s="135">
        <v>404436</v>
      </c>
    </row>
    <row r="167" spans="1:4" x14ac:dyDescent="0.2">
      <c r="A167" s="58">
        <f t="shared" si="29"/>
        <v>202</v>
      </c>
      <c r="B167" s="58">
        <f t="shared" si="30"/>
        <v>88</v>
      </c>
      <c r="C167" s="56" t="s">
        <v>461</v>
      </c>
      <c r="D167" s="132">
        <v>417728</v>
      </c>
    </row>
    <row r="168" spans="1:4" x14ac:dyDescent="0.2">
      <c r="A168" s="58">
        <f t="shared" si="29"/>
        <v>147</v>
      </c>
      <c r="B168" s="58">
        <f t="shared" si="30"/>
        <v>143</v>
      </c>
      <c r="C168" s="56" t="s">
        <v>464</v>
      </c>
      <c r="D168" s="133">
        <v>372310</v>
      </c>
    </row>
    <row r="169" spans="1:4" x14ac:dyDescent="0.2">
      <c r="A169" s="58">
        <f t="shared" si="29"/>
        <v>221</v>
      </c>
      <c r="B169" s="58">
        <f t="shared" si="30"/>
        <v>69</v>
      </c>
      <c r="C169" s="56" t="s">
        <v>467</v>
      </c>
      <c r="D169" s="133">
        <v>432024</v>
      </c>
    </row>
    <row r="170" spans="1:4" x14ac:dyDescent="0.2">
      <c r="A170" s="58">
        <f t="shared" si="29"/>
        <v>227</v>
      </c>
      <c r="B170" s="58">
        <f t="shared" si="30"/>
        <v>63</v>
      </c>
      <c r="C170" s="56" t="s">
        <v>470</v>
      </c>
      <c r="D170" s="133">
        <v>435949</v>
      </c>
    </row>
    <row r="171" spans="1:4" x14ac:dyDescent="0.2">
      <c r="A171" s="58">
        <f t="shared" si="29"/>
        <v>252</v>
      </c>
      <c r="B171" s="58">
        <f t="shared" si="30"/>
        <v>38</v>
      </c>
      <c r="C171" s="56" t="s">
        <v>473</v>
      </c>
      <c r="D171" s="133">
        <v>455656</v>
      </c>
    </row>
    <row r="172" spans="1:4" x14ac:dyDescent="0.2">
      <c r="A172" s="58">
        <f t="shared" si="29"/>
        <v>231</v>
      </c>
      <c r="B172" s="58">
        <f t="shared" si="30"/>
        <v>59</v>
      </c>
      <c r="C172" s="56" t="s">
        <v>476</v>
      </c>
      <c r="D172" s="136">
        <v>437645</v>
      </c>
    </row>
    <row r="173" spans="1:4" x14ac:dyDescent="0.2">
      <c r="A173" s="58">
        <f t="shared" si="29"/>
        <v>222</v>
      </c>
      <c r="B173" s="58">
        <f t="shared" si="30"/>
        <v>68</v>
      </c>
      <c r="C173" s="56" t="s">
        <v>478</v>
      </c>
      <c r="D173" s="135">
        <v>432760</v>
      </c>
    </row>
    <row r="174" spans="1:4" x14ac:dyDescent="0.2">
      <c r="A174" s="58">
        <f t="shared" si="29"/>
        <v>229</v>
      </c>
      <c r="B174" s="58">
        <f t="shared" si="30"/>
        <v>61</v>
      </c>
      <c r="C174" s="56" t="s">
        <v>481</v>
      </c>
      <c r="D174" s="134">
        <v>436560</v>
      </c>
    </row>
    <row r="175" spans="1:4" x14ac:dyDescent="0.2">
      <c r="A175" s="58">
        <f t="shared" si="29"/>
        <v>162</v>
      </c>
      <c r="B175" s="58">
        <f t="shared" si="30"/>
        <v>128</v>
      </c>
      <c r="C175" s="56" t="s">
        <v>484</v>
      </c>
      <c r="D175" s="133">
        <v>383834</v>
      </c>
    </row>
    <row r="176" spans="1:4" x14ac:dyDescent="0.2">
      <c r="A176" s="58">
        <f t="shared" si="29"/>
        <v>240</v>
      </c>
      <c r="B176" s="58">
        <f t="shared" si="30"/>
        <v>50</v>
      </c>
      <c r="C176" s="56" t="s">
        <v>487</v>
      </c>
      <c r="D176" s="133">
        <v>444780</v>
      </c>
    </row>
    <row r="177" spans="1:4" x14ac:dyDescent="0.2">
      <c r="A177" s="58">
        <f t="shared" si="29"/>
        <v>207</v>
      </c>
      <c r="B177" s="58">
        <f t="shared" si="30"/>
        <v>83</v>
      </c>
      <c r="C177" s="56" t="s">
        <v>490</v>
      </c>
      <c r="D177" s="133">
        <v>422731</v>
      </c>
    </row>
    <row r="178" spans="1:4" x14ac:dyDescent="0.2">
      <c r="A178" s="58">
        <f t="shared" si="29"/>
        <v>70</v>
      </c>
      <c r="B178" s="58">
        <f t="shared" si="30"/>
        <v>220</v>
      </c>
      <c r="C178" s="56" t="s">
        <v>493</v>
      </c>
      <c r="D178" s="133">
        <v>296452</v>
      </c>
    </row>
    <row r="179" spans="1:4" x14ac:dyDescent="0.2">
      <c r="A179" s="58">
        <f t="shared" si="29"/>
        <v>120</v>
      </c>
      <c r="B179" s="58">
        <f t="shared" si="30"/>
        <v>170</v>
      </c>
      <c r="C179" s="56" t="s">
        <v>495</v>
      </c>
      <c r="D179" s="133">
        <v>348761</v>
      </c>
    </row>
    <row r="180" spans="1:4" x14ac:dyDescent="0.2">
      <c r="A180" s="58">
        <f t="shared" si="29"/>
        <v>130</v>
      </c>
      <c r="B180" s="58">
        <f t="shared" si="30"/>
        <v>160</v>
      </c>
      <c r="C180" s="56" t="s">
        <v>1257</v>
      </c>
      <c r="D180" s="133">
        <v>359419</v>
      </c>
    </row>
    <row r="181" spans="1:4" x14ac:dyDescent="0.2">
      <c r="A181" s="58">
        <f t="shared" si="29"/>
        <v>197</v>
      </c>
      <c r="B181" s="58">
        <f t="shared" si="30"/>
        <v>93</v>
      </c>
      <c r="C181" s="56" t="s">
        <v>171</v>
      </c>
      <c r="D181" s="133">
        <v>408281</v>
      </c>
    </row>
    <row r="182" spans="1:4" x14ac:dyDescent="0.2">
      <c r="A182" s="58">
        <f t="shared" si="29"/>
        <v>199</v>
      </c>
      <c r="B182" s="58">
        <f t="shared" si="30"/>
        <v>91</v>
      </c>
      <c r="C182" s="56" t="s">
        <v>173</v>
      </c>
      <c r="D182" s="133">
        <v>414312</v>
      </c>
    </row>
    <row r="183" spans="1:4" x14ac:dyDescent="0.2">
      <c r="A183" s="58">
        <f t="shared" si="29"/>
        <v>71</v>
      </c>
      <c r="B183" s="58">
        <f t="shared" si="30"/>
        <v>219</v>
      </c>
      <c r="C183" s="56" t="s">
        <v>175</v>
      </c>
      <c r="D183" s="133">
        <v>297008</v>
      </c>
    </row>
    <row r="184" spans="1:4" x14ac:dyDescent="0.2">
      <c r="A184" s="58">
        <f t="shared" si="29"/>
        <v>95</v>
      </c>
      <c r="B184" s="58">
        <f t="shared" si="30"/>
        <v>195</v>
      </c>
      <c r="C184" s="56" t="s">
        <v>177</v>
      </c>
      <c r="D184" s="133">
        <v>324354</v>
      </c>
    </row>
    <row r="185" spans="1:4" x14ac:dyDescent="0.2">
      <c r="A185" s="58">
        <f t="shared" si="29"/>
        <v>34</v>
      </c>
      <c r="B185" s="58">
        <f t="shared" si="30"/>
        <v>256</v>
      </c>
      <c r="C185" s="56" t="s">
        <v>179</v>
      </c>
      <c r="D185" s="133">
        <v>263110</v>
      </c>
    </row>
    <row r="186" spans="1:4" x14ac:dyDescent="0.2">
      <c r="A186" s="58">
        <f t="shared" si="29"/>
        <v>47</v>
      </c>
      <c r="B186" s="58">
        <f t="shared" si="30"/>
        <v>243</v>
      </c>
      <c r="C186" s="56" t="s">
        <v>181</v>
      </c>
      <c r="D186" s="133">
        <v>274521</v>
      </c>
    </row>
    <row r="187" spans="1:4" x14ac:dyDescent="0.2">
      <c r="A187" s="58">
        <f t="shared" si="29"/>
        <v>62</v>
      </c>
      <c r="B187" s="58">
        <f t="shared" si="30"/>
        <v>228</v>
      </c>
      <c r="C187" s="56" t="s">
        <v>642</v>
      </c>
      <c r="D187" s="133">
        <v>291102</v>
      </c>
    </row>
    <row r="188" spans="1:4" x14ac:dyDescent="0.2">
      <c r="A188" s="58">
        <f t="shared" si="29"/>
        <v>173</v>
      </c>
      <c r="B188" s="58">
        <f t="shared" si="30"/>
        <v>117</v>
      </c>
      <c r="C188" s="56" t="s">
        <v>183</v>
      </c>
      <c r="D188" s="136">
        <v>390373</v>
      </c>
    </row>
    <row r="189" spans="1:4" x14ac:dyDescent="0.2">
      <c r="A189" s="58">
        <f t="shared" si="29"/>
        <v>36</v>
      </c>
      <c r="B189" s="58">
        <f t="shared" si="30"/>
        <v>254</v>
      </c>
      <c r="C189" s="56" t="s">
        <v>185</v>
      </c>
      <c r="D189" s="136">
        <v>264808</v>
      </c>
    </row>
    <row r="190" spans="1:4" x14ac:dyDescent="0.2">
      <c r="A190" s="58">
        <f t="shared" si="29"/>
        <v>124</v>
      </c>
      <c r="B190" s="58">
        <f t="shared" si="30"/>
        <v>166</v>
      </c>
      <c r="C190" s="56" t="s">
        <v>187</v>
      </c>
      <c r="D190" s="136">
        <v>353915</v>
      </c>
    </row>
    <row r="191" spans="1:4" x14ac:dyDescent="0.2">
      <c r="A191" s="58">
        <f t="shared" si="29"/>
        <v>178</v>
      </c>
      <c r="B191" s="58">
        <f t="shared" si="30"/>
        <v>112</v>
      </c>
      <c r="C191" s="56" t="s">
        <v>189</v>
      </c>
      <c r="D191" s="136">
        <v>396960</v>
      </c>
    </row>
    <row r="192" spans="1:4" x14ac:dyDescent="0.2">
      <c r="A192" s="58">
        <f t="shared" si="29"/>
        <v>6</v>
      </c>
      <c r="B192" s="58">
        <f t="shared" si="30"/>
        <v>284</v>
      </c>
      <c r="C192" s="56" t="s">
        <v>191</v>
      </c>
      <c r="D192" s="135">
        <v>238618</v>
      </c>
    </row>
    <row r="193" spans="1:4" x14ac:dyDescent="0.2">
      <c r="A193" s="58">
        <f t="shared" si="29"/>
        <v>257</v>
      </c>
      <c r="B193" s="58">
        <f t="shared" si="30"/>
        <v>33</v>
      </c>
      <c r="C193" s="56" t="s">
        <v>193</v>
      </c>
      <c r="D193" s="134">
        <v>460284</v>
      </c>
    </row>
    <row r="194" spans="1:4" x14ac:dyDescent="0.2">
      <c r="A194" s="58">
        <f t="shared" si="29"/>
        <v>216</v>
      </c>
      <c r="B194" s="58">
        <f t="shared" si="30"/>
        <v>74</v>
      </c>
      <c r="C194" s="56" t="s">
        <v>195</v>
      </c>
      <c r="D194" s="133">
        <v>427637</v>
      </c>
    </row>
    <row r="195" spans="1:4" x14ac:dyDescent="0.2">
      <c r="A195" s="58">
        <f t="shared" si="29"/>
        <v>242</v>
      </c>
      <c r="B195" s="58">
        <f t="shared" si="30"/>
        <v>48</v>
      </c>
      <c r="C195" s="56" t="s">
        <v>197</v>
      </c>
      <c r="D195" s="133">
        <v>446933</v>
      </c>
    </row>
    <row r="196" spans="1:4" x14ac:dyDescent="0.2">
      <c r="A196" s="58">
        <f t="shared" si="29"/>
        <v>140</v>
      </c>
      <c r="B196" s="58">
        <f t="shared" si="30"/>
        <v>150</v>
      </c>
      <c r="C196" s="56" t="s">
        <v>199</v>
      </c>
      <c r="D196" s="133">
        <v>367518</v>
      </c>
    </row>
    <row r="197" spans="1:4" x14ac:dyDescent="0.2">
      <c r="A197" s="58">
        <f t="shared" si="29"/>
        <v>196</v>
      </c>
      <c r="B197" s="58">
        <f t="shared" si="30"/>
        <v>94</v>
      </c>
      <c r="C197" s="56" t="s">
        <v>201</v>
      </c>
      <c r="D197" s="133">
        <v>408256</v>
      </c>
    </row>
    <row r="198" spans="1:4" x14ac:dyDescent="0.2">
      <c r="A198" s="58">
        <f t="shared" si="29"/>
        <v>220</v>
      </c>
      <c r="B198" s="58">
        <f t="shared" si="30"/>
        <v>70</v>
      </c>
      <c r="C198" s="56" t="s">
        <v>203</v>
      </c>
      <c r="D198" s="133">
        <v>431558</v>
      </c>
    </row>
    <row r="199" spans="1:4" x14ac:dyDescent="0.2">
      <c r="A199" s="58">
        <f t="shared" si="29"/>
        <v>175</v>
      </c>
      <c r="B199" s="58">
        <f t="shared" si="30"/>
        <v>115</v>
      </c>
      <c r="C199" s="56" t="s">
        <v>205</v>
      </c>
      <c r="D199" s="133">
        <v>391045</v>
      </c>
    </row>
    <row r="200" spans="1:4" x14ac:dyDescent="0.2">
      <c r="A200" s="58">
        <f t="shared" ref="A200:A263" si="31">RANK(D200,$D$8:$D$296,1)</f>
        <v>161</v>
      </c>
      <c r="B200" s="58">
        <f t="shared" ref="B200:B263" si="32">RANK(D200,$D$8:$D$296)</f>
        <v>129</v>
      </c>
      <c r="C200" s="56" t="s">
        <v>207</v>
      </c>
      <c r="D200" s="133">
        <v>382714</v>
      </c>
    </row>
    <row r="201" spans="1:4" x14ac:dyDescent="0.2">
      <c r="A201" s="58">
        <f t="shared" si="31"/>
        <v>110</v>
      </c>
      <c r="B201" s="58">
        <f t="shared" si="32"/>
        <v>180</v>
      </c>
      <c r="C201" s="56" t="s">
        <v>257</v>
      </c>
      <c r="D201" s="133">
        <v>337105</v>
      </c>
    </row>
    <row r="202" spans="1:4" x14ac:dyDescent="0.2">
      <c r="A202" s="58">
        <f t="shared" si="31"/>
        <v>253</v>
      </c>
      <c r="B202" s="58">
        <f t="shared" si="32"/>
        <v>37</v>
      </c>
      <c r="C202" s="56" t="s">
        <v>259</v>
      </c>
      <c r="D202" s="133">
        <v>456232</v>
      </c>
    </row>
    <row r="203" spans="1:4" x14ac:dyDescent="0.2">
      <c r="A203" s="58">
        <f t="shared" si="31"/>
        <v>94</v>
      </c>
      <c r="B203" s="58">
        <f t="shared" si="32"/>
        <v>196</v>
      </c>
      <c r="C203" s="56" t="s">
        <v>261</v>
      </c>
      <c r="D203" s="133">
        <v>320990</v>
      </c>
    </row>
    <row r="204" spans="1:4" x14ac:dyDescent="0.2">
      <c r="A204" s="58">
        <f t="shared" si="31"/>
        <v>180</v>
      </c>
      <c r="B204" s="58">
        <f t="shared" si="32"/>
        <v>110</v>
      </c>
      <c r="C204" s="56" t="s">
        <v>263</v>
      </c>
      <c r="D204" s="133">
        <v>398749</v>
      </c>
    </row>
    <row r="205" spans="1:4" x14ac:dyDescent="0.2">
      <c r="A205" s="58">
        <f t="shared" si="31"/>
        <v>113</v>
      </c>
      <c r="B205" s="58">
        <f t="shared" si="32"/>
        <v>177</v>
      </c>
      <c r="C205" s="56" t="s">
        <v>265</v>
      </c>
      <c r="D205" s="135">
        <v>339395</v>
      </c>
    </row>
    <row r="206" spans="1:4" x14ac:dyDescent="0.2">
      <c r="A206" s="58">
        <f t="shared" si="31"/>
        <v>183</v>
      </c>
      <c r="B206" s="58">
        <f t="shared" si="32"/>
        <v>107</v>
      </c>
      <c r="C206" s="56" t="s">
        <v>267</v>
      </c>
      <c r="D206" s="132">
        <v>400235</v>
      </c>
    </row>
    <row r="207" spans="1:4" x14ac:dyDescent="0.2">
      <c r="A207" s="58">
        <f t="shared" si="31"/>
        <v>206</v>
      </c>
      <c r="B207" s="58">
        <f t="shared" si="32"/>
        <v>84</v>
      </c>
      <c r="C207" s="56" t="s">
        <v>269</v>
      </c>
      <c r="D207" s="133">
        <v>421826</v>
      </c>
    </row>
    <row r="208" spans="1:4" x14ac:dyDescent="0.2">
      <c r="A208" s="58">
        <f t="shared" si="31"/>
        <v>174</v>
      </c>
      <c r="B208" s="58">
        <f t="shared" si="32"/>
        <v>116</v>
      </c>
      <c r="C208" s="56" t="s">
        <v>271</v>
      </c>
      <c r="D208" s="133">
        <v>390415</v>
      </c>
    </row>
    <row r="209" spans="1:4" x14ac:dyDescent="0.2">
      <c r="A209" s="58">
        <f t="shared" si="31"/>
        <v>99</v>
      </c>
      <c r="B209" s="58">
        <f t="shared" si="32"/>
        <v>191</v>
      </c>
      <c r="C209" s="56" t="s">
        <v>273</v>
      </c>
      <c r="D209" s="133">
        <v>326278</v>
      </c>
    </row>
    <row r="210" spans="1:4" x14ac:dyDescent="0.2">
      <c r="A210" s="58">
        <f t="shared" si="31"/>
        <v>102</v>
      </c>
      <c r="B210" s="58">
        <f t="shared" si="32"/>
        <v>188</v>
      </c>
      <c r="C210" s="56" t="s">
        <v>275</v>
      </c>
      <c r="D210" s="135">
        <v>330263</v>
      </c>
    </row>
    <row r="211" spans="1:4" x14ac:dyDescent="0.2">
      <c r="A211" s="58">
        <f t="shared" si="31"/>
        <v>225</v>
      </c>
      <c r="B211" s="58">
        <f t="shared" si="32"/>
        <v>65</v>
      </c>
      <c r="C211" s="56" t="s">
        <v>277</v>
      </c>
      <c r="D211" s="132">
        <v>434309</v>
      </c>
    </row>
    <row r="212" spans="1:4" x14ac:dyDescent="0.2">
      <c r="A212" s="58">
        <f t="shared" si="31"/>
        <v>79</v>
      </c>
      <c r="B212" s="58">
        <f t="shared" si="32"/>
        <v>211</v>
      </c>
      <c r="C212" s="56" t="s">
        <v>279</v>
      </c>
      <c r="D212" s="133">
        <v>304908</v>
      </c>
    </row>
    <row r="213" spans="1:4" x14ac:dyDescent="0.2">
      <c r="A213" s="58">
        <f t="shared" si="31"/>
        <v>176</v>
      </c>
      <c r="B213" s="58">
        <f t="shared" si="32"/>
        <v>114</v>
      </c>
      <c r="C213" s="56" t="s">
        <v>281</v>
      </c>
      <c r="D213" s="133">
        <v>393494</v>
      </c>
    </row>
    <row r="214" spans="1:4" x14ac:dyDescent="0.2">
      <c r="A214" s="58">
        <f t="shared" si="31"/>
        <v>166</v>
      </c>
      <c r="B214" s="58">
        <f t="shared" si="32"/>
        <v>124</v>
      </c>
      <c r="C214" s="56" t="s">
        <v>283</v>
      </c>
      <c r="D214" s="135">
        <v>385611</v>
      </c>
    </row>
    <row r="215" spans="1:4" x14ac:dyDescent="0.2">
      <c r="A215" s="58">
        <f t="shared" si="31"/>
        <v>88</v>
      </c>
      <c r="B215" s="58">
        <f t="shared" si="32"/>
        <v>202</v>
      </c>
      <c r="C215" s="56" t="s">
        <v>285</v>
      </c>
      <c r="D215" s="132">
        <v>315484</v>
      </c>
    </row>
    <row r="216" spans="1:4" x14ac:dyDescent="0.2">
      <c r="A216" s="58">
        <f t="shared" si="31"/>
        <v>205</v>
      </c>
      <c r="B216" s="58">
        <f t="shared" si="32"/>
        <v>85</v>
      </c>
      <c r="C216" s="56" t="s">
        <v>287</v>
      </c>
      <c r="D216" s="133">
        <v>421086</v>
      </c>
    </row>
    <row r="217" spans="1:4" x14ac:dyDescent="0.2">
      <c r="A217" s="58">
        <f t="shared" si="31"/>
        <v>141</v>
      </c>
      <c r="B217" s="58">
        <f t="shared" si="32"/>
        <v>149</v>
      </c>
      <c r="C217" s="56" t="s">
        <v>289</v>
      </c>
      <c r="D217" s="135">
        <v>368205</v>
      </c>
    </row>
    <row r="218" spans="1:4" x14ac:dyDescent="0.2">
      <c r="A218" s="58">
        <f t="shared" si="31"/>
        <v>270</v>
      </c>
      <c r="B218" s="58">
        <f t="shared" si="32"/>
        <v>20</v>
      </c>
      <c r="C218" s="56" t="s">
        <v>291</v>
      </c>
      <c r="D218" s="132">
        <v>465210</v>
      </c>
    </row>
    <row r="219" spans="1:4" x14ac:dyDescent="0.2">
      <c r="A219" s="58">
        <f t="shared" si="31"/>
        <v>235</v>
      </c>
      <c r="B219" s="58">
        <f t="shared" si="32"/>
        <v>55</v>
      </c>
      <c r="C219" s="56" t="s">
        <v>293</v>
      </c>
      <c r="D219" s="133">
        <v>441775</v>
      </c>
    </row>
    <row r="220" spans="1:4" x14ac:dyDescent="0.2">
      <c r="A220" s="58">
        <f t="shared" si="31"/>
        <v>167</v>
      </c>
      <c r="B220" s="58">
        <f t="shared" si="32"/>
        <v>123</v>
      </c>
      <c r="C220" s="56" t="s">
        <v>295</v>
      </c>
      <c r="D220" s="135">
        <v>386254</v>
      </c>
    </row>
    <row r="221" spans="1:4" x14ac:dyDescent="0.2">
      <c r="A221" s="58">
        <f t="shared" si="31"/>
        <v>134</v>
      </c>
      <c r="B221" s="58">
        <f t="shared" si="32"/>
        <v>156</v>
      </c>
      <c r="C221" s="56" t="s">
        <v>297</v>
      </c>
      <c r="D221" s="132">
        <v>363347</v>
      </c>
    </row>
    <row r="222" spans="1:4" x14ac:dyDescent="0.2">
      <c r="A222" s="58">
        <f t="shared" si="31"/>
        <v>119</v>
      </c>
      <c r="B222" s="58">
        <f t="shared" si="32"/>
        <v>171</v>
      </c>
      <c r="C222" s="56" t="s">
        <v>299</v>
      </c>
      <c r="D222" s="133">
        <v>347835</v>
      </c>
    </row>
    <row r="223" spans="1:4" x14ac:dyDescent="0.2">
      <c r="A223" s="58">
        <f t="shared" si="31"/>
        <v>181</v>
      </c>
      <c r="B223" s="58">
        <f t="shared" si="32"/>
        <v>109</v>
      </c>
      <c r="C223" s="56" t="s">
        <v>301</v>
      </c>
      <c r="D223" s="133">
        <v>399029</v>
      </c>
    </row>
    <row r="224" spans="1:4" x14ac:dyDescent="0.2">
      <c r="A224" s="58">
        <f t="shared" si="31"/>
        <v>54</v>
      </c>
      <c r="B224" s="58">
        <f t="shared" si="32"/>
        <v>236</v>
      </c>
      <c r="C224" s="56" t="s">
        <v>303</v>
      </c>
      <c r="D224" s="133">
        <v>284813</v>
      </c>
    </row>
    <row r="225" spans="1:4" x14ac:dyDescent="0.2">
      <c r="A225" s="58">
        <f t="shared" si="31"/>
        <v>177</v>
      </c>
      <c r="B225" s="58">
        <f t="shared" si="32"/>
        <v>113</v>
      </c>
      <c r="C225" s="56" t="s">
        <v>305</v>
      </c>
      <c r="D225" s="133">
        <v>395066</v>
      </c>
    </row>
    <row r="226" spans="1:4" x14ac:dyDescent="0.2">
      <c r="A226" s="58">
        <f t="shared" si="31"/>
        <v>163</v>
      </c>
      <c r="B226" s="58">
        <f t="shared" si="32"/>
        <v>127</v>
      </c>
      <c r="C226" s="56" t="s">
        <v>308</v>
      </c>
      <c r="D226" s="135">
        <v>383875</v>
      </c>
    </row>
    <row r="227" spans="1:4" x14ac:dyDescent="0.2">
      <c r="A227" s="58">
        <f t="shared" si="31"/>
        <v>126</v>
      </c>
      <c r="B227" s="58">
        <f t="shared" si="32"/>
        <v>164</v>
      </c>
      <c r="C227" s="56" t="s">
        <v>310</v>
      </c>
      <c r="D227" s="132">
        <v>355246</v>
      </c>
    </row>
    <row r="228" spans="1:4" x14ac:dyDescent="0.2">
      <c r="A228" s="58">
        <f t="shared" si="31"/>
        <v>81</v>
      </c>
      <c r="B228" s="58">
        <f t="shared" si="32"/>
        <v>209</v>
      </c>
      <c r="C228" s="56" t="s">
        <v>312</v>
      </c>
      <c r="D228" s="133">
        <v>307817</v>
      </c>
    </row>
    <row r="229" spans="1:4" x14ac:dyDescent="0.2">
      <c r="A229" s="58">
        <f t="shared" si="31"/>
        <v>12</v>
      </c>
      <c r="B229" s="58">
        <f t="shared" si="32"/>
        <v>278</v>
      </c>
      <c r="C229" s="56" t="s">
        <v>315</v>
      </c>
      <c r="D229" s="133">
        <v>242858</v>
      </c>
    </row>
    <row r="230" spans="1:4" x14ac:dyDescent="0.2">
      <c r="A230" s="58">
        <f t="shared" si="31"/>
        <v>19</v>
      </c>
      <c r="B230" s="58">
        <f t="shared" si="32"/>
        <v>271</v>
      </c>
      <c r="C230" s="56" t="s">
        <v>314</v>
      </c>
      <c r="D230" s="133">
        <v>250261</v>
      </c>
    </row>
    <row r="231" spans="1:4" x14ac:dyDescent="0.2">
      <c r="A231" s="58">
        <f t="shared" si="31"/>
        <v>1</v>
      </c>
      <c r="B231" s="58">
        <f t="shared" si="32"/>
        <v>289</v>
      </c>
      <c r="C231" s="56" t="s">
        <v>317</v>
      </c>
      <c r="D231" s="136">
        <v>230959</v>
      </c>
    </row>
    <row r="232" spans="1:4" x14ac:dyDescent="0.2">
      <c r="A232" s="58">
        <f t="shared" si="31"/>
        <v>2</v>
      </c>
      <c r="B232" s="58">
        <f t="shared" si="32"/>
        <v>288</v>
      </c>
      <c r="C232" s="56" t="s">
        <v>319</v>
      </c>
      <c r="D232" s="136">
        <v>234420</v>
      </c>
    </row>
    <row r="233" spans="1:4" x14ac:dyDescent="0.2">
      <c r="A233" s="58">
        <f t="shared" si="31"/>
        <v>41</v>
      </c>
      <c r="B233" s="58">
        <f t="shared" si="32"/>
        <v>249</v>
      </c>
      <c r="C233" s="56" t="s">
        <v>321</v>
      </c>
      <c r="D233" s="135">
        <v>268337</v>
      </c>
    </row>
    <row r="234" spans="1:4" x14ac:dyDescent="0.2">
      <c r="A234" s="58">
        <f t="shared" si="31"/>
        <v>63</v>
      </c>
      <c r="B234" s="58">
        <f t="shared" si="32"/>
        <v>227</v>
      </c>
      <c r="C234" s="56" t="s">
        <v>323</v>
      </c>
      <c r="D234" s="132">
        <v>291649</v>
      </c>
    </row>
    <row r="235" spans="1:4" x14ac:dyDescent="0.2">
      <c r="A235" s="58">
        <f t="shared" si="31"/>
        <v>136</v>
      </c>
      <c r="B235" s="58">
        <f t="shared" si="32"/>
        <v>154</v>
      </c>
      <c r="C235" s="56" t="s">
        <v>496</v>
      </c>
      <c r="D235" s="133">
        <v>364162</v>
      </c>
    </row>
    <row r="236" spans="1:4" x14ac:dyDescent="0.2">
      <c r="A236" s="58">
        <f t="shared" si="31"/>
        <v>61</v>
      </c>
      <c r="B236" s="58">
        <f t="shared" si="32"/>
        <v>229</v>
      </c>
      <c r="C236" s="56" t="s">
        <v>497</v>
      </c>
      <c r="D236" s="133">
        <v>289071</v>
      </c>
    </row>
    <row r="237" spans="1:4" x14ac:dyDescent="0.2">
      <c r="A237" s="58">
        <f t="shared" si="31"/>
        <v>42</v>
      </c>
      <c r="B237" s="58">
        <f t="shared" si="32"/>
        <v>248</v>
      </c>
      <c r="C237" s="56" t="s">
        <v>498</v>
      </c>
      <c r="D237" s="133">
        <v>270568</v>
      </c>
    </row>
    <row r="238" spans="1:4" x14ac:dyDescent="0.2">
      <c r="A238" s="58">
        <f t="shared" si="31"/>
        <v>158</v>
      </c>
      <c r="B238" s="58">
        <f t="shared" si="32"/>
        <v>132</v>
      </c>
      <c r="C238" s="56" t="s">
        <v>500</v>
      </c>
      <c r="D238" s="135">
        <v>381828</v>
      </c>
    </row>
    <row r="239" spans="1:4" x14ac:dyDescent="0.2">
      <c r="A239" s="58">
        <f t="shared" si="31"/>
        <v>33</v>
      </c>
      <c r="B239" s="58">
        <f t="shared" si="32"/>
        <v>257</v>
      </c>
      <c r="C239" s="56" t="s">
        <v>502</v>
      </c>
      <c r="D239" s="134">
        <v>262936</v>
      </c>
    </row>
    <row r="240" spans="1:4" x14ac:dyDescent="0.2">
      <c r="A240" s="58">
        <f t="shared" si="31"/>
        <v>104</v>
      </c>
      <c r="B240" s="58">
        <f t="shared" si="32"/>
        <v>186</v>
      </c>
      <c r="C240" s="56" t="s">
        <v>504</v>
      </c>
      <c r="D240" s="133">
        <v>332001</v>
      </c>
    </row>
    <row r="241" spans="1:4" x14ac:dyDescent="0.2">
      <c r="A241" s="58">
        <f t="shared" si="31"/>
        <v>188</v>
      </c>
      <c r="B241" s="58">
        <f t="shared" si="32"/>
        <v>102</v>
      </c>
      <c r="C241" s="56" t="s">
        <v>506</v>
      </c>
      <c r="D241" s="133">
        <v>404009</v>
      </c>
    </row>
    <row r="242" spans="1:4" x14ac:dyDescent="0.2">
      <c r="A242" s="58">
        <f t="shared" si="31"/>
        <v>131</v>
      </c>
      <c r="B242" s="58">
        <f t="shared" si="32"/>
        <v>159</v>
      </c>
      <c r="C242" s="56" t="s">
        <v>508</v>
      </c>
      <c r="D242" s="135">
        <v>360198</v>
      </c>
    </row>
    <row r="243" spans="1:4" x14ac:dyDescent="0.2">
      <c r="A243" s="58">
        <f t="shared" si="31"/>
        <v>82</v>
      </c>
      <c r="B243" s="58">
        <f t="shared" si="32"/>
        <v>208</v>
      </c>
      <c r="C243" s="56" t="s">
        <v>510</v>
      </c>
      <c r="D243" s="134">
        <v>309781</v>
      </c>
    </row>
    <row r="244" spans="1:4" x14ac:dyDescent="0.2">
      <c r="A244" s="58">
        <f t="shared" si="31"/>
        <v>11</v>
      </c>
      <c r="B244" s="58">
        <f t="shared" si="32"/>
        <v>279</v>
      </c>
      <c r="C244" s="56" t="s">
        <v>512</v>
      </c>
      <c r="D244" s="133">
        <v>242034</v>
      </c>
    </row>
    <row r="245" spans="1:4" x14ac:dyDescent="0.2">
      <c r="A245" s="58">
        <f t="shared" si="31"/>
        <v>66</v>
      </c>
      <c r="B245" s="58">
        <f t="shared" si="32"/>
        <v>224</v>
      </c>
      <c r="C245" s="56" t="s">
        <v>513</v>
      </c>
      <c r="D245" s="133">
        <v>294154</v>
      </c>
    </row>
    <row r="246" spans="1:4" x14ac:dyDescent="0.2">
      <c r="A246" s="58">
        <f t="shared" si="31"/>
        <v>160</v>
      </c>
      <c r="B246" s="58">
        <f t="shared" si="32"/>
        <v>130</v>
      </c>
      <c r="C246" s="56" t="s">
        <v>514</v>
      </c>
      <c r="D246" s="135">
        <v>382135</v>
      </c>
    </row>
    <row r="247" spans="1:4" x14ac:dyDescent="0.2">
      <c r="A247" s="58">
        <f t="shared" si="31"/>
        <v>128</v>
      </c>
      <c r="B247" s="58">
        <f t="shared" si="32"/>
        <v>162</v>
      </c>
      <c r="C247" s="56" t="s">
        <v>517</v>
      </c>
      <c r="D247" s="132">
        <v>356209</v>
      </c>
    </row>
    <row r="248" spans="1:4" x14ac:dyDescent="0.2">
      <c r="A248" s="58">
        <f t="shared" si="31"/>
        <v>50</v>
      </c>
      <c r="B248" s="58">
        <f t="shared" si="32"/>
        <v>240</v>
      </c>
      <c r="C248" s="56" t="s">
        <v>519</v>
      </c>
      <c r="D248" s="133">
        <v>283552</v>
      </c>
    </row>
    <row r="249" spans="1:4" x14ac:dyDescent="0.2">
      <c r="A249" s="58">
        <f t="shared" si="31"/>
        <v>23</v>
      </c>
      <c r="B249" s="58">
        <f t="shared" si="32"/>
        <v>267</v>
      </c>
      <c r="C249" s="56" t="s">
        <v>520</v>
      </c>
      <c r="D249" s="133">
        <v>256039</v>
      </c>
    </row>
    <row r="250" spans="1:4" x14ac:dyDescent="0.2">
      <c r="A250" s="58">
        <f t="shared" si="31"/>
        <v>14</v>
      </c>
      <c r="B250" s="58">
        <f t="shared" si="32"/>
        <v>276</v>
      </c>
      <c r="C250" s="56" t="s">
        <v>521</v>
      </c>
      <c r="D250" s="133">
        <v>244858</v>
      </c>
    </row>
    <row r="251" spans="1:4" x14ac:dyDescent="0.2">
      <c r="A251" s="58">
        <f t="shared" si="31"/>
        <v>133</v>
      </c>
      <c r="B251" s="58">
        <f t="shared" si="32"/>
        <v>157</v>
      </c>
      <c r="C251" s="56" t="s">
        <v>523</v>
      </c>
      <c r="D251" s="135">
        <v>362130</v>
      </c>
    </row>
    <row r="252" spans="1:4" x14ac:dyDescent="0.2">
      <c r="A252" s="58">
        <f t="shared" si="31"/>
        <v>28</v>
      </c>
      <c r="B252" s="58">
        <f t="shared" si="32"/>
        <v>262</v>
      </c>
      <c r="C252" s="56" t="s">
        <v>524</v>
      </c>
      <c r="D252" s="134">
        <v>260655</v>
      </c>
    </row>
    <row r="253" spans="1:4" x14ac:dyDescent="0.2">
      <c r="A253" s="58">
        <f t="shared" si="31"/>
        <v>84</v>
      </c>
      <c r="B253" s="58">
        <f t="shared" si="32"/>
        <v>206</v>
      </c>
      <c r="C253" s="56" t="s">
        <v>525</v>
      </c>
      <c r="D253" s="133">
        <v>313296</v>
      </c>
    </row>
    <row r="254" spans="1:4" x14ac:dyDescent="0.2">
      <c r="A254" s="58">
        <f t="shared" si="31"/>
        <v>26</v>
      </c>
      <c r="B254" s="58">
        <f t="shared" si="32"/>
        <v>264</v>
      </c>
      <c r="C254" s="56" t="s">
        <v>526</v>
      </c>
      <c r="D254" s="135">
        <v>258730</v>
      </c>
    </row>
    <row r="255" spans="1:4" x14ac:dyDescent="0.2">
      <c r="A255" s="58">
        <f t="shared" si="31"/>
        <v>7</v>
      </c>
      <c r="B255" s="58">
        <f t="shared" si="32"/>
        <v>283</v>
      </c>
      <c r="C255" s="56" t="s">
        <v>527</v>
      </c>
      <c r="D255" s="134">
        <v>240033</v>
      </c>
    </row>
    <row r="256" spans="1:4" x14ac:dyDescent="0.2">
      <c r="A256" s="58">
        <f t="shared" si="31"/>
        <v>164</v>
      </c>
      <c r="B256" s="58">
        <f t="shared" si="32"/>
        <v>126</v>
      </c>
      <c r="C256" s="56" t="s">
        <v>528</v>
      </c>
      <c r="D256" s="133">
        <v>385321</v>
      </c>
    </row>
    <row r="257" spans="1:4" x14ac:dyDescent="0.2">
      <c r="A257" s="58">
        <f t="shared" si="31"/>
        <v>17</v>
      </c>
      <c r="B257" s="58">
        <f t="shared" si="32"/>
        <v>273</v>
      </c>
      <c r="C257" s="56" t="s">
        <v>529</v>
      </c>
      <c r="D257" s="133">
        <v>249121</v>
      </c>
    </row>
    <row r="258" spans="1:4" x14ac:dyDescent="0.2">
      <c r="A258" s="58">
        <f t="shared" si="31"/>
        <v>27</v>
      </c>
      <c r="B258" s="58">
        <f t="shared" si="32"/>
        <v>263</v>
      </c>
      <c r="C258" s="56" t="s">
        <v>530</v>
      </c>
      <c r="D258" s="133">
        <v>260288</v>
      </c>
    </row>
    <row r="259" spans="1:4" x14ac:dyDescent="0.2">
      <c r="A259" s="58">
        <f t="shared" si="31"/>
        <v>15</v>
      </c>
      <c r="B259" s="58">
        <f t="shared" si="32"/>
        <v>275</v>
      </c>
      <c r="C259" s="56" t="s">
        <v>531</v>
      </c>
      <c r="D259" s="133">
        <v>246664</v>
      </c>
    </row>
    <row r="260" spans="1:4" x14ac:dyDescent="0.2">
      <c r="A260" s="58">
        <f t="shared" si="31"/>
        <v>83</v>
      </c>
      <c r="B260" s="58">
        <f t="shared" si="32"/>
        <v>207</v>
      </c>
      <c r="C260" s="56" t="s">
        <v>532</v>
      </c>
      <c r="D260" s="133">
        <v>310468</v>
      </c>
    </row>
    <row r="261" spans="1:4" x14ac:dyDescent="0.2">
      <c r="A261" s="58">
        <f t="shared" si="31"/>
        <v>57</v>
      </c>
      <c r="B261" s="58">
        <f t="shared" si="32"/>
        <v>233</v>
      </c>
      <c r="C261" s="56" t="s">
        <v>533</v>
      </c>
      <c r="D261" s="133">
        <v>287552</v>
      </c>
    </row>
    <row r="262" spans="1:4" x14ac:dyDescent="0.2">
      <c r="A262" s="58">
        <f t="shared" si="31"/>
        <v>248</v>
      </c>
      <c r="B262" s="58">
        <f t="shared" si="32"/>
        <v>42</v>
      </c>
      <c r="C262" s="56" t="s">
        <v>534</v>
      </c>
      <c r="D262" s="133">
        <v>453215</v>
      </c>
    </row>
    <row r="263" spans="1:4" x14ac:dyDescent="0.2">
      <c r="A263" s="58">
        <f t="shared" si="31"/>
        <v>244</v>
      </c>
      <c r="B263" s="58">
        <f t="shared" si="32"/>
        <v>46</v>
      </c>
      <c r="C263" s="56" t="s">
        <v>535</v>
      </c>
      <c r="D263" s="133">
        <v>449552</v>
      </c>
    </row>
    <row r="264" spans="1:4" x14ac:dyDescent="0.2">
      <c r="A264" s="58">
        <f t="shared" ref="A264:A296" si="33">RANK(D264,$D$8:$D$296,1)</f>
        <v>239</v>
      </c>
      <c r="B264" s="58">
        <f t="shared" ref="B264:B296" si="34">RANK(D264,$D$8:$D$296)</f>
        <v>51</v>
      </c>
      <c r="C264" s="56" t="s">
        <v>536</v>
      </c>
      <c r="D264" s="133">
        <v>443603</v>
      </c>
    </row>
    <row r="265" spans="1:4" x14ac:dyDescent="0.2">
      <c r="A265" s="58">
        <f t="shared" si="33"/>
        <v>142</v>
      </c>
      <c r="B265" s="58">
        <f t="shared" si="34"/>
        <v>148</v>
      </c>
      <c r="C265" s="56" t="s">
        <v>537</v>
      </c>
      <c r="D265" s="135">
        <v>369215</v>
      </c>
    </row>
    <row r="266" spans="1:4" x14ac:dyDescent="0.2">
      <c r="A266" s="58">
        <f t="shared" si="33"/>
        <v>249</v>
      </c>
      <c r="B266" s="58">
        <f t="shared" si="34"/>
        <v>41</v>
      </c>
      <c r="C266" s="56" t="s">
        <v>538</v>
      </c>
      <c r="D266" s="134">
        <v>454493</v>
      </c>
    </row>
    <row r="267" spans="1:4" x14ac:dyDescent="0.2">
      <c r="A267" s="58">
        <f t="shared" si="33"/>
        <v>148</v>
      </c>
      <c r="B267" s="58">
        <f t="shared" si="34"/>
        <v>142</v>
      </c>
      <c r="C267" s="56" t="s">
        <v>539</v>
      </c>
      <c r="D267" s="133">
        <v>374631</v>
      </c>
    </row>
    <row r="268" spans="1:4" x14ac:dyDescent="0.2">
      <c r="A268" s="58">
        <f t="shared" si="33"/>
        <v>60</v>
      </c>
      <c r="B268" s="58">
        <f t="shared" si="34"/>
        <v>230</v>
      </c>
      <c r="C268" s="56" t="s">
        <v>540</v>
      </c>
      <c r="D268" s="133">
        <v>288733</v>
      </c>
    </row>
    <row r="269" spans="1:4" x14ac:dyDescent="0.2">
      <c r="A269" s="58">
        <f t="shared" si="33"/>
        <v>121</v>
      </c>
      <c r="B269" s="58">
        <f t="shared" si="34"/>
        <v>169</v>
      </c>
      <c r="C269" s="56" t="s">
        <v>541</v>
      </c>
      <c r="D269" s="135">
        <v>349058</v>
      </c>
    </row>
    <row r="270" spans="1:4" x14ac:dyDescent="0.2">
      <c r="A270" s="58">
        <f t="shared" si="33"/>
        <v>154</v>
      </c>
      <c r="B270" s="58">
        <f t="shared" si="34"/>
        <v>136</v>
      </c>
      <c r="C270" s="56" t="s">
        <v>543</v>
      </c>
      <c r="D270" s="132">
        <v>380277</v>
      </c>
    </row>
    <row r="271" spans="1:4" x14ac:dyDescent="0.2">
      <c r="A271" s="58">
        <f t="shared" si="33"/>
        <v>195</v>
      </c>
      <c r="B271" s="58">
        <f t="shared" si="34"/>
        <v>95</v>
      </c>
      <c r="C271" s="56" t="s">
        <v>544</v>
      </c>
      <c r="D271" s="133">
        <v>408059</v>
      </c>
    </row>
    <row r="272" spans="1:4" x14ac:dyDescent="0.2">
      <c r="A272" s="58">
        <f t="shared" si="33"/>
        <v>24</v>
      </c>
      <c r="B272" s="58">
        <f t="shared" si="34"/>
        <v>266</v>
      </c>
      <c r="C272" s="56" t="s">
        <v>545</v>
      </c>
      <c r="D272" s="133">
        <v>256676</v>
      </c>
    </row>
    <row r="273" spans="1:4" x14ac:dyDescent="0.2">
      <c r="A273" s="58">
        <f t="shared" si="33"/>
        <v>107</v>
      </c>
      <c r="B273" s="58">
        <f t="shared" si="34"/>
        <v>183</v>
      </c>
      <c r="C273" s="56" t="s">
        <v>546</v>
      </c>
      <c r="D273" s="133">
        <v>333792</v>
      </c>
    </row>
    <row r="274" spans="1:4" x14ac:dyDescent="0.2">
      <c r="A274" s="58">
        <f t="shared" si="33"/>
        <v>114</v>
      </c>
      <c r="B274" s="58">
        <f t="shared" si="34"/>
        <v>176</v>
      </c>
      <c r="C274" s="56" t="s">
        <v>547</v>
      </c>
      <c r="D274" s="135">
        <v>340930</v>
      </c>
    </row>
    <row r="275" spans="1:4" x14ac:dyDescent="0.2">
      <c r="A275" s="58">
        <f t="shared" si="33"/>
        <v>108</v>
      </c>
      <c r="B275" s="58">
        <f t="shared" si="34"/>
        <v>182</v>
      </c>
      <c r="C275" s="56" t="s">
        <v>548</v>
      </c>
      <c r="D275" s="133">
        <v>334139</v>
      </c>
    </row>
    <row r="276" spans="1:4" x14ac:dyDescent="0.2">
      <c r="A276" s="58">
        <f t="shared" si="33"/>
        <v>65</v>
      </c>
      <c r="B276" s="58">
        <f t="shared" si="34"/>
        <v>225</v>
      </c>
      <c r="C276" s="56" t="s">
        <v>307</v>
      </c>
      <c r="D276" s="133">
        <v>293298</v>
      </c>
    </row>
    <row r="277" spans="1:4" x14ac:dyDescent="0.2">
      <c r="A277" s="58">
        <f t="shared" si="33"/>
        <v>3</v>
      </c>
      <c r="B277" s="58">
        <f t="shared" si="34"/>
        <v>287</v>
      </c>
      <c r="C277" s="56" t="s">
        <v>549</v>
      </c>
      <c r="D277" s="133">
        <v>236525</v>
      </c>
    </row>
    <row r="278" spans="1:4" x14ac:dyDescent="0.2">
      <c r="A278" s="58">
        <f t="shared" si="33"/>
        <v>18</v>
      </c>
      <c r="B278" s="58">
        <f t="shared" si="34"/>
        <v>272</v>
      </c>
      <c r="C278" s="56" t="s">
        <v>550</v>
      </c>
      <c r="D278" s="136">
        <v>250004</v>
      </c>
    </row>
    <row r="279" spans="1:4" x14ac:dyDescent="0.2">
      <c r="A279" s="58">
        <f t="shared" si="33"/>
        <v>204</v>
      </c>
      <c r="B279" s="58">
        <f t="shared" si="34"/>
        <v>86</v>
      </c>
      <c r="C279" s="56" t="s">
        <v>551</v>
      </c>
      <c r="D279" s="135">
        <v>421038</v>
      </c>
    </row>
    <row r="280" spans="1:4" x14ac:dyDescent="0.2">
      <c r="A280" s="58">
        <f t="shared" si="33"/>
        <v>86</v>
      </c>
      <c r="B280" s="58">
        <f t="shared" si="34"/>
        <v>204</v>
      </c>
      <c r="C280" s="56" t="s">
        <v>552</v>
      </c>
      <c r="D280" s="134">
        <v>314184</v>
      </c>
    </row>
    <row r="281" spans="1:4" x14ac:dyDescent="0.2">
      <c r="A281" s="58">
        <f t="shared" si="33"/>
        <v>87</v>
      </c>
      <c r="B281" s="58">
        <f t="shared" si="34"/>
        <v>203</v>
      </c>
      <c r="C281" s="56" t="s">
        <v>553</v>
      </c>
      <c r="D281" s="133">
        <v>315296</v>
      </c>
    </row>
    <row r="282" spans="1:4" x14ac:dyDescent="0.2">
      <c r="A282" s="58">
        <f t="shared" si="33"/>
        <v>189</v>
      </c>
      <c r="B282" s="58">
        <f t="shared" si="34"/>
        <v>101</v>
      </c>
      <c r="C282" s="56" t="s">
        <v>554</v>
      </c>
      <c r="D282" s="133">
        <v>404286</v>
      </c>
    </row>
    <row r="283" spans="1:4" x14ac:dyDescent="0.2">
      <c r="A283" s="58">
        <f t="shared" si="33"/>
        <v>165</v>
      </c>
      <c r="B283" s="58">
        <f t="shared" si="34"/>
        <v>125</v>
      </c>
      <c r="C283" s="56" t="s">
        <v>555</v>
      </c>
      <c r="D283" s="134">
        <v>385469</v>
      </c>
    </row>
    <row r="284" spans="1:4" x14ac:dyDescent="0.2">
      <c r="A284" s="58">
        <f t="shared" si="33"/>
        <v>37</v>
      </c>
      <c r="B284" s="58">
        <f t="shared" si="34"/>
        <v>253</v>
      </c>
      <c r="C284" s="56" t="s">
        <v>556</v>
      </c>
      <c r="D284" s="133">
        <v>267779</v>
      </c>
    </row>
    <row r="285" spans="1:4" x14ac:dyDescent="0.2">
      <c r="A285" s="58">
        <f t="shared" si="33"/>
        <v>74</v>
      </c>
      <c r="B285" s="58">
        <f t="shared" si="34"/>
        <v>216</v>
      </c>
      <c r="C285" s="56" t="s">
        <v>557</v>
      </c>
      <c r="D285" s="133">
        <v>301700</v>
      </c>
    </row>
    <row r="286" spans="1:4" x14ac:dyDescent="0.2">
      <c r="A286" s="58">
        <f t="shared" si="33"/>
        <v>125</v>
      </c>
      <c r="B286" s="58">
        <f t="shared" si="34"/>
        <v>165</v>
      </c>
      <c r="C286" s="56" t="s">
        <v>499</v>
      </c>
      <c r="D286" s="135">
        <v>354691</v>
      </c>
    </row>
    <row r="287" spans="1:4" x14ac:dyDescent="0.2">
      <c r="A287" s="58">
        <f t="shared" si="33"/>
        <v>44</v>
      </c>
      <c r="B287" s="58">
        <f t="shared" si="34"/>
        <v>246</v>
      </c>
      <c r="C287" s="56" t="s">
        <v>501</v>
      </c>
      <c r="D287" s="132">
        <v>273071</v>
      </c>
    </row>
    <row r="288" spans="1:4" x14ac:dyDescent="0.2">
      <c r="A288" s="58">
        <f t="shared" si="33"/>
        <v>46</v>
      </c>
      <c r="B288" s="58">
        <f t="shared" si="34"/>
        <v>244</v>
      </c>
      <c r="C288" s="56" t="s">
        <v>503</v>
      </c>
      <c r="D288" s="133">
        <v>274053</v>
      </c>
    </row>
    <row r="289" spans="1:4" x14ac:dyDescent="0.2">
      <c r="A289" s="58">
        <f t="shared" si="33"/>
        <v>129</v>
      </c>
      <c r="B289" s="58">
        <f t="shared" si="34"/>
        <v>161</v>
      </c>
      <c r="C289" s="56" t="s">
        <v>505</v>
      </c>
      <c r="D289" s="133">
        <v>358070</v>
      </c>
    </row>
    <row r="290" spans="1:4" x14ac:dyDescent="0.2">
      <c r="A290" s="58">
        <f t="shared" si="33"/>
        <v>111</v>
      </c>
      <c r="B290" s="58">
        <f t="shared" si="34"/>
        <v>179</v>
      </c>
      <c r="C290" s="56" t="s">
        <v>507</v>
      </c>
      <c r="D290" s="133">
        <v>337186</v>
      </c>
    </row>
    <row r="291" spans="1:4" x14ac:dyDescent="0.2">
      <c r="A291" s="58">
        <f t="shared" si="33"/>
        <v>90</v>
      </c>
      <c r="B291" s="58">
        <f t="shared" si="34"/>
        <v>200</v>
      </c>
      <c r="C291" s="56" t="s">
        <v>509</v>
      </c>
      <c r="D291" s="133">
        <v>318530</v>
      </c>
    </row>
    <row r="292" spans="1:4" x14ac:dyDescent="0.2">
      <c r="A292" s="58">
        <f t="shared" si="33"/>
        <v>97</v>
      </c>
      <c r="B292" s="58">
        <f t="shared" si="34"/>
        <v>193</v>
      </c>
      <c r="C292" s="56" t="s">
        <v>511</v>
      </c>
      <c r="D292" s="135">
        <v>325670</v>
      </c>
    </row>
    <row r="293" spans="1:4" x14ac:dyDescent="0.2">
      <c r="A293" s="58">
        <f t="shared" si="33"/>
        <v>39</v>
      </c>
      <c r="B293" s="58">
        <f t="shared" si="34"/>
        <v>251</v>
      </c>
      <c r="C293" s="56" t="s">
        <v>515</v>
      </c>
      <c r="D293" s="133">
        <v>267939</v>
      </c>
    </row>
    <row r="294" spans="1:4" x14ac:dyDescent="0.2">
      <c r="A294" s="58">
        <f t="shared" si="33"/>
        <v>67</v>
      </c>
      <c r="B294" s="58">
        <f t="shared" si="34"/>
        <v>223</v>
      </c>
      <c r="C294" s="56" t="s">
        <v>516</v>
      </c>
      <c r="D294" s="133">
        <v>294848</v>
      </c>
    </row>
    <row r="295" spans="1:4" x14ac:dyDescent="0.2">
      <c r="A295" s="58">
        <f t="shared" si="33"/>
        <v>89</v>
      </c>
      <c r="B295" s="58">
        <f t="shared" si="34"/>
        <v>201</v>
      </c>
      <c r="C295" s="56" t="s">
        <v>518</v>
      </c>
      <c r="D295" s="133">
        <v>316908</v>
      </c>
    </row>
    <row r="296" spans="1:4" x14ac:dyDescent="0.2">
      <c r="A296" s="58">
        <f t="shared" si="33"/>
        <v>68</v>
      </c>
      <c r="B296" s="58">
        <f t="shared" si="34"/>
        <v>222</v>
      </c>
      <c r="C296" s="56" t="s">
        <v>643</v>
      </c>
      <c r="D296" s="135">
        <v>295455</v>
      </c>
    </row>
    <row r="297" spans="1:4" x14ac:dyDescent="0.2">
      <c r="D297" s="51"/>
    </row>
  </sheetData>
  <mergeCells count="1">
    <mergeCell ref="A1:D1"/>
  </mergeCells>
  <phoneticPr fontId="8"/>
  <pageMargins left="0.47" right="0.27" top="0.98399999999999999" bottom="0.37" header="0.51200000000000001" footer="0.34"/>
  <pageSetup paperSize="9" fitToWidth="0" orientation="portrait" r:id="rId1"/>
  <headerFooter alignWithMargins="0"/>
  <colBreaks count="1" manualBreakCount="1">
    <brk id="5" max="72"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2">
    <tabColor rgb="FFFB5F79"/>
  </sheetPr>
  <dimension ref="A1:T100"/>
  <sheetViews>
    <sheetView zoomScale="85" zoomScaleNormal="85" workbookViewId="0">
      <selection activeCell="O30" sqref="O30"/>
    </sheetView>
  </sheetViews>
  <sheetFormatPr defaultColWidth="9" defaultRowHeight="13" x14ac:dyDescent="0.2"/>
  <cols>
    <col min="1" max="1" width="9" style="1"/>
    <col min="2" max="2" width="8.6328125" style="1" customWidth="1"/>
    <col min="3" max="3" width="22.6328125" style="1" customWidth="1"/>
    <col min="4" max="4" width="11.6328125" style="1" customWidth="1"/>
    <col min="5" max="5" width="22.6328125" style="1" customWidth="1"/>
    <col min="6" max="6" width="11.6328125" style="1" customWidth="1"/>
    <col min="7" max="7" width="9.08984375" style="1" bestFit="1" customWidth="1"/>
    <col min="8" max="8" width="12" style="1" customWidth="1"/>
    <col min="9" max="9" width="12.90625" style="1" bestFit="1" customWidth="1"/>
    <col min="10" max="10" width="12" style="1" bestFit="1" customWidth="1"/>
    <col min="11" max="11" width="11" style="1" bestFit="1" customWidth="1"/>
    <col min="12" max="12" width="5.08984375" style="1" customWidth="1"/>
    <col min="13" max="13" width="9" style="1"/>
    <col min="14" max="14" width="5" style="1" customWidth="1"/>
    <col min="15" max="16" width="12" style="1" customWidth="1"/>
    <col min="17" max="17" width="9" style="1"/>
    <col min="18" max="18" width="9" style="2"/>
    <col min="19" max="19" width="9" style="1"/>
    <col min="20" max="20" width="12.08984375" style="101" bestFit="1" customWidth="1"/>
    <col min="21" max="16384" width="9" style="1"/>
  </cols>
  <sheetData>
    <row r="1" spans="1:20" ht="13.5" customHeight="1" x14ac:dyDescent="0.2">
      <c r="A1" s="3"/>
      <c r="B1" s="3"/>
      <c r="C1" s="3"/>
      <c r="D1" s="91"/>
      <c r="E1" s="3"/>
      <c r="F1" s="3"/>
    </row>
    <row r="2" spans="1:20" ht="13.5" customHeight="1" x14ac:dyDescent="0.2">
      <c r="A2" s="114"/>
      <c r="B2" s="3"/>
      <c r="C2" s="3"/>
      <c r="D2" s="3"/>
      <c r="E2" s="3"/>
      <c r="F2" s="3"/>
      <c r="G2" s="114"/>
      <c r="H2" s="3"/>
      <c r="I2" s="3"/>
    </row>
    <row r="3" spans="1:20" ht="19.5" customHeight="1" x14ac:dyDescent="0.2">
      <c r="A3" s="104" t="s">
        <v>1166</v>
      </c>
      <c r="B3" s="3"/>
      <c r="C3" s="3"/>
      <c r="D3" s="3"/>
      <c r="E3" s="3"/>
      <c r="F3" s="3"/>
    </row>
    <row r="4" spans="1:20" ht="19.5" customHeight="1" x14ac:dyDescent="0.2">
      <c r="A4" s="104" t="s">
        <v>1145</v>
      </c>
      <c r="B4" s="3"/>
      <c r="C4" s="3"/>
      <c r="D4" s="3"/>
      <c r="E4" s="3"/>
      <c r="F4" s="3"/>
    </row>
    <row r="5" spans="1:20" ht="13.5" customHeight="1" x14ac:dyDescent="0.2">
      <c r="A5" s="5"/>
      <c r="B5" s="3"/>
      <c r="C5" s="3"/>
      <c r="D5" s="4"/>
      <c r="E5" s="3"/>
      <c r="F5" s="4" t="s">
        <v>1386</v>
      </c>
    </row>
    <row r="6" spans="1:20" x14ac:dyDescent="0.2">
      <c r="A6" s="3"/>
      <c r="B6" s="3"/>
      <c r="C6" s="3"/>
      <c r="D6" s="3"/>
      <c r="E6" s="3"/>
      <c r="F6" s="3"/>
    </row>
    <row r="7" spans="1:20" ht="13.5" thickBot="1" x14ac:dyDescent="0.25">
      <c r="A7" s="6" t="s">
        <v>208</v>
      </c>
      <c r="B7" s="6" t="s">
        <v>85</v>
      </c>
      <c r="C7" s="625" t="s">
        <v>1163</v>
      </c>
      <c r="D7" s="628"/>
      <c r="E7" s="625" t="s">
        <v>1146</v>
      </c>
      <c r="F7" s="628"/>
      <c r="G7" s="1" t="s">
        <v>663</v>
      </c>
      <c r="I7" s="1" t="s">
        <v>633</v>
      </c>
      <c r="J7" s="1" t="s">
        <v>1142</v>
      </c>
      <c r="K7" s="1" t="s">
        <v>632</v>
      </c>
      <c r="N7" s="1" t="s">
        <v>633</v>
      </c>
      <c r="O7" s="1" t="s">
        <v>1142</v>
      </c>
      <c r="P7" s="1" t="s">
        <v>632</v>
      </c>
    </row>
    <row r="8" spans="1:20" x14ac:dyDescent="0.2">
      <c r="A8" s="9" t="s">
        <v>211</v>
      </c>
      <c r="B8" s="16">
        <v>6</v>
      </c>
      <c r="C8" s="19">
        <v>4364914</v>
      </c>
      <c r="D8" s="20"/>
      <c r="E8" s="19">
        <f t="shared" ref="E8:E52" si="0">C8/B8</f>
        <v>727485.66666666663</v>
      </c>
      <c r="F8" s="23"/>
      <c r="G8" s="86">
        <f>RANK(E8,$E$8:$E$52)</f>
        <v>17</v>
      </c>
      <c r="H8" s="77" t="s">
        <v>211</v>
      </c>
      <c r="I8" s="90">
        <f t="shared" ref="I8:J52" si="1">B8</f>
        <v>6</v>
      </c>
      <c r="J8" s="90">
        <f>C8</f>
        <v>4364914</v>
      </c>
      <c r="K8" s="78">
        <f t="shared" ref="K8:K52" si="2">E8</f>
        <v>727485.66666666663</v>
      </c>
      <c r="L8" s="76">
        <v>1</v>
      </c>
      <c r="M8" s="77" t="str">
        <f>VLOOKUP(L8,$G$8:$K$52,2,FALSE)</f>
        <v>神奈川</v>
      </c>
      <c r="N8" s="77">
        <f>VLOOKUP(L8,$G$8:$K$52,3,FALSE)</f>
        <v>8</v>
      </c>
      <c r="O8" s="90">
        <f t="shared" ref="O8:O52" si="3">VLOOKUP(L8,$G$8:$K$52,4,FALSE)</f>
        <v>7712688</v>
      </c>
      <c r="P8" s="96">
        <f t="shared" ref="P8:P52" si="4">VLOOKUP(L8,$G$8:$K$52,5,FALSE)</f>
        <v>964086</v>
      </c>
      <c r="S8" s="2"/>
      <c r="T8" s="102"/>
    </row>
    <row r="9" spans="1:20" x14ac:dyDescent="0.2">
      <c r="A9" s="10" t="s">
        <v>212</v>
      </c>
      <c r="B9" s="17">
        <v>2</v>
      </c>
      <c r="C9" s="19">
        <v>1028060</v>
      </c>
      <c r="D9" s="20"/>
      <c r="E9" s="19">
        <f t="shared" si="0"/>
        <v>514030</v>
      </c>
      <c r="F9" s="23"/>
      <c r="G9" s="3">
        <f t="shared" ref="G9:G52" si="5">RANK(E9,$E$8:$E$52)</f>
        <v>32</v>
      </c>
      <c r="H9" s="80" t="s">
        <v>212</v>
      </c>
      <c r="I9" s="88">
        <f t="shared" si="1"/>
        <v>2</v>
      </c>
      <c r="J9" s="88">
        <f t="shared" si="1"/>
        <v>1028060</v>
      </c>
      <c r="K9" s="81">
        <f t="shared" si="2"/>
        <v>514030</v>
      </c>
      <c r="L9" s="79">
        <v>2</v>
      </c>
      <c r="M9" s="80" t="str">
        <f t="shared" ref="M9:M52" si="6">VLOOKUP(L9,$G$8:$K$52,2,FALSE)</f>
        <v>東　京</v>
      </c>
      <c r="N9" s="80">
        <f t="shared" ref="N9:N52" si="7">VLOOKUP(L9,$G$8:$K$52,3,FALSE)</f>
        <v>12</v>
      </c>
      <c r="O9" s="88">
        <f t="shared" si="3"/>
        <v>11558633</v>
      </c>
      <c r="P9" s="97">
        <f t="shared" si="4"/>
        <v>963219.41666666663</v>
      </c>
      <c r="S9" s="2"/>
      <c r="T9" s="102"/>
    </row>
    <row r="10" spans="1:20" x14ac:dyDescent="0.2">
      <c r="A10" s="10" t="s">
        <v>213</v>
      </c>
      <c r="B10" s="17">
        <v>2</v>
      </c>
      <c r="C10" s="19">
        <v>995054</v>
      </c>
      <c r="D10" s="20"/>
      <c r="E10" s="19">
        <f t="shared" si="0"/>
        <v>497527</v>
      </c>
      <c r="F10" s="23"/>
      <c r="G10" s="3">
        <f t="shared" si="5"/>
        <v>33</v>
      </c>
      <c r="H10" s="80" t="s">
        <v>213</v>
      </c>
      <c r="I10" s="88">
        <f t="shared" si="1"/>
        <v>2</v>
      </c>
      <c r="J10" s="88">
        <f t="shared" si="1"/>
        <v>995054</v>
      </c>
      <c r="K10" s="81">
        <f t="shared" si="2"/>
        <v>497527</v>
      </c>
      <c r="L10" s="79">
        <v>3</v>
      </c>
      <c r="M10" s="80" t="str">
        <f t="shared" si="6"/>
        <v>宮　城</v>
      </c>
      <c r="N10" s="80">
        <f t="shared" si="7"/>
        <v>2</v>
      </c>
      <c r="O10" s="88">
        <f t="shared" si="3"/>
        <v>1898739</v>
      </c>
      <c r="P10" s="97">
        <f t="shared" si="4"/>
        <v>949369.5</v>
      </c>
      <c r="S10" s="2"/>
      <c r="T10" s="102"/>
    </row>
    <row r="11" spans="1:20" x14ac:dyDescent="0.2">
      <c r="A11" s="10" t="s">
        <v>214</v>
      </c>
      <c r="B11" s="17">
        <v>2</v>
      </c>
      <c r="C11" s="19">
        <v>1898739</v>
      </c>
      <c r="D11" s="20"/>
      <c r="E11" s="19">
        <f t="shared" si="0"/>
        <v>949369.5</v>
      </c>
      <c r="F11" s="23"/>
      <c r="G11" s="3">
        <f t="shared" si="5"/>
        <v>3</v>
      </c>
      <c r="H11" s="80" t="s">
        <v>214</v>
      </c>
      <c r="I11" s="88">
        <f t="shared" si="1"/>
        <v>2</v>
      </c>
      <c r="J11" s="88">
        <f t="shared" si="1"/>
        <v>1898739</v>
      </c>
      <c r="K11" s="81">
        <f t="shared" si="2"/>
        <v>949369.5</v>
      </c>
      <c r="L11" s="79">
        <v>4</v>
      </c>
      <c r="M11" s="80" t="str">
        <f t="shared" si="6"/>
        <v>大　阪</v>
      </c>
      <c r="N11" s="80">
        <f t="shared" si="7"/>
        <v>8</v>
      </c>
      <c r="O11" s="88">
        <f t="shared" si="3"/>
        <v>7254910</v>
      </c>
      <c r="P11" s="97">
        <f t="shared" si="4"/>
        <v>906863.75</v>
      </c>
      <c r="S11" s="2"/>
      <c r="T11" s="102"/>
    </row>
    <row r="12" spans="1:20" x14ac:dyDescent="0.2">
      <c r="A12" s="10" t="s">
        <v>215</v>
      </c>
      <c r="B12" s="17">
        <v>2</v>
      </c>
      <c r="C12" s="19">
        <v>792910</v>
      </c>
      <c r="D12" s="20"/>
      <c r="E12" s="19">
        <f t="shared" si="0"/>
        <v>396455</v>
      </c>
      <c r="F12" s="23"/>
      <c r="G12" s="3">
        <f t="shared" si="5"/>
        <v>40</v>
      </c>
      <c r="H12" s="80" t="s">
        <v>215</v>
      </c>
      <c r="I12" s="88">
        <f t="shared" si="1"/>
        <v>2</v>
      </c>
      <c r="J12" s="88">
        <f t="shared" si="1"/>
        <v>792910</v>
      </c>
      <c r="K12" s="81">
        <f t="shared" si="2"/>
        <v>396455</v>
      </c>
      <c r="L12" s="79">
        <v>5</v>
      </c>
      <c r="M12" s="80" t="str">
        <f t="shared" si="6"/>
        <v>新　潟</v>
      </c>
      <c r="N12" s="80">
        <f t="shared" si="7"/>
        <v>2</v>
      </c>
      <c r="O12" s="88">
        <f t="shared" si="3"/>
        <v>1807511</v>
      </c>
      <c r="P12" s="97">
        <f t="shared" si="4"/>
        <v>903755.5</v>
      </c>
      <c r="S12" s="2"/>
      <c r="T12" s="102"/>
    </row>
    <row r="13" spans="1:20" x14ac:dyDescent="0.2">
      <c r="A13" s="10" t="s">
        <v>216</v>
      </c>
      <c r="B13" s="17">
        <v>2</v>
      </c>
      <c r="C13" s="19">
        <v>860991</v>
      </c>
      <c r="D13" s="20"/>
      <c r="E13" s="19">
        <f t="shared" si="0"/>
        <v>430495.5</v>
      </c>
      <c r="F13" s="23"/>
      <c r="G13" s="3">
        <f t="shared" si="5"/>
        <v>38</v>
      </c>
      <c r="H13" s="80" t="s">
        <v>216</v>
      </c>
      <c r="I13" s="88">
        <f t="shared" si="1"/>
        <v>2</v>
      </c>
      <c r="J13" s="88">
        <f t="shared" si="1"/>
        <v>860991</v>
      </c>
      <c r="K13" s="81">
        <f t="shared" si="2"/>
        <v>430495.5</v>
      </c>
      <c r="L13" s="79">
        <v>6</v>
      </c>
      <c r="M13" s="80" t="str">
        <f t="shared" si="6"/>
        <v>千　葉</v>
      </c>
      <c r="N13" s="80">
        <f t="shared" si="7"/>
        <v>6</v>
      </c>
      <c r="O13" s="88">
        <f t="shared" si="3"/>
        <v>5250052</v>
      </c>
      <c r="P13" s="97">
        <f t="shared" si="4"/>
        <v>875008.66666666663</v>
      </c>
      <c r="S13" s="2"/>
      <c r="T13" s="102"/>
    </row>
    <row r="14" spans="1:20" x14ac:dyDescent="0.2">
      <c r="A14" s="10" t="s">
        <v>217</v>
      </c>
      <c r="B14" s="17">
        <v>2</v>
      </c>
      <c r="C14" s="19">
        <v>1507594</v>
      </c>
      <c r="D14" s="20"/>
      <c r="E14" s="19">
        <f t="shared" si="0"/>
        <v>753797</v>
      </c>
      <c r="F14" s="23"/>
      <c r="G14" s="3">
        <f t="shared" si="5"/>
        <v>14</v>
      </c>
      <c r="H14" s="80" t="s">
        <v>217</v>
      </c>
      <c r="I14" s="88">
        <f t="shared" si="1"/>
        <v>2</v>
      </c>
      <c r="J14" s="88">
        <f t="shared" si="1"/>
        <v>1507594</v>
      </c>
      <c r="K14" s="81">
        <f t="shared" si="2"/>
        <v>753797</v>
      </c>
      <c r="L14" s="79">
        <v>7</v>
      </c>
      <c r="M14" s="80" t="str">
        <f t="shared" si="6"/>
        <v>長　野</v>
      </c>
      <c r="N14" s="80">
        <f t="shared" si="7"/>
        <v>2</v>
      </c>
      <c r="O14" s="88">
        <f t="shared" si="3"/>
        <v>1683863</v>
      </c>
      <c r="P14" s="97">
        <f t="shared" si="4"/>
        <v>841931.5</v>
      </c>
      <c r="S14" s="2"/>
      <c r="T14" s="102"/>
    </row>
    <row r="15" spans="1:20" x14ac:dyDescent="0.2">
      <c r="A15" s="10" t="s">
        <v>218</v>
      </c>
      <c r="B15" s="17">
        <v>4</v>
      </c>
      <c r="C15" s="19">
        <v>2362192</v>
      </c>
      <c r="D15" s="20"/>
      <c r="E15" s="19">
        <f t="shared" si="0"/>
        <v>590548</v>
      </c>
      <c r="F15" s="23"/>
      <c r="G15" s="3">
        <f t="shared" si="5"/>
        <v>22</v>
      </c>
      <c r="H15" s="80" t="s">
        <v>218</v>
      </c>
      <c r="I15" s="88">
        <f t="shared" si="1"/>
        <v>4</v>
      </c>
      <c r="J15" s="88">
        <f t="shared" si="1"/>
        <v>2362192</v>
      </c>
      <c r="K15" s="81">
        <f t="shared" si="2"/>
        <v>590548</v>
      </c>
      <c r="L15" s="79">
        <v>8</v>
      </c>
      <c r="M15" s="80" t="str">
        <f t="shared" si="6"/>
        <v>岐　阜</v>
      </c>
      <c r="N15" s="80">
        <f t="shared" si="7"/>
        <v>2</v>
      </c>
      <c r="O15" s="88">
        <f t="shared" si="3"/>
        <v>1604472</v>
      </c>
      <c r="P15" s="97">
        <f t="shared" si="4"/>
        <v>802236</v>
      </c>
      <c r="S15" s="2"/>
      <c r="T15" s="102"/>
    </row>
    <row r="16" spans="1:20" x14ac:dyDescent="0.2">
      <c r="A16" s="10" t="s">
        <v>219</v>
      </c>
      <c r="B16" s="17">
        <v>2</v>
      </c>
      <c r="C16" s="19">
        <v>1587957</v>
      </c>
      <c r="D16" s="20"/>
      <c r="E16" s="19">
        <f t="shared" si="0"/>
        <v>793978.5</v>
      </c>
      <c r="F16" s="23"/>
      <c r="G16" s="3">
        <f t="shared" si="5"/>
        <v>9</v>
      </c>
      <c r="H16" s="80" t="s">
        <v>219</v>
      </c>
      <c r="I16" s="88">
        <f t="shared" si="1"/>
        <v>2</v>
      </c>
      <c r="J16" s="88">
        <f t="shared" si="1"/>
        <v>1587957</v>
      </c>
      <c r="K16" s="81">
        <f t="shared" si="2"/>
        <v>793978.5</v>
      </c>
      <c r="L16" s="79">
        <v>9</v>
      </c>
      <c r="M16" s="80" t="str">
        <f t="shared" si="6"/>
        <v>栃　木</v>
      </c>
      <c r="N16" s="80">
        <f t="shared" si="7"/>
        <v>2</v>
      </c>
      <c r="O16" s="88">
        <f t="shared" si="3"/>
        <v>1587957</v>
      </c>
      <c r="P16" s="97">
        <f t="shared" si="4"/>
        <v>793978.5</v>
      </c>
      <c r="S16" s="2"/>
      <c r="T16" s="102"/>
    </row>
    <row r="17" spans="1:20" x14ac:dyDescent="0.2">
      <c r="A17" s="10" t="s">
        <v>220</v>
      </c>
      <c r="B17" s="17">
        <v>2</v>
      </c>
      <c r="C17" s="19">
        <v>1570296</v>
      </c>
      <c r="D17" s="20"/>
      <c r="E17" s="19">
        <f t="shared" si="0"/>
        <v>785148</v>
      </c>
      <c r="F17" s="23"/>
      <c r="G17" s="3">
        <f t="shared" si="5"/>
        <v>10</v>
      </c>
      <c r="H17" s="80" t="s">
        <v>220</v>
      </c>
      <c r="I17" s="88">
        <f t="shared" si="1"/>
        <v>2</v>
      </c>
      <c r="J17" s="88">
        <f t="shared" si="1"/>
        <v>1570296</v>
      </c>
      <c r="K17" s="81">
        <f t="shared" si="2"/>
        <v>785148</v>
      </c>
      <c r="L17" s="79">
        <v>10</v>
      </c>
      <c r="M17" s="80" t="str">
        <f t="shared" si="6"/>
        <v>群　馬</v>
      </c>
      <c r="N17" s="80">
        <f t="shared" si="7"/>
        <v>2</v>
      </c>
      <c r="O17" s="88">
        <f t="shared" si="3"/>
        <v>1570296</v>
      </c>
      <c r="P17" s="97">
        <f t="shared" si="4"/>
        <v>785148</v>
      </c>
      <c r="S17" s="2"/>
      <c r="T17" s="102"/>
    </row>
    <row r="18" spans="1:20" x14ac:dyDescent="0.2">
      <c r="A18" s="10" t="s">
        <v>221</v>
      </c>
      <c r="B18" s="17">
        <v>8</v>
      </c>
      <c r="C18" s="19">
        <v>6127388</v>
      </c>
      <c r="D18" s="20"/>
      <c r="E18" s="19">
        <f t="shared" si="0"/>
        <v>765923.5</v>
      </c>
      <c r="F18" s="23"/>
      <c r="G18" s="3">
        <f t="shared" si="5"/>
        <v>11</v>
      </c>
      <c r="H18" s="80" t="s">
        <v>221</v>
      </c>
      <c r="I18" s="88">
        <f t="shared" si="1"/>
        <v>8</v>
      </c>
      <c r="J18" s="88">
        <f t="shared" si="1"/>
        <v>6127388</v>
      </c>
      <c r="K18" s="81">
        <f t="shared" si="2"/>
        <v>765923.5</v>
      </c>
      <c r="L18" s="79">
        <v>11</v>
      </c>
      <c r="M18" s="80" t="str">
        <f t="shared" si="6"/>
        <v>埼　玉</v>
      </c>
      <c r="N18" s="80">
        <f t="shared" si="7"/>
        <v>8</v>
      </c>
      <c r="O18" s="88">
        <f t="shared" si="3"/>
        <v>6127388</v>
      </c>
      <c r="P18" s="97">
        <f t="shared" si="4"/>
        <v>765923.5</v>
      </c>
      <c r="S18" s="2"/>
      <c r="T18" s="102"/>
    </row>
    <row r="19" spans="1:20" x14ac:dyDescent="0.2">
      <c r="A19" s="10" t="s">
        <v>222</v>
      </c>
      <c r="B19" s="17">
        <v>6</v>
      </c>
      <c r="C19" s="19">
        <v>5250052</v>
      </c>
      <c r="D19" s="20"/>
      <c r="E19" s="19">
        <f t="shared" si="0"/>
        <v>875008.66666666663</v>
      </c>
      <c r="F19" s="23"/>
      <c r="G19" s="3">
        <f t="shared" si="5"/>
        <v>6</v>
      </c>
      <c r="H19" s="80" t="s">
        <v>222</v>
      </c>
      <c r="I19" s="88">
        <f t="shared" si="1"/>
        <v>6</v>
      </c>
      <c r="J19" s="88">
        <f t="shared" si="1"/>
        <v>5250052</v>
      </c>
      <c r="K19" s="81">
        <f t="shared" si="2"/>
        <v>875008.66666666663</v>
      </c>
      <c r="L19" s="79">
        <v>12</v>
      </c>
      <c r="M19" s="80" t="str">
        <f t="shared" si="6"/>
        <v>岡　山</v>
      </c>
      <c r="N19" s="80">
        <f t="shared" si="7"/>
        <v>2</v>
      </c>
      <c r="O19" s="88">
        <f t="shared" si="3"/>
        <v>1526784</v>
      </c>
      <c r="P19" s="97">
        <f t="shared" si="4"/>
        <v>763392</v>
      </c>
      <c r="S19" s="2"/>
      <c r="T19" s="102"/>
    </row>
    <row r="20" spans="1:20" x14ac:dyDescent="0.2">
      <c r="A20" s="10" t="s">
        <v>223</v>
      </c>
      <c r="B20" s="17">
        <v>12</v>
      </c>
      <c r="C20" s="19">
        <v>11558633</v>
      </c>
      <c r="D20" s="20"/>
      <c r="E20" s="19">
        <f t="shared" si="0"/>
        <v>963219.41666666663</v>
      </c>
      <c r="F20" s="23"/>
      <c r="G20" s="3">
        <f t="shared" si="5"/>
        <v>2</v>
      </c>
      <c r="H20" s="80" t="s">
        <v>223</v>
      </c>
      <c r="I20" s="88">
        <f t="shared" si="1"/>
        <v>12</v>
      </c>
      <c r="J20" s="88">
        <f t="shared" si="1"/>
        <v>11558633</v>
      </c>
      <c r="K20" s="81">
        <f t="shared" si="2"/>
        <v>963219.41666666663</v>
      </c>
      <c r="L20" s="79">
        <v>13</v>
      </c>
      <c r="M20" s="80" t="str">
        <f t="shared" si="6"/>
        <v>愛　知</v>
      </c>
      <c r="N20" s="80">
        <f t="shared" si="7"/>
        <v>8</v>
      </c>
      <c r="O20" s="88">
        <f t="shared" si="3"/>
        <v>6078714</v>
      </c>
      <c r="P20" s="97">
        <f t="shared" si="4"/>
        <v>759839.25</v>
      </c>
      <c r="S20" s="2"/>
      <c r="T20" s="102"/>
    </row>
    <row r="21" spans="1:20" x14ac:dyDescent="0.2">
      <c r="A21" s="10" t="s">
        <v>224</v>
      </c>
      <c r="B21" s="17">
        <v>8</v>
      </c>
      <c r="C21" s="19">
        <v>7712688</v>
      </c>
      <c r="D21" s="20"/>
      <c r="E21" s="19">
        <f t="shared" si="0"/>
        <v>964086</v>
      </c>
      <c r="F21" s="23"/>
      <c r="G21" s="3">
        <f t="shared" si="5"/>
        <v>1</v>
      </c>
      <c r="H21" s="80" t="s">
        <v>224</v>
      </c>
      <c r="I21" s="88">
        <f t="shared" si="1"/>
        <v>8</v>
      </c>
      <c r="J21" s="88">
        <f t="shared" si="1"/>
        <v>7712688</v>
      </c>
      <c r="K21" s="81">
        <f t="shared" si="2"/>
        <v>964086</v>
      </c>
      <c r="L21" s="79">
        <v>14</v>
      </c>
      <c r="M21" s="80" t="str">
        <f t="shared" si="6"/>
        <v>福　島</v>
      </c>
      <c r="N21" s="80">
        <f t="shared" si="7"/>
        <v>2</v>
      </c>
      <c r="O21" s="88">
        <f t="shared" si="3"/>
        <v>1507594</v>
      </c>
      <c r="P21" s="97">
        <f t="shared" si="4"/>
        <v>753797</v>
      </c>
      <c r="S21" s="2"/>
      <c r="T21" s="102"/>
    </row>
    <row r="22" spans="1:20" x14ac:dyDescent="0.2">
      <c r="A22" s="10" t="s">
        <v>225</v>
      </c>
      <c r="B22" s="17">
        <v>2</v>
      </c>
      <c r="C22" s="19">
        <v>1807511</v>
      </c>
      <c r="D22" s="20"/>
      <c r="E22" s="19">
        <f t="shared" si="0"/>
        <v>903755.5</v>
      </c>
      <c r="F22" s="23"/>
      <c r="G22" s="3">
        <f t="shared" si="5"/>
        <v>5</v>
      </c>
      <c r="H22" s="80" t="s">
        <v>225</v>
      </c>
      <c r="I22" s="88">
        <f t="shared" si="1"/>
        <v>2</v>
      </c>
      <c r="J22" s="88">
        <f t="shared" si="1"/>
        <v>1807511</v>
      </c>
      <c r="K22" s="81">
        <f t="shared" si="2"/>
        <v>903755.5</v>
      </c>
      <c r="L22" s="79">
        <v>15</v>
      </c>
      <c r="M22" s="80" t="str">
        <f t="shared" si="6"/>
        <v>兵　庫</v>
      </c>
      <c r="N22" s="80">
        <f t="shared" si="7"/>
        <v>6</v>
      </c>
      <c r="O22" s="88">
        <f t="shared" si="3"/>
        <v>4479072</v>
      </c>
      <c r="P22" s="97">
        <f t="shared" si="4"/>
        <v>746512</v>
      </c>
      <c r="S22" s="2"/>
      <c r="T22" s="102"/>
    </row>
    <row r="23" spans="1:20" x14ac:dyDescent="0.2">
      <c r="A23" s="10" t="s">
        <v>226</v>
      </c>
      <c r="B23" s="17">
        <v>2</v>
      </c>
      <c r="C23" s="19">
        <v>850154</v>
      </c>
      <c r="D23" s="20"/>
      <c r="E23" s="19">
        <f t="shared" si="0"/>
        <v>425077</v>
      </c>
      <c r="F23" s="23"/>
      <c r="G23" s="3">
        <f t="shared" si="5"/>
        <v>39</v>
      </c>
      <c r="H23" s="80" t="s">
        <v>226</v>
      </c>
      <c r="I23" s="88">
        <f t="shared" si="1"/>
        <v>2</v>
      </c>
      <c r="J23" s="88">
        <f t="shared" si="1"/>
        <v>850154</v>
      </c>
      <c r="K23" s="81">
        <f t="shared" si="2"/>
        <v>425077</v>
      </c>
      <c r="L23" s="79">
        <v>16</v>
      </c>
      <c r="M23" s="80" t="str">
        <f t="shared" si="6"/>
        <v>静　岡</v>
      </c>
      <c r="N23" s="80">
        <f t="shared" si="7"/>
        <v>4</v>
      </c>
      <c r="O23" s="88">
        <f t="shared" si="3"/>
        <v>2964163</v>
      </c>
      <c r="P23" s="97">
        <f t="shared" si="4"/>
        <v>741040.75</v>
      </c>
      <c r="S23" s="2"/>
      <c r="T23" s="102"/>
    </row>
    <row r="24" spans="1:20" x14ac:dyDescent="0.2">
      <c r="A24" s="10" t="s">
        <v>227</v>
      </c>
      <c r="B24" s="17">
        <v>2</v>
      </c>
      <c r="C24" s="19">
        <v>919560</v>
      </c>
      <c r="D24" s="20"/>
      <c r="E24" s="19">
        <f t="shared" si="0"/>
        <v>459780</v>
      </c>
      <c r="F24" s="23"/>
      <c r="G24" s="3">
        <f t="shared" si="5"/>
        <v>36</v>
      </c>
      <c r="H24" s="80" t="s">
        <v>227</v>
      </c>
      <c r="I24" s="88">
        <f t="shared" si="1"/>
        <v>2</v>
      </c>
      <c r="J24" s="88">
        <f t="shared" si="1"/>
        <v>919560</v>
      </c>
      <c r="K24" s="81">
        <f t="shared" si="2"/>
        <v>459780</v>
      </c>
      <c r="L24" s="79">
        <v>17</v>
      </c>
      <c r="M24" s="80" t="str">
        <f t="shared" si="6"/>
        <v>北海道</v>
      </c>
      <c r="N24" s="80">
        <f t="shared" si="7"/>
        <v>6</v>
      </c>
      <c r="O24" s="88">
        <f t="shared" si="3"/>
        <v>4364914</v>
      </c>
      <c r="P24" s="97">
        <f t="shared" si="4"/>
        <v>727485.66666666663</v>
      </c>
      <c r="S24" s="2"/>
      <c r="T24" s="102"/>
    </row>
    <row r="25" spans="1:20" x14ac:dyDescent="0.2">
      <c r="A25" s="10" t="s">
        <v>228</v>
      </c>
      <c r="B25" s="17">
        <v>2</v>
      </c>
      <c r="C25" s="19">
        <v>616532</v>
      </c>
      <c r="D25" s="20"/>
      <c r="E25" s="19">
        <f t="shared" si="0"/>
        <v>308266</v>
      </c>
      <c r="F25" s="23"/>
      <c r="G25" s="3">
        <f t="shared" si="5"/>
        <v>45</v>
      </c>
      <c r="H25" s="80" t="s">
        <v>228</v>
      </c>
      <c r="I25" s="88">
        <f t="shared" si="1"/>
        <v>2</v>
      </c>
      <c r="J25" s="88">
        <f t="shared" si="1"/>
        <v>616532</v>
      </c>
      <c r="K25" s="81">
        <f t="shared" si="2"/>
        <v>308266</v>
      </c>
      <c r="L25" s="79">
        <v>18</v>
      </c>
      <c r="M25" s="80" t="str">
        <f t="shared" si="6"/>
        <v>三　重</v>
      </c>
      <c r="N25" s="80">
        <f t="shared" si="7"/>
        <v>2</v>
      </c>
      <c r="O25" s="88">
        <f t="shared" si="3"/>
        <v>1432903</v>
      </c>
      <c r="P25" s="97">
        <f t="shared" si="4"/>
        <v>716451.5</v>
      </c>
      <c r="S25" s="2"/>
      <c r="T25" s="102"/>
    </row>
    <row r="26" spans="1:20" x14ac:dyDescent="0.2">
      <c r="A26" s="10" t="s">
        <v>229</v>
      </c>
      <c r="B26" s="17">
        <v>2</v>
      </c>
      <c r="C26" s="19">
        <v>669176</v>
      </c>
      <c r="D26" s="20"/>
      <c r="E26" s="19">
        <f t="shared" si="0"/>
        <v>334588</v>
      </c>
      <c r="F26" s="23"/>
      <c r="G26" s="3">
        <f t="shared" si="5"/>
        <v>43</v>
      </c>
      <c r="H26" s="80" t="s">
        <v>229</v>
      </c>
      <c r="I26" s="88">
        <f t="shared" si="1"/>
        <v>2</v>
      </c>
      <c r="J26" s="88">
        <f t="shared" si="1"/>
        <v>669176</v>
      </c>
      <c r="K26" s="81">
        <f t="shared" si="2"/>
        <v>334588</v>
      </c>
      <c r="L26" s="79">
        <v>19</v>
      </c>
      <c r="M26" s="80" t="str">
        <f t="shared" si="6"/>
        <v>熊　本</v>
      </c>
      <c r="N26" s="80">
        <f t="shared" si="7"/>
        <v>2</v>
      </c>
      <c r="O26" s="88">
        <f t="shared" si="3"/>
        <v>1417615</v>
      </c>
      <c r="P26" s="97">
        <f t="shared" si="4"/>
        <v>708807.5</v>
      </c>
      <c r="S26" s="2"/>
      <c r="T26" s="102"/>
    </row>
    <row r="27" spans="1:20" x14ac:dyDescent="0.2">
      <c r="A27" s="10" t="s">
        <v>230</v>
      </c>
      <c r="B27" s="17">
        <v>2</v>
      </c>
      <c r="C27" s="19">
        <v>1683863</v>
      </c>
      <c r="D27" s="20"/>
      <c r="E27" s="19">
        <f t="shared" si="0"/>
        <v>841931.5</v>
      </c>
      <c r="F27" s="23"/>
      <c r="G27" s="3">
        <f t="shared" si="5"/>
        <v>7</v>
      </c>
      <c r="H27" s="80" t="s">
        <v>230</v>
      </c>
      <c r="I27" s="88">
        <f t="shared" si="1"/>
        <v>2</v>
      </c>
      <c r="J27" s="88">
        <f t="shared" si="1"/>
        <v>1683863</v>
      </c>
      <c r="K27" s="81">
        <f t="shared" si="2"/>
        <v>841931.5</v>
      </c>
      <c r="L27" s="79">
        <v>20</v>
      </c>
      <c r="M27" s="80" t="str">
        <f t="shared" si="6"/>
        <v>福　岡</v>
      </c>
      <c r="N27" s="80">
        <f t="shared" si="7"/>
        <v>6</v>
      </c>
      <c r="O27" s="88">
        <f t="shared" si="3"/>
        <v>4191993</v>
      </c>
      <c r="P27" s="97">
        <f t="shared" si="4"/>
        <v>698665.5</v>
      </c>
      <c r="S27" s="2"/>
      <c r="T27" s="102"/>
    </row>
    <row r="28" spans="1:20" x14ac:dyDescent="0.2">
      <c r="A28" s="10" t="s">
        <v>231</v>
      </c>
      <c r="B28" s="17">
        <v>2</v>
      </c>
      <c r="C28" s="19">
        <v>1604472</v>
      </c>
      <c r="D28" s="20"/>
      <c r="E28" s="19">
        <f t="shared" si="0"/>
        <v>802236</v>
      </c>
      <c r="F28" s="23"/>
      <c r="G28" s="3">
        <f t="shared" si="5"/>
        <v>8</v>
      </c>
      <c r="H28" s="80" t="s">
        <v>231</v>
      </c>
      <c r="I28" s="88">
        <f t="shared" si="1"/>
        <v>2</v>
      </c>
      <c r="J28" s="88">
        <f t="shared" si="1"/>
        <v>1604472</v>
      </c>
      <c r="K28" s="81">
        <f t="shared" si="2"/>
        <v>802236</v>
      </c>
      <c r="L28" s="79">
        <v>21</v>
      </c>
      <c r="M28" s="80" t="str">
        <f t="shared" si="6"/>
        <v>鹿児島</v>
      </c>
      <c r="N28" s="80">
        <f t="shared" si="7"/>
        <v>2</v>
      </c>
      <c r="O28" s="88">
        <f t="shared" si="3"/>
        <v>1301716</v>
      </c>
      <c r="P28" s="97">
        <f t="shared" si="4"/>
        <v>650858</v>
      </c>
      <c r="S28" s="2"/>
      <c r="T28" s="102"/>
    </row>
    <row r="29" spans="1:20" x14ac:dyDescent="0.2">
      <c r="A29" s="10" t="s">
        <v>232</v>
      </c>
      <c r="B29" s="17">
        <v>4</v>
      </c>
      <c r="C29" s="19">
        <v>2964163</v>
      </c>
      <c r="D29" s="20"/>
      <c r="E29" s="19">
        <f t="shared" si="0"/>
        <v>741040.75</v>
      </c>
      <c r="F29" s="23"/>
      <c r="G29" s="3">
        <f t="shared" si="5"/>
        <v>16</v>
      </c>
      <c r="H29" s="80" t="s">
        <v>232</v>
      </c>
      <c r="I29" s="88">
        <f t="shared" si="1"/>
        <v>4</v>
      </c>
      <c r="J29" s="88">
        <f t="shared" si="1"/>
        <v>2964163</v>
      </c>
      <c r="K29" s="81">
        <f t="shared" si="2"/>
        <v>741040.75</v>
      </c>
      <c r="L29" s="79">
        <v>22</v>
      </c>
      <c r="M29" s="80" t="str">
        <f t="shared" si="6"/>
        <v>茨　城</v>
      </c>
      <c r="N29" s="80">
        <f t="shared" si="7"/>
        <v>4</v>
      </c>
      <c r="O29" s="88">
        <f t="shared" si="3"/>
        <v>2362192</v>
      </c>
      <c r="P29" s="97">
        <f t="shared" si="4"/>
        <v>590548</v>
      </c>
      <c r="S29" s="2"/>
      <c r="T29" s="102"/>
    </row>
    <row r="30" spans="1:20" x14ac:dyDescent="0.2">
      <c r="A30" s="10" t="s">
        <v>233</v>
      </c>
      <c r="B30" s="17">
        <v>8</v>
      </c>
      <c r="C30" s="19">
        <v>6078714</v>
      </c>
      <c r="D30" s="20"/>
      <c r="E30" s="19">
        <f t="shared" si="0"/>
        <v>759839.25</v>
      </c>
      <c r="F30" s="23"/>
      <c r="G30" s="3">
        <f t="shared" si="5"/>
        <v>13</v>
      </c>
      <c r="H30" s="80" t="s">
        <v>233</v>
      </c>
      <c r="I30" s="88">
        <f t="shared" si="1"/>
        <v>8</v>
      </c>
      <c r="J30" s="88">
        <f t="shared" si="1"/>
        <v>6078714</v>
      </c>
      <c r="K30" s="81">
        <f t="shared" si="2"/>
        <v>759839.25</v>
      </c>
      <c r="L30" s="79">
        <v>23</v>
      </c>
      <c r="M30" s="80" t="str">
        <f t="shared" si="6"/>
        <v>沖　縄</v>
      </c>
      <c r="N30" s="80">
        <f t="shared" si="7"/>
        <v>2</v>
      </c>
      <c r="O30" s="88">
        <f t="shared" si="3"/>
        <v>1175957</v>
      </c>
      <c r="P30" s="97">
        <f t="shared" si="4"/>
        <v>587978.5</v>
      </c>
      <c r="S30" s="2"/>
      <c r="T30" s="102"/>
    </row>
    <row r="31" spans="1:20" x14ac:dyDescent="0.2">
      <c r="A31" s="10" t="s">
        <v>234</v>
      </c>
      <c r="B31" s="17">
        <v>2</v>
      </c>
      <c r="C31" s="19">
        <v>1432903</v>
      </c>
      <c r="D31" s="20"/>
      <c r="E31" s="19">
        <f t="shared" si="0"/>
        <v>716451.5</v>
      </c>
      <c r="F31" s="23"/>
      <c r="G31" s="3">
        <f t="shared" si="5"/>
        <v>18</v>
      </c>
      <c r="H31" s="80" t="s">
        <v>234</v>
      </c>
      <c r="I31" s="88">
        <f t="shared" si="1"/>
        <v>2</v>
      </c>
      <c r="J31" s="88">
        <f t="shared" si="1"/>
        <v>1432903</v>
      </c>
      <c r="K31" s="81">
        <f t="shared" si="2"/>
        <v>716451.5</v>
      </c>
      <c r="L31" s="79">
        <v>24</v>
      </c>
      <c r="M31" s="80" t="str">
        <f t="shared" si="6"/>
        <v>徳島・高知</v>
      </c>
      <c r="N31" s="80">
        <f t="shared" si="7"/>
        <v>2</v>
      </c>
      <c r="O31" s="88">
        <f t="shared" si="3"/>
        <v>1165487</v>
      </c>
      <c r="P31" s="97">
        <f t="shared" si="4"/>
        <v>582743.5</v>
      </c>
      <c r="S31" s="2"/>
      <c r="T31" s="102"/>
    </row>
    <row r="32" spans="1:20" x14ac:dyDescent="0.2">
      <c r="A32" s="10" t="s">
        <v>235</v>
      </c>
      <c r="B32" s="17">
        <v>2</v>
      </c>
      <c r="C32" s="19">
        <v>1148051</v>
      </c>
      <c r="D32" s="20"/>
      <c r="E32" s="19">
        <f t="shared" si="0"/>
        <v>574025.5</v>
      </c>
      <c r="F32" s="23"/>
      <c r="G32" s="3">
        <f t="shared" si="5"/>
        <v>25</v>
      </c>
      <c r="H32" s="80" t="s">
        <v>235</v>
      </c>
      <c r="I32" s="88">
        <f t="shared" si="1"/>
        <v>2</v>
      </c>
      <c r="J32" s="88">
        <f t="shared" si="1"/>
        <v>1148051</v>
      </c>
      <c r="K32" s="81">
        <f t="shared" si="2"/>
        <v>574025.5</v>
      </c>
      <c r="L32" s="79">
        <v>25</v>
      </c>
      <c r="M32" s="80" t="str">
        <f t="shared" si="6"/>
        <v>滋　賀</v>
      </c>
      <c r="N32" s="80">
        <f t="shared" si="7"/>
        <v>2</v>
      </c>
      <c r="O32" s="88">
        <f t="shared" si="3"/>
        <v>1148051</v>
      </c>
      <c r="P32" s="97">
        <f t="shared" si="4"/>
        <v>574025.5</v>
      </c>
      <c r="S32" s="2"/>
      <c r="T32" s="102"/>
    </row>
    <row r="33" spans="1:20" x14ac:dyDescent="0.2">
      <c r="A33" s="10" t="s">
        <v>236</v>
      </c>
      <c r="B33" s="17">
        <v>4</v>
      </c>
      <c r="C33" s="19">
        <v>2060904</v>
      </c>
      <c r="D33" s="20"/>
      <c r="E33" s="19">
        <f t="shared" si="0"/>
        <v>515226</v>
      </c>
      <c r="F33" s="23"/>
      <c r="G33" s="3">
        <f t="shared" si="5"/>
        <v>31</v>
      </c>
      <c r="H33" s="80" t="s">
        <v>236</v>
      </c>
      <c r="I33" s="88">
        <f t="shared" si="1"/>
        <v>4</v>
      </c>
      <c r="J33" s="88">
        <f t="shared" si="1"/>
        <v>2060904</v>
      </c>
      <c r="K33" s="81">
        <f t="shared" si="2"/>
        <v>515226</v>
      </c>
      <c r="L33" s="79">
        <v>26</v>
      </c>
      <c r="M33" s="80" t="str">
        <f t="shared" si="6"/>
        <v>広　島</v>
      </c>
      <c r="N33" s="80">
        <f t="shared" si="7"/>
        <v>4</v>
      </c>
      <c r="O33" s="88">
        <f t="shared" si="3"/>
        <v>2266034</v>
      </c>
      <c r="P33" s="97">
        <f t="shared" si="4"/>
        <v>566508.5</v>
      </c>
      <c r="S33" s="2"/>
      <c r="T33" s="102"/>
    </row>
    <row r="34" spans="1:20" x14ac:dyDescent="0.2">
      <c r="A34" s="10" t="s">
        <v>237</v>
      </c>
      <c r="B34" s="17">
        <v>8</v>
      </c>
      <c r="C34" s="19">
        <v>7254910</v>
      </c>
      <c r="D34" s="20"/>
      <c r="E34" s="19">
        <f t="shared" si="0"/>
        <v>906863.75</v>
      </c>
      <c r="F34" s="23"/>
      <c r="G34" s="3">
        <f t="shared" si="5"/>
        <v>4</v>
      </c>
      <c r="H34" s="80" t="s">
        <v>237</v>
      </c>
      <c r="I34" s="88">
        <f t="shared" si="1"/>
        <v>8</v>
      </c>
      <c r="J34" s="88">
        <f t="shared" si="1"/>
        <v>7254910</v>
      </c>
      <c r="K34" s="81">
        <f t="shared" si="2"/>
        <v>906863.75</v>
      </c>
      <c r="L34" s="79">
        <v>27</v>
      </c>
      <c r="M34" s="80" t="str">
        <f t="shared" si="6"/>
        <v>奈　良</v>
      </c>
      <c r="N34" s="80">
        <f t="shared" si="7"/>
        <v>2</v>
      </c>
      <c r="O34" s="88">
        <f t="shared" si="3"/>
        <v>1105690</v>
      </c>
      <c r="P34" s="97">
        <f t="shared" si="4"/>
        <v>552845</v>
      </c>
      <c r="S34" s="2"/>
      <c r="T34" s="102"/>
    </row>
    <row r="35" spans="1:20" x14ac:dyDescent="0.2">
      <c r="A35" s="10" t="s">
        <v>238</v>
      </c>
      <c r="B35" s="17">
        <v>6</v>
      </c>
      <c r="C35" s="19">
        <v>4479072</v>
      </c>
      <c r="D35" s="20"/>
      <c r="E35" s="19">
        <f t="shared" si="0"/>
        <v>746512</v>
      </c>
      <c r="F35" s="23"/>
      <c r="G35" s="3">
        <f t="shared" si="5"/>
        <v>15</v>
      </c>
      <c r="H35" s="80" t="s">
        <v>238</v>
      </c>
      <c r="I35" s="88">
        <f t="shared" si="1"/>
        <v>6</v>
      </c>
      <c r="J35" s="88">
        <f t="shared" si="1"/>
        <v>4479072</v>
      </c>
      <c r="K35" s="81">
        <f t="shared" si="2"/>
        <v>746512</v>
      </c>
      <c r="L35" s="79">
        <v>28</v>
      </c>
      <c r="M35" s="80" t="str">
        <f t="shared" si="6"/>
        <v>愛　媛</v>
      </c>
      <c r="N35" s="80">
        <f t="shared" si="7"/>
        <v>2</v>
      </c>
      <c r="O35" s="88">
        <f t="shared" si="3"/>
        <v>1095608</v>
      </c>
      <c r="P35" s="97">
        <f t="shared" si="4"/>
        <v>547804</v>
      </c>
      <c r="S35" s="2"/>
      <c r="T35" s="102"/>
    </row>
    <row r="36" spans="1:20" x14ac:dyDescent="0.2">
      <c r="A36" s="10" t="s">
        <v>239</v>
      </c>
      <c r="B36" s="17">
        <v>2</v>
      </c>
      <c r="C36" s="19">
        <v>1105690</v>
      </c>
      <c r="D36" s="20"/>
      <c r="E36" s="19">
        <f t="shared" si="0"/>
        <v>552845</v>
      </c>
      <c r="F36" s="23"/>
      <c r="G36" s="3">
        <f t="shared" si="5"/>
        <v>27</v>
      </c>
      <c r="H36" s="80" t="s">
        <v>239</v>
      </c>
      <c r="I36" s="88">
        <f t="shared" si="1"/>
        <v>2</v>
      </c>
      <c r="J36" s="88">
        <f t="shared" si="1"/>
        <v>1105690</v>
      </c>
      <c r="K36" s="81">
        <f t="shared" si="2"/>
        <v>552845</v>
      </c>
      <c r="L36" s="79">
        <v>29</v>
      </c>
      <c r="M36" s="80" t="str">
        <f t="shared" si="6"/>
        <v>山　口</v>
      </c>
      <c r="N36" s="80">
        <f t="shared" si="7"/>
        <v>2</v>
      </c>
      <c r="O36" s="88">
        <f t="shared" si="3"/>
        <v>1092793</v>
      </c>
      <c r="P36" s="97">
        <f t="shared" si="4"/>
        <v>546396.5</v>
      </c>
      <c r="S36" s="2"/>
      <c r="T36" s="102"/>
    </row>
    <row r="37" spans="1:20" x14ac:dyDescent="0.2">
      <c r="A37" s="10" t="s">
        <v>684</v>
      </c>
      <c r="B37" s="17">
        <v>2</v>
      </c>
      <c r="C37" s="19">
        <v>769442</v>
      </c>
      <c r="D37" s="20"/>
      <c r="E37" s="19">
        <f t="shared" si="0"/>
        <v>384721</v>
      </c>
      <c r="F37" s="23"/>
      <c r="G37" s="3">
        <f t="shared" si="5"/>
        <v>42</v>
      </c>
      <c r="H37" s="80" t="s">
        <v>684</v>
      </c>
      <c r="I37" s="88">
        <f t="shared" si="1"/>
        <v>2</v>
      </c>
      <c r="J37" s="88">
        <f t="shared" si="1"/>
        <v>769442</v>
      </c>
      <c r="K37" s="81">
        <f t="shared" si="2"/>
        <v>384721</v>
      </c>
      <c r="L37" s="79">
        <v>30</v>
      </c>
      <c r="M37" s="80" t="str">
        <f t="shared" si="6"/>
        <v>長　崎</v>
      </c>
      <c r="N37" s="80">
        <f t="shared" si="7"/>
        <v>2</v>
      </c>
      <c r="O37" s="88">
        <f t="shared" si="3"/>
        <v>1066191</v>
      </c>
      <c r="P37" s="97">
        <f t="shared" si="4"/>
        <v>533095.5</v>
      </c>
      <c r="S37" s="2"/>
      <c r="T37" s="102"/>
    </row>
    <row r="38" spans="1:20" x14ac:dyDescent="0.2">
      <c r="A38" s="10" t="s">
        <v>1181</v>
      </c>
      <c r="B38" s="17">
        <v>2</v>
      </c>
      <c r="C38" s="19">
        <v>988714</v>
      </c>
      <c r="D38" s="20"/>
      <c r="E38" s="19">
        <f t="shared" si="0"/>
        <v>494357</v>
      </c>
      <c r="F38" s="23"/>
      <c r="G38" s="3">
        <f t="shared" si="5"/>
        <v>34</v>
      </c>
      <c r="H38" s="80" t="s">
        <v>1181</v>
      </c>
      <c r="I38" s="88">
        <f t="shared" si="1"/>
        <v>2</v>
      </c>
      <c r="J38" s="88">
        <f t="shared" si="1"/>
        <v>988714</v>
      </c>
      <c r="K38" s="81">
        <f t="shared" si="2"/>
        <v>494357</v>
      </c>
      <c r="L38" s="79">
        <v>31</v>
      </c>
      <c r="M38" s="80" t="str">
        <f t="shared" si="6"/>
        <v>京　都</v>
      </c>
      <c r="N38" s="80">
        <f t="shared" si="7"/>
        <v>4</v>
      </c>
      <c r="O38" s="88">
        <f t="shared" si="3"/>
        <v>2060904</v>
      </c>
      <c r="P38" s="97">
        <f t="shared" si="4"/>
        <v>515226</v>
      </c>
      <c r="S38" s="2"/>
      <c r="T38" s="102"/>
    </row>
    <row r="39" spans="1:20" x14ac:dyDescent="0.2">
      <c r="A39" s="10" t="s">
        <v>240</v>
      </c>
      <c r="B39" s="17">
        <v>2</v>
      </c>
      <c r="C39" s="19">
        <v>1526784</v>
      </c>
      <c r="D39" s="20"/>
      <c r="E39" s="19">
        <f t="shared" si="0"/>
        <v>763392</v>
      </c>
      <c r="F39" s="23"/>
      <c r="G39" s="3">
        <f t="shared" si="5"/>
        <v>12</v>
      </c>
      <c r="H39" s="80" t="s">
        <v>240</v>
      </c>
      <c r="I39" s="88">
        <f t="shared" si="1"/>
        <v>2</v>
      </c>
      <c r="J39" s="88">
        <f t="shared" si="1"/>
        <v>1526784</v>
      </c>
      <c r="K39" s="81">
        <f t="shared" si="2"/>
        <v>763392</v>
      </c>
      <c r="L39" s="79">
        <v>32</v>
      </c>
      <c r="M39" s="80" t="str">
        <f t="shared" si="6"/>
        <v>青　森</v>
      </c>
      <c r="N39" s="80">
        <f t="shared" si="7"/>
        <v>2</v>
      </c>
      <c r="O39" s="88">
        <f t="shared" si="3"/>
        <v>1028060</v>
      </c>
      <c r="P39" s="97">
        <f t="shared" si="4"/>
        <v>514030</v>
      </c>
      <c r="S39" s="2"/>
      <c r="T39" s="102"/>
    </row>
    <row r="40" spans="1:20" x14ac:dyDescent="0.2">
      <c r="A40" s="10" t="s">
        <v>241</v>
      </c>
      <c r="B40" s="17">
        <v>4</v>
      </c>
      <c r="C40" s="19">
        <v>2266034</v>
      </c>
      <c r="D40" s="20"/>
      <c r="E40" s="19">
        <f t="shared" si="0"/>
        <v>566508.5</v>
      </c>
      <c r="F40" s="23"/>
      <c r="G40" s="3">
        <f t="shared" si="5"/>
        <v>26</v>
      </c>
      <c r="H40" s="80" t="s">
        <v>241</v>
      </c>
      <c r="I40" s="88">
        <f t="shared" si="1"/>
        <v>4</v>
      </c>
      <c r="J40" s="88">
        <f t="shared" si="1"/>
        <v>2266034</v>
      </c>
      <c r="K40" s="81">
        <f t="shared" si="2"/>
        <v>566508.5</v>
      </c>
      <c r="L40" s="79">
        <v>33</v>
      </c>
      <c r="M40" s="80" t="str">
        <f t="shared" si="6"/>
        <v>岩　手</v>
      </c>
      <c r="N40" s="80">
        <f t="shared" si="7"/>
        <v>2</v>
      </c>
      <c r="O40" s="88">
        <f t="shared" si="3"/>
        <v>995054</v>
      </c>
      <c r="P40" s="97">
        <f t="shared" si="4"/>
        <v>497527</v>
      </c>
      <c r="S40" s="2"/>
      <c r="T40" s="102"/>
    </row>
    <row r="41" spans="1:20" x14ac:dyDescent="0.2">
      <c r="A41" s="10" t="s">
        <v>242</v>
      </c>
      <c r="B41" s="17">
        <v>2</v>
      </c>
      <c r="C41" s="19">
        <v>1092793</v>
      </c>
      <c r="D41" s="20"/>
      <c r="E41" s="19">
        <f t="shared" si="0"/>
        <v>546396.5</v>
      </c>
      <c r="F41" s="23"/>
      <c r="G41" s="3">
        <f t="shared" si="5"/>
        <v>29</v>
      </c>
      <c r="H41" s="80" t="s">
        <v>242</v>
      </c>
      <c r="I41" s="88">
        <f t="shared" si="1"/>
        <v>2</v>
      </c>
      <c r="J41" s="88">
        <f t="shared" si="1"/>
        <v>1092793</v>
      </c>
      <c r="K41" s="81">
        <f t="shared" si="2"/>
        <v>546396.5</v>
      </c>
      <c r="L41" s="79">
        <v>34</v>
      </c>
      <c r="M41" s="80" t="str">
        <f t="shared" si="6"/>
        <v>鳥取・島根</v>
      </c>
      <c r="N41" s="80">
        <f t="shared" si="7"/>
        <v>2</v>
      </c>
      <c r="O41" s="88">
        <f t="shared" si="3"/>
        <v>988714</v>
      </c>
      <c r="P41" s="97">
        <f t="shared" si="4"/>
        <v>494357</v>
      </c>
      <c r="S41" s="2"/>
      <c r="T41" s="102"/>
    </row>
    <row r="42" spans="1:20" x14ac:dyDescent="0.2">
      <c r="A42" s="10" t="s">
        <v>1182</v>
      </c>
      <c r="B42" s="17">
        <v>2</v>
      </c>
      <c r="C42" s="19">
        <v>1165487</v>
      </c>
      <c r="D42" s="20"/>
      <c r="E42" s="19">
        <f t="shared" si="0"/>
        <v>582743.5</v>
      </c>
      <c r="F42" s="23"/>
      <c r="G42" s="3">
        <f t="shared" si="5"/>
        <v>24</v>
      </c>
      <c r="H42" s="80" t="s">
        <v>1182</v>
      </c>
      <c r="I42" s="88">
        <f t="shared" si="1"/>
        <v>2</v>
      </c>
      <c r="J42" s="88">
        <f t="shared" si="1"/>
        <v>1165487</v>
      </c>
      <c r="K42" s="81">
        <f t="shared" si="2"/>
        <v>582743.5</v>
      </c>
      <c r="L42" s="79">
        <v>35</v>
      </c>
      <c r="M42" s="80" t="str">
        <f t="shared" si="6"/>
        <v>大　分</v>
      </c>
      <c r="N42" s="80">
        <f t="shared" si="7"/>
        <v>2</v>
      </c>
      <c r="O42" s="88">
        <f t="shared" si="3"/>
        <v>922680</v>
      </c>
      <c r="P42" s="97">
        <f t="shared" si="4"/>
        <v>461340</v>
      </c>
      <c r="S42" s="2"/>
      <c r="T42" s="102"/>
    </row>
    <row r="43" spans="1:20" x14ac:dyDescent="0.2">
      <c r="A43" s="10" t="s">
        <v>243</v>
      </c>
      <c r="B43" s="17">
        <v>2</v>
      </c>
      <c r="C43" s="19">
        <v>788343</v>
      </c>
      <c r="D43" s="20"/>
      <c r="E43" s="19">
        <f t="shared" si="0"/>
        <v>394171.5</v>
      </c>
      <c r="F43" s="23"/>
      <c r="G43" s="3">
        <f t="shared" si="5"/>
        <v>41</v>
      </c>
      <c r="H43" s="80" t="s">
        <v>243</v>
      </c>
      <c r="I43" s="88">
        <f t="shared" si="1"/>
        <v>2</v>
      </c>
      <c r="J43" s="88">
        <f t="shared" si="1"/>
        <v>788343</v>
      </c>
      <c r="K43" s="81">
        <f t="shared" si="2"/>
        <v>394171.5</v>
      </c>
      <c r="L43" s="79">
        <v>36</v>
      </c>
      <c r="M43" s="80" t="str">
        <f t="shared" si="6"/>
        <v>石　川</v>
      </c>
      <c r="N43" s="80">
        <f t="shared" si="7"/>
        <v>2</v>
      </c>
      <c r="O43" s="88">
        <f t="shared" si="3"/>
        <v>919560</v>
      </c>
      <c r="P43" s="97">
        <f t="shared" si="4"/>
        <v>459780</v>
      </c>
      <c r="S43" s="2"/>
      <c r="T43" s="102"/>
    </row>
    <row r="44" spans="1:20" x14ac:dyDescent="0.2">
      <c r="A44" s="10" t="s">
        <v>244</v>
      </c>
      <c r="B44" s="17">
        <v>2</v>
      </c>
      <c r="C44" s="19">
        <v>1095608</v>
      </c>
      <c r="D44" s="20"/>
      <c r="E44" s="19">
        <f t="shared" si="0"/>
        <v>547804</v>
      </c>
      <c r="F44" s="23"/>
      <c r="G44" s="3">
        <f t="shared" si="5"/>
        <v>28</v>
      </c>
      <c r="H44" s="80" t="s">
        <v>244</v>
      </c>
      <c r="I44" s="88">
        <f t="shared" si="1"/>
        <v>2</v>
      </c>
      <c r="J44" s="88">
        <f t="shared" si="1"/>
        <v>1095608</v>
      </c>
      <c r="K44" s="81">
        <f t="shared" si="2"/>
        <v>547804</v>
      </c>
      <c r="L44" s="79">
        <v>37</v>
      </c>
      <c r="M44" s="80" t="str">
        <f t="shared" si="6"/>
        <v>宮　崎</v>
      </c>
      <c r="N44" s="80">
        <f t="shared" si="7"/>
        <v>2</v>
      </c>
      <c r="O44" s="88">
        <f t="shared" si="3"/>
        <v>872686</v>
      </c>
      <c r="P44" s="97">
        <f t="shared" si="4"/>
        <v>436343</v>
      </c>
      <c r="S44" s="2"/>
      <c r="T44" s="102"/>
    </row>
    <row r="45" spans="1:20" x14ac:dyDescent="0.2">
      <c r="A45" s="10" t="s">
        <v>245</v>
      </c>
      <c r="B45" s="17">
        <v>6</v>
      </c>
      <c r="C45" s="19">
        <v>4191993</v>
      </c>
      <c r="D45" s="20"/>
      <c r="E45" s="19">
        <f t="shared" si="0"/>
        <v>698665.5</v>
      </c>
      <c r="F45" s="23"/>
      <c r="G45" s="3">
        <f t="shared" si="5"/>
        <v>20</v>
      </c>
      <c r="H45" s="80" t="s">
        <v>245</v>
      </c>
      <c r="I45" s="88">
        <f t="shared" si="1"/>
        <v>6</v>
      </c>
      <c r="J45" s="88">
        <f t="shared" si="1"/>
        <v>4191993</v>
      </c>
      <c r="K45" s="81">
        <f t="shared" si="2"/>
        <v>698665.5</v>
      </c>
      <c r="L45" s="79">
        <v>38</v>
      </c>
      <c r="M45" s="80" t="str">
        <f t="shared" si="6"/>
        <v>山　形</v>
      </c>
      <c r="N45" s="80">
        <f t="shared" si="7"/>
        <v>2</v>
      </c>
      <c r="O45" s="88">
        <f t="shared" si="3"/>
        <v>860991</v>
      </c>
      <c r="P45" s="97">
        <f t="shared" si="4"/>
        <v>430495.5</v>
      </c>
      <c r="S45" s="2"/>
      <c r="T45" s="102"/>
    </row>
    <row r="46" spans="1:20" x14ac:dyDescent="0.2">
      <c r="A46" s="10" t="s">
        <v>246</v>
      </c>
      <c r="B46" s="17">
        <v>2</v>
      </c>
      <c r="C46" s="19">
        <v>656620</v>
      </c>
      <c r="D46" s="20"/>
      <c r="E46" s="19">
        <f t="shared" si="0"/>
        <v>328310</v>
      </c>
      <c r="F46" s="23"/>
      <c r="G46" s="3">
        <f t="shared" si="5"/>
        <v>44</v>
      </c>
      <c r="H46" s="80" t="s">
        <v>246</v>
      </c>
      <c r="I46" s="88">
        <f t="shared" si="1"/>
        <v>2</v>
      </c>
      <c r="J46" s="88">
        <f t="shared" si="1"/>
        <v>656620</v>
      </c>
      <c r="K46" s="81">
        <f t="shared" si="2"/>
        <v>328310</v>
      </c>
      <c r="L46" s="79">
        <v>39</v>
      </c>
      <c r="M46" s="80" t="str">
        <f t="shared" si="6"/>
        <v>富　山</v>
      </c>
      <c r="N46" s="80">
        <f t="shared" si="7"/>
        <v>2</v>
      </c>
      <c r="O46" s="88">
        <f t="shared" si="3"/>
        <v>850154</v>
      </c>
      <c r="P46" s="97">
        <f t="shared" si="4"/>
        <v>425077</v>
      </c>
      <c r="S46" s="2"/>
      <c r="T46" s="102"/>
    </row>
    <row r="47" spans="1:20" x14ac:dyDescent="0.2">
      <c r="A47" s="10" t="s">
        <v>247</v>
      </c>
      <c r="B47" s="17">
        <v>2</v>
      </c>
      <c r="C47" s="19">
        <v>1066191</v>
      </c>
      <c r="D47" s="20"/>
      <c r="E47" s="19">
        <f t="shared" si="0"/>
        <v>533095.5</v>
      </c>
      <c r="F47" s="23"/>
      <c r="G47" s="3">
        <f t="shared" si="5"/>
        <v>30</v>
      </c>
      <c r="H47" s="80" t="s">
        <v>247</v>
      </c>
      <c r="I47" s="88">
        <f t="shared" si="1"/>
        <v>2</v>
      </c>
      <c r="J47" s="88">
        <f t="shared" si="1"/>
        <v>1066191</v>
      </c>
      <c r="K47" s="81">
        <f t="shared" si="2"/>
        <v>533095.5</v>
      </c>
      <c r="L47" s="79">
        <v>40</v>
      </c>
      <c r="M47" s="80" t="str">
        <f t="shared" si="6"/>
        <v>秋　田</v>
      </c>
      <c r="N47" s="80">
        <f t="shared" si="7"/>
        <v>2</v>
      </c>
      <c r="O47" s="88">
        <f t="shared" si="3"/>
        <v>792910</v>
      </c>
      <c r="P47" s="97">
        <f t="shared" si="4"/>
        <v>396455</v>
      </c>
      <c r="S47" s="2"/>
      <c r="T47" s="102"/>
    </row>
    <row r="48" spans="1:20" x14ac:dyDescent="0.2">
      <c r="A48" s="10" t="s">
        <v>248</v>
      </c>
      <c r="B48" s="17">
        <v>2</v>
      </c>
      <c r="C48" s="19">
        <v>1417615</v>
      </c>
      <c r="D48" s="20"/>
      <c r="E48" s="19">
        <f t="shared" si="0"/>
        <v>708807.5</v>
      </c>
      <c r="F48" s="23"/>
      <c r="G48" s="3">
        <f t="shared" si="5"/>
        <v>19</v>
      </c>
      <c r="H48" s="80" t="s">
        <v>248</v>
      </c>
      <c r="I48" s="88">
        <f t="shared" si="1"/>
        <v>2</v>
      </c>
      <c r="J48" s="88">
        <f t="shared" si="1"/>
        <v>1417615</v>
      </c>
      <c r="K48" s="81">
        <f t="shared" si="2"/>
        <v>708807.5</v>
      </c>
      <c r="L48" s="79">
        <v>41</v>
      </c>
      <c r="M48" s="80" t="str">
        <f t="shared" si="6"/>
        <v>香　川</v>
      </c>
      <c r="N48" s="80">
        <f t="shared" si="7"/>
        <v>2</v>
      </c>
      <c r="O48" s="88">
        <f t="shared" si="3"/>
        <v>788343</v>
      </c>
      <c r="P48" s="97">
        <f t="shared" si="4"/>
        <v>394171.5</v>
      </c>
      <c r="S48" s="2"/>
      <c r="T48" s="102"/>
    </row>
    <row r="49" spans="1:20" x14ac:dyDescent="0.2">
      <c r="A49" s="10" t="s">
        <v>249</v>
      </c>
      <c r="B49" s="17">
        <v>2</v>
      </c>
      <c r="C49" s="19">
        <v>922680</v>
      </c>
      <c r="D49" s="20"/>
      <c r="E49" s="19">
        <f t="shared" si="0"/>
        <v>461340</v>
      </c>
      <c r="F49" s="23"/>
      <c r="G49" s="3">
        <f t="shared" si="5"/>
        <v>35</v>
      </c>
      <c r="H49" s="80" t="s">
        <v>249</v>
      </c>
      <c r="I49" s="88">
        <f t="shared" si="1"/>
        <v>2</v>
      </c>
      <c r="J49" s="88">
        <f t="shared" si="1"/>
        <v>922680</v>
      </c>
      <c r="K49" s="81">
        <f t="shared" si="2"/>
        <v>461340</v>
      </c>
      <c r="L49" s="79">
        <v>42</v>
      </c>
      <c r="M49" s="80" t="str">
        <f t="shared" si="6"/>
        <v>和歌山</v>
      </c>
      <c r="N49" s="80">
        <f t="shared" si="7"/>
        <v>2</v>
      </c>
      <c r="O49" s="88">
        <f t="shared" si="3"/>
        <v>769442</v>
      </c>
      <c r="P49" s="97">
        <f t="shared" si="4"/>
        <v>384721</v>
      </c>
      <c r="S49" s="2"/>
      <c r="T49" s="102"/>
    </row>
    <row r="50" spans="1:20" x14ac:dyDescent="0.2">
      <c r="A50" s="10" t="s">
        <v>250</v>
      </c>
      <c r="B50" s="17">
        <v>2</v>
      </c>
      <c r="C50" s="19">
        <v>872686</v>
      </c>
      <c r="D50" s="20"/>
      <c r="E50" s="19">
        <f t="shared" si="0"/>
        <v>436343</v>
      </c>
      <c r="F50" s="23"/>
      <c r="G50" s="3">
        <f t="shared" si="5"/>
        <v>37</v>
      </c>
      <c r="H50" s="80" t="s">
        <v>250</v>
      </c>
      <c r="I50" s="88">
        <f t="shared" si="1"/>
        <v>2</v>
      </c>
      <c r="J50" s="88">
        <f t="shared" si="1"/>
        <v>872686</v>
      </c>
      <c r="K50" s="81">
        <f t="shared" si="2"/>
        <v>436343</v>
      </c>
      <c r="L50" s="79">
        <v>43</v>
      </c>
      <c r="M50" s="80" t="str">
        <f t="shared" si="6"/>
        <v>山　梨</v>
      </c>
      <c r="N50" s="80">
        <f t="shared" si="7"/>
        <v>2</v>
      </c>
      <c r="O50" s="88">
        <f t="shared" si="3"/>
        <v>669176</v>
      </c>
      <c r="P50" s="97">
        <f t="shared" si="4"/>
        <v>334588</v>
      </c>
      <c r="S50" s="2"/>
      <c r="T50" s="102"/>
    </row>
    <row r="51" spans="1:20" x14ac:dyDescent="0.2">
      <c r="A51" s="10" t="s">
        <v>251</v>
      </c>
      <c r="B51" s="17">
        <v>2</v>
      </c>
      <c r="C51" s="19">
        <v>1301716</v>
      </c>
      <c r="D51" s="20"/>
      <c r="E51" s="19">
        <f t="shared" si="0"/>
        <v>650858</v>
      </c>
      <c r="F51" s="23"/>
      <c r="G51" s="3">
        <f t="shared" si="5"/>
        <v>21</v>
      </c>
      <c r="H51" s="80" t="s">
        <v>251</v>
      </c>
      <c r="I51" s="88">
        <f t="shared" si="1"/>
        <v>2</v>
      </c>
      <c r="J51" s="88">
        <f t="shared" si="1"/>
        <v>1301716</v>
      </c>
      <c r="K51" s="81">
        <f t="shared" si="2"/>
        <v>650858</v>
      </c>
      <c r="L51" s="79">
        <v>44</v>
      </c>
      <c r="M51" s="80" t="str">
        <f t="shared" si="6"/>
        <v>佐　賀</v>
      </c>
      <c r="N51" s="80">
        <f t="shared" si="7"/>
        <v>2</v>
      </c>
      <c r="O51" s="88">
        <f t="shared" si="3"/>
        <v>656620</v>
      </c>
      <c r="P51" s="97">
        <f t="shared" si="4"/>
        <v>328310</v>
      </c>
      <c r="S51" s="2"/>
      <c r="T51" s="102"/>
    </row>
    <row r="52" spans="1:20" x14ac:dyDescent="0.2">
      <c r="A52" s="10" t="s">
        <v>252</v>
      </c>
      <c r="B52" s="17">
        <v>2</v>
      </c>
      <c r="C52" s="19">
        <v>1175957</v>
      </c>
      <c r="D52" s="20"/>
      <c r="E52" s="19">
        <f t="shared" si="0"/>
        <v>587978.5</v>
      </c>
      <c r="F52" s="23"/>
      <c r="G52" s="3">
        <f t="shared" si="5"/>
        <v>23</v>
      </c>
      <c r="H52" s="80" t="s">
        <v>252</v>
      </c>
      <c r="I52" s="88">
        <f t="shared" si="1"/>
        <v>2</v>
      </c>
      <c r="J52" s="88">
        <f t="shared" si="1"/>
        <v>1175957</v>
      </c>
      <c r="K52" s="81">
        <f t="shared" si="2"/>
        <v>587978.5</v>
      </c>
      <c r="L52" s="79">
        <v>45</v>
      </c>
      <c r="M52" s="80" t="str">
        <f t="shared" si="6"/>
        <v>福　井</v>
      </c>
      <c r="N52" s="80">
        <f t="shared" si="7"/>
        <v>2</v>
      </c>
      <c r="O52" s="88">
        <f t="shared" si="3"/>
        <v>616532</v>
      </c>
      <c r="P52" s="97">
        <f t="shared" si="4"/>
        <v>308266</v>
      </c>
      <c r="S52" s="2"/>
      <c r="T52" s="102"/>
    </row>
    <row r="53" spans="1:20" x14ac:dyDescent="0.2">
      <c r="A53" s="10"/>
      <c r="B53" s="17"/>
      <c r="C53" s="19"/>
      <c r="D53" s="20"/>
      <c r="E53" s="19"/>
      <c r="F53" s="23"/>
      <c r="G53" s="3"/>
      <c r="I53" s="88"/>
      <c r="J53" s="88"/>
      <c r="K53" s="82"/>
      <c r="L53" s="79"/>
      <c r="M53" s="80"/>
      <c r="N53" s="88"/>
      <c r="O53" s="88"/>
      <c r="P53" s="82"/>
    </row>
    <row r="54" spans="1:20" ht="13.5" thickBot="1" x14ac:dyDescent="0.25">
      <c r="A54" s="11" t="s">
        <v>253</v>
      </c>
      <c r="B54" s="18">
        <f>SUM(B8:B52)</f>
        <v>148</v>
      </c>
      <c r="C54" s="21">
        <v>103591806</v>
      </c>
      <c r="D54" s="22"/>
      <c r="E54" s="21">
        <f>C54/B54</f>
        <v>699944.63513513515</v>
      </c>
      <c r="F54" s="24"/>
      <c r="G54" s="84"/>
      <c r="H54" s="84"/>
      <c r="I54" s="84"/>
      <c r="J54" s="84"/>
      <c r="K54" s="85"/>
      <c r="L54" s="83"/>
      <c r="M54" s="84"/>
      <c r="N54" s="84"/>
      <c r="O54" s="84"/>
      <c r="P54" s="85"/>
    </row>
    <row r="55" spans="1:20" x14ac:dyDescent="0.2">
      <c r="A55" s="2"/>
    </row>
    <row r="56" spans="1:20" x14ac:dyDescent="0.2">
      <c r="A56" s="2"/>
      <c r="I56" s="101"/>
    </row>
    <row r="57" spans="1:20" x14ac:dyDescent="0.2">
      <c r="A57" s="2"/>
      <c r="I57" s="101"/>
    </row>
    <row r="58" spans="1:20" x14ac:dyDescent="0.2">
      <c r="A58" s="2"/>
      <c r="I58" s="101"/>
    </row>
    <row r="59" spans="1:20" x14ac:dyDescent="0.2">
      <c r="A59" s="2"/>
      <c r="I59" s="101"/>
    </row>
    <row r="60" spans="1:20" x14ac:dyDescent="0.2">
      <c r="A60" s="2"/>
      <c r="I60" s="101"/>
    </row>
    <row r="61" spans="1:20" x14ac:dyDescent="0.2">
      <c r="A61" s="2"/>
      <c r="I61" s="101"/>
    </row>
    <row r="62" spans="1:20" x14ac:dyDescent="0.2">
      <c r="A62" s="2"/>
      <c r="I62" s="101"/>
    </row>
    <row r="63" spans="1:20" x14ac:dyDescent="0.2">
      <c r="A63" s="2"/>
      <c r="I63" s="101"/>
    </row>
    <row r="64" spans="1:20" x14ac:dyDescent="0.2">
      <c r="A64" s="2"/>
      <c r="I64" s="101"/>
    </row>
    <row r="65" spans="1:9" x14ac:dyDescent="0.2">
      <c r="A65" s="2"/>
      <c r="I65" s="101"/>
    </row>
    <row r="66" spans="1:9" x14ac:dyDescent="0.2">
      <c r="A66" s="2"/>
      <c r="I66" s="101"/>
    </row>
    <row r="67" spans="1:9" x14ac:dyDescent="0.2">
      <c r="A67" s="2"/>
      <c r="I67" s="101"/>
    </row>
    <row r="68" spans="1:9" x14ac:dyDescent="0.2">
      <c r="A68" s="2"/>
      <c r="I68" s="101"/>
    </row>
    <row r="69" spans="1:9" x14ac:dyDescent="0.2">
      <c r="A69" s="2"/>
      <c r="I69" s="101"/>
    </row>
    <row r="70" spans="1:9" x14ac:dyDescent="0.2">
      <c r="A70" s="2"/>
      <c r="I70" s="101"/>
    </row>
    <row r="71" spans="1:9" x14ac:dyDescent="0.2">
      <c r="A71" s="2"/>
      <c r="I71" s="101"/>
    </row>
    <row r="72" spans="1:9" x14ac:dyDescent="0.2">
      <c r="A72" s="2"/>
      <c r="I72" s="101"/>
    </row>
    <row r="73" spans="1:9" x14ac:dyDescent="0.2">
      <c r="A73" s="2"/>
      <c r="I73" s="101"/>
    </row>
    <row r="74" spans="1:9" x14ac:dyDescent="0.2">
      <c r="A74" s="2"/>
      <c r="I74" s="101"/>
    </row>
    <row r="75" spans="1:9" x14ac:dyDescent="0.2">
      <c r="A75" s="2"/>
      <c r="I75" s="101"/>
    </row>
    <row r="76" spans="1:9" x14ac:dyDescent="0.2">
      <c r="A76" s="2"/>
      <c r="I76" s="101"/>
    </row>
    <row r="77" spans="1:9" x14ac:dyDescent="0.2">
      <c r="A77" s="2"/>
      <c r="I77" s="101"/>
    </row>
    <row r="78" spans="1:9" x14ac:dyDescent="0.2">
      <c r="A78" s="2"/>
      <c r="I78" s="101"/>
    </row>
    <row r="79" spans="1:9" x14ac:dyDescent="0.2">
      <c r="A79" s="2"/>
      <c r="I79" s="101"/>
    </row>
    <row r="80" spans="1:9" x14ac:dyDescent="0.2">
      <c r="A80" s="2"/>
      <c r="I80" s="101"/>
    </row>
    <row r="81" spans="1:9" x14ac:dyDescent="0.2">
      <c r="A81" s="2"/>
      <c r="I81" s="101"/>
    </row>
    <row r="82" spans="1:9" x14ac:dyDescent="0.2">
      <c r="A82" s="2"/>
      <c r="I82" s="101"/>
    </row>
    <row r="83" spans="1:9" x14ac:dyDescent="0.2">
      <c r="A83" s="2"/>
      <c r="I83" s="101"/>
    </row>
    <row r="84" spans="1:9" x14ac:dyDescent="0.2">
      <c r="A84" s="2"/>
      <c r="I84" s="101"/>
    </row>
    <row r="85" spans="1:9" x14ac:dyDescent="0.2">
      <c r="A85" s="2"/>
      <c r="I85" s="101"/>
    </row>
    <row r="86" spans="1:9" x14ac:dyDescent="0.2">
      <c r="A86" s="2"/>
      <c r="I86" s="101"/>
    </row>
    <row r="87" spans="1:9" x14ac:dyDescent="0.2">
      <c r="A87" s="2"/>
      <c r="I87" s="101"/>
    </row>
    <row r="88" spans="1:9" x14ac:dyDescent="0.2">
      <c r="A88" s="2"/>
      <c r="I88" s="101"/>
    </row>
    <row r="89" spans="1:9" x14ac:dyDescent="0.2">
      <c r="A89" s="2"/>
      <c r="I89" s="101"/>
    </row>
    <row r="90" spans="1:9" x14ac:dyDescent="0.2">
      <c r="A90" s="2"/>
      <c r="I90" s="101"/>
    </row>
    <row r="91" spans="1:9" x14ac:dyDescent="0.2">
      <c r="A91" s="2"/>
      <c r="I91" s="101"/>
    </row>
    <row r="92" spans="1:9" x14ac:dyDescent="0.2">
      <c r="A92" s="2"/>
      <c r="I92" s="101"/>
    </row>
    <row r="93" spans="1:9" x14ac:dyDescent="0.2">
      <c r="A93" s="2"/>
      <c r="I93" s="101"/>
    </row>
    <row r="94" spans="1:9" x14ac:dyDescent="0.2">
      <c r="A94" s="2"/>
      <c r="I94" s="101"/>
    </row>
    <row r="95" spans="1:9" x14ac:dyDescent="0.2">
      <c r="A95" s="2"/>
      <c r="I95" s="101"/>
    </row>
    <row r="96" spans="1:9" x14ac:dyDescent="0.2">
      <c r="A96" s="2"/>
      <c r="I96" s="101"/>
    </row>
    <row r="97" spans="1:9" x14ac:dyDescent="0.2">
      <c r="A97" s="2"/>
      <c r="I97" s="101"/>
    </row>
    <row r="98" spans="1:9" x14ac:dyDescent="0.2">
      <c r="A98" s="2"/>
      <c r="I98" s="101"/>
    </row>
    <row r="99" spans="1:9" x14ac:dyDescent="0.2">
      <c r="A99" s="2"/>
      <c r="I99" s="101"/>
    </row>
    <row r="100" spans="1:9" x14ac:dyDescent="0.2">
      <c r="A100" s="2"/>
      <c r="I100" s="101"/>
    </row>
  </sheetData>
  <mergeCells count="2">
    <mergeCell ref="E7:F7"/>
    <mergeCell ref="C7:D7"/>
  </mergeCells>
  <phoneticPr fontId="8"/>
  <pageMargins left="0.78740157480314965" right="0.78740157480314965" top="0.78740157480314965" bottom="0.98425196850393704" header="0.51181102362204722" footer="0.51181102362204722"/>
  <pageSetup paperSize="9" orientation="portrait" horizontalDpi="4294967292" r:id="rId1"/>
  <headerFooter alignWithMargins="0">
    <oddFooter>&amp;C&amp;14－１５－</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3FB0B-7BEC-45E4-ACCB-1297CC869816}">
  <dimension ref="A1:K63"/>
  <sheetViews>
    <sheetView view="pageBreakPreview" zoomScale="90" zoomScaleNormal="100" zoomScaleSheetLayoutView="90" workbookViewId="0">
      <selection activeCell="A3" sqref="A3"/>
    </sheetView>
  </sheetViews>
  <sheetFormatPr defaultColWidth="9" defaultRowHeight="13" x14ac:dyDescent="0.2"/>
  <cols>
    <col min="1" max="1" width="9" style="432"/>
    <col min="2" max="2" width="22.6328125" style="432" customWidth="1"/>
    <col min="3" max="3" width="25.90625" style="432" customWidth="1"/>
    <col min="4" max="4" width="19.90625" style="432" customWidth="1"/>
    <col min="5" max="6" width="5.6328125" style="432" customWidth="1"/>
    <col min="7" max="7" width="9" style="432" customWidth="1"/>
    <col min="8" max="8" width="13.90625" style="432" customWidth="1"/>
    <col min="9" max="10" width="9" style="432"/>
    <col min="11" max="11" width="13.90625" style="432" customWidth="1"/>
    <col min="12" max="16384" width="9" style="432"/>
  </cols>
  <sheetData>
    <row r="1" spans="1:11" x14ac:dyDescent="0.2">
      <c r="A1" s="545"/>
      <c r="B1" s="545"/>
      <c r="C1" s="545"/>
      <c r="D1" s="546"/>
      <c r="E1" s="546"/>
      <c r="F1" s="546"/>
    </row>
    <row r="2" spans="1:11" ht="14.25" customHeight="1" x14ac:dyDescent="0.2">
      <c r="A2" s="545"/>
      <c r="B2" s="545"/>
      <c r="C2" s="545"/>
      <c r="D2" s="566"/>
      <c r="E2" s="567"/>
      <c r="F2" s="567"/>
    </row>
    <row r="3" spans="1:11" ht="9" customHeight="1" x14ac:dyDescent="0.2">
      <c r="A3" s="545"/>
      <c r="B3" s="545"/>
      <c r="C3" s="545"/>
      <c r="D3" s="546"/>
      <c r="E3" s="546"/>
      <c r="F3" s="546"/>
    </row>
    <row r="4" spans="1:11" ht="17.5" x14ac:dyDescent="0.2">
      <c r="A4" s="568" t="s">
        <v>1414</v>
      </c>
      <c r="B4" s="568"/>
      <c r="C4" s="568"/>
      <c r="D4" s="568"/>
      <c r="E4" s="568"/>
      <c r="F4" s="568"/>
    </row>
    <row r="5" spans="1:11" ht="11.25" customHeight="1" x14ac:dyDescent="0.2">
      <c r="A5" s="545"/>
      <c r="B5" s="545"/>
      <c r="C5" s="545"/>
      <c r="D5" s="545"/>
      <c r="E5" s="545"/>
      <c r="F5" s="545"/>
    </row>
    <row r="6" spans="1:11" ht="20.149999999999999" customHeight="1" x14ac:dyDescent="0.2">
      <c r="A6" s="547" t="s">
        <v>1415</v>
      </c>
      <c r="B6" s="545"/>
      <c r="C6" s="545"/>
      <c r="D6" s="545"/>
      <c r="E6" s="545"/>
      <c r="F6" s="545"/>
    </row>
    <row r="7" spans="1:11" ht="12.65" customHeight="1" x14ac:dyDescent="0.2">
      <c r="A7" s="545"/>
      <c r="B7" s="545"/>
      <c r="C7" s="545"/>
      <c r="D7" s="545"/>
      <c r="E7" s="545"/>
      <c r="F7" s="545" t="s">
        <v>1184</v>
      </c>
    </row>
    <row r="8" spans="1:11" x14ac:dyDescent="0.2">
      <c r="A8" s="548"/>
      <c r="B8" s="548" t="s">
        <v>1019</v>
      </c>
      <c r="C8" s="548" t="s">
        <v>1020</v>
      </c>
      <c r="D8" s="548" t="s">
        <v>72</v>
      </c>
      <c r="E8" s="548" t="s">
        <v>209</v>
      </c>
      <c r="F8" s="548" t="s">
        <v>210</v>
      </c>
    </row>
    <row r="9" spans="1:11" x14ac:dyDescent="0.2">
      <c r="A9" s="549" t="s">
        <v>211</v>
      </c>
      <c r="B9" s="550">
        <v>4340045</v>
      </c>
      <c r="C9" s="550">
        <v>2492</v>
      </c>
      <c r="D9" s="550">
        <v>4342537</v>
      </c>
      <c r="E9" s="549" t="s">
        <v>1404</v>
      </c>
      <c r="F9" s="549" t="s">
        <v>1404</v>
      </c>
      <c r="G9" s="551"/>
      <c r="H9" s="450"/>
      <c r="J9" s="449"/>
      <c r="K9" s="450"/>
    </row>
    <row r="10" spans="1:11" x14ac:dyDescent="0.2">
      <c r="A10" s="552" t="s">
        <v>1320</v>
      </c>
      <c r="B10" s="553">
        <v>1022822</v>
      </c>
      <c r="C10" s="553">
        <v>463</v>
      </c>
      <c r="D10" s="553">
        <v>1023285</v>
      </c>
      <c r="E10" s="552" t="s">
        <v>1404</v>
      </c>
      <c r="F10" s="552" t="s">
        <v>1404</v>
      </c>
      <c r="G10" s="551"/>
      <c r="H10" s="450"/>
      <c r="J10" s="449"/>
      <c r="K10" s="450"/>
    </row>
    <row r="11" spans="1:11" x14ac:dyDescent="0.2">
      <c r="A11" s="552" t="s">
        <v>1321</v>
      </c>
      <c r="B11" s="553">
        <v>988778</v>
      </c>
      <c r="C11" s="553">
        <v>542</v>
      </c>
      <c r="D11" s="553">
        <v>989320</v>
      </c>
      <c r="E11" s="552" t="s">
        <v>1404</v>
      </c>
      <c r="F11" s="552" t="s">
        <v>1404</v>
      </c>
      <c r="G11" s="551"/>
      <c r="H11" s="450"/>
      <c r="J11" s="449"/>
      <c r="K11" s="450"/>
    </row>
    <row r="12" spans="1:11" x14ac:dyDescent="0.2">
      <c r="A12" s="552" t="s">
        <v>1322</v>
      </c>
      <c r="B12" s="553">
        <v>1890156</v>
      </c>
      <c r="C12" s="553">
        <v>1083</v>
      </c>
      <c r="D12" s="553">
        <v>1891239</v>
      </c>
      <c r="E12" s="552" t="s">
        <v>1404</v>
      </c>
      <c r="F12" s="552" t="s">
        <v>1404</v>
      </c>
      <c r="G12" s="551"/>
      <c r="H12" s="450"/>
      <c r="J12" s="449"/>
      <c r="K12" s="450"/>
    </row>
    <row r="13" spans="1:11" x14ac:dyDescent="0.2">
      <c r="A13" s="552" t="s">
        <v>1323</v>
      </c>
      <c r="B13" s="553">
        <v>792331</v>
      </c>
      <c r="C13" s="553">
        <v>405</v>
      </c>
      <c r="D13" s="553">
        <v>792736</v>
      </c>
      <c r="E13" s="552" t="s">
        <v>1404</v>
      </c>
      <c r="F13" s="552" t="s">
        <v>1404</v>
      </c>
      <c r="G13" s="551"/>
      <c r="H13" s="450"/>
      <c r="J13" s="449"/>
      <c r="K13" s="450"/>
    </row>
    <row r="14" spans="1:11" x14ac:dyDescent="0.2">
      <c r="A14" s="552" t="s">
        <v>1324</v>
      </c>
      <c r="B14" s="553">
        <v>862375</v>
      </c>
      <c r="C14" s="553">
        <v>579</v>
      </c>
      <c r="D14" s="553">
        <v>862954</v>
      </c>
      <c r="E14" s="552" t="s">
        <v>1404</v>
      </c>
      <c r="F14" s="552" t="s">
        <v>1404</v>
      </c>
      <c r="G14" s="551"/>
      <c r="H14" s="450"/>
      <c r="J14" s="449"/>
      <c r="K14" s="450"/>
    </row>
    <row r="15" spans="1:11" x14ac:dyDescent="0.2">
      <c r="A15" s="554" t="s">
        <v>1325</v>
      </c>
      <c r="B15" s="555">
        <v>1507828</v>
      </c>
      <c r="C15" s="555">
        <v>1133</v>
      </c>
      <c r="D15" s="555">
        <v>1508961</v>
      </c>
      <c r="E15" s="554" t="s">
        <v>1404</v>
      </c>
      <c r="F15" s="554" t="s">
        <v>1404</v>
      </c>
      <c r="G15" s="551"/>
      <c r="H15" s="450"/>
      <c r="J15" s="449"/>
      <c r="K15" s="450"/>
    </row>
    <row r="16" spans="1:11" x14ac:dyDescent="0.2">
      <c r="A16" s="552" t="s">
        <v>1326</v>
      </c>
      <c r="B16" s="553">
        <v>2364665</v>
      </c>
      <c r="C16" s="553">
        <v>1675</v>
      </c>
      <c r="D16" s="553">
        <v>2366340</v>
      </c>
      <c r="E16" s="552" t="s">
        <v>1404</v>
      </c>
      <c r="F16" s="552" t="s">
        <v>1404</v>
      </c>
      <c r="G16" s="551"/>
      <c r="H16" s="450"/>
      <c r="J16" s="449"/>
      <c r="K16" s="450"/>
    </row>
    <row r="17" spans="1:11" x14ac:dyDescent="0.2">
      <c r="A17" s="552" t="s">
        <v>1327</v>
      </c>
      <c r="B17" s="553">
        <v>1588928</v>
      </c>
      <c r="C17" s="553">
        <v>950</v>
      </c>
      <c r="D17" s="553">
        <v>1589878</v>
      </c>
      <c r="E17" s="552" t="s">
        <v>1404</v>
      </c>
      <c r="F17" s="552" t="s">
        <v>1404</v>
      </c>
      <c r="G17" s="551"/>
      <c r="H17" s="450"/>
      <c r="J17" s="449"/>
      <c r="K17" s="450"/>
    </row>
    <row r="18" spans="1:11" x14ac:dyDescent="0.2">
      <c r="A18" s="552" t="s">
        <v>1328</v>
      </c>
      <c r="B18" s="553">
        <v>1571746</v>
      </c>
      <c r="C18" s="553">
        <v>1076</v>
      </c>
      <c r="D18" s="553">
        <v>1572822</v>
      </c>
      <c r="E18" s="552" t="s">
        <v>1404</v>
      </c>
      <c r="F18" s="552" t="s">
        <v>1404</v>
      </c>
      <c r="G18" s="551"/>
      <c r="H18" s="450"/>
      <c r="J18" s="449"/>
      <c r="K18" s="450"/>
    </row>
    <row r="19" spans="1:11" x14ac:dyDescent="0.2">
      <c r="A19" s="552" t="s">
        <v>1329</v>
      </c>
      <c r="B19" s="553">
        <v>6138723</v>
      </c>
      <c r="C19" s="553">
        <v>5118</v>
      </c>
      <c r="D19" s="553">
        <v>6143841</v>
      </c>
      <c r="E19" s="552">
        <v>4</v>
      </c>
      <c r="F19" s="552" t="s">
        <v>1404</v>
      </c>
      <c r="G19" s="551"/>
      <c r="H19" s="450"/>
      <c r="J19" s="449"/>
      <c r="K19" s="450"/>
    </row>
    <row r="20" spans="1:11" x14ac:dyDescent="0.2">
      <c r="A20" s="552" t="s">
        <v>1330</v>
      </c>
      <c r="B20" s="553">
        <v>5256992</v>
      </c>
      <c r="C20" s="553">
        <v>5394</v>
      </c>
      <c r="D20" s="553">
        <v>5262386</v>
      </c>
      <c r="E20" s="552" t="s">
        <v>1404</v>
      </c>
      <c r="F20" s="552" t="s">
        <v>1404</v>
      </c>
      <c r="G20" s="551"/>
      <c r="H20" s="450"/>
      <c r="J20" s="449"/>
      <c r="K20" s="450"/>
    </row>
    <row r="21" spans="1:11" x14ac:dyDescent="0.2">
      <c r="A21" s="552" t="s">
        <v>1331</v>
      </c>
      <c r="B21" s="553">
        <v>11584785</v>
      </c>
      <c r="C21" s="553">
        <v>25551</v>
      </c>
      <c r="D21" s="553">
        <v>11610336</v>
      </c>
      <c r="E21" s="552">
        <v>1</v>
      </c>
      <c r="F21" s="552" t="s">
        <v>1404</v>
      </c>
      <c r="G21" s="551"/>
      <c r="H21" s="450"/>
      <c r="J21" s="449"/>
      <c r="K21" s="450"/>
    </row>
    <row r="22" spans="1:11" x14ac:dyDescent="0.2">
      <c r="A22" s="554" t="s">
        <v>1332</v>
      </c>
      <c r="B22" s="555">
        <v>7714140</v>
      </c>
      <c r="C22" s="555">
        <v>11424</v>
      </c>
      <c r="D22" s="555">
        <v>7725564</v>
      </c>
      <c r="E22" s="554">
        <v>2</v>
      </c>
      <c r="F22" s="554" t="s">
        <v>1404</v>
      </c>
      <c r="G22" s="551"/>
      <c r="H22" s="450"/>
      <c r="J22" s="449"/>
      <c r="K22" s="450"/>
    </row>
    <row r="23" spans="1:11" x14ac:dyDescent="0.2">
      <c r="A23" s="552" t="s">
        <v>1333</v>
      </c>
      <c r="B23" s="553">
        <v>1799194</v>
      </c>
      <c r="C23" s="553">
        <v>985</v>
      </c>
      <c r="D23" s="553">
        <v>1800179</v>
      </c>
      <c r="E23" s="552" t="s">
        <v>1404</v>
      </c>
      <c r="F23" s="552" t="s">
        <v>1404</v>
      </c>
      <c r="G23" s="551"/>
      <c r="H23" s="450"/>
      <c r="J23" s="449"/>
      <c r="K23" s="450"/>
    </row>
    <row r="24" spans="1:11" x14ac:dyDescent="0.2">
      <c r="A24" s="552" t="s">
        <v>1334</v>
      </c>
      <c r="B24" s="553">
        <v>850272</v>
      </c>
      <c r="C24" s="553">
        <v>515</v>
      </c>
      <c r="D24" s="553">
        <v>850787</v>
      </c>
      <c r="E24" s="552" t="s">
        <v>1404</v>
      </c>
      <c r="F24" s="552" t="s">
        <v>1404</v>
      </c>
      <c r="G24" s="551"/>
      <c r="H24" s="450"/>
      <c r="J24" s="449"/>
      <c r="K24" s="450"/>
    </row>
    <row r="25" spans="1:11" x14ac:dyDescent="0.2">
      <c r="A25" s="552" t="s">
        <v>1335</v>
      </c>
      <c r="B25" s="553">
        <v>919700</v>
      </c>
      <c r="C25" s="553">
        <v>452</v>
      </c>
      <c r="D25" s="553">
        <v>920152</v>
      </c>
      <c r="E25" s="552" t="s">
        <v>1404</v>
      </c>
      <c r="F25" s="552" t="s">
        <v>1404</v>
      </c>
      <c r="G25" s="551"/>
      <c r="H25" s="450"/>
      <c r="J25" s="449"/>
      <c r="K25" s="450"/>
    </row>
    <row r="26" spans="1:11" x14ac:dyDescent="0.2">
      <c r="A26" s="554" t="s">
        <v>1336</v>
      </c>
      <c r="B26" s="555">
        <v>616632</v>
      </c>
      <c r="C26" s="555">
        <v>331</v>
      </c>
      <c r="D26" s="555">
        <v>616963</v>
      </c>
      <c r="E26" s="554" t="s">
        <v>1404</v>
      </c>
      <c r="F26" s="554">
        <v>5</v>
      </c>
      <c r="G26" s="551"/>
      <c r="H26" s="450"/>
      <c r="J26" s="449"/>
      <c r="K26" s="450"/>
    </row>
    <row r="27" spans="1:11" x14ac:dyDescent="0.2">
      <c r="A27" s="552" t="s">
        <v>1337</v>
      </c>
      <c r="B27" s="553">
        <v>670108</v>
      </c>
      <c r="C27" s="553">
        <v>579</v>
      </c>
      <c r="D27" s="553">
        <v>670687</v>
      </c>
      <c r="E27" s="552" t="s">
        <v>1404</v>
      </c>
      <c r="F27" s="552" t="s">
        <v>1404</v>
      </c>
      <c r="G27" s="551"/>
      <c r="H27" s="450"/>
      <c r="J27" s="449"/>
      <c r="K27" s="450"/>
    </row>
    <row r="28" spans="1:11" x14ac:dyDescent="0.2">
      <c r="A28" s="552" t="s">
        <v>1338</v>
      </c>
      <c r="B28" s="553">
        <v>1684583</v>
      </c>
      <c r="C28" s="553">
        <v>1382</v>
      </c>
      <c r="D28" s="553">
        <v>1685965</v>
      </c>
      <c r="E28" s="552" t="s">
        <v>1404</v>
      </c>
      <c r="F28" s="552" t="s">
        <v>1404</v>
      </c>
      <c r="G28" s="551"/>
      <c r="H28" s="450"/>
      <c r="J28" s="449"/>
      <c r="K28" s="450"/>
    </row>
    <row r="29" spans="1:11" x14ac:dyDescent="0.2">
      <c r="A29" s="552" t="s">
        <v>1339</v>
      </c>
      <c r="B29" s="553">
        <v>1604390</v>
      </c>
      <c r="C29" s="553">
        <v>977</v>
      </c>
      <c r="D29" s="553">
        <v>1605367</v>
      </c>
      <c r="E29" s="552" t="s">
        <v>1404</v>
      </c>
      <c r="F29" s="552" t="s">
        <v>1404</v>
      </c>
      <c r="G29" s="551"/>
      <c r="H29" s="450"/>
      <c r="J29" s="449"/>
      <c r="K29" s="450"/>
    </row>
    <row r="30" spans="1:11" x14ac:dyDescent="0.2">
      <c r="A30" s="552" t="s">
        <v>1340</v>
      </c>
      <c r="B30" s="553">
        <v>2964501</v>
      </c>
      <c r="C30" s="553">
        <v>2606</v>
      </c>
      <c r="D30" s="553">
        <v>2967107</v>
      </c>
      <c r="E30" s="552" t="s">
        <v>1404</v>
      </c>
      <c r="F30" s="552" t="s">
        <v>1404</v>
      </c>
      <c r="G30" s="551"/>
      <c r="H30" s="450"/>
      <c r="J30" s="449"/>
      <c r="K30" s="450"/>
    </row>
    <row r="31" spans="1:11" x14ac:dyDescent="0.2">
      <c r="A31" s="552" t="s">
        <v>1341</v>
      </c>
      <c r="B31" s="553">
        <v>6077832</v>
      </c>
      <c r="C31" s="553">
        <v>4589</v>
      </c>
      <c r="D31" s="553">
        <v>6082421</v>
      </c>
      <c r="E31" s="552">
        <v>5</v>
      </c>
      <c r="F31" s="552" t="s">
        <v>1404</v>
      </c>
      <c r="G31" s="551"/>
      <c r="H31" s="450"/>
      <c r="J31" s="449"/>
      <c r="K31" s="450"/>
    </row>
    <row r="32" spans="1:11" x14ac:dyDescent="0.2">
      <c r="A32" s="554" t="s">
        <v>1342</v>
      </c>
      <c r="B32" s="555">
        <v>1432956</v>
      </c>
      <c r="C32" s="555">
        <v>933</v>
      </c>
      <c r="D32" s="555">
        <v>1433889</v>
      </c>
      <c r="E32" s="554" t="s">
        <v>1404</v>
      </c>
      <c r="F32" s="554" t="s">
        <v>1404</v>
      </c>
      <c r="G32" s="551"/>
      <c r="H32" s="450"/>
      <c r="J32" s="449"/>
      <c r="K32" s="450"/>
    </row>
    <row r="33" spans="1:11" x14ac:dyDescent="0.2">
      <c r="A33" s="552" t="s">
        <v>1343</v>
      </c>
      <c r="B33" s="553">
        <v>1145322</v>
      </c>
      <c r="C33" s="553">
        <v>738</v>
      </c>
      <c r="D33" s="553">
        <v>1146060</v>
      </c>
      <c r="E33" s="552" t="s">
        <v>1404</v>
      </c>
      <c r="F33" s="552" t="s">
        <v>1404</v>
      </c>
      <c r="G33" s="551"/>
      <c r="H33" s="450"/>
      <c r="J33" s="449"/>
      <c r="K33" s="450"/>
    </row>
    <row r="34" spans="1:11" x14ac:dyDescent="0.2">
      <c r="A34" s="552" t="s">
        <v>1344</v>
      </c>
      <c r="B34" s="553">
        <v>2054897</v>
      </c>
      <c r="C34" s="553">
        <v>1857</v>
      </c>
      <c r="D34" s="553">
        <v>2056754</v>
      </c>
      <c r="E34" s="552" t="s">
        <v>1404</v>
      </c>
      <c r="F34" s="552" t="s">
        <v>1404</v>
      </c>
      <c r="G34" s="551"/>
      <c r="H34" s="450"/>
      <c r="J34" s="449"/>
      <c r="K34" s="450"/>
    </row>
    <row r="35" spans="1:11" x14ac:dyDescent="0.2">
      <c r="A35" s="552" t="s">
        <v>1345</v>
      </c>
      <c r="B35" s="553">
        <v>7265437</v>
      </c>
      <c r="C35" s="553">
        <v>5254</v>
      </c>
      <c r="D35" s="553">
        <v>7270691</v>
      </c>
      <c r="E35" s="552">
        <v>3</v>
      </c>
      <c r="F35" s="552" t="s">
        <v>1404</v>
      </c>
      <c r="G35" s="551"/>
      <c r="H35" s="450"/>
      <c r="J35" s="449"/>
      <c r="K35" s="450"/>
    </row>
    <row r="36" spans="1:11" x14ac:dyDescent="0.2">
      <c r="A36" s="552" t="s">
        <v>1346</v>
      </c>
      <c r="B36" s="553">
        <v>4483138</v>
      </c>
      <c r="C36" s="553">
        <v>3449</v>
      </c>
      <c r="D36" s="553">
        <v>4486587</v>
      </c>
      <c r="E36" s="552" t="s">
        <v>1404</v>
      </c>
      <c r="F36" s="552" t="s">
        <v>1404</v>
      </c>
      <c r="G36" s="551"/>
      <c r="H36" s="450"/>
      <c r="J36" s="449"/>
      <c r="K36" s="450"/>
    </row>
    <row r="37" spans="1:11" x14ac:dyDescent="0.2">
      <c r="A37" s="552" t="s">
        <v>1347</v>
      </c>
      <c r="B37" s="553">
        <v>1103636</v>
      </c>
      <c r="C37" s="553">
        <v>911</v>
      </c>
      <c r="D37" s="553">
        <v>1104547</v>
      </c>
      <c r="E37" s="552" t="s">
        <v>1404</v>
      </c>
      <c r="F37" s="552" t="s">
        <v>1404</v>
      </c>
      <c r="G37" s="551"/>
      <c r="H37" s="450"/>
      <c r="J37" s="449"/>
      <c r="K37" s="450"/>
    </row>
    <row r="38" spans="1:11" x14ac:dyDescent="0.2">
      <c r="A38" s="554" t="s">
        <v>1348</v>
      </c>
      <c r="B38" s="555">
        <v>766182</v>
      </c>
      <c r="C38" s="555">
        <v>613</v>
      </c>
      <c r="D38" s="555">
        <v>766795</v>
      </c>
      <c r="E38" s="554" t="s">
        <v>1404</v>
      </c>
      <c r="F38" s="554" t="s">
        <v>1404</v>
      </c>
      <c r="G38" s="551"/>
      <c r="H38" s="450"/>
      <c r="J38" s="449"/>
      <c r="K38" s="450"/>
    </row>
    <row r="39" spans="1:11" x14ac:dyDescent="0.2">
      <c r="A39" s="552" t="s">
        <v>1349</v>
      </c>
      <c r="B39" s="553">
        <v>447285</v>
      </c>
      <c r="C39" s="553">
        <v>261</v>
      </c>
      <c r="D39" s="553">
        <v>447546</v>
      </c>
      <c r="E39" s="552" t="s">
        <v>1404</v>
      </c>
      <c r="F39" s="552">
        <v>1</v>
      </c>
      <c r="G39" s="551"/>
      <c r="H39" s="450"/>
      <c r="J39" s="449"/>
      <c r="K39" s="450"/>
    </row>
    <row r="40" spans="1:11" x14ac:dyDescent="0.2">
      <c r="A40" s="552" t="s">
        <v>1350</v>
      </c>
      <c r="B40" s="553">
        <v>535683</v>
      </c>
      <c r="C40" s="553">
        <v>302</v>
      </c>
      <c r="D40" s="553">
        <v>535985</v>
      </c>
      <c r="E40" s="552" t="s">
        <v>1404</v>
      </c>
      <c r="F40" s="552">
        <v>2</v>
      </c>
      <c r="G40" s="551"/>
      <c r="H40" s="450"/>
      <c r="J40" s="449"/>
      <c r="K40" s="450"/>
    </row>
    <row r="41" spans="1:11" x14ac:dyDescent="0.2">
      <c r="A41" s="552" t="s">
        <v>1351</v>
      </c>
      <c r="B41" s="553">
        <v>1524131</v>
      </c>
      <c r="C41" s="553">
        <v>928</v>
      </c>
      <c r="D41" s="553">
        <v>1525059</v>
      </c>
      <c r="E41" s="552" t="s">
        <v>1404</v>
      </c>
      <c r="F41" s="552" t="s">
        <v>1404</v>
      </c>
      <c r="G41" s="551"/>
      <c r="H41" s="450"/>
      <c r="J41" s="449"/>
      <c r="K41" s="450"/>
    </row>
    <row r="42" spans="1:11" x14ac:dyDescent="0.2">
      <c r="A42" s="552" t="s">
        <v>1352</v>
      </c>
      <c r="B42" s="553">
        <v>2259843</v>
      </c>
      <c r="C42" s="553">
        <v>1825</v>
      </c>
      <c r="D42" s="553">
        <v>2261668</v>
      </c>
      <c r="E42" s="552" t="s">
        <v>1404</v>
      </c>
      <c r="F42" s="552" t="s">
        <v>1404</v>
      </c>
      <c r="G42" s="551"/>
      <c r="H42" s="450"/>
      <c r="J42" s="449"/>
      <c r="K42" s="450"/>
    </row>
    <row r="43" spans="1:11" x14ac:dyDescent="0.2">
      <c r="A43" s="554" t="s">
        <v>1353</v>
      </c>
      <c r="B43" s="555">
        <v>1090752</v>
      </c>
      <c r="C43" s="555">
        <v>946</v>
      </c>
      <c r="D43" s="555">
        <v>1091698</v>
      </c>
      <c r="E43" s="554" t="s">
        <v>1404</v>
      </c>
      <c r="F43" s="554" t="s">
        <v>1404</v>
      </c>
      <c r="G43" s="551"/>
      <c r="H43" s="450"/>
      <c r="J43" s="449"/>
      <c r="K43" s="450"/>
    </row>
    <row r="44" spans="1:11" x14ac:dyDescent="0.2">
      <c r="A44" s="552" t="s">
        <v>1354</v>
      </c>
      <c r="B44" s="553">
        <v>594961</v>
      </c>
      <c r="C44" s="553">
        <v>308</v>
      </c>
      <c r="D44" s="553">
        <v>595269</v>
      </c>
      <c r="E44" s="552" t="s">
        <v>1404</v>
      </c>
      <c r="F44" s="552">
        <v>4</v>
      </c>
      <c r="G44" s="551"/>
      <c r="H44" s="450"/>
      <c r="J44" s="449"/>
      <c r="K44" s="450"/>
    </row>
    <row r="45" spans="1:11" x14ac:dyDescent="0.2">
      <c r="A45" s="552" t="s">
        <v>1355</v>
      </c>
      <c r="B45" s="553">
        <v>785359</v>
      </c>
      <c r="C45" s="553">
        <v>530</v>
      </c>
      <c r="D45" s="553">
        <v>785889</v>
      </c>
      <c r="E45" s="552" t="s">
        <v>1404</v>
      </c>
      <c r="F45" s="552" t="s">
        <v>1404</v>
      </c>
      <c r="G45" s="551"/>
      <c r="H45" s="450"/>
      <c r="J45" s="449"/>
      <c r="K45" s="450"/>
    </row>
    <row r="46" spans="1:11" x14ac:dyDescent="0.2">
      <c r="A46" s="552" t="s">
        <v>1356</v>
      </c>
      <c r="B46" s="553">
        <v>1094724</v>
      </c>
      <c r="C46" s="553">
        <v>701</v>
      </c>
      <c r="D46" s="553">
        <v>1095425</v>
      </c>
      <c r="E46" s="552" t="s">
        <v>1404</v>
      </c>
      <c r="F46" s="552" t="s">
        <v>1404</v>
      </c>
      <c r="G46" s="551"/>
      <c r="H46" s="450"/>
      <c r="J46" s="449"/>
      <c r="K46" s="450"/>
    </row>
    <row r="47" spans="1:11" x14ac:dyDescent="0.2">
      <c r="A47" s="554" t="s">
        <v>1357</v>
      </c>
      <c r="B47" s="555">
        <v>568228</v>
      </c>
      <c r="C47" s="555">
        <v>653</v>
      </c>
      <c r="D47" s="555">
        <v>568881</v>
      </c>
      <c r="E47" s="554" t="s">
        <v>1404</v>
      </c>
      <c r="F47" s="554">
        <v>3</v>
      </c>
      <c r="G47" s="551"/>
      <c r="H47" s="450"/>
      <c r="J47" s="449"/>
      <c r="K47" s="450"/>
    </row>
    <row r="48" spans="1:11" x14ac:dyDescent="0.2">
      <c r="A48" s="552" t="s">
        <v>1358</v>
      </c>
      <c r="B48" s="553">
        <v>4200671</v>
      </c>
      <c r="C48" s="553">
        <v>2863</v>
      </c>
      <c r="D48" s="553">
        <v>4203534</v>
      </c>
      <c r="E48" s="552" t="s">
        <v>1404</v>
      </c>
      <c r="F48" s="552" t="s">
        <v>1404</v>
      </c>
      <c r="G48" s="551"/>
      <c r="H48" s="450"/>
      <c r="J48" s="449"/>
      <c r="K48" s="450"/>
    </row>
    <row r="49" spans="1:11" x14ac:dyDescent="0.2">
      <c r="A49" s="552" t="s">
        <v>1359</v>
      </c>
      <c r="B49" s="553">
        <v>655740</v>
      </c>
      <c r="C49" s="553">
        <v>563</v>
      </c>
      <c r="D49" s="553">
        <v>656303</v>
      </c>
      <c r="E49" s="552" t="s">
        <v>1404</v>
      </c>
      <c r="F49" s="552" t="s">
        <v>1404</v>
      </c>
      <c r="G49" s="551"/>
      <c r="H49" s="450"/>
      <c r="J49" s="449"/>
      <c r="K49" s="450"/>
    </row>
    <row r="50" spans="1:11" x14ac:dyDescent="0.2">
      <c r="A50" s="552" t="s">
        <v>1360</v>
      </c>
      <c r="B50" s="553">
        <v>1066289</v>
      </c>
      <c r="C50" s="553">
        <v>775</v>
      </c>
      <c r="D50" s="553">
        <v>1067064</v>
      </c>
      <c r="E50" s="552" t="s">
        <v>1404</v>
      </c>
      <c r="F50" s="552" t="s">
        <v>1404</v>
      </c>
      <c r="G50" s="551"/>
      <c r="H50" s="450"/>
      <c r="J50" s="449"/>
      <c r="K50" s="450"/>
    </row>
    <row r="51" spans="1:11" x14ac:dyDescent="0.2">
      <c r="A51" s="552" t="s">
        <v>1361</v>
      </c>
      <c r="B51" s="553">
        <v>1417843</v>
      </c>
      <c r="C51" s="553">
        <v>1529</v>
      </c>
      <c r="D51" s="553">
        <v>1419372</v>
      </c>
      <c r="E51" s="552" t="s">
        <v>1404</v>
      </c>
      <c r="F51" s="552" t="s">
        <v>1404</v>
      </c>
      <c r="G51" s="551"/>
      <c r="H51" s="450"/>
      <c r="J51" s="449"/>
      <c r="K51" s="450"/>
    </row>
    <row r="52" spans="1:11" x14ac:dyDescent="0.2">
      <c r="A52" s="552" t="s">
        <v>1362</v>
      </c>
      <c r="B52" s="553">
        <v>922537</v>
      </c>
      <c r="C52" s="553">
        <v>471</v>
      </c>
      <c r="D52" s="553">
        <v>923008</v>
      </c>
      <c r="E52" s="552" t="s">
        <v>1404</v>
      </c>
      <c r="F52" s="552" t="s">
        <v>1404</v>
      </c>
      <c r="G52" s="551"/>
      <c r="H52" s="450"/>
      <c r="J52" s="449"/>
      <c r="K52" s="450"/>
    </row>
    <row r="53" spans="1:11" x14ac:dyDescent="0.2">
      <c r="A53" s="552" t="s">
        <v>1363</v>
      </c>
      <c r="B53" s="553">
        <v>869326</v>
      </c>
      <c r="C53" s="553">
        <v>528</v>
      </c>
      <c r="D53" s="553">
        <v>869854</v>
      </c>
      <c r="E53" s="552" t="s">
        <v>1404</v>
      </c>
      <c r="F53" s="552" t="s">
        <v>1404</v>
      </c>
      <c r="G53" s="551"/>
      <c r="H53" s="450"/>
      <c r="J53" s="449"/>
      <c r="K53" s="450"/>
    </row>
    <row r="54" spans="1:11" x14ac:dyDescent="0.2">
      <c r="A54" s="552" t="s">
        <v>1364</v>
      </c>
      <c r="B54" s="553">
        <v>1290844</v>
      </c>
      <c r="C54" s="553">
        <v>1097</v>
      </c>
      <c r="D54" s="553">
        <v>1291941</v>
      </c>
      <c r="E54" s="552" t="s">
        <v>1404</v>
      </c>
      <c r="F54" s="552" t="s">
        <v>1404</v>
      </c>
      <c r="G54" s="551"/>
      <c r="H54" s="450"/>
      <c r="J54" s="449"/>
      <c r="K54" s="450"/>
    </row>
    <row r="55" spans="1:11" x14ac:dyDescent="0.2">
      <c r="A55" s="554" t="s">
        <v>1365</v>
      </c>
      <c r="B55" s="555">
        <v>1173837</v>
      </c>
      <c r="C55" s="555">
        <v>3426</v>
      </c>
      <c r="D55" s="555">
        <v>1177263</v>
      </c>
      <c r="E55" s="554" t="s">
        <v>1404</v>
      </c>
      <c r="F55" s="554" t="s">
        <v>1404</v>
      </c>
      <c r="G55" s="551"/>
      <c r="H55" s="450"/>
      <c r="J55" s="449"/>
      <c r="K55" s="450"/>
    </row>
    <row r="56" spans="1:11" x14ac:dyDescent="0.2">
      <c r="A56" s="554" t="s">
        <v>253</v>
      </c>
      <c r="B56" s="556">
        <v>103561147</v>
      </c>
      <c r="C56" s="556">
        <v>101762</v>
      </c>
      <c r="D56" s="555">
        <v>103662909</v>
      </c>
      <c r="E56" s="557"/>
      <c r="F56" s="557"/>
      <c r="G56" s="558"/>
      <c r="H56" s="450"/>
      <c r="K56" s="450"/>
    </row>
    <row r="57" spans="1:11" x14ac:dyDescent="0.2">
      <c r="A57" s="559"/>
      <c r="B57" s="560"/>
      <c r="C57" s="560"/>
      <c r="D57" s="560"/>
      <c r="E57" s="545"/>
      <c r="F57" s="545"/>
    </row>
    <row r="58" spans="1:11" x14ac:dyDescent="0.2">
      <c r="A58" s="418"/>
      <c r="B58" s="408"/>
      <c r="C58" s="408"/>
      <c r="D58" s="408"/>
      <c r="E58" s="408"/>
      <c r="F58" s="408"/>
    </row>
    <row r="59" spans="1:11" x14ac:dyDescent="0.2">
      <c r="A59" s="418"/>
      <c r="B59" s="408"/>
      <c r="C59" s="408"/>
      <c r="D59" s="561"/>
      <c r="E59" s="408"/>
      <c r="F59" s="408"/>
    </row>
    <row r="60" spans="1:11" x14ac:dyDescent="0.2">
      <c r="A60" s="418"/>
      <c r="B60" s="408"/>
      <c r="C60" s="408"/>
      <c r="D60" s="562"/>
      <c r="E60" s="408"/>
      <c r="F60" s="408"/>
    </row>
    <row r="61" spans="1:11" x14ac:dyDescent="0.2">
      <c r="A61" s="418"/>
      <c r="B61" s="408"/>
      <c r="C61" s="408"/>
      <c r="D61" s="562"/>
      <c r="E61" s="408"/>
      <c r="F61" s="408"/>
    </row>
    <row r="62" spans="1:11" x14ac:dyDescent="0.2">
      <c r="A62" s="418"/>
      <c r="B62" s="408"/>
      <c r="C62" s="408"/>
      <c r="D62" s="562"/>
      <c r="E62" s="408"/>
      <c r="F62" s="408"/>
    </row>
    <row r="63" spans="1:11" x14ac:dyDescent="0.2">
      <c r="A63" s="418"/>
      <c r="B63" s="408"/>
      <c r="C63" s="408"/>
      <c r="D63" s="562"/>
      <c r="E63" s="408"/>
      <c r="F63" s="408"/>
    </row>
  </sheetData>
  <mergeCells count="2">
    <mergeCell ref="D2:F2"/>
    <mergeCell ref="A4:F4"/>
  </mergeCells>
  <phoneticPr fontId="8"/>
  <pageMargins left="0.78740157480314965" right="0.78740157480314965" top="0.23622047244094491" bottom="0.27559055118110237" header="0.19685039370078741" footer="0.51181102362204722"/>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C550F-3402-4327-A74A-F83E232F0421}">
  <dimension ref="A1:Q46"/>
  <sheetViews>
    <sheetView view="pageBreakPreview" zoomScale="85" zoomScaleNormal="100" zoomScaleSheetLayoutView="85" workbookViewId="0">
      <selection activeCell="J13" sqref="J13:K13"/>
    </sheetView>
  </sheetViews>
  <sheetFormatPr defaultColWidth="9" defaultRowHeight="13" x14ac:dyDescent="0.2"/>
  <cols>
    <col min="1" max="1" width="4.6328125" style="432" customWidth="1"/>
    <col min="2" max="2" width="2.36328125" style="432" customWidth="1"/>
    <col min="3" max="3" width="9" style="432"/>
    <col min="4" max="4" width="10" style="432" customWidth="1"/>
    <col min="5" max="5" width="12.6328125" style="432" customWidth="1"/>
    <col min="6" max="7" width="4.6328125" style="432" customWidth="1"/>
    <col min="8" max="8" width="2.36328125" style="432" customWidth="1"/>
    <col min="9" max="9" width="9" style="432"/>
    <col min="10" max="10" width="10" style="432" customWidth="1"/>
    <col min="11" max="11" width="12.6328125" style="432" customWidth="1"/>
    <col min="12" max="12" width="4.6328125" style="432" customWidth="1"/>
    <col min="13" max="13" width="10.1796875" style="432" bestFit="1" customWidth="1"/>
    <col min="14" max="16384" width="9" style="432"/>
  </cols>
  <sheetData>
    <row r="1" spans="1:17" x14ac:dyDescent="0.2">
      <c r="A1" s="408"/>
      <c r="B1" s="408"/>
      <c r="C1" s="408"/>
      <c r="D1" s="408"/>
      <c r="E1" s="409"/>
      <c r="F1" s="408"/>
      <c r="G1" s="408"/>
      <c r="H1" s="408"/>
      <c r="I1" s="408"/>
      <c r="J1" s="408"/>
      <c r="K1" s="408"/>
      <c r="L1" s="408"/>
    </row>
    <row r="2" spans="1:17" ht="20.149999999999999" customHeight="1" x14ac:dyDescent="0.2">
      <c r="A2" s="407" t="s">
        <v>1411</v>
      </c>
      <c r="B2" s="407"/>
      <c r="C2" s="408"/>
      <c r="D2" s="408"/>
      <c r="E2" s="408"/>
      <c r="F2" s="408"/>
      <c r="G2" s="408"/>
      <c r="H2" s="408"/>
      <c r="I2" s="408"/>
      <c r="J2" s="408"/>
      <c r="K2" s="408"/>
      <c r="L2" s="408"/>
    </row>
    <row r="3" spans="1:17" ht="20.149999999999999" customHeight="1" x14ac:dyDescent="0.2">
      <c r="A3" s="407" t="s">
        <v>1133</v>
      </c>
      <c r="B3" s="407"/>
      <c r="C3" s="408"/>
      <c r="D3" s="408"/>
      <c r="E3" s="408"/>
      <c r="F3" s="408"/>
      <c r="G3" s="408"/>
      <c r="H3" s="408"/>
      <c r="I3" s="408"/>
      <c r="J3" s="408"/>
      <c r="K3" s="408"/>
      <c r="L3" s="408"/>
    </row>
    <row r="4" spans="1:17" ht="20.149999999999999" customHeight="1" x14ac:dyDescent="0.2">
      <c r="A4" s="408"/>
      <c r="B4" s="408"/>
      <c r="C4" s="408"/>
      <c r="D4" s="408"/>
      <c r="E4" s="408"/>
      <c r="F4" s="408"/>
      <c r="G4" s="408"/>
      <c r="H4" s="408"/>
      <c r="I4" s="408"/>
      <c r="J4" s="408"/>
      <c r="K4" s="408"/>
      <c r="L4" s="408"/>
    </row>
    <row r="5" spans="1:17" ht="20.149999999999999" customHeight="1" x14ac:dyDescent="0.2">
      <c r="A5" s="407" t="s">
        <v>672</v>
      </c>
      <c r="B5" s="408"/>
      <c r="C5" s="408"/>
      <c r="D5" s="408"/>
      <c r="E5" s="408"/>
      <c r="F5" s="408"/>
      <c r="G5" s="408"/>
      <c r="H5" s="408"/>
      <c r="I5" s="408"/>
      <c r="J5" s="408"/>
      <c r="K5" s="408"/>
      <c r="L5" s="408"/>
    </row>
    <row r="6" spans="1:17" ht="16.5" customHeight="1" x14ac:dyDescent="0.2">
      <c r="A6" s="407"/>
      <c r="B6" s="408"/>
      <c r="C6" s="408"/>
      <c r="D6" s="408"/>
      <c r="E6" s="408"/>
      <c r="F6" s="408"/>
      <c r="G6" s="408"/>
      <c r="H6" s="408"/>
      <c r="I6" s="408"/>
      <c r="J6" s="408"/>
      <c r="K6" s="408"/>
      <c r="L6" s="408"/>
    </row>
    <row r="7" spans="1:17" ht="18" customHeight="1" x14ac:dyDescent="0.2">
      <c r="A7" s="408" t="s">
        <v>673</v>
      </c>
      <c r="B7" s="408"/>
      <c r="C7" s="423"/>
      <c r="D7" s="423"/>
      <c r="E7" s="423"/>
      <c r="F7" s="423"/>
      <c r="G7" s="423"/>
      <c r="H7" s="423"/>
      <c r="I7" s="423"/>
      <c r="J7" s="423"/>
      <c r="K7" s="423"/>
      <c r="L7" s="423"/>
    </row>
    <row r="8" spans="1:17" s="476" customFormat="1" ht="18" customHeight="1" x14ac:dyDescent="0.2">
      <c r="A8" s="411"/>
      <c r="B8" s="412"/>
      <c r="C8" s="412" t="s">
        <v>1407</v>
      </c>
      <c r="D8" s="412"/>
      <c r="E8" s="412"/>
      <c r="F8" s="412"/>
      <c r="G8" s="412"/>
      <c r="H8" s="412"/>
      <c r="I8" s="412"/>
      <c r="J8" s="569">
        <v>103561147</v>
      </c>
      <c r="K8" s="569"/>
      <c r="L8" s="531" t="s">
        <v>657</v>
      </c>
      <c r="M8" s="432"/>
      <c r="N8" s="432"/>
      <c r="O8" s="432"/>
      <c r="P8" s="432"/>
      <c r="Q8" s="432"/>
    </row>
    <row r="9" spans="1:17" s="476" customFormat="1" ht="18" customHeight="1" x14ac:dyDescent="0.2">
      <c r="A9" s="414"/>
      <c r="B9" s="408"/>
      <c r="C9" s="408" t="s">
        <v>1395</v>
      </c>
      <c r="D9" s="408"/>
      <c r="E9" s="408"/>
      <c r="F9" s="408"/>
      <c r="G9" s="408"/>
      <c r="H9" s="408"/>
      <c r="I9" s="408"/>
      <c r="J9" s="569">
        <v>104074483</v>
      </c>
      <c r="K9" s="569"/>
      <c r="L9" s="532" t="s">
        <v>657</v>
      </c>
      <c r="M9" s="432"/>
      <c r="N9" s="432"/>
      <c r="O9" s="432"/>
      <c r="P9" s="432"/>
      <c r="Q9" s="432"/>
    </row>
    <row r="10" spans="1:17" s="476" customFormat="1" ht="18" customHeight="1" x14ac:dyDescent="0.2">
      <c r="A10" s="533"/>
      <c r="B10" s="534"/>
      <c r="C10" s="423" t="s">
        <v>1408</v>
      </c>
      <c r="D10" s="423"/>
      <c r="E10" s="423"/>
      <c r="F10" s="423"/>
      <c r="G10" s="423"/>
      <c r="H10" s="423"/>
      <c r="I10" s="535"/>
      <c r="J10" s="570">
        <v>104626185</v>
      </c>
      <c r="K10" s="570"/>
      <c r="L10" s="536" t="s">
        <v>657</v>
      </c>
      <c r="M10" s="432"/>
      <c r="N10" s="432"/>
      <c r="O10" s="432"/>
      <c r="P10" s="432"/>
      <c r="Q10" s="432"/>
    </row>
    <row r="11" spans="1:17" ht="16.5" customHeight="1" x14ac:dyDescent="0.2">
      <c r="A11" s="408"/>
      <c r="B11" s="408"/>
      <c r="C11" s="408"/>
      <c r="D11" s="408"/>
      <c r="E11" s="408"/>
      <c r="F11" s="408"/>
      <c r="G11" s="408"/>
      <c r="H11" s="408"/>
      <c r="I11" s="408"/>
      <c r="J11" s="408"/>
      <c r="K11" s="408"/>
      <c r="L11" s="408"/>
    </row>
    <row r="12" spans="1:17" ht="18" customHeight="1" x14ac:dyDescent="0.2">
      <c r="A12" s="408" t="s">
        <v>674</v>
      </c>
      <c r="B12" s="408"/>
      <c r="C12" s="408"/>
      <c r="D12" s="408"/>
      <c r="E12" s="408"/>
      <c r="F12" s="408"/>
      <c r="G12" s="408"/>
      <c r="H12" s="408"/>
      <c r="I12" s="423"/>
      <c r="J12" s="423"/>
      <c r="K12" s="423"/>
      <c r="L12" s="408"/>
    </row>
    <row r="13" spans="1:17" s="476" customFormat="1" ht="18" customHeight="1" x14ac:dyDescent="0.2">
      <c r="A13" s="411"/>
      <c r="B13" s="412"/>
      <c r="C13" s="412" t="s">
        <v>1412</v>
      </c>
      <c r="D13" s="412"/>
      <c r="E13" s="412"/>
      <c r="F13" s="412"/>
      <c r="G13" s="412"/>
      <c r="H13" s="412"/>
      <c r="I13" s="537"/>
      <c r="J13" s="571">
        <v>-513336</v>
      </c>
      <c r="K13" s="572"/>
      <c r="L13" s="538" t="s">
        <v>657</v>
      </c>
      <c r="M13" s="539"/>
      <c r="N13" s="539"/>
      <c r="O13" s="432"/>
      <c r="P13" s="432"/>
      <c r="Q13" s="432"/>
    </row>
    <row r="14" spans="1:17" s="476" customFormat="1" ht="18" customHeight="1" x14ac:dyDescent="0.2">
      <c r="A14" s="422"/>
      <c r="B14" s="423"/>
      <c r="C14" s="423" t="s">
        <v>1413</v>
      </c>
      <c r="D14" s="423"/>
      <c r="E14" s="423"/>
      <c r="F14" s="423"/>
      <c r="G14" s="423"/>
      <c r="H14" s="423"/>
      <c r="I14" s="540"/>
      <c r="J14" s="433"/>
      <c r="K14" s="541">
        <v>-0.49</v>
      </c>
      <c r="L14" s="536" t="s">
        <v>615</v>
      </c>
      <c r="M14" s="432"/>
      <c r="N14" s="542"/>
      <c r="O14" s="432"/>
      <c r="P14" s="432"/>
      <c r="Q14" s="432"/>
    </row>
    <row r="15" spans="1:17" ht="16.5" customHeight="1" x14ac:dyDescent="0.2">
      <c r="A15" s="408"/>
      <c r="B15" s="408"/>
      <c r="C15" s="408"/>
      <c r="D15" s="408"/>
      <c r="E15" s="408"/>
      <c r="F15" s="408"/>
      <c r="G15" s="408"/>
      <c r="H15" s="408"/>
      <c r="I15" s="408"/>
      <c r="J15" s="408"/>
      <c r="K15" s="408"/>
      <c r="L15" s="408"/>
    </row>
    <row r="16" spans="1:17" ht="18" customHeight="1" x14ac:dyDescent="0.2">
      <c r="A16" s="408" t="s">
        <v>675</v>
      </c>
      <c r="B16" s="408"/>
      <c r="C16" s="408"/>
      <c r="D16" s="408"/>
      <c r="E16" s="408"/>
      <c r="F16" s="408"/>
      <c r="G16" s="408"/>
      <c r="H16" s="408"/>
      <c r="I16" s="408"/>
      <c r="J16" s="408"/>
      <c r="K16" s="408"/>
      <c r="L16" s="408"/>
    </row>
    <row r="17" spans="1:12" ht="18" customHeight="1" x14ac:dyDescent="0.2">
      <c r="A17" s="411"/>
      <c r="B17" s="412"/>
      <c r="C17" s="412" t="s">
        <v>1008</v>
      </c>
      <c r="D17" s="412"/>
      <c r="E17" s="412"/>
      <c r="F17" s="413"/>
      <c r="G17" s="412"/>
      <c r="H17" s="412"/>
      <c r="I17" s="412" t="s">
        <v>1009</v>
      </c>
      <c r="J17" s="412"/>
      <c r="K17" s="412"/>
      <c r="L17" s="413"/>
    </row>
    <row r="18" spans="1:12" ht="18" customHeight="1" x14ac:dyDescent="0.2">
      <c r="A18" s="414"/>
      <c r="B18" s="408"/>
      <c r="C18" s="408"/>
      <c r="D18" s="408"/>
      <c r="E18" s="415"/>
      <c r="F18" s="416" t="s">
        <v>614</v>
      </c>
      <c r="G18" s="408"/>
      <c r="H18" s="408"/>
      <c r="I18" s="408"/>
      <c r="J18" s="408"/>
      <c r="K18" s="415"/>
      <c r="L18" s="416" t="s">
        <v>614</v>
      </c>
    </row>
    <row r="19" spans="1:12" ht="18" customHeight="1" x14ac:dyDescent="0.2">
      <c r="A19" s="486">
        <v>1</v>
      </c>
      <c r="B19" s="429"/>
      <c r="C19" s="430" t="s">
        <v>1331</v>
      </c>
      <c r="D19" s="408"/>
      <c r="E19" s="431">
        <v>11584785</v>
      </c>
      <c r="F19" s="416"/>
      <c r="G19" s="429">
        <v>1</v>
      </c>
      <c r="H19" s="429"/>
      <c r="I19" s="430" t="s">
        <v>1349</v>
      </c>
      <c r="J19" s="408"/>
      <c r="K19" s="488">
        <v>447285</v>
      </c>
      <c r="L19" s="416"/>
    </row>
    <row r="20" spans="1:12" ht="18" customHeight="1" x14ac:dyDescent="0.2">
      <c r="A20" s="486">
        <v>2</v>
      </c>
      <c r="B20" s="429"/>
      <c r="C20" s="430" t="s">
        <v>1332</v>
      </c>
      <c r="D20" s="408"/>
      <c r="E20" s="431">
        <v>7714140</v>
      </c>
      <c r="F20" s="416"/>
      <c r="G20" s="429">
        <v>2</v>
      </c>
      <c r="H20" s="429"/>
      <c r="I20" s="430" t="s">
        <v>1350</v>
      </c>
      <c r="J20" s="408"/>
      <c r="K20" s="488">
        <v>535683</v>
      </c>
      <c r="L20" s="416"/>
    </row>
    <row r="21" spans="1:12" ht="18" customHeight="1" x14ac:dyDescent="0.2">
      <c r="A21" s="486">
        <v>3</v>
      </c>
      <c r="B21" s="429"/>
      <c r="C21" s="430" t="s">
        <v>1345</v>
      </c>
      <c r="D21" s="408"/>
      <c r="E21" s="431">
        <v>7265437</v>
      </c>
      <c r="F21" s="416"/>
      <c r="G21" s="429">
        <v>3</v>
      </c>
      <c r="H21" s="429"/>
      <c r="I21" s="430" t="s">
        <v>1357</v>
      </c>
      <c r="J21" s="408"/>
      <c r="K21" s="488">
        <v>568228</v>
      </c>
      <c r="L21" s="416"/>
    </row>
    <row r="22" spans="1:12" ht="18" customHeight="1" x14ac:dyDescent="0.2">
      <c r="A22" s="486">
        <v>4</v>
      </c>
      <c r="B22" s="429"/>
      <c r="C22" s="430" t="s">
        <v>1329</v>
      </c>
      <c r="D22" s="408"/>
      <c r="E22" s="431">
        <v>6138723</v>
      </c>
      <c r="F22" s="416"/>
      <c r="G22" s="429">
        <v>4</v>
      </c>
      <c r="H22" s="429"/>
      <c r="I22" s="430" t="s">
        <v>1354</v>
      </c>
      <c r="J22" s="408"/>
      <c r="K22" s="488">
        <v>594961</v>
      </c>
      <c r="L22" s="416"/>
    </row>
    <row r="23" spans="1:12" ht="18" customHeight="1" x14ac:dyDescent="0.2">
      <c r="A23" s="486">
        <v>5</v>
      </c>
      <c r="B23" s="429"/>
      <c r="C23" s="430" t="s">
        <v>1341</v>
      </c>
      <c r="D23" s="408"/>
      <c r="E23" s="431">
        <v>6077832</v>
      </c>
      <c r="F23" s="416"/>
      <c r="G23" s="429">
        <v>5</v>
      </c>
      <c r="H23" s="429"/>
      <c r="I23" s="430" t="s">
        <v>1336</v>
      </c>
      <c r="J23" s="408"/>
      <c r="K23" s="488">
        <v>616632</v>
      </c>
      <c r="L23" s="416"/>
    </row>
    <row r="24" spans="1:12" ht="18" customHeight="1" x14ac:dyDescent="0.2">
      <c r="A24" s="422"/>
      <c r="B24" s="423"/>
      <c r="C24" s="423"/>
      <c r="D24" s="423"/>
      <c r="E24" s="423"/>
      <c r="F24" s="424"/>
      <c r="G24" s="423"/>
      <c r="H24" s="423"/>
      <c r="I24" s="423"/>
      <c r="J24" s="423"/>
      <c r="K24" s="423"/>
      <c r="L24" s="424"/>
    </row>
    <row r="25" spans="1:12" ht="16.5" customHeight="1" x14ac:dyDescent="0.2">
      <c r="A25" s="408"/>
      <c r="B25" s="408"/>
      <c r="C25" s="408"/>
      <c r="D25" s="408"/>
      <c r="E25" s="408"/>
      <c r="F25" s="408"/>
      <c r="G25" s="408"/>
      <c r="H25" s="408"/>
      <c r="I25" s="408"/>
      <c r="J25" s="408"/>
      <c r="K25" s="408"/>
      <c r="L25" s="408"/>
    </row>
    <row r="26" spans="1:12" ht="18" customHeight="1" x14ac:dyDescent="0.2">
      <c r="A26" s="408" t="s">
        <v>1304</v>
      </c>
      <c r="B26" s="408"/>
      <c r="C26" s="423"/>
      <c r="D26" s="408"/>
      <c r="E26" s="408"/>
      <c r="F26" s="408"/>
      <c r="G26" s="408"/>
      <c r="H26" s="408"/>
      <c r="I26" s="408"/>
      <c r="J26" s="408"/>
      <c r="K26" s="408"/>
      <c r="L26" s="408"/>
    </row>
    <row r="27" spans="1:12" ht="18" customHeight="1" x14ac:dyDescent="0.2">
      <c r="A27" s="411" t="s">
        <v>1302</v>
      </c>
      <c r="B27" s="412"/>
      <c r="C27" s="489"/>
      <c r="D27" s="412"/>
      <c r="E27" s="412"/>
      <c r="F27" s="413"/>
      <c r="G27" s="412"/>
      <c r="H27" s="412"/>
      <c r="I27" s="412" t="s">
        <v>1194</v>
      </c>
      <c r="J27" s="412"/>
      <c r="K27" s="412"/>
      <c r="L27" s="413"/>
    </row>
    <row r="28" spans="1:12" ht="18" customHeight="1" x14ac:dyDescent="0.2">
      <c r="A28" s="414"/>
      <c r="B28" s="408"/>
      <c r="C28" s="408"/>
      <c r="D28" s="408"/>
      <c r="E28" s="415"/>
      <c r="F28" s="416" t="s">
        <v>614</v>
      </c>
      <c r="G28" s="408"/>
      <c r="H28" s="408"/>
      <c r="I28" s="408"/>
      <c r="J28" s="408"/>
      <c r="K28" s="415"/>
      <c r="L28" s="416" t="s">
        <v>614</v>
      </c>
    </row>
    <row r="29" spans="1:12" ht="18" customHeight="1" x14ac:dyDescent="0.2">
      <c r="A29" s="486">
        <v>1</v>
      </c>
      <c r="B29" s="429"/>
      <c r="C29" s="430" t="s">
        <v>1331</v>
      </c>
      <c r="D29" s="408"/>
      <c r="E29" s="487">
        <v>29905</v>
      </c>
      <c r="F29" s="416"/>
      <c r="G29" s="486">
        <v>1</v>
      </c>
      <c r="H29" s="429"/>
      <c r="I29" s="430" t="s">
        <v>566</v>
      </c>
      <c r="J29" s="408"/>
      <c r="K29" s="488">
        <v>-38765</v>
      </c>
      <c r="L29" s="416"/>
    </row>
    <row r="30" spans="1:12" ht="18" customHeight="1" x14ac:dyDescent="0.2">
      <c r="A30" s="486">
        <v>2</v>
      </c>
      <c r="B30" s="429"/>
      <c r="C30" s="430" t="s">
        <v>1365</v>
      </c>
      <c r="D30" s="408"/>
      <c r="E30" s="543">
        <v>-481</v>
      </c>
      <c r="F30" s="416"/>
      <c r="G30" s="486">
        <v>2</v>
      </c>
      <c r="H30" s="429"/>
      <c r="I30" s="430" t="s">
        <v>1346</v>
      </c>
      <c r="J30" s="408"/>
      <c r="K30" s="488">
        <v>-25122</v>
      </c>
      <c r="L30" s="416"/>
    </row>
    <row r="31" spans="1:12" ht="18" customHeight="1" x14ac:dyDescent="0.2">
      <c r="A31" s="486">
        <v>3</v>
      </c>
      <c r="B31" s="429"/>
      <c r="C31" s="430" t="s">
        <v>1332</v>
      </c>
      <c r="D31" s="408"/>
      <c r="E31" s="543">
        <v>-2262</v>
      </c>
      <c r="F31" s="416"/>
      <c r="G31" s="486">
        <v>3</v>
      </c>
      <c r="H31" s="429"/>
      <c r="I31" s="430" t="s">
        <v>1340</v>
      </c>
      <c r="J31" s="408"/>
      <c r="K31" s="488">
        <v>-24785</v>
      </c>
      <c r="L31" s="416"/>
    </row>
    <row r="32" spans="1:12" ht="18" customHeight="1" x14ac:dyDescent="0.2">
      <c r="A32" s="486">
        <v>4</v>
      </c>
      <c r="B32" s="429"/>
      <c r="C32" s="430" t="s">
        <v>1343</v>
      </c>
      <c r="D32" s="408"/>
      <c r="E32" s="543">
        <v>-3024</v>
      </c>
      <c r="F32" s="416"/>
      <c r="G32" s="486">
        <v>4</v>
      </c>
      <c r="H32" s="429"/>
      <c r="I32" s="430" t="s">
        <v>1333</v>
      </c>
      <c r="J32" s="408"/>
      <c r="K32" s="488">
        <v>-20987</v>
      </c>
      <c r="L32" s="416"/>
    </row>
    <row r="33" spans="1:12" ht="18" customHeight="1" x14ac:dyDescent="0.2">
      <c r="A33" s="486">
        <v>5</v>
      </c>
      <c r="B33" s="429"/>
      <c r="C33" s="430" t="s">
        <v>1349</v>
      </c>
      <c r="D33" s="408"/>
      <c r="E33" s="543">
        <v>-4856</v>
      </c>
      <c r="F33" s="416"/>
      <c r="G33" s="486">
        <v>5</v>
      </c>
      <c r="H33" s="429"/>
      <c r="I33" s="430" t="s">
        <v>1325</v>
      </c>
      <c r="J33" s="408"/>
      <c r="K33" s="488">
        <v>-18169</v>
      </c>
      <c r="L33" s="416"/>
    </row>
    <row r="34" spans="1:12" ht="18" customHeight="1" x14ac:dyDescent="0.2">
      <c r="A34" s="422"/>
      <c r="B34" s="423"/>
      <c r="C34" s="423"/>
      <c r="D34" s="423"/>
      <c r="E34" s="423"/>
      <c r="F34" s="424"/>
      <c r="G34" s="423"/>
      <c r="H34" s="423"/>
      <c r="I34" s="423"/>
      <c r="J34" s="423"/>
      <c r="K34" s="423"/>
      <c r="L34" s="424"/>
    </row>
    <row r="35" spans="1:12" ht="16.5" customHeight="1" x14ac:dyDescent="0.2">
      <c r="A35" s="408"/>
      <c r="B35" s="408"/>
      <c r="C35" s="408"/>
      <c r="D35" s="408"/>
      <c r="E35" s="408"/>
      <c r="F35" s="408"/>
      <c r="G35" s="408"/>
      <c r="H35" s="408"/>
      <c r="I35" s="408"/>
      <c r="J35" s="408"/>
      <c r="K35" s="408"/>
      <c r="L35" s="408"/>
    </row>
    <row r="36" spans="1:12" ht="18" customHeight="1" x14ac:dyDescent="0.2">
      <c r="A36" s="408" t="s">
        <v>1305</v>
      </c>
      <c r="B36" s="423"/>
      <c r="C36" s="423"/>
      <c r="D36" s="408"/>
      <c r="E36" s="408"/>
      <c r="F36" s="408"/>
      <c r="G36" s="408"/>
      <c r="H36" s="408"/>
      <c r="I36" s="408"/>
      <c r="J36" s="408"/>
      <c r="K36" s="408"/>
      <c r="L36" s="408"/>
    </row>
    <row r="37" spans="1:12" ht="18" customHeight="1" x14ac:dyDescent="0.2">
      <c r="A37" s="411" t="s">
        <v>1303</v>
      </c>
      <c r="B37" s="489"/>
      <c r="C37" s="489"/>
      <c r="D37" s="412"/>
      <c r="E37" s="412"/>
      <c r="F37" s="413"/>
      <c r="G37" s="412"/>
      <c r="H37" s="412"/>
      <c r="I37" s="412" t="s">
        <v>1195</v>
      </c>
      <c r="J37" s="412"/>
      <c r="K37" s="412"/>
      <c r="L37" s="413"/>
    </row>
    <row r="38" spans="1:12" ht="18" customHeight="1" x14ac:dyDescent="0.2">
      <c r="A38" s="414"/>
      <c r="B38" s="408"/>
      <c r="C38" s="408"/>
      <c r="D38" s="408"/>
      <c r="E38" s="415"/>
      <c r="F38" s="416" t="s">
        <v>615</v>
      </c>
      <c r="G38" s="408"/>
      <c r="H38" s="408"/>
      <c r="I38" s="408"/>
      <c r="J38" s="408"/>
      <c r="K38" s="415"/>
      <c r="L38" s="416" t="s">
        <v>615</v>
      </c>
    </row>
    <row r="39" spans="1:12" ht="18" customHeight="1" x14ac:dyDescent="0.2">
      <c r="A39" s="486">
        <v>1</v>
      </c>
      <c r="B39" s="429"/>
      <c r="C39" s="430" t="s">
        <v>1331</v>
      </c>
      <c r="D39" s="408"/>
      <c r="E39" s="491">
        <v>0.25880839956797475</v>
      </c>
      <c r="F39" s="416"/>
      <c r="G39" s="486">
        <v>1</v>
      </c>
      <c r="H39" s="429"/>
      <c r="I39" s="430" t="s">
        <v>1323</v>
      </c>
      <c r="J39" s="408"/>
      <c r="K39" s="491">
        <v>-1.6287789434477622</v>
      </c>
      <c r="L39" s="416"/>
    </row>
    <row r="40" spans="1:12" ht="18" customHeight="1" x14ac:dyDescent="0.2">
      <c r="A40" s="486">
        <v>2</v>
      </c>
      <c r="B40" s="429"/>
      <c r="C40" s="430" t="s">
        <v>1332</v>
      </c>
      <c r="D40" s="408"/>
      <c r="E40" s="491">
        <v>-2.9314180365408643E-2</v>
      </c>
      <c r="F40" s="416"/>
      <c r="G40" s="486">
        <v>2</v>
      </c>
      <c r="H40" s="429"/>
      <c r="I40" s="430" t="s">
        <v>1357</v>
      </c>
      <c r="J40" s="408"/>
      <c r="K40" s="491">
        <v>-1.465630852465839</v>
      </c>
      <c r="L40" s="416"/>
    </row>
    <row r="41" spans="1:12" ht="18" customHeight="1" x14ac:dyDescent="0.2">
      <c r="A41" s="486">
        <v>3</v>
      </c>
      <c r="B41" s="429"/>
      <c r="C41" s="430" t="s">
        <v>1365</v>
      </c>
      <c r="D41" s="408"/>
      <c r="E41" s="491">
        <v>-4.0959944410287503E-2</v>
      </c>
      <c r="F41" s="416"/>
      <c r="G41" s="486">
        <v>3</v>
      </c>
      <c r="H41" s="429"/>
      <c r="I41" s="430" t="s">
        <v>1320</v>
      </c>
      <c r="J41" s="408"/>
      <c r="K41" s="491">
        <v>-1.4314680112096645</v>
      </c>
      <c r="L41" s="416"/>
    </row>
    <row r="42" spans="1:12" ht="18" customHeight="1" x14ac:dyDescent="0.2">
      <c r="A42" s="486">
        <v>4</v>
      </c>
      <c r="B42" s="429"/>
      <c r="C42" s="430" t="s">
        <v>1330</v>
      </c>
      <c r="D42" s="408"/>
      <c r="E42" s="491">
        <v>-0.16089750115089574</v>
      </c>
      <c r="F42" s="416"/>
      <c r="G42" s="486">
        <v>4</v>
      </c>
      <c r="H42" s="429"/>
      <c r="I42" s="430" t="s">
        <v>1321</v>
      </c>
      <c r="J42" s="408"/>
      <c r="K42" s="491">
        <v>-1.3752710544742193</v>
      </c>
      <c r="L42" s="416"/>
    </row>
    <row r="43" spans="1:12" ht="18" customHeight="1" x14ac:dyDescent="0.2">
      <c r="A43" s="486">
        <v>5</v>
      </c>
      <c r="B43" s="429"/>
      <c r="C43" s="430" t="s">
        <v>1329</v>
      </c>
      <c r="D43" s="408"/>
      <c r="E43" s="491">
        <v>-0.16114156143050379</v>
      </c>
      <c r="F43" s="416"/>
      <c r="G43" s="486">
        <v>5</v>
      </c>
      <c r="H43" s="408"/>
      <c r="I43" s="430" t="s">
        <v>1324</v>
      </c>
      <c r="J43" s="408"/>
      <c r="K43" s="491">
        <v>-1.3692504234588785</v>
      </c>
      <c r="L43" s="416"/>
    </row>
    <row r="44" spans="1:12" ht="18" customHeight="1" x14ac:dyDescent="0.2">
      <c r="A44" s="422"/>
      <c r="B44" s="423"/>
      <c r="C44" s="423"/>
      <c r="D44" s="423"/>
      <c r="E44" s="423"/>
      <c r="F44" s="424"/>
      <c r="G44" s="422"/>
      <c r="H44" s="423"/>
      <c r="I44" s="423"/>
      <c r="J44" s="423"/>
      <c r="K44" s="423"/>
      <c r="L44" s="424"/>
    </row>
    <row r="45" spans="1:12" ht="18" customHeight="1" x14ac:dyDescent="0.2">
      <c r="A45" s="544"/>
      <c r="B45" s="544"/>
      <c r="C45" s="544"/>
      <c r="D45" s="544"/>
      <c r="E45" s="544"/>
      <c r="F45" s="544"/>
      <c r="G45" s="544"/>
      <c r="H45" s="544"/>
      <c r="I45" s="544"/>
      <c r="J45" s="544"/>
      <c r="K45" s="408"/>
      <c r="L45" s="408"/>
    </row>
    <row r="46" spans="1:12" ht="18" customHeight="1" x14ac:dyDescent="0.2"/>
  </sheetData>
  <mergeCells count="4">
    <mergeCell ref="J8:K8"/>
    <mergeCell ref="J9:K9"/>
    <mergeCell ref="J10:K10"/>
    <mergeCell ref="J13:K13"/>
  </mergeCells>
  <phoneticPr fontId="8"/>
  <pageMargins left="0.78740157480314965" right="0.78740157480314965" top="0.23622047244094491" bottom="0.27559055118110237" header="0.19685039370078741" footer="0.51181102362204722"/>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B514E-DBBD-466E-B16B-A98B5CAF1A83}">
  <dimension ref="A1:I63"/>
  <sheetViews>
    <sheetView view="pageBreakPreview" zoomScaleNormal="70" zoomScaleSheetLayoutView="100" workbookViewId="0">
      <selection activeCell="O15" sqref="O15"/>
    </sheetView>
  </sheetViews>
  <sheetFormatPr defaultColWidth="9" defaultRowHeight="13" x14ac:dyDescent="0.2"/>
  <cols>
    <col min="1" max="1" width="9" style="507"/>
    <col min="2" max="3" width="18.90625" style="507" customWidth="1"/>
    <col min="4" max="4" width="13.6328125" style="507" customWidth="1"/>
    <col min="5" max="5" width="9.6328125" style="507" customWidth="1"/>
    <col min="6" max="9" width="5.6328125" style="507" customWidth="1"/>
    <col min="10" max="16384" width="9" style="507"/>
  </cols>
  <sheetData>
    <row r="1" spans="1:9" x14ac:dyDescent="0.2">
      <c r="A1" s="504"/>
      <c r="B1" s="504"/>
      <c r="C1" s="504"/>
      <c r="D1" s="505"/>
      <c r="E1" s="506"/>
      <c r="F1" s="506"/>
      <c r="G1" s="506"/>
      <c r="H1" s="506"/>
      <c r="I1" s="506"/>
    </row>
    <row r="2" spans="1:9" x14ac:dyDescent="0.2">
      <c r="A2" s="504"/>
      <c r="B2" s="504"/>
      <c r="C2" s="504"/>
      <c r="D2" s="506"/>
      <c r="E2" s="506"/>
      <c r="F2" s="506"/>
      <c r="G2" s="506"/>
      <c r="H2" s="506"/>
      <c r="I2" s="506"/>
    </row>
    <row r="3" spans="1:9" ht="20.149999999999999" customHeight="1" x14ac:dyDescent="0.2">
      <c r="A3" s="508" t="s">
        <v>704</v>
      </c>
      <c r="B3" s="504"/>
      <c r="C3" s="504"/>
      <c r="D3" s="504"/>
      <c r="E3" s="504"/>
      <c r="F3" s="504"/>
      <c r="G3" s="504"/>
      <c r="H3" s="504"/>
      <c r="I3" s="504"/>
    </row>
    <row r="4" spans="1:9" ht="20.149999999999999" customHeight="1" x14ac:dyDescent="0.2">
      <c r="A4" s="508"/>
      <c r="B4" s="504"/>
      <c r="C4" s="504"/>
      <c r="D4" s="504"/>
      <c r="E4" s="573" t="s">
        <v>1397</v>
      </c>
      <c r="F4" s="573"/>
      <c r="G4" s="573"/>
      <c r="H4" s="573"/>
      <c r="I4" s="573"/>
    </row>
    <row r="5" spans="1:9" ht="20.149999999999999" customHeight="1" x14ac:dyDescent="0.2">
      <c r="A5" s="509"/>
      <c r="B5" s="510"/>
      <c r="C5" s="510"/>
      <c r="D5" s="510"/>
      <c r="E5" s="510"/>
      <c r="F5" s="510"/>
      <c r="G5" s="510"/>
      <c r="H5" s="510"/>
      <c r="I5" s="510"/>
    </row>
    <row r="6" spans="1:9" ht="13.5" customHeight="1" x14ac:dyDescent="0.2">
      <c r="A6" s="511"/>
      <c r="B6" s="512"/>
      <c r="C6" s="512"/>
      <c r="D6" s="512"/>
      <c r="E6" s="513"/>
      <c r="F6" s="514"/>
      <c r="G6" s="513"/>
      <c r="H6" s="515"/>
      <c r="I6" s="513"/>
    </row>
    <row r="7" spans="1:9" x14ac:dyDescent="0.2">
      <c r="A7" s="516"/>
      <c r="B7" s="517" t="s">
        <v>1405</v>
      </c>
      <c r="C7" s="518" t="s">
        <v>1394</v>
      </c>
      <c r="D7" s="519" t="s">
        <v>1167</v>
      </c>
      <c r="E7" s="520" t="s">
        <v>1168</v>
      </c>
      <c r="F7" s="574" t="s">
        <v>1167</v>
      </c>
      <c r="G7" s="575"/>
      <c r="H7" s="574" t="s">
        <v>1168</v>
      </c>
      <c r="I7" s="575"/>
    </row>
    <row r="8" spans="1:9" x14ac:dyDescent="0.2">
      <c r="A8" s="521"/>
      <c r="B8" s="522" t="s">
        <v>1015</v>
      </c>
      <c r="C8" s="523" t="s">
        <v>1016</v>
      </c>
      <c r="D8" s="522" t="s">
        <v>1017</v>
      </c>
      <c r="E8" s="524" t="s">
        <v>1018</v>
      </c>
      <c r="F8" s="525" t="s">
        <v>209</v>
      </c>
      <c r="G8" s="526" t="s">
        <v>210</v>
      </c>
      <c r="H8" s="525" t="s">
        <v>209</v>
      </c>
      <c r="I8" s="526" t="s">
        <v>210</v>
      </c>
    </row>
    <row r="9" spans="1:9" x14ac:dyDescent="0.2">
      <c r="A9" s="527" t="s">
        <v>211</v>
      </c>
      <c r="B9" s="462">
        <v>4340045</v>
      </c>
      <c r="C9" s="462">
        <v>4378810</v>
      </c>
      <c r="D9" s="463">
        <v>-38765</v>
      </c>
      <c r="E9" s="464">
        <v>-0.88528618505941103</v>
      </c>
      <c r="F9" s="435" t="s">
        <v>1404</v>
      </c>
      <c r="G9" s="435">
        <v>1</v>
      </c>
      <c r="H9" s="435" t="s">
        <v>1404</v>
      </c>
      <c r="I9" s="435" t="s">
        <v>1404</v>
      </c>
    </row>
    <row r="10" spans="1:9" x14ac:dyDescent="0.2">
      <c r="A10" s="516" t="s">
        <v>1320</v>
      </c>
      <c r="B10" s="466">
        <v>1022822</v>
      </c>
      <c r="C10" s="466">
        <v>1037676</v>
      </c>
      <c r="D10" s="467">
        <v>-14854</v>
      </c>
      <c r="E10" s="468">
        <v>-1.4314680112096645</v>
      </c>
      <c r="F10" s="469" t="s">
        <v>1404</v>
      </c>
      <c r="G10" s="469" t="s">
        <v>1404</v>
      </c>
      <c r="H10" s="440" t="s">
        <v>1404</v>
      </c>
      <c r="I10" s="440">
        <v>3</v>
      </c>
    </row>
    <row r="11" spans="1:9" x14ac:dyDescent="0.2">
      <c r="A11" s="516" t="s">
        <v>1321</v>
      </c>
      <c r="B11" s="466">
        <v>988778</v>
      </c>
      <c r="C11" s="466">
        <v>1002566</v>
      </c>
      <c r="D11" s="467">
        <v>-13788</v>
      </c>
      <c r="E11" s="468">
        <v>-1.3752710544742193</v>
      </c>
      <c r="F11" s="469" t="s">
        <v>1404</v>
      </c>
      <c r="G11" s="469" t="s">
        <v>1404</v>
      </c>
      <c r="H11" s="440" t="s">
        <v>1404</v>
      </c>
      <c r="I11" s="440">
        <v>4</v>
      </c>
    </row>
    <row r="12" spans="1:9" x14ac:dyDescent="0.2">
      <c r="A12" s="516" t="s">
        <v>1322</v>
      </c>
      <c r="B12" s="466">
        <v>1890156</v>
      </c>
      <c r="C12" s="466">
        <v>1901034</v>
      </c>
      <c r="D12" s="467">
        <v>-10878</v>
      </c>
      <c r="E12" s="468">
        <v>-0.57221491041191264</v>
      </c>
      <c r="F12" s="469" t="s">
        <v>1404</v>
      </c>
      <c r="G12" s="469" t="s">
        <v>1404</v>
      </c>
      <c r="H12" s="440" t="s">
        <v>1404</v>
      </c>
      <c r="I12" s="440" t="s">
        <v>1404</v>
      </c>
    </row>
    <row r="13" spans="1:9" x14ac:dyDescent="0.2">
      <c r="A13" s="516" t="s">
        <v>1323</v>
      </c>
      <c r="B13" s="466">
        <v>792331</v>
      </c>
      <c r="C13" s="466">
        <v>805450</v>
      </c>
      <c r="D13" s="467">
        <v>-13119</v>
      </c>
      <c r="E13" s="468">
        <v>-1.6287789434477622</v>
      </c>
      <c r="F13" s="469" t="s">
        <v>1404</v>
      </c>
      <c r="G13" s="469" t="s">
        <v>1404</v>
      </c>
      <c r="H13" s="440" t="s">
        <v>1404</v>
      </c>
      <c r="I13" s="440">
        <v>1</v>
      </c>
    </row>
    <row r="14" spans="1:9" x14ac:dyDescent="0.2">
      <c r="A14" s="516" t="s">
        <v>1324</v>
      </c>
      <c r="B14" s="466">
        <v>862375</v>
      </c>
      <c r="C14" s="466">
        <v>874347</v>
      </c>
      <c r="D14" s="467">
        <v>-11972</v>
      </c>
      <c r="E14" s="468">
        <v>-1.3692504234588785</v>
      </c>
      <c r="F14" s="469" t="s">
        <v>1404</v>
      </c>
      <c r="G14" s="469" t="s">
        <v>1404</v>
      </c>
      <c r="H14" s="440" t="s">
        <v>1404</v>
      </c>
      <c r="I14" s="440">
        <v>5</v>
      </c>
    </row>
    <row r="15" spans="1:9" x14ac:dyDescent="0.2">
      <c r="A15" s="528" t="s">
        <v>1325</v>
      </c>
      <c r="B15" s="400">
        <v>1507828</v>
      </c>
      <c r="C15" s="400">
        <v>1525997</v>
      </c>
      <c r="D15" s="470">
        <v>-18169</v>
      </c>
      <c r="E15" s="471">
        <v>-1.1906314363658643</v>
      </c>
      <c r="F15" s="472" t="s">
        <v>1404</v>
      </c>
      <c r="G15" s="472">
        <v>5</v>
      </c>
      <c r="H15" s="445" t="s">
        <v>1404</v>
      </c>
      <c r="I15" s="445" t="s">
        <v>1404</v>
      </c>
    </row>
    <row r="16" spans="1:9" x14ac:dyDescent="0.2">
      <c r="A16" s="516" t="s">
        <v>1326</v>
      </c>
      <c r="B16" s="466">
        <v>2364665</v>
      </c>
      <c r="C16" s="466">
        <v>2381369</v>
      </c>
      <c r="D16" s="467">
        <v>-16704</v>
      </c>
      <c r="E16" s="468">
        <v>-0.70144526110821126</v>
      </c>
      <c r="F16" s="469" t="s">
        <v>1404</v>
      </c>
      <c r="G16" s="469" t="s">
        <v>1404</v>
      </c>
      <c r="H16" s="440" t="s">
        <v>1404</v>
      </c>
      <c r="I16" s="440" t="s">
        <v>1404</v>
      </c>
    </row>
    <row r="17" spans="1:9" x14ac:dyDescent="0.2">
      <c r="A17" s="516" t="s">
        <v>1327</v>
      </c>
      <c r="B17" s="466">
        <v>1588928</v>
      </c>
      <c r="C17" s="466">
        <v>1600348</v>
      </c>
      <c r="D17" s="467">
        <v>-11420</v>
      </c>
      <c r="E17" s="468">
        <v>-0.71359479313249363</v>
      </c>
      <c r="F17" s="469" t="s">
        <v>1404</v>
      </c>
      <c r="G17" s="469" t="s">
        <v>1404</v>
      </c>
      <c r="H17" s="440" t="s">
        <v>1404</v>
      </c>
      <c r="I17" s="440" t="s">
        <v>1404</v>
      </c>
    </row>
    <row r="18" spans="1:9" x14ac:dyDescent="0.2">
      <c r="A18" s="516" t="s">
        <v>1328</v>
      </c>
      <c r="B18" s="466">
        <v>1571746</v>
      </c>
      <c r="C18" s="466">
        <v>1584374</v>
      </c>
      <c r="D18" s="467">
        <v>-12628</v>
      </c>
      <c r="E18" s="468">
        <v>-0.79703403363094827</v>
      </c>
      <c r="F18" s="469" t="s">
        <v>1404</v>
      </c>
      <c r="G18" s="469" t="s">
        <v>1404</v>
      </c>
      <c r="H18" s="440" t="s">
        <v>1404</v>
      </c>
      <c r="I18" s="440" t="s">
        <v>1404</v>
      </c>
    </row>
    <row r="19" spans="1:9" x14ac:dyDescent="0.2">
      <c r="A19" s="516" t="s">
        <v>1329</v>
      </c>
      <c r="B19" s="466">
        <v>6138723</v>
      </c>
      <c r="C19" s="466">
        <v>6148631</v>
      </c>
      <c r="D19" s="467">
        <v>-9908</v>
      </c>
      <c r="E19" s="468">
        <v>-0.16114156143050379</v>
      </c>
      <c r="F19" s="469" t="s">
        <v>1404</v>
      </c>
      <c r="G19" s="469" t="s">
        <v>1404</v>
      </c>
      <c r="H19" s="440">
        <v>5</v>
      </c>
      <c r="I19" s="440" t="s">
        <v>1404</v>
      </c>
    </row>
    <row r="20" spans="1:9" x14ac:dyDescent="0.2">
      <c r="A20" s="516" t="s">
        <v>1330</v>
      </c>
      <c r="B20" s="466">
        <v>5256992</v>
      </c>
      <c r="C20" s="466">
        <v>5265464</v>
      </c>
      <c r="D20" s="467">
        <v>-8472</v>
      </c>
      <c r="E20" s="468">
        <v>-0.16089750115089574</v>
      </c>
      <c r="F20" s="469" t="s">
        <v>1404</v>
      </c>
      <c r="G20" s="469" t="s">
        <v>1404</v>
      </c>
      <c r="H20" s="440">
        <v>4</v>
      </c>
      <c r="I20" s="440" t="s">
        <v>1404</v>
      </c>
    </row>
    <row r="21" spans="1:9" x14ac:dyDescent="0.2">
      <c r="A21" s="516" t="s">
        <v>1331</v>
      </c>
      <c r="B21" s="466">
        <v>11584785</v>
      </c>
      <c r="C21" s="466">
        <v>11554880</v>
      </c>
      <c r="D21" s="467">
        <v>29905</v>
      </c>
      <c r="E21" s="468">
        <v>0.25880839956797475</v>
      </c>
      <c r="F21" s="469">
        <v>1</v>
      </c>
      <c r="G21" s="469" t="s">
        <v>1404</v>
      </c>
      <c r="H21" s="440">
        <v>1</v>
      </c>
      <c r="I21" s="440" t="s">
        <v>1404</v>
      </c>
    </row>
    <row r="22" spans="1:9" x14ac:dyDescent="0.2">
      <c r="A22" s="528" t="s">
        <v>1332</v>
      </c>
      <c r="B22" s="400">
        <v>7714140</v>
      </c>
      <c r="C22" s="400">
        <v>7716402</v>
      </c>
      <c r="D22" s="470">
        <v>-2262</v>
      </c>
      <c r="E22" s="471">
        <v>-2.9314180365408643E-2</v>
      </c>
      <c r="F22" s="472">
        <v>3</v>
      </c>
      <c r="G22" s="472" t="s">
        <v>1404</v>
      </c>
      <c r="H22" s="445">
        <v>2</v>
      </c>
      <c r="I22" s="445" t="s">
        <v>1404</v>
      </c>
    </row>
    <row r="23" spans="1:9" x14ac:dyDescent="0.2">
      <c r="A23" s="516" t="s">
        <v>1333</v>
      </c>
      <c r="B23" s="466">
        <v>1799194</v>
      </c>
      <c r="C23" s="466">
        <v>1820181</v>
      </c>
      <c r="D23" s="467">
        <v>-20987</v>
      </c>
      <c r="E23" s="468">
        <v>-1.1530171999378085</v>
      </c>
      <c r="F23" s="469" t="s">
        <v>1404</v>
      </c>
      <c r="G23" s="469">
        <v>4</v>
      </c>
      <c r="H23" s="440" t="s">
        <v>1404</v>
      </c>
      <c r="I23" s="440" t="s">
        <v>1404</v>
      </c>
    </row>
    <row r="24" spans="1:9" x14ac:dyDescent="0.2">
      <c r="A24" s="516" t="s">
        <v>1334</v>
      </c>
      <c r="B24" s="466">
        <v>850272</v>
      </c>
      <c r="C24" s="466">
        <v>858469</v>
      </c>
      <c r="D24" s="467">
        <v>-8197</v>
      </c>
      <c r="E24" s="468">
        <v>-0.95483937101980376</v>
      </c>
      <c r="F24" s="469" t="s">
        <v>1404</v>
      </c>
      <c r="G24" s="469" t="s">
        <v>1404</v>
      </c>
      <c r="H24" s="440" t="s">
        <v>1404</v>
      </c>
      <c r="I24" s="440" t="s">
        <v>1404</v>
      </c>
    </row>
    <row r="25" spans="1:9" x14ac:dyDescent="0.2">
      <c r="A25" s="516" t="s">
        <v>1335</v>
      </c>
      <c r="B25" s="466">
        <v>919700</v>
      </c>
      <c r="C25" s="466">
        <v>926915</v>
      </c>
      <c r="D25" s="467">
        <v>-7215</v>
      </c>
      <c r="E25" s="468">
        <v>-0.77838852537719205</v>
      </c>
      <c r="F25" s="469" t="s">
        <v>1404</v>
      </c>
      <c r="G25" s="469" t="s">
        <v>1404</v>
      </c>
      <c r="H25" s="440" t="s">
        <v>1404</v>
      </c>
      <c r="I25" s="440" t="s">
        <v>1404</v>
      </c>
    </row>
    <row r="26" spans="1:9" x14ac:dyDescent="0.2">
      <c r="A26" s="528" t="s">
        <v>1336</v>
      </c>
      <c r="B26" s="400">
        <v>616632</v>
      </c>
      <c r="C26" s="400">
        <v>622360</v>
      </c>
      <c r="D26" s="470">
        <v>-5728</v>
      </c>
      <c r="E26" s="471">
        <v>-0.92036763288129053</v>
      </c>
      <c r="F26" s="472" t="s">
        <v>1404</v>
      </c>
      <c r="G26" s="472" t="s">
        <v>1404</v>
      </c>
      <c r="H26" s="445" t="s">
        <v>1404</v>
      </c>
      <c r="I26" s="445" t="s">
        <v>1404</v>
      </c>
    </row>
    <row r="27" spans="1:9" x14ac:dyDescent="0.2">
      <c r="A27" s="516" t="s">
        <v>1337</v>
      </c>
      <c r="B27" s="466">
        <v>670108</v>
      </c>
      <c r="C27" s="466">
        <v>675218</v>
      </c>
      <c r="D27" s="467">
        <v>-5110</v>
      </c>
      <c r="E27" s="468">
        <v>-0.75679262104979428</v>
      </c>
      <c r="F27" s="469" t="s">
        <v>1404</v>
      </c>
      <c r="G27" s="469" t="s">
        <v>1404</v>
      </c>
      <c r="H27" s="440" t="s">
        <v>1404</v>
      </c>
      <c r="I27" s="440" t="s">
        <v>1404</v>
      </c>
    </row>
    <row r="28" spans="1:9" x14ac:dyDescent="0.2">
      <c r="A28" s="516" t="s">
        <v>1338</v>
      </c>
      <c r="B28" s="466">
        <v>1684583</v>
      </c>
      <c r="C28" s="466">
        <v>1696793</v>
      </c>
      <c r="D28" s="467">
        <v>-12210</v>
      </c>
      <c r="E28" s="468">
        <v>-0.71959278474156829</v>
      </c>
      <c r="F28" s="469" t="s">
        <v>1404</v>
      </c>
      <c r="G28" s="469" t="s">
        <v>1404</v>
      </c>
      <c r="H28" s="440" t="s">
        <v>1404</v>
      </c>
      <c r="I28" s="440" t="s">
        <v>1404</v>
      </c>
    </row>
    <row r="29" spans="1:9" x14ac:dyDescent="0.2">
      <c r="A29" s="516" t="s">
        <v>1339</v>
      </c>
      <c r="B29" s="466">
        <v>1604390</v>
      </c>
      <c r="C29" s="466">
        <v>1618209</v>
      </c>
      <c r="D29" s="467">
        <v>-13819</v>
      </c>
      <c r="E29" s="468">
        <v>-0.85396880131058461</v>
      </c>
      <c r="F29" s="469" t="s">
        <v>1404</v>
      </c>
      <c r="G29" s="469" t="s">
        <v>1404</v>
      </c>
      <c r="H29" s="440" t="s">
        <v>1404</v>
      </c>
      <c r="I29" s="440" t="s">
        <v>1404</v>
      </c>
    </row>
    <row r="30" spans="1:9" x14ac:dyDescent="0.2">
      <c r="A30" s="516" t="s">
        <v>1340</v>
      </c>
      <c r="B30" s="466">
        <v>2964501</v>
      </c>
      <c r="C30" s="466">
        <v>2989286</v>
      </c>
      <c r="D30" s="467">
        <v>-24785</v>
      </c>
      <c r="E30" s="468">
        <v>-0.82912775826735874</v>
      </c>
      <c r="F30" s="469" t="s">
        <v>1404</v>
      </c>
      <c r="G30" s="469">
        <v>3</v>
      </c>
      <c r="H30" s="440" t="s">
        <v>1404</v>
      </c>
      <c r="I30" s="440" t="s">
        <v>1404</v>
      </c>
    </row>
    <row r="31" spans="1:9" x14ac:dyDescent="0.2">
      <c r="A31" s="516" t="s">
        <v>1341</v>
      </c>
      <c r="B31" s="466">
        <v>6077832</v>
      </c>
      <c r="C31" s="466">
        <v>6089976</v>
      </c>
      <c r="D31" s="467">
        <v>-12144</v>
      </c>
      <c r="E31" s="468">
        <v>-0.19940965284592255</v>
      </c>
      <c r="F31" s="469" t="s">
        <v>1404</v>
      </c>
      <c r="G31" s="469" t="s">
        <v>1404</v>
      </c>
      <c r="H31" s="440" t="s">
        <v>1404</v>
      </c>
      <c r="I31" s="440" t="s">
        <v>1404</v>
      </c>
    </row>
    <row r="32" spans="1:9" x14ac:dyDescent="0.2">
      <c r="A32" s="528" t="s">
        <v>1342</v>
      </c>
      <c r="B32" s="400">
        <v>1432956</v>
      </c>
      <c r="C32" s="400">
        <v>1446306</v>
      </c>
      <c r="D32" s="470">
        <v>-13350</v>
      </c>
      <c r="E32" s="471">
        <v>-0.92304118215647302</v>
      </c>
      <c r="F32" s="472" t="s">
        <v>1404</v>
      </c>
      <c r="G32" s="472" t="s">
        <v>1404</v>
      </c>
      <c r="H32" s="445" t="s">
        <v>1404</v>
      </c>
      <c r="I32" s="445" t="s">
        <v>1404</v>
      </c>
    </row>
    <row r="33" spans="1:9" x14ac:dyDescent="0.2">
      <c r="A33" s="516" t="s">
        <v>1343</v>
      </c>
      <c r="B33" s="466">
        <v>1145322</v>
      </c>
      <c r="C33" s="466">
        <v>1148346</v>
      </c>
      <c r="D33" s="467">
        <v>-3024</v>
      </c>
      <c r="E33" s="468">
        <v>-0.26333526654858375</v>
      </c>
      <c r="F33" s="469">
        <v>4</v>
      </c>
      <c r="G33" s="469" t="s">
        <v>1404</v>
      </c>
      <c r="H33" s="440" t="s">
        <v>1404</v>
      </c>
      <c r="I33" s="440" t="s">
        <v>1404</v>
      </c>
    </row>
    <row r="34" spans="1:9" x14ac:dyDescent="0.2">
      <c r="A34" s="516" t="s">
        <v>1344</v>
      </c>
      <c r="B34" s="466">
        <v>2054897</v>
      </c>
      <c r="C34" s="466">
        <v>2069111</v>
      </c>
      <c r="D34" s="467">
        <v>-14214</v>
      </c>
      <c r="E34" s="468">
        <v>-0.68696169514346983</v>
      </c>
      <c r="F34" s="469" t="s">
        <v>1404</v>
      </c>
      <c r="G34" s="469" t="s">
        <v>1404</v>
      </c>
      <c r="H34" s="440" t="s">
        <v>1404</v>
      </c>
      <c r="I34" s="440" t="s">
        <v>1404</v>
      </c>
    </row>
    <row r="35" spans="1:9" x14ac:dyDescent="0.2">
      <c r="A35" s="516" t="s">
        <v>1345</v>
      </c>
      <c r="B35" s="466">
        <v>7265437</v>
      </c>
      <c r="C35" s="466">
        <v>7279648</v>
      </c>
      <c r="D35" s="467">
        <v>-14211</v>
      </c>
      <c r="E35" s="468">
        <v>-0.19521548294642818</v>
      </c>
      <c r="F35" s="469" t="s">
        <v>1404</v>
      </c>
      <c r="G35" s="469" t="s">
        <v>1404</v>
      </c>
      <c r="H35" s="440" t="s">
        <v>1404</v>
      </c>
      <c r="I35" s="440" t="s">
        <v>1404</v>
      </c>
    </row>
    <row r="36" spans="1:9" x14ac:dyDescent="0.2">
      <c r="A36" s="516" t="s">
        <v>1346</v>
      </c>
      <c r="B36" s="466">
        <v>4483138</v>
      </c>
      <c r="C36" s="466">
        <v>4508260</v>
      </c>
      <c r="D36" s="467">
        <v>-25122</v>
      </c>
      <c r="E36" s="468">
        <v>-0.55724381468681927</v>
      </c>
      <c r="F36" s="469" t="s">
        <v>1404</v>
      </c>
      <c r="G36" s="469">
        <v>2</v>
      </c>
      <c r="H36" s="440" t="s">
        <v>1404</v>
      </c>
      <c r="I36" s="440" t="s">
        <v>1404</v>
      </c>
    </row>
    <row r="37" spans="1:9" x14ac:dyDescent="0.2">
      <c r="A37" s="516" t="s">
        <v>1347</v>
      </c>
      <c r="B37" s="466">
        <v>1103636</v>
      </c>
      <c r="C37" s="466">
        <v>1112153</v>
      </c>
      <c r="D37" s="467">
        <v>-8517</v>
      </c>
      <c r="E37" s="468">
        <v>-0.76581189818307371</v>
      </c>
      <c r="F37" s="469" t="s">
        <v>1404</v>
      </c>
      <c r="G37" s="469" t="s">
        <v>1404</v>
      </c>
      <c r="H37" s="440" t="s">
        <v>1404</v>
      </c>
      <c r="I37" s="440" t="s">
        <v>1404</v>
      </c>
    </row>
    <row r="38" spans="1:9" x14ac:dyDescent="0.2">
      <c r="A38" s="528" t="s">
        <v>1348</v>
      </c>
      <c r="B38" s="400">
        <v>766182</v>
      </c>
      <c r="C38" s="400">
        <v>776067</v>
      </c>
      <c r="D38" s="470">
        <v>-9885</v>
      </c>
      <c r="E38" s="471">
        <v>-1.2737302320547066</v>
      </c>
      <c r="F38" s="472" t="s">
        <v>1404</v>
      </c>
      <c r="G38" s="472" t="s">
        <v>1404</v>
      </c>
      <c r="H38" s="445" t="s">
        <v>1404</v>
      </c>
      <c r="I38" s="445" t="s">
        <v>1404</v>
      </c>
    </row>
    <row r="39" spans="1:9" x14ac:dyDescent="0.2">
      <c r="A39" s="516" t="s">
        <v>1349</v>
      </c>
      <c r="B39" s="466">
        <v>447285</v>
      </c>
      <c r="C39" s="466">
        <v>452141</v>
      </c>
      <c r="D39" s="467">
        <v>-4856</v>
      </c>
      <c r="E39" s="468">
        <v>-1.0740012518218873</v>
      </c>
      <c r="F39" s="469">
        <v>5</v>
      </c>
      <c r="G39" s="469" t="s">
        <v>1404</v>
      </c>
      <c r="H39" s="440" t="s">
        <v>1404</v>
      </c>
      <c r="I39" s="435" t="s">
        <v>1404</v>
      </c>
    </row>
    <row r="40" spans="1:9" x14ac:dyDescent="0.2">
      <c r="A40" s="516" t="s">
        <v>1350</v>
      </c>
      <c r="B40" s="466">
        <v>535683</v>
      </c>
      <c r="C40" s="466">
        <v>542628</v>
      </c>
      <c r="D40" s="467">
        <v>-6945</v>
      </c>
      <c r="E40" s="468">
        <v>-1.279882350339459</v>
      </c>
      <c r="F40" s="469" t="s">
        <v>1404</v>
      </c>
      <c r="G40" s="469" t="s">
        <v>1404</v>
      </c>
      <c r="H40" s="440" t="s">
        <v>1404</v>
      </c>
      <c r="I40" s="440" t="s">
        <v>1404</v>
      </c>
    </row>
    <row r="41" spans="1:9" x14ac:dyDescent="0.2">
      <c r="A41" s="516" t="s">
        <v>1351</v>
      </c>
      <c r="B41" s="466">
        <v>1524131</v>
      </c>
      <c r="C41" s="466">
        <v>1536389</v>
      </c>
      <c r="D41" s="467">
        <v>-12258</v>
      </c>
      <c r="E41" s="468">
        <v>-0.79784481664474294</v>
      </c>
      <c r="F41" s="469" t="s">
        <v>1404</v>
      </c>
      <c r="G41" s="469" t="s">
        <v>1404</v>
      </c>
      <c r="H41" s="440" t="s">
        <v>1404</v>
      </c>
      <c r="I41" s="440" t="s">
        <v>1404</v>
      </c>
    </row>
    <row r="42" spans="1:9" x14ac:dyDescent="0.2">
      <c r="A42" s="516" t="s">
        <v>1352</v>
      </c>
      <c r="B42" s="466">
        <v>2259843</v>
      </c>
      <c r="C42" s="466">
        <v>2276813</v>
      </c>
      <c r="D42" s="467">
        <v>-16970</v>
      </c>
      <c r="E42" s="468">
        <v>-0.74534008721840572</v>
      </c>
      <c r="F42" s="469" t="s">
        <v>1404</v>
      </c>
      <c r="G42" s="469" t="s">
        <v>1404</v>
      </c>
      <c r="H42" s="440" t="s">
        <v>1404</v>
      </c>
      <c r="I42" s="440" t="s">
        <v>1404</v>
      </c>
    </row>
    <row r="43" spans="1:9" x14ac:dyDescent="0.2">
      <c r="A43" s="528" t="s">
        <v>1353</v>
      </c>
      <c r="B43" s="400">
        <v>1090752</v>
      </c>
      <c r="C43" s="400">
        <v>1105306</v>
      </c>
      <c r="D43" s="470">
        <v>-14554</v>
      </c>
      <c r="E43" s="471">
        <v>-1.3167394368618281</v>
      </c>
      <c r="F43" s="472" t="s">
        <v>1404</v>
      </c>
      <c r="G43" s="472" t="s">
        <v>1404</v>
      </c>
      <c r="H43" s="445" t="s">
        <v>1404</v>
      </c>
      <c r="I43" s="445" t="s">
        <v>1404</v>
      </c>
    </row>
    <row r="44" spans="1:9" x14ac:dyDescent="0.2">
      <c r="A44" s="516" t="s">
        <v>1354</v>
      </c>
      <c r="B44" s="466">
        <v>594961</v>
      </c>
      <c r="C44" s="466">
        <v>602632</v>
      </c>
      <c r="D44" s="467">
        <v>-7671</v>
      </c>
      <c r="E44" s="468">
        <v>-1.2729161411939625</v>
      </c>
      <c r="F44" s="469" t="s">
        <v>1404</v>
      </c>
      <c r="G44" s="469" t="s">
        <v>1404</v>
      </c>
      <c r="H44" s="440" t="s">
        <v>1404</v>
      </c>
      <c r="I44" s="440" t="s">
        <v>1404</v>
      </c>
    </row>
    <row r="45" spans="1:9" x14ac:dyDescent="0.2">
      <c r="A45" s="516" t="s">
        <v>1355</v>
      </c>
      <c r="B45" s="466">
        <v>785359</v>
      </c>
      <c r="C45" s="466">
        <v>792387</v>
      </c>
      <c r="D45" s="467">
        <v>-7028</v>
      </c>
      <c r="E45" s="468">
        <v>-0.88694034606827221</v>
      </c>
      <c r="F45" s="469" t="s">
        <v>1404</v>
      </c>
      <c r="G45" s="469" t="s">
        <v>1404</v>
      </c>
      <c r="H45" s="440" t="s">
        <v>1404</v>
      </c>
      <c r="I45" s="440" t="s">
        <v>1404</v>
      </c>
    </row>
    <row r="46" spans="1:9" x14ac:dyDescent="0.2">
      <c r="A46" s="516" t="s">
        <v>1356</v>
      </c>
      <c r="B46" s="466">
        <v>1094724</v>
      </c>
      <c r="C46" s="466">
        <v>1108041</v>
      </c>
      <c r="D46" s="467">
        <v>-13317</v>
      </c>
      <c r="E46" s="468">
        <v>-1.2018508340395346</v>
      </c>
      <c r="F46" s="469" t="s">
        <v>1404</v>
      </c>
      <c r="G46" s="469" t="s">
        <v>1404</v>
      </c>
      <c r="H46" s="440" t="s">
        <v>1404</v>
      </c>
      <c r="I46" s="440" t="s">
        <v>1404</v>
      </c>
    </row>
    <row r="47" spans="1:9" x14ac:dyDescent="0.2">
      <c r="A47" s="528" t="s">
        <v>1357</v>
      </c>
      <c r="B47" s="400">
        <v>568228</v>
      </c>
      <c r="C47" s="400">
        <v>576680</v>
      </c>
      <c r="D47" s="470">
        <v>-8452</v>
      </c>
      <c r="E47" s="471">
        <v>-1.465630852465839</v>
      </c>
      <c r="F47" s="472" t="s">
        <v>1404</v>
      </c>
      <c r="G47" s="472" t="s">
        <v>1404</v>
      </c>
      <c r="H47" s="445" t="s">
        <v>1404</v>
      </c>
      <c r="I47" s="445">
        <v>2</v>
      </c>
    </row>
    <row r="48" spans="1:9" x14ac:dyDescent="0.2">
      <c r="A48" s="516" t="s">
        <v>1358</v>
      </c>
      <c r="B48" s="466">
        <v>4200671</v>
      </c>
      <c r="C48" s="466">
        <v>4209446</v>
      </c>
      <c r="D48" s="467">
        <v>-8775</v>
      </c>
      <c r="E48" s="468">
        <v>-0.20845973555665043</v>
      </c>
      <c r="F48" s="469" t="s">
        <v>1404</v>
      </c>
      <c r="G48" s="469" t="s">
        <v>1404</v>
      </c>
      <c r="H48" s="440" t="s">
        <v>1404</v>
      </c>
      <c r="I48" s="440" t="s">
        <v>1404</v>
      </c>
    </row>
    <row r="49" spans="1:9" x14ac:dyDescent="0.2">
      <c r="A49" s="516" t="s">
        <v>1359</v>
      </c>
      <c r="B49" s="466">
        <v>655740</v>
      </c>
      <c r="C49" s="466">
        <v>661219</v>
      </c>
      <c r="D49" s="467">
        <v>-5479</v>
      </c>
      <c r="E49" s="468">
        <v>-0.82862107713178246</v>
      </c>
      <c r="F49" s="469" t="s">
        <v>1404</v>
      </c>
      <c r="G49" s="469" t="s">
        <v>1404</v>
      </c>
      <c r="H49" s="440" t="s">
        <v>1404</v>
      </c>
      <c r="I49" s="440" t="s">
        <v>1404</v>
      </c>
    </row>
    <row r="50" spans="1:9" x14ac:dyDescent="0.2">
      <c r="A50" s="516" t="s">
        <v>1360</v>
      </c>
      <c r="B50" s="466">
        <v>1066289</v>
      </c>
      <c r="C50" s="466">
        <v>1079416</v>
      </c>
      <c r="D50" s="467">
        <v>-13127</v>
      </c>
      <c r="E50" s="468">
        <v>-1.2161205689002201</v>
      </c>
      <c r="F50" s="469" t="s">
        <v>1404</v>
      </c>
      <c r="G50" s="469" t="s">
        <v>1404</v>
      </c>
      <c r="H50" s="440" t="s">
        <v>1404</v>
      </c>
      <c r="I50" s="440" t="s">
        <v>1404</v>
      </c>
    </row>
    <row r="51" spans="1:9" x14ac:dyDescent="0.2">
      <c r="A51" s="516" t="s">
        <v>1361</v>
      </c>
      <c r="B51" s="466">
        <v>1417843</v>
      </c>
      <c r="C51" s="466">
        <v>1427631</v>
      </c>
      <c r="D51" s="467">
        <v>-9788</v>
      </c>
      <c r="E51" s="468">
        <v>-0.68561133794376838</v>
      </c>
      <c r="F51" s="469" t="s">
        <v>1404</v>
      </c>
      <c r="G51" s="469" t="s">
        <v>1404</v>
      </c>
      <c r="H51" s="440" t="s">
        <v>1404</v>
      </c>
      <c r="I51" s="440" t="s">
        <v>1404</v>
      </c>
    </row>
    <row r="52" spans="1:9" x14ac:dyDescent="0.2">
      <c r="A52" s="516" t="s">
        <v>1362</v>
      </c>
      <c r="B52" s="466">
        <v>922537</v>
      </c>
      <c r="C52" s="466">
        <v>931460</v>
      </c>
      <c r="D52" s="467">
        <v>-8923</v>
      </c>
      <c r="E52" s="468">
        <v>-0.95795847379382904</v>
      </c>
      <c r="F52" s="469" t="s">
        <v>1404</v>
      </c>
      <c r="G52" s="469" t="s">
        <v>1404</v>
      </c>
      <c r="H52" s="440" t="s">
        <v>1404</v>
      </c>
      <c r="I52" s="440" t="s">
        <v>1404</v>
      </c>
    </row>
    <row r="53" spans="1:9" x14ac:dyDescent="0.2">
      <c r="A53" s="516" t="s">
        <v>1363</v>
      </c>
      <c r="B53" s="466">
        <v>869326</v>
      </c>
      <c r="C53" s="466">
        <v>878896</v>
      </c>
      <c r="D53" s="467">
        <v>-9570</v>
      </c>
      <c r="E53" s="468">
        <v>-1.088866031930968</v>
      </c>
      <c r="F53" s="469" t="s">
        <v>1404</v>
      </c>
      <c r="G53" s="469" t="s">
        <v>1404</v>
      </c>
      <c r="H53" s="440" t="s">
        <v>1404</v>
      </c>
      <c r="I53" s="440" t="s">
        <v>1404</v>
      </c>
    </row>
    <row r="54" spans="1:9" x14ac:dyDescent="0.2">
      <c r="A54" s="516" t="s">
        <v>1364</v>
      </c>
      <c r="B54" s="466">
        <v>1290844</v>
      </c>
      <c r="C54" s="466">
        <v>1304434</v>
      </c>
      <c r="D54" s="467">
        <v>-13590</v>
      </c>
      <c r="E54" s="468">
        <v>-1.0418311696873894</v>
      </c>
      <c r="F54" s="469" t="s">
        <v>1404</v>
      </c>
      <c r="G54" s="469" t="s">
        <v>1404</v>
      </c>
      <c r="H54" s="440" t="s">
        <v>1404</v>
      </c>
      <c r="I54" s="440" t="s">
        <v>1404</v>
      </c>
    </row>
    <row r="55" spans="1:9" x14ac:dyDescent="0.2">
      <c r="A55" s="528" t="s">
        <v>1365</v>
      </c>
      <c r="B55" s="400">
        <v>1173837</v>
      </c>
      <c r="C55" s="400">
        <v>1174318</v>
      </c>
      <c r="D55" s="470">
        <v>-481</v>
      </c>
      <c r="E55" s="471">
        <v>-4.0959944410287503E-2</v>
      </c>
      <c r="F55" s="472">
        <v>2</v>
      </c>
      <c r="G55" s="472" t="s">
        <v>1404</v>
      </c>
      <c r="H55" s="445">
        <v>3</v>
      </c>
      <c r="I55" s="445" t="s">
        <v>1404</v>
      </c>
    </row>
    <row r="56" spans="1:9" x14ac:dyDescent="0.2">
      <c r="A56" s="528" t="s">
        <v>253</v>
      </c>
      <c r="B56" s="400">
        <v>103561147</v>
      </c>
      <c r="C56" s="400">
        <v>104074483</v>
      </c>
      <c r="D56" s="470">
        <v>-513336</v>
      </c>
      <c r="E56" s="471">
        <v>-0.49323905841550042</v>
      </c>
      <c r="F56" s="400"/>
      <c r="G56" s="400"/>
      <c r="H56" s="448"/>
      <c r="I56" s="448"/>
    </row>
    <row r="57" spans="1:9" x14ac:dyDescent="0.2">
      <c r="A57" s="529"/>
      <c r="D57" s="530"/>
    </row>
    <row r="58" spans="1:9" x14ac:dyDescent="0.2">
      <c r="A58" s="529"/>
      <c r="D58" s="530"/>
    </row>
    <row r="59" spans="1:9" x14ac:dyDescent="0.2">
      <c r="A59" s="529"/>
    </row>
    <row r="60" spans="1:9" x14ac:dyDescent="0.2">
      <c r="A60" s="529"/>
    </row>
    <row r="61" spans="1:9" x14ac:dyDescent="0.2">
      <c r="A61" s="529"/>
    </row>
    <row r="62" spans="1:9" x14ac:dyDescent="0.2">
      <c r="A62" s="529"/>
    </row>
    <row r="63" spans="1:9" x14ac:dyDescent="0.2">
      <c r="A63" s="529"/>
    </row>
  </sheetData>
  <mergeCells count="3">
    <mergeCell ref="E4:I4"/>
    <mergeCell ref="F7:G7"/>
    <mergeCell ref="H7:I7"/>
  </mergeCells>
  <phoneticPr fontId="8"/>
  <pageMargins left="0.78740157480314965" right="0.78740157480314965" top="0.23622047244094491" bottom="0.27559055118110237" header="0.19685039370078741" footer="0.51181102362204722"/>
  <pageSetup paperSize="9" scale="9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734F2-24B0-4072-8AEC-12C46CC166D0}">
  <dimension ref="A3:K62"/>
  <sheetViews>
    <sheetView view="pageBreakPreview" zoomScaleNormal="100" zoomScaleSheetLayoutView="100" workbookViewId="0">
      <selection activeCell="E18" sqref="E18"/>
    </sheetView>
  </sheetViews>
  <sheetFormatPr defaultColWidth="9" defaultRowHeight="13" x14ac:dyDescent="0.2"/>
  <cols>
    <col min="1" max="1" width="9" style="408"/>
    <col min="2" max="4" width="22.6328125" style="408" customWidth="1"/>
    <col min="5" max="6" width="5.6328125" style="408" customWidth="1"/>
    <col min="7" max="8" width="9" style="408"/>
    <col min="9" max="9" width="11.6328125" style="408" bestFit="1" customWidth="1"/>
    <col min="10" max="10" width="9" style="408"/>
    <col min="11" max="11" width="10.453125" style="408" bestFit="1" customWidth="1"/>
    <col min="12" max="16384" width="9" style="408"/>
  </cols>
  <sheetData>
    <row r="3" spans="1:11" ht="19.5" customHeight="1" x14ac:dyDescent="0.2">
      <c r="A3" s="407" t="s">
        <v>705</v>
      </c>
    </row>
    <row r="4" spans="1:11" ht="13.5" customHeight="1" x14ac:dyDescent="0.2">
      <c r="A4" s="407"/>
    </row>
    <row r="5" spans="1:11" s="410" customFormat="1" ht="16.5" customHeight="1" x14ac:dyDescent="0.2">
      <c r="A5" s="576" t="s">
        <v>1397</v>
      </c>
      <c r="B5" s="576"/>
      <c r="C5" s="576"/>
      <c r="D5" s="576"/>
      <c r="E5" s="576"/>
      <c r="F5" s="576"/>
    </row>
    <row r="6" spans="1:11" s="415" customFormat="1" ht="16.5" customHeight="1" x14ac:dyDescent="0.2">
      <c r="A6" s="433"/>
      <c r="B6" s="433"/>
      <c r="C6" s="433"/>
      <c r="D6" s="433"/>
      <c r="E6" s="433"/>
      <c r="F6" s="433"/>
    </row>
    <row r="7" spans="1:11" x14ac:dyDescent="0.2">
      <c r="A7" s="434"/>
      <c r="B7" s="492" t="s">
        <v>1013</v>
      </c>
      <c r="C7" s="434" t="s">
        <v>1014</v>
      </c>
      <c r="D7" s="493" t="s">
        <v>72</v>
      </c>
      <c r="E7" s="434" t="s">
        <v>209</v>
      </c>
      <c r="F7" s="434" t="s">
        <v>210</v>
      </c>
    </row>
    <row r="8" spans="1:11" x14ac:dyDescent="0.2">
      <c r="A8" s="494" t="s">
        <v>211</v>
      </c>
      <c r="B8" s="358">
        <v>2028495</v>
      </c>
      <c r="C8" s="359">
        <v>2311550</v>
      </c>
      <c r="D8" s="495">
        <v>4340045</v>
      </c>
      <c r="E8" s="493" t="s">
        <v>1404</v>
      </c>
      <c r="F8" s="435" t="s">
        <v>1404</v>
      </c>
      <c r="I8" s="421"/>
    </row>
    <row r="9" spans="1:11" x14ac:dyDescent="0.2">
      <c r="A9" s="417" t="s">
        <v>1320</v>
      </c>
      <c r="B9" s="496">
        <v>479923</v>
      </c>
      <c r="C9" s="441">
        <v>542899</v>
      </c>
      <c r="D9" s="497">
        <v>1022822</v>
      </c>
      <c r="E9" s="443" t="s">
        <v>1404</v>
      </c>
      <c r="F9" s="440" t="s">
        <v>1404</v>
      </c>
      <c r="I9" s="421"/>
    </row>
    <row r="10" spans="1:11" x14ac:dyDescent="0.2">
      <c r="A10" s="417" t="s">
        <v>1321</v>
      </c>
      <c r="B10" s="496">
        <v>474400</v>
      </c>
      <c r="C10" s="441">
        <v>514378</v>
      </c>
      <c r="D10" s="497">
        <v>988778</v>
      </c>
      <c r="E10" s="443" t="s">
        <v>1404</v>
      </c>
      <c r="F10" s="440" t="s">
        <v>1404</v>
      </c>
      <c r="I10" s="421"/>
    </row>
    <row r="11" spans="1:11" x14ac:dyDescent="0.2">
      <c r="A11" s="417" t="s">
        <v>1322</v>
      </c>
      <c r="B11" s="496">
        <v>914116</v>
      </c>
      <c r="C11" s="441">
        <v>976040</v>
      </c>
      <c r="D11" s="497">
        <v>1890156</v>
      </c>
      <c r="E11" s="443" t="s">
        <v>1404</v>
      </c>
      <c r="F11" s="440" t="s">
        <v>1404</v>
      </c>
      <c r="I11" s="421"/>
    </row>
    <row r="12" spans="1:11" x14ac:dyDescent="0.2">
      <c r="A12" s="417" t="s">
        <v>1323</v>
      </c>
      <c r="B12" s="496">
        <v>372326</v>
      </c>
      <c r="C12" s="441">
        <v>420005</v>
      </c>
      <c r="D12" s="497">
        <v>792331</v>
      </c>
      <c r="E12" s="443" t="s">
        <v>1404</v>
      </c>
      <c r="F12" s="440" t="s">
        <v>1404</v>
      </c>
      <c r="I12" s="421"/>
    </row>
    <row r="13" spans="1:11" x14ac:dyDescent="0.2">
      <c r="A13" s="417" t="s">
        <v>1324</v>
      </c>
      <c r="B13" s="496">
        <v>415788</v>
      </c>
      <c r="C13" s="441">
        <v>446587</v>
      </c>
      <c r="D13" s="497">
        <v>862375</v>
      </c>
      <c r="E13" s="443" t="s">
        <v>1404</v>
      </c>
      <c r="F13" s="440" t="s">
        <v>1404</v>
      </c>
      <c r="I13" s="421"/>
    </row>
    <row r="14" spans="1:11" x14ac:dyDescent="0.2">
      <c r="A14" s="457" t="s">
        <v>1325</v>
      </c>
      <c r="B14" s="498">
        <v>737486</v>
      </c>
      <c r="C14" s="446">
        <v>770342</v>
      </c>
      <c r="D14" s="499">
        <v>1507828</v>
      </c>
      <c r="E14" s="458" t="s">
        <v>1404</v>
      </c>
      <c r="F14" s="445" t="s">
        <v>1404</v>
      </c>
      <c r="I14" s="421"/>
      <c r="K14" s="438"/>
    </row>
    <row r="15" spans="1:11" x14ac:dyDescent="0.2">
      <c r="A15" s="417" t="s">
        <v>1326</v>
      </c>
      <c r="B15" s="496">
        <v>1179104</v>
      </c>
      <c r="C15" s="441">
        <v>1185561</v>
      </c>
      <c r="D15" s="497">
        <v>2364665</v>
      </c>
      <c r="E15" s="443" t="s">
        <v>1404</v>
      </c>
      <c r="F15" s="440" t="s">
        <v>1404</v>
      </c>
      <c r="I15" s="421"/>
    </row>
    <row r="16" spans="1:11" x14ac:dyDescent="0.2">
      <c r="A16" s="417" t="s">
        <v>1327</v>
      </c>
      <c r="B16" s="496">
        <v>791233</v>
      </c>
      <c r="C16" s="441">
        <v>797695</v>
      </c>
      <c r="D16" s="497">
        <v>1588928</v>
      </c>
      <c r="E16" s="443" t="s">
        <v>1404</v>
      </c>
      <c r="F16" s="440" t="s">
        <v>1404</v>
      </c>
      <c r="I16" s="421"/>
    </row>
    <row r="17" spans="1:9" x14ac:dyDescent="0.2">
      <c r="A17" s="417" t="s">
        <v>1328</v>
      </c>
      <c r="B17" s="496">
        <v>773831</v>
      </c>
      <c r="C17" s="441">
        <v>797915</v>
      </c>
      <c r="D17" s="497">
        <v>1571746</v>
      </c>
      <c r="E17" s="443" t="s">
        <v>1404</v>
      </c>
      <c r="F17" s="440" t="s">
        <v>1404</v>
      </c>
      <c r="I17" s="421"/>
    </row>
    <row r="18" spans="1:9" x14ac:dyDescent="0.2">
      <c r="A18" s="417" t="s">
        <v>1329</v>
      </c>
      <c r="B18" s="496">
        <v>3040905</v>
      </c>
      <c r="C18" s="441">
        <v>3097818</v>
      </c>
      <c r="D18" s="497">
        <v>6138723</v>
      </c>
      <c r="E18" s="443">
        <v>4</v>
      </c>
      <c r="F18" s="440" t="s">
        <v>1404</v>
      </c>
      <c r="I18" s="421"/>
    </row>
    <row r="19" spans="1:9" x14ac:dyDescent="0.2">
      <c r="A19" s="417" t="s">
        <v>1330</v>
      </c>
      <c r="B19" s="496">
        <v>2599585</v>
      </c>
      <c r="C19" s="441">
        <v>2657407</v>
      </c>
      <c r="D19" s="497">
        <v>5256992</v>
      </c>
      <c r="E19" s="443" t="s">
        <v>1404</v>
      </c>
      <c r="F19" s="440" t="s">
        <v>1404</v>
      </c>
      <c r="I19" s="421"/>
    </row>
    <row r="20" spans="1:9" x14ac:dyDescent="0.2">
      <c r="A20" s="417" t="s">
        <v>1331</v>
      </c>
      <c r="B20" s="496">
        <v>5642112</v>
      </c>
      <c r="C20" s="441">
        <v>5942673</v>
      </c>
      <c r="D20" s="497">
        <v>11584785</v>
      </c>
      <c r="E20" s="443">
        <v>1</v>
      </c>
      <c r="F20" s="440" t="s">
        <v>1404</v>
      </c>
      <c r="I20" s="421"/>
    </row>
    <row r="21" spans="1:9" x14ac:dyDescent="0.2">
      <c r="A21" s="457" t="s">
        <v>1332</v>
      </c>
      <c r="B21" s="498">
        <v>3815502</v>
      </c>
      <c r="C21" s="446">
        <v>3898638</v>
      </c>
      <c r="D21" s="499">
        <v>7714140</v>
      </c>
      <c r="E21" s="458">
        <v>2</v>
      </c>
      <c r="F21" s="445" t="s">
        <v>1404</v>
      </c>
      <c r="I21" s="421"/>
    </row>
    <row r="22" spans="1:9" x14ac:dyDescent="0.2">
      <c r="A22" s="417" t="s">
        <v>1333</v>
      </c>
      <c r="B22" s="496">
        <v>869980</v>
      </c>
      <c r="C22" s="441">
        <v>929214</v>
      </c>
      <c r="D22" s="497">
        <v>1799194</v>
      </c>
      <c r="E22" s="443" t="s">
        <v>1404</v>
      </c>
      <c r="F22" s="440" t="s">
        <v>1404</v>
      </c>
      <c r="G22" s="408" t="s">
        <v>1249</v>
      </c>
      <c r="I22" s="421"/>
    </row>
    <row r="23" spans="1:9" x14ac:dyDescent="0.2">
      <c r="A23" s="417" t="s">
        <v>1334</v>
      </c>
      <c r="B23" s="500">
        <v>410885</v>
      </c>
      <c r="C23" s="501">
        <v>439387</v>
      </c>
      <c r="D23" s="497">
        <v>850272</v>
      </c>
      <c r="E23" s="443" t="s">
        <v>1404</v>
      </c>
      <c r="F23" s="440" t="s">
        <v>1404</v>
      </c>
      <c r="I23" s="421"/>
    </row>
    <row r="24" spans="1:9" x14ac:dyDescent="0.2">
      <c r="A24" s="417" t="s">
        <v>1335</v>
      </c>
      <c r="B24" s="496">
        <v>441480</v>
      </c>
      <c r="C24" s="441">
        <v>478220</v>
      </c>
      <c r="D24" s="497">
        <v>919700</v>
      </c>
      <c r="E24" s="443" t="s">
        <v>1404</v>
      </c>
      <c r="F24" s="440" t="s">
        <v>1404</v>
      </c>
      <c r="I24" s="421"/>
    </row>
    <row r="25" spans="1:9" x14ac:dyDescent="0.2">
      <c r="A25" s="457" t="s">
        <v>1336</v>
      </c>
      <c r="B25" s="498">
        <v>298790</v>
      </c>
      <c r="C25" s="446">
        <v>317842</v>
      </c>
      <c r="D25" s="499">
        <v>616632</v>
      </c>
      <c r="E25" s="458" t="s">
        <v>1404</v>
      </c>
      <c r="F25" s="445">
        <v>5</v>
      </c>
      <c r="I25" s="421"/>
    </row>
    <row r="26" spans="1:9" x14ac:dyDescent="0.2">
      <c r="A26" s="417" t="s">
        <v>1337</v>
      </c>
      <c r="B26" s="496">
        <v>327798</v>
      </c>
      <c r="C26" s="441">
        <v>342310</v>
      </c>
      <c r="D26" s="497">
        <v>670108</v>
      </c>
      <c r="E26" s="443" t="s">
        <v>1404</v>
      </c>
      <c r="F26" s="440" t="s">
        <v>1404</v>
      </c>
      <c r="I26" s="421"/>
    </row>
    <row r="27" spans="1:9" x14ac:dyDescent="0.2">
      <c r="A27" s="417" t="s">
        <v>1338</v>
      </c>
      <c r="B27" s="496">
        <v>820330</v>
      </c>
      <c r="C27" s="441">
        <v>864253</v>
      </c>
      <c r="D27" s="497">
        <v>1684583</v>
      </c>
      <c r="E27" s="443" t="s">
        <v>1404</v>
      </c>
      <c r="F27" s="440" t="s">
        <v>1404</v>
      </c>
      <c r="I27" s="421"/>
    </row>
    <row r="28" spans="1:9" x14ac:dyDescent="0.2">
      <c r="A28" s="417" t="s">
        <v>1339</v>
      </c>
      <c r="B28" s="496">
        <v>775334</v>
      </c>
      <c r="C28" s="441">
        <v>829056</v>
      </c>
      <c r="D28" s="497">
        <v>1604390</v>
      </c>
      <c r="E28" s="443" t="s">
        <v>1404</v>
      </c>
      <c r="F28" s="440" t="s">
        <v>1404</v>
      </c>
      <c r="I28" s="421"/>
    </row>
    <row r="29" spans="1:9" x14ac:dyDescent="0.2">
      <c r="A29" s="417" t="s">
        <v>1340</v>
      </c>
      <c r="B29" s="496">
        <v>1456810</v>
      </c>
      <c r="C29" s="441">
        <v>1507691</v>
      </c>
      <c r="D29" s="497">
        <v>2964501</v>
      </c>
      <c r="E29" s="443" t="s">
        <v>1404</v>
      </c>
      <c r="F29" s="440" t="s">
        <v>1404</v>
      </c>
      <c r="I29" s="421"/>
    </row>
    <row r="30" spans="1:9" x14ac:dyDescent="0.2">
      <c r="A30" s="417" t="s">
        <v>1341</v>
      </c>
      <c r="B30" s="496">
        <v>3024673</v>
      </c>
      <c r="C30" s="441">
        <v>3053159</v>
      </c>
      <c r="D30" s="497">
        <v>6077832</v>
      </c>
      <c r="E30" s="443">
        <v>5</v>
      </c>
      <c r="F30" s="440" t="s">
        <v>1404</v>
      </c>
      <c r="I30" s="421"/>
    </row>
    <row r="31" spans="1:9" x14ac:dyDescent="0.2">
      <c r="A31" s="457" t="s">
        <v>1342</v>
      </c>
      <c r="B31" s="498">
        <v>695687</v>
      </c>
      <c r="C31" s="446">
        <v>737269</v>
      </c>
      <c r="D31" s="499">
        <v>1432956</v>
      </c>
      <c r="E31" s="458" t="s">
        <v>1404</v>
      </c>
      <c r="F31" s="445" t="s">
        <v>1404</v>
      </c>
      <c r="I31" s="421"/>
    </row>
    <row r="32" spans="1:9" x14ac:dyDescent="0.2">
      <c r="A32" s="417" t="s">
        <v>1343</v>
      </c>
      <c r="B32" s="496">
        <v>559242</v>
      </c>
      <c r="C32" s="441">
        <v>586080</v>
      </c>
      <c r="D32" s="497">
        <v>1145322</v>
      </c>
      <c r="E32" s="443" t="s">
        <v>1404</v>
      </c>
      <c r="F32" s="440" t="s">
        <v>1404</v>
      </c>
      <c r="G32" s="408" t="s">
        <v>1249</v>
      </c>
      <c r="I32" s="421"/>
    </row>
    <row r="33" spans="1:9" x14ac:dyDescent="0.2">
      <c r="A33" s="417" t="s">
        <v>1344</v>
      </c>
      <c r="B33" s="496">
        <v>968730</v>
      </c>
      <c r="C33" s="441">
        <v>1086167</v>
      </c>
      <c r="D33" s="497">
        <v>2054897</v>
      </c>
      <c r="E33" s="443" t="s">
        <v>1404</v>
      </c>
      <c r="F33" s="440" t="s">
        <v>1404</v>
      </c>
      <c r="I33" s="421"/>
    </row>
    <row r="34" spans="1:9" x14ac:dyDescent="0.2">
      <c r="A34" s="417" t="s">
        <v>1345</v>
      </c>
      <c r="B34" s="496">
        <v>3445007</v>
      </c>
      <c r="C34" s="441">
        <v>3820430</v>
      </c>
      <c r="D34" s="497">
        <v>7265437</v>
      </c>
      <c r="E34" s="443">
        <v>3</v>
      </c>
      <c r="F34" s="440" t="s">
        <v>1404</v>
      </c>
      <c r="I34" s="421"/>
    </row>
    <row r="35" spans="1:9" x14ac:dyDescent="0.2">
      <c r="A35" s="417" t="s">
        <v>1346</v>
      </c>
      <c r="B35" s="496">
        <v>2114236</v>
      </c>
      <c r="C35" s="441">
        <v>2368902</v>
      </c>
      <c r="D35" s="497">
        <v>4483138</v>
      </c>
      <c r="E35" s="443" t="s">
        <v>1404</v>
      </c>
      <c r="F35" s="440" t="s">
        <v>1404</v>
      </c>
      <c r="I35" s="421"/>
    </row>
    <row r="36" spans="1:9" x14ac:dyDescent="0.2">
      <c r="A36" s="417" t="s">
        <v>1347</v>
      </c>
      <c r="B36" s="496">
        <v>515108</v>
      </c>
      <c r="C36" s="441">
        <v>588528</v>
      </c>
      <c r="D36" s="497">
        <v>1103636</v>
      </c>
      <c r="E36" s="443" t="s">
        <v>1404</v>
      </c>
      <c r="F36" s="440" t="s">
        <v>1404</v>
      </c>
      <c r="I36" s="421"/>
    </row>
    <row r="37" spans="1:9" x14ac:dyDescent="0.2">
      <c r="A37" s="457" t="s">
        <v>1348</v>
      </c>
      <c r="B37" s="498">
        <v>358876</v>
      </c>
      <c r="C37" s="446">
        <v>407306</v>
      </c>
      <c r="D37" s="499">
        <v>766182</v>
      </c>
      <c r="E37" s="458" t="s">
        <v>1404</v>
      </c>
      <c r="F37" s="445" t="s">
        <v>1404</v>
      </c>
      <c r="I37" s="421"/>
    </row>
    <row r="38" spans="1:9" x14ac:dyDescent="0.2">
      <c r="A38" s="417" t="s">
        <v>1349</v>
      </c>
      <c r="B38" s="496">
        <v>212337</v>
      </c>
      <c r="C38" s="441">
        <v>234948</v>
      </c>
      <c r="D38" s="497">
        <v>447285</v>
      </c>
      <c r="E38" s="443" t="s">
        <v>1404</v>
      </c>
      <c r="F38" s="440">
        <v>1</v>
      </c>
      <c r="I38" s="421"/>
    </row>
    <row r="39" spans="1:9" x14ac:dyDescent="0.2">
      <c r="A39" s="417" t="s">
        <v>1350</v>
      </c>
      <c r="B39" s="496">
        <v>255663</v>
      </c>
      <c r="C39" s="441">
        <v>280020</v>
      </c>
      <c r="D39" s="497">
        <v>535683</v>
      </c>
      <c r="E39" s="443" t="s">
        <v>1404</v>
      </c>
      <c r="F39" s="440">
        <v>2</v>
      </c>
      <c r="I39" s="421"/>
    </row>
    <row r="40" spans="1:9" x14ac:dyDescent="0.2">
      <c r="A40" s="417" t="s">
        <v>1351</v>
      </c>
      <c r="B40" s="496">
        <v>728254</v>
      </c>
      <c r="C40" s="441">
        <v>795877</v>
      </c>
      <c r="D40" s="497">
        <v>1524131</v>
      </c>
      <c r="E40" s="443" t="s">
        <v>1404</v>
      </c>
      <c r="F40" s="440" t="s">
        <v>1404</v>
      </c>
      <c r="I40" s="421"/>
    </row>
    <row r="41" spans="1:9" x14ac:dyDescent="0.2">
      <c r="A41" s="417" t="s">
        <v>1352</v>
      </c>
      <c r="B41" s="496">
        <v>1086777</v>
      </c>
      <c r="C41" s="441">
        <v>1173066</v>
      </c>
      <c r="D41" s="497">
        <v>2259843</v>
      </c>
      <c r="E41" s="443" t="s">
        <v>1404</v>
      </c>
      <c r="F41" s="440" t="s">
        <v>1404</v>
      </c>
      <c r="I41" s="421"/>
    </row>
    <row r="42" spans="1:9" x14ac:dyDescent="0.2">
      <c r="A42" s="457" t="s">
        <v>1353</v>
      </c>
      <c r="B42" s="498">
        <v>514232</v>
      </c>
      <c r="C42" s="446">
        <v>576520</v>
      </c>
      <c r="D42" s="499">
        <v>1090752</v>
      </c>
      <c r="E42" s="458" t="s">
        <v>1404</v>
      </c>
      <c r="F42" s="445" t="s">
        <v>1404</v>
      </c>
      <c r="I42" s="421"/>
    </row>
    <row r="43" spans="1:9" x14ac:dyDescent="0.2">
      <c r="A43" s="417" t="s">
        <v>1354</v>
      </c>
      <c r="B43" s="496">
        <v>282526</v>
      </c>
      <c r="C43" s="441">
        <v>312435</v>
      </c>
      <c r="D43" s="497">
        <v>594961</v>
      </c>
      <c r="E43" s="443" t="s">
        <v>1404</v>
      </c>
      <c r="F43" s="440">
        <v>4</v>
      </c>
      <c r="I43" s="421"/>
    </row>
    <row r="44" spans="1:9" x14ac:dyDescent="0.2">
      <c r="A44" s="417" t="s">
        <v>1355</v>
      </c>
      <c r="B44" s="496">
        <v>375933</v>
      </c>
      <c r="C44" s="441">
        <v>409426</v>
      </c>
      <c r="D44" s="497">
        <v>785359</v>
      </c>
      <c r="E44" s="443" t="s">
        <v>1404</v>
      </c>
      <c r="F44" s="440" t="s">
        <v>1404</v>
      </c>
      <c r="I44" s="421"/>
    </row>
    <row r="45" spans="1:9" x14ac:dyDescent="0.2">
      <c r="A45" s="417" t="s">
        <v>1356</v>
      </c>
      <c r="B45" s="496">
        <v>514233</v>
      </c>
      <c r="C45" s="441">
        <v>580491</v>
      </c>
      <c r="D45" s="497">
        <v>1094724</v>
      </c>
      <c r="E45" s="443" t="s">
        <v>1404</v>
      </c>
      <c r="F45" s="440" t="s">
        <v>1404</v>
      </c>
      <c r="I45" s="421"/>
    </row>
    <row r="46" spans="1:9" x14ac:dyDescent="0.2">
      <c r="A46" s="457" t="s">
        <v>1357</v>
      </c>
      <c r="B46" s="498">
        <v>265916</v>
      </c>
      <c r="C46" s="446">
        <v>302312</v>
      </c>
      <c r="D46" s="499">
        <v>568228</v>
      </c>
      <c r="E46" s="458" t="s">
        <v>1404</v>
      </c>
      <c r="F46" s="445">
        <v>3</v>
      </c>
      <c r="I46" s="421"/>
    </row>
    <row r="47" spans="1:9" x14ac:dyDescent="0.2">
      <c r="A47" s="417" t="s">
        <v>1358</v>
      </c>
      <c r="B47" s="496">
        <v>1969162</v>
      </c>
      <c r="C47" s="441">
        <v>2231509</v>
      </c>
      <c r="D47" s="497">
        <v>4200671</v>
      </c>
      <c r="E47" s="443" t="s">
        <v>1404</v>
      </c>
      <c r="F47" s="440" t="s">
        <v>1404</v>
      </c>
      <c r="I47" s="421"/>
    </row>
    <row r="48" spans="1:9" x14ac:dyDescent="0.2">
      <c r="A48" s="417" t="s">
        <v>1359</v>
      </c>
      <c r="B48" s="496">
        <v>308593</v>
      </c>
      <c r="C48" s="441">
        <v>347147</v>
      </c>
      <c r="D48" s="497">
        <v>655740</v>
      </c>
      <c r="E48" s="443" t="s">
        <v>1404</v>
      </c>
      <c r="F48" s="440" t="s">
        <v>1404</v>
      </c>
      <c r="I48" s="421"/>
    </row>
    <row r="49" spans="1:9" x14ac:dyDescent="0.2">
      <c r="A49" s="417" t="s">
        <v>1360</v>
      </c>
      <c r="B49" s="496">
        <v>497154</v>
      </c>
      <c r="C49" s="441">
        <v>569135</v>
      </c>
      <c r="D49" s="497">
        <v>1066289</v>
      </c>
      <c r="E49" s="443" t="s">
        <v>1404</v>
      </c>
      <c r="F49" s="440" t="s">
        <v>1404</v>
      </c>
      <c r="I49" s="421"/>
    </row>
    <row r="50" spans="1:9" x14ac:dyDescent="0.2">
      <c r="A50" s="417" t="s">
        <v>1361</v>
      </c>
      <c r="B50" s="496">
        <v>666856</v>
      </c>
      <c r="C50" s="441">
        <v>750987</v>
      </c>
      <c r="D50" s="497">
        <v>1417843</v>
      </c>
      <c r="E50" s="443" t="s">
        <v>1404</v>
      </c>
      <c r="F50" s="440" t="s">
        <v>1404</v>
      </c>
      <c r="I50" s="421"/>
    </row>
    <row r="51" spans="1:9" x14ac:dyDescent="0.2">
      <c r="A51" s="417" t="s">
        <v>1362</v>
      </c>
      <c r="B51" s="496">
        <v>435355</v>
      </c>
      <c r="C51" s="441">
        <v>487182</v>
      </c>
      <c r="D51" s="497">
        <v>922537</v>
      </c>
      <c r="E51" s="443" t="s">
        <v>1404</v>
      </c>
      <c r="F51" s="440" t="s">
        <v>1404</v>
      </c>
      <c r="I51" s="421"/>
    </row>
    <row r="52" spans="1:9" x14ac:dyDescent="0.2">
      <c r="A52" s="417" t="s">
        <v>1363</v>
      </c>
      <c r="B52" s="496">
        <v>407230</v>
      </c>
      <c r="C52" s="441">
        <v>462096</v>
      </c>
      <c r="D52" s="497">
        <v>869326</v>
      </c>
      <c r="E52" s="443" t="s">
        <v>1404</v>
      </c>
      <c r="F52" s="440" t="s">
        <v>1404</v>
      </c>
      <c r="I52" s="421"/>
    </row>
    <row r="53" spans="1:9" x14ac:dyDescent="0.2">
      <c r="A53" s="417" t="s">
        <v>1364</v>
      </c>
      <c r="B53" s="496">
        <v>604403</v>
      </c>
      <c r="C53" s="441">
        <v>686441</v>
      </c>
      <c r="D53" s="497">
        <v>1290844</v>
      </c>
      <c r="E53" s="443" t="s">
        <v>1404</v>
      </c>
      <c r="F53" s="440" t="s">
        <v>1404</v>
      </c>
      <c r="I53" s="421"/>
    </row>
    <row r="54" spans="1:9" x14ac:dyDescent="0.2">
      <c r="A54" s="457" t="s">
        <v>1365</v>
      </c>
      <c r="B54" s="498">
        <v>571643</v>
      </c>
      <c r="C54" s="446">
        <v>602194</v>
      </c>
      <c r="D54" s="499">
        <v>1173837</v>
      </c>
      <c r="E54" s="443" t="s">
        <v>1404</v>
      </c>
      <c r="F54" s="440" t="s">
        <v>1404</v>
      </c>
      <c r="I54" s="421"/>
    </row>
    <row r="55" spans="1:9" x14ac:dyDescent="0.2">
      <c r="A55" s="445" t="s">
        <v>253</v>
      </c>
      <c r="B55" s="502">
        <v>50044039</v>
      </c>
      <c r="C55" s="447">
        <v>53517108</v>
      </c>
      <c r="D55" s="499">
        <v>103561147</v>
      </c>
      <c r="E55" s="503"/>
      <c r="F55" s="503"/>
    </row>
    <row r="56" spans="1:9" x14ac:dyDescent="0.2">
      <c r="A56" s="418"/>
    </row>
    <row r="57" spans="1:9" x14ac:dyDescent="0.2">
      <c r="A57" s="418"/>
    </row>
    <row r="58" spans="1:9" x14ac:dyDescent="0.2">
      <c r="A58" s="418"/>
    </row>
    <row r="59" spans="1:9" x14ac:dyDescent="0.2">
      <c r="A59" s="418"/>
    </row>
    <row r="60" spans="1:9" x14ac:dyDescent="0.2">
      <c r="A60" s="418"/>
    </row>
    <row r="61" spans="1:9" x14ac:dyDescent="0.2">
      <c r="A61" s="418"/>
    </row>
    <row r="62" spans="1:9" x14ac:dyDescent="0.2">
      <c r="A62" s="418"/>
    </row>
  </sheetData>
  <mergeCells count="1">
    <mergeCell ref="A5:F5"/>
  </mergeCells>
  <phoneticPr fontId="8"/>
  <pageMargins left="0.78740157480314965" right="0.78740157480314965" top="0.23622047244094491" bottom="0.27559055118110237" header="0.19685039370078741" footer="0.51181102362204722"/>
  <pageSetup paperSize="9" scale="9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A1:L121"/>
  <sheetViews>
    <sheetView view="pageBreakPreview" topLeftCell="A30" zoomScaleNormal="100" zoomScaleSheetLayoutView="100" workbookViewId="0">
      <selection activeCell="I38" sqref="I38"/>
    </sheetView>
  </sheetViews>
  <sheetFormatPr defaultColWidth="9" defaultRowHeight="13" x14ac:dyDescent="0.2"/>
  <cols>
    <col min="1" max="1" width="2.6328125" style="154" customWidth="1"/>
    <col min="2" max="2" width="14.6328125" style="186" customWidth="1"/>
    <col min="3" max="3" width="14.6328125" style="154" customWidth="1"/>
    <col min="4" max="4" width="3.6328125" style="154" customWidth="1"/>
    <col min="5" max="5" width="14.6328125" style="186" customWidth="1"/>
    <col min="6" max="6" width="14.6328125" style="154" customWidth="1"/>
    <col min="7" max="7" width="3.6328125" style="154" customWidth="1"/>
    <col min="8" max="8" width="14.6328125" style="186" customWidth="1"/>
    <col min="9" max="9" width="14.6328125" style="154" customWidth="1"/>
    <col min="10" max="10" width="4.453125" style="154" customWidth="1"/>
    <col min="11" max="12" width="8.90625" style="204" customWidth="1"/>
    <col min="13" max="16384" width="9" style="154"/>
  </cols>
  <sheetData>
    <row r="1" spans="1:9" ht="20.149999999999999" customHeight="1" x14ac:dyDescent="0.2">
      <c r="A1" s="256" t="s">
        <v>254</v>
      </c>
      <c r="B1" s="207"/>
      <c r="C1" s="208"/>
      <c r="D1" s="209"/>
      <c r="E1" s="207"/>
      <c r="F1" s="208"/>
      <c r="G1" s="208"/>
      <c r="H1" s="577" t="str">
        <f>"（令和"&amp;DBCS('#手順'!B1)&amp;"年９月"&amp;IF('#手順'!B2=1,DBCS('#手順'!B2),"登録")&amp;"日現在）"</f>
        <v>（令和７年９月１日現在）</v>
      </c>
      <c r="I1" s="577"/>
    </row>
    <row r="2" spans="1:9" x14ac:dyDescent="0.2">
      <c r="A2" s="208"/>
      <c r="B2" s="210"/>
      <c r="C2" s="211"/>
      <c r="D2" s="208"/>
      <c r="E2" s="210"/>
      <c r="F2" s="211"/>
      <c r="G2" s="208"/>
      <c r="H2" s="210"/>
      <c r="I2" s="211"/>
    </row>
    <row r="3" spans="1:9" ht="12.65" customHeight="1" x14ac:dyDescent="0.2">
      <c r="A3" s="212"/>
      <c r="B3" s="213" t="s">
        <v>1053</v>
      </c>
      <c r="C3" s="213" t="s">
        <v>1054</v>
      </c>
      <c r="D3" s="214"/>
      <c r="E3" s="213" t="s">
        <v>1055</v>
      </c>
      <c r="F3" s="213" t="s">
        <v>1054</v>
      </c>
      <c r="G3" s="215"/>
      <c r="H3" s="213" t="s">
        <v>1055</v>
      </c>
      <c r="I3" s="213" t="s">
        <v>1054</v>
      </c>
    </row>
    <row r="4" spans="1:9" ht="12.65" customHeight="1" x14ac:dyDescent="0.2">
      <c r="A4" s="212"/>
      <c r="B4" s="257" t="s">
        <v>655</v>
      </c>
      <c r="C4" s="360">
        <v>454955</v>
      </c>
      <c r="D4" s="214"/>
      <c r="E4" s="218" t="s">
        <v>618</v>
      </c>
      <c r="F4" s="361">
        <v>397923</v>
      </c>
      <c r="G4" s="215"/>
      <c r="H4" s="257" t="s">
        <v>1267</v>
      </c>
      <c r="I4" s="366">
        <v>373656</v>
      </c>
    </row>
    <row r="5" spans="1:9" ht="12.65" customHeight="1" x14ac:dyDescent="0.2">
      <c r="A5" s="212"/>
      <c r="B5" s="218" t="s">
        <v>1056</v>
      </c>
      <c r="C5" s="361">
        <v>459779</v>
      </c>
      <c r="D5" s="214"/>
      <c r="E5" s="218" t="s">
        <v>628</v>
      </c>
      <c r="F5" s="361">
        <v>324122</v>
      </c>
      <c r="G5" s="215"/>
      <c r="H5" s="258" t="s">
        <v>1057</v>
      </c>
      <c r="I5" s="365">
        <v>402138</v>
      </c>
    </row>
    <row r="6" spans="1:9" ht="12.65" customHeight="1" x14ac:dyDescent="0.2">
      <c r="A6" s="212"/>
      <c r="B6" s="218" t="s">
        <v>1041</v>
      </c>
      <c r="C6" s="361">
        <v>462355</v>
      </c>
      <c r="D6" s="214"/>
      <c r="E6" s="218" t="s">
        <v>697</v>
      </c>
      <c r="F6" s="361">
        <v>332264</v>
      </c>
      <c r="G6" s="215"/>
      <c r="H6" s="218" t="s">
        <v>1058</v>
      </c>
      <c r="I6" s="361">
        <v>452717</v>
      </c>
    </row>
    <row r="7" spans="1:9" ht="12.65" customHeight="1" x14ac:dyDescent="0.2">
      <c r="A7" s="212"/>
      <c r="B7" s="218" t="s">
        <v>1059</v>
      </c>
      <c r="C7" s="361">
        <v>398638</v>
      </c>
      <c r="D7" s="214"/>
      <c r="E7" s="218" t="s">
        <v>950</v>
      </c>
      <c r="F7" s="361">
        <v>366532</v>
      </c>
      <c r="G7" s="215"/>
      <c r="H7" s="218" t="s">
        <v>1060</v>
      </c>
      <c r="I7" s="361">
        <v>385615</v>
      </c>
    </row>
    <row r="8" spans="1:9" ht="12.65" customHeight="1" x14ac:dyDescent="0.2">
      <c r="A8" s="212"/>
      <c r="B8" s="218" t="s">
        <v>720</v>
      </c>
      <c r="C8" s="361">
        <v>428648</v>
      </c>
      <c r="D8" s="214"/>
      <c r="E8" s="218" t="s">
        <v>542</v>
      </c>
      <c r="F8" s="361">
        <v>368865</v>
      </c>
      <c r="G8" s="215"/>
      <c r="H8" s="218" t="s">
        <v>1061</v>
      </c>
      <c r="I8" s="361">
        <v>441425</v>
      </c>
    </row>
    <row r="9" spans="1:9" ht="12.65" customHeight="1" x14ac:dyDescent="0.2">
      <c r="A9" s="212"/>
      <c r="B9" s="218" t="s">
        <v>1062</v>
      </c>
      <c r="C9" s="361">
        <v>395008</v>
      </c>
      <c r="D9" s="214"/>
      <c r="E9" s="218" t="s">
        <v>951</v>
      </c>
      <c r="F9" s="361">
        <v>401114</v>
      </c>
      <c r="G9" s="215"/>
      <c r="H9" s="218" t="s">
        <v>638</v>
      </c>
      <c r="I9" s="361">
        <v>416220</v>
      </c>
    </row>
    <row r="10" spans="1:9" ht="12.65" customHeight="1" x14ac:dyDescent="0.2">
      <c r="A10" s="212"/>
      <c r="B10" s="218" t="s">
        <v>1064</v>
      </c>
      <c r="C10" s="361">
        <v>237459</v>
      </c>
      <c r="D10" s="214"/>
      <c r="E10" s="218" t="s">
        <v>636</v>
      </c>
      <c r="F10" s="361">
        <v>412075</v>
      </c>
      <c r="G10" s="215"/>
      <c r="H10" s="218" t="s">
        <v>1268</v>
      </c>
      <c r="I10" s="361">
        <v>369476</v>
      </c>
    </row>
    <row r="11" spans="1:9" ht="12.65" customHeight="1" x14ac:dyDescent="0.2">
      <c r="A11" s="212"/>
      <c r="B11" s="218" t="s">
        <v>1065</v>
      </c>
      <c r="C11" s="361">
        <v>339086</v>
      </c>
      <c r="D11" s="214"/>
      <c r="E11" s="222" t="s">
        <v>1258</v>
      </c>
      <c r="F11" s="362">
        <v>372420</v>
      </c>
      <c r="G11" s="215"/>
      <c r="H11" s="222" t="s">
        <v>1269</v>
      </c>
      <c r="I11" s="362">
        <v>345892</v>
      </c>
    </row>
    <row r="12" spans="1:9" ht="12.65" customHeight="1" x14ac:dyDescent="0.2">
      <c r="A12" s="212"/>
      <c r="B12" s="218" t="s">
        <v>1067</v>
      </c>
      <c r="C12" s="361">
        <v>361786</v>
      </c>
      <c r="D12" s="214"/>
      <c r="E12" s="225" t="s">
        <v>1073</v>
      </c>
      <c r="F12" s="363">
        <f>SUM(C64:C71,F4:F11)</f>
        <v>6138723</v>
      </c>
      <c r="G12" s="215"/>
      <c r="H12" s="225" t="s">
        <v>1063</v>
      </c>
      <c r="I12" s="363">
        <f>SUM(F59:F70,I4:I11)</f>
        <v>7714140</v>
      </c>
    </row>
    <row r="13" spans="1:9" ht="12.65" customHeight="1" x14ac:dyDescent="0.2">
      <c r="A13" s="212"/>
      <c r="B13" s="218" t="s">
        <v>1042</v>
      </c>
      <c r="C13" s="361">
        <v>261991</v>
      </c>
      <c r="D13" s="214"/>
      <c r="E13" s="162" t="s">
        <v>1114</v>
      </c>
      <c r="F13" s="360">
        <v>440668</v>
      </c>
      <c r="G13" s="215"/>
      <c r="H13" s="162" t="s">
        <v>1050</v>
      </c>
      <c r="I13" s="360">
        <v>357354</v>
      </c>
    </row>
    <row r="14" spans="1:9" ht="12.65" customHeight="1" x14ac:dyDescent="0.2">
      <c r="A14" s="212"/>
      <c r="B14" s="218" t="s">
        <v>1070</v>
      </c>
      <c r="C14" s="361">
        <v>273227</v>
      </c>
      <c r="D14" s="214"/>
      <c r="E14" s="218" t="s">
        <v>5</v>
      </c>
      <c r="F14" s="361">
        <v>318733</v>
      </c>
      <c r="G14" s="215"/>
      <c r="H14" s="218" t="s">
        <v>1066</v>
      </c>
      <c r="I14" s="361">
        <v>389708</v>
      </c>
    </row>
    <row r="15" spans="1:9" ht="12.65" customHeight="1" x14ac:dyDescent="0.2">
      <c r="A15" s="212"/>
      <c r="B15" s="222" t="s">
        <v>1072</v>
      </c>
      <c r="C15" s="362">
        <v>267113</v>
      </c>
      <c r="D15" s="214"/>
      <c r="E15" s="218" t="s">
        <v>6</v>
      </c>
      <c r="F15" s="361">
        <v>332312</v>
      </c>
      <c r="G15" s="215"/>
      <c r="H15" s="218" t="s">
        <v>1068</v>
      </c>
      <c r="I15" s="361">
        <v>366104</v>
      </c>
    </row>
    <row r="16" spans="1:9" ht="12.65" customHeight="1" x14ac:dyDescent="0.2">
      <c r="A16" s="212"/>
      <c r="B16" s="225" t="s">
        <v>1063</v>
      </c>
      <c r="C16" s="363">
        <f>SUM(C4:C15)</f>
        <v>4340045</v>
      </c>
      <c r="D16" s="214"/>
      <c r="E16" s="218" t="s">
        <v>7</v>
      </c>
      <c r="F16" s="361">
        <v>408262</v>
      </c>
      <c r="G16" s="215"/>
      <c r="H16" s="218" t="s">
        <v>1069</v>
      </c>
      <c r="I16" s="361">
        <v>349259</v>
      </c>
    </row>
    <row r="17" spans="1:9" ht="12.65" customHeight="1" x14ac:dyDescent="0.2">
      <c r="A17" s="212"/>
      <c r="B17" s="162" t="s">
        <v>1051</v>
      </c>
      <c r="C17" s="364">
        <v>323575</v>
      </c>
      <c r="D17" s="214"/>
      <c r="E17" s="218" t="s">
        <v>8</v>
      </c>
      <c r="F17" s="361">
        <v>417769</v>
      </c>
      <c r="G17" s="215"/>
      <c r="H17" s="233" t="s">
        <v>1071</v>
      </c>
      <c r="I17" s="367">
        <v>336769</v>
      </c>
    </row>
    <row r="18" spans="1:9" ht="12.65" customHeight="1" x14ac:dyDescent="0.2">
      <c r="A18" s="212"/>
      <c r="B18" s="218" t="s">
        <v>1074</v>
      </c>
      <c r="C18" s="365">
        <v>371477</v>
      </c>
      <c r="D18" s="214"/>
      <c r="E18" s="218" t="s">
        <v>9</v>
      </c>
      <c r="F18" s="361">
        <v>414884</v>
      </c>
      <c r="G18" s="215"/>
      <c r="H18" s="213" t="s">
        <v>1063</v>
      </c>
      <c r="I18" s="368">
        <f>SUM(I13:I17)</f>
        <v>1799194</v>
      </c>
    </row>
    <row r="19" spans="1:9" ht="12.65" customHeight="1" x14ac:dyDescent="0.2">
      <c r="A19" s="212"/>
      <c r="B19" s="222" t="s">
        <v>1075</v>
      </c>
      <c r="C19" s="362">
        <v>327770</v>
      </c>
      <c r="D19" s="214"/>
      <c r="E19" s="218" t="s">
        <v>10</v>
      </c>
      <c r="F19" s="361">
        <v>298162</v>
      </c>
      <c r="G19" s="215"/>
      <c r="H19" s="162" t="s">
        <v>29</v>
      </c>
      <c r="I19" s="360">
        <v>263086</v>
      </c>
    </row>
    <row r="20" spans="1:9" ht="12.65" customHeight="1" x14ac:dyDescent="0.2">
      <c r="A20" s="212"/>
      <c r="B20" s="225" t="s">
        <v>1073</v>
      </c>
      <c r="C20" s="363">
        <f>SUM(C17:C19)</f>
        <v>1022822</v>
      </c>
      <c r="D20" s="214"/>
      <c r="E20" s="218" t="s">
        <v>11</v>
      </c>
      <c r="F20" s="361">
        <v>361365</v>
      </c>
      <c r="G20" s="215"/>
      <c r="H20" s="218" t="s">
        <v>30</v>
      </c>
      <c r="I20" s="361">
        <v>237409</v>
      </c>
    </row>
    <row r="21" spans="1:9" ht="12.65" customHeight="1" x14ac:dyDescent="0.2">
      <c r="A21" s="212"/>
      <c r="B21" s="257" t="s">
        <v>1076</v>
      </c>
      <c r="C21" s="360">
        <v>285961</v>
      </c>
      <c r="D21" s="214"/>
      <c r="E21" s="218" t="s">
        <v>12</v>
      </c>
      <c r="F21" s="361">
        <v>399805</v>
      </c>
      <c r="G21" s="215"/>
      <c r="H21" s="222" t="s">
        <v>31</v>
      </c>
      <c r="I21" s="362">
        <v>349777</v>
      </c>
    </row>
    <row r="22" spans="1:9" ht="12.65" customHeight="1" x14ac:dyDescent="0.2">
      <c r="A22" s="212"/>
      <c r="B22" s="218" t="s">
        <v>1077</v>
      </c>
      <c r="C22" s="361">
        <v>342740</v>
      </c>
      <c r="D22" s="214"/>
      <c r="E22" s="218" t="s">
        <v>2</v>
      </c>
      <c r="F22" s="361">
        <v>318626</v>
      </c>
      <c r="G22" s="215"/>
      <c r="H22" s="225" t="s">
        <v>1049</v>
      </c>
      <c r="I22" s="363">
        <f>SUM(I19:I21)</f>
        <v>850272</v>
      </c>
    </row>
    <row r="23" spans="1:9" ht="12.65" customHeight="1" x14ac:dyDescent="0.2">
      <c r="A23" s="212"/>
      <c r="B23" s="222" t="s">
        <v>1078</v>
      </c>
      <c r="C23" s="362">
        <v>360077</v>
      </c>
      <c r="D23" s="214"/>
      <c r="E23" s="218" t="s">
        <v>3</v>
      </c>
      <c r="F23" s="361">
        <v>345161</v>
      </c>
      <c r="G23" s="215"/>
      <c r="H23" s="162" t="s">
        <v>32</v>
      </c>
      <c r="I23" s="360">
        <v>371548</v>
      </c>
    </row>
    <row r="24" spans="1:9" ht="12.65" customHeight="1" x14ac:dyDescent="0.2">
      <c r="A24" s="212"/>
      <c r="B24" s="225" t="s">
        <v>1079</v>
      </c>
      <c r="C24" s="363">
        <f>SUM(C21:C23)</f>
        <v>988778</v>
      </c>
      <c r="D24" s="214"/>
      <c r="E24" s="218" t="s">
        <v>4</v>
      </c>
      <c r="F24" s="361">
        <v>370920</v>
      </c>
      <c r="G24" s="215"/>
      <c r="H24" s="218" t="s">
        <v>33</v>
      </c>
      <c r="I24" s="361">
        <v>321188</v>
      </c>
    </row>
    <row r="25" spans="1:9" ht="12.65" customHeight="1" x14ac:dyDescent="0.2">
      <c r="A25" s="212"/>
      <c r="B25" s="257" t="s">
        <v>1080</v>
      </c>
      <c r="C25" s="366">
        <v>447999</v>
      </c>
      <c r="D25" s="214"/>
      <c r="E25" s="218" t="s">
        <v>637</v>
      </c>
      <c r="F25" s="361">
        <v>417369</v>
      </c>
      <c r="G25" s="215"/>
      <c r="H25" s="222" t="s">
        <v>34</v>
      </c>
      <c r="I25" s="362">
        <v>226964</v>
      </c>
    </row>
    <row r="26" spans="1:9" ht="12.65" customHeight="1" x14ac:dyDescent="0.2">
      <c r="A26" s="212"/>
      <c r="B26" s="218" t="s">
        <v>1081</v>
      </c>
      <c r="C26" s="361">
        <v>453424</v>
      </c>
      <c r="D26" s="214"/>
      <c r="E26" s="222" t="s">
        <v>1259</v>
      </c>
      <c r="F26" s="362">
        <v>412956</v>
      </c>
      <c r="G26" s="215"/>
      <c r="H26" s="225" t="s">
        <v>1049</v>
      </c>
      <c r="I26" s="363">
        <f>SUM(I23:I25)</f>
        <v>919700</v>
      </c>
    </row>
    <row r="27" spans="1:9" ht="12.65" customHeight="1" x14ac:dyDescent="0.2">
      <c r="A27" s="212"/>
      <c r="B27" s="218" t="s">
        <v>1082</v>
      </c>
      <c r="C27" s="361">
        <v>276163</v>
      </c>
      <c r="D27" s="214"/>
      <c r="E27" s="225" t="s">
        <v>1049</v>
      </c>
      <c r="F27" s="363">
        <f>SUM(F13:F26)</f>
        <v>5256992</v>
      </c>
      <c r="G27" s="215"/>
      <c r="H27" s="162" t="s">
        <v>35</v>
      </c>
      <c r="I27" s="360">
        <v>363293</v>
      </c>
    </row>
    <row r="28" spans="1:9" ht="12.65" customHeight="1" x14ac:dyDescent="0.2">
      <c r="A28" s="212"/>
      <c r="B28" s="218" t="s">
        <v>1083</v>
      </c>
      <c r="C28" s="361">
        <v>379755</v>
      </c>
      <c r="D28" s="214"/>
      <c r="E28" s="162" t="s">
        <v>1115</v>
      </c>
      <c r="F28" s="360">
        <v>329653</v>
      </c>
      <c r="G28" s="215"/>
      <c r="H28" s="222" t="s">
        <v>36</v>
      </c>
      <c r="I28" s="362">
        <v>253339</v>
      </c>
    </row>
    <row r="29" spans="1:9" ht="12.65" customHeight="1" x14ac:dyDescent="0.2">
      <c r="A29" s="212"/>
      <c r="B29" s="222" t="s">
        <v>757</v>
      </c>
      <c r="C29" s="362">
        <v>332815</v>
      </c>
      <c r="D29" s="214"/>
      <c r="E29" s="218" t="s">
        <v>13</v>
      </c>
      <c r="F29" s="361">
        <v>326773</v>
      </c>
      <c r="G29" s="215"/>
      <c r="H29" s="225" t="s">
        <v>1049</v>
      </c>
      <c r="I29" s="363">
        <f>SUM(I27:I28)</f>
        <v>616632</v>
      </c>
    </row>
    <row r="30" spans="1:9" ht="12.65" customHeight="1" x14ac:dyDescent="0.2">
      <c r="A30" s="212"/>
      <c r="B30" s="225" t="s">
        <v>1084</v>
      </c>
      <c r="C30" s="363">
        <f>SUM(C25:C29)</f>
        <v>1890156</v>
      </c>
      <c r="D30" s="214"/>
      <c r="E30" s="218" t="s">
        <v>14</v>
      </c>
      <c r="F30" s="361">
        <v>365209</v>
      </c>
      <c r="G30" s="215"/>
      <c r="H30" s="162" t="s">
        <v>37</v>
      </c>
      <c r="I30" s="360">
        <v>417810</v>
      </c>
    </row>
    <row r="31" spans="1:9" ht="12.65" customHeight="1" x14ac:dyDescent="0.2">
      <c r="A31" s="212"/>
      <c r="B31" s="162" t="s">
        <v>1085</v>
      </c>
      <c r="C31" s="360">
        <v>253144</v>
      </c>
      <c r="D31" s="214"/>
      <c r="E31" s="218" t="s">
        <v>15</v>
      </c>
      <c r="F31" s="361">
        <v>431300</v>
      </c>
      <c r="G31" s="215"/>
      <c r="H31" s="222" t="s">
        <v>38</v>
      </c>
      <c r="I31" s="362">
        <v>252298</v>
      </c>
    </row>
    <row r="32" spans="1:9" ht="12.65" customHeight="1" x14ac:dyDescent="0.2">
      <c r="A32" s="212"/>
      <c r="B32" s="218" t="s">
        <v>1086</v>
      </c>
      <c r="C32" s="361">
        <v>239822</v>
      </c>
      <c r="D32" s="214"/>
      <c r="E32" s="218" t="s">
        <v>16</v>
      </c>
      <c r="F32" s="361">
        <v>376886</v>
      </c>
      <c r="G32" s="215"/>
      <c r="H32" s="225" t="s">
        <v>1049</v>
      </c>
      <c r="I32" s="363">
        <f>SUM(I30:I31)</f>
        <v>670108</v>
      </c>
    </row>
    <row r="33" spans="1:9" ht="12.65" customHeight="1" x14ac:dyDescent="0.2">
      <c r="A33" s="212"/>
      <c r="B33" s="222" t="s">
        <v>1087</v>
      </c>
      <c r="C33" s="362">
        <v>299365</v>
      </c>
      <c r="D33" s="214"/>
      <c r="E33" s="218" t="s">
        <v>17</v>
      </c>
      <c r="F33" s="361">
        <v>401834</v>
      </c>
      <c r="G33" s="215"/>
      <c r="H33" s="162" t="s">
        <v>39</v>
      </c>
      <c r="I33" s="360">
        <v>414618</v>
      </c>
    </row>
    <row r="34" spans="1:9" ht="12.65" customHeight="1" x14ac:dyDescent="0.2">
      <c r="A34" s="212"/>
      <c r="B34" s="225" t="s">
        <v>1063</v>
      </c>
      <c r="C34" s="363">
        <f>SUM(C31:C33)</f>
        <v>792331</v>
      </c>
      <c r="D34" s="214"/>
      <c r="E34" s="218" t="s">
        <v>18</v>
      </c>
      <c r="F34" s="361">
        <v>402022</v>
      </c>
      <c r="G34" s="215"/>
      <c r="H34" s="218" t="s">
        <v>40</v>
      </c>
      <c r="I34" s="361">
        <v>374236</v>
      </c>
    </row>
    <row r="35" spans="1:9" ht="12.65" customHeight="1" x14ac:dyDescent="0.2">
      <c r="A35" s="212"/>
      <c r="B35" s="162" t="s">
        <v>1052</v>
      </c>
      <c r="C35" s="360">
        <v>294711</v>
      </c>
      <c r="D35" s="214"/>
      <c r="E35" s="218" t="s">
        <v>19</v>
      </c>
      <c r="F35" s="361">
        <v>391573</v>
      </c>
      <c r="G35" s="215"/>
      <c r="H35" s="218" t="s">
        <v>41</v>
      </c>
      <c r="I35" s="361">
        <v>391311</v>
      </c>
    </row>
    <row r="36" spans="1:9" ht="12.65" customHeight="1" x14ac:dyDescent="0.2">
      <c r="A36" s="212"/>
      <c r="B36" s="218" t="s">
        <v>1088</v>
      </c>
      <c r="C36" s="361">
        <v>297130</v>
      </c>
      <c r="D36" s="214"/>
      <c r="E36" s="218" t="s">
        <v>20</v>
      </c>
      <c r="F36" s="361">
        <v>308576</v>
      </c>
      <c r="G36" s="215"/>
      <c r="H36" s="218" t="s">
        <v>42</v>
      </c>
      <c r="I36" s="361">
        <v>233741</v>
      </c>
    </row>
    <row r="37" spans="1:9" ht="12.65" customHeight="1" x14ac:dyDescent="0.2">
      <c r="A37" s="212"/>
      <c r="B37" s="222" t="s">
        <v>1089</v>
      </c>
      <c r="C37" s="362">
        <v>270534</v>
      </c>
      <c r="D37" s="214"/>
      <c r="E37" s="218" t="s">
        <v>1118</v>
      </c>
      <c r="F37" s="361">
        <v>418501</v>
      </c>
      <c r="G37" s="215"/>
      <c r="H37" s="222" t="s">
        <v>43</v>
      </c>
      <c r="I37" s="362">
        <v>270677</v>
      </c>
    </row>
    <row r="38" spans="1:9" ht="12.65" customHeight="1" x14ac:dyDescent="0.2">
      <c r="A38" s="212"/>
      <c r="B38" s="225" t="s">
        <v>963</v>
      </c>
      <c r="C38" s="363">
        <f>SUM(C35:C37)</f>
        <v>862375</v>
      </c>
      <c r="D38" s="214"/>
      <c r="E38" s="218" t="s">
        <v>1119</v>
      </c>
      <c r="F38" s="361">
        <v>391955</v>
      </c>
      <c r="G38" s="215"/>
      <c r="H38" s="225" t="s">
        <v>1049</v>
      </c>
      <c r="I38" s="363">
        <f>SUM(I33:I37)</f>
        <v>1684583</v>
      </c>
    </row>
    <row r="39" spans="1:9" ht="12.65" customHeight="1" x14ac:dyDescent="0.2">
      <c r="A39" s="212"/>
      <c r="B39" s="162" t="s">
        <v>1090</v>
      </c>
      <c r="C39" s="360">
        <v>376112</v>
      </c>
      <c r="D39" s="214"/>
      <c r="E39" s="218" t="s">
        <v>1120</v>
      </c>
      <c r="F39" s="361">
        <v>379585</v>
      </c>
      <c r="G39" s="215"/>
      <c r="H39" s="162" t="s">
        <v>44</v>
      </c>
      <c r="I39" s="360">
        <v>330826</v>
      </c>
    </row>
    <row r="40" spans="1:9" ht="12.65" customHeight="1" x14ac:dyDescent="0.2">
      <c r="A40" s="212"/>
      <c r="B40" s="218" t="s">
        <v>1091</v>
      </c>
      <c r="C40" s="361">
        <v>419735</v>
      </c>
      <c r="D40" s="214"/>
      <c r="E40" s="218" t="s">
        <v>1121</v>
      </c>
      <c r="F40" s="361">
        <v>391209</v>
      </c>
      <c r="G40" s="215"/>
      <c r="H40" s="218" t="s">
        <v>45</v>
      </c>
      <c r="I40" s="361">
        <v>289712</v>
      </c>
    </row>
    <row r="41" spans="1:9" ht="12.65" customHeight="1" x14ac:dyDescent="0.2">
      <c r="A41" s="212"/>
      <c r="B41" s="218" t="s">
        <v>1092</v>
      </c>
      <c r="C41" s="361">
        <v>319832</v>
      </c>
      <c r="D41" s="214"/>
      <c r="E41" s="218" t="s">
        <v>1122</v>
      </c>
      <c r="F41" s="361">
        <v>407229</v>
      </c>
      <c r="G41" s="215"/>
      <c r="H41" s="218" t="s">
        <v>46</v>
      </c>
      <c r="I41" s="361">
        <v>405604</v>
      </c>
    </row>
    <row r="42" spans="1:9" ht="12.65" customHeight="1" x14ac:dyDescent="0.2">
      <c r="A42" s="212"/>
      <c r="B42" s="222" t="s">
        <v>1093</v>
      </c>
      <c r="C42" s="362">
        <v>392149</v>
      </c>
      <c r="D42" s="214"/>
      <c r="E42" s="218" t="s">
        <v>1123</v>
      </c>
      <c r="F42" s="361">
        <v>433867</v>
      </c>
      <c r="G42" s="215"/>
      <c r="H42" s="218" t="s">
        <v>47</v>
      </c>
      <c r="I42" s="361">
        <v>316971</v>
      </c>
    </row>
    <row r="43" spans="1:9" ht="12.65" customHeight="1" x14ac:dyDescent="0.2">
      <c r="A43" s="212"/>
      <c r="B43" s="225" t="s">
        <v>1094</v>
      </c>
      <c r="C43" s="363">
        <f>SUM(C39:C42)</f>
        <v>1507828</v>
      </c>
      <c r="D43" s="214"/>
      <c r="E43" s="218" t="s">
        <v>1124</v>
      </c>
      <c r="F43" s="361">
        <v>392324</v>
      </c>
      <c r="G43" s="215"/>
      <c r="H43" s="222" t="s">
        <v>48</v>
      </c>
      <c r="I43" s="362">
        <v>261277</v>
      </c>
    </row>
    <row r="44" spans="1:9" ht="12.65" customHeight="1" x14ac:dyDescent="0.2">
      <c r="A44" s="212"/>
      <c r="B44" s="162" t="s">
        <v>1095</v>
      </c>
      <c r="C44" s="360">
        <v>416456</v>
      </c>
      <c r="D44" s="214"/>
      <c r="E44" s="218" t="s">
        <v>1125</v>
      </c>
      <c r="F44" s="361">
        <v>384738</v>
      </c>
      <c r="G44" s="215"/>
      <c r="H44" s="225" t="s">
        <v>1049</v>
      </c>
      <c r="I44" s="363">
        <f>SUM(I39:I43)</f>
        <v>1604390</v>
      </c>
    </row>
    <row r="45" spans="1:9" ht="12.65" customHeight="1" x14ac:dyDescent="0.2">
      <c r="A45" s="212"/>
      <c r="B45" s="218" t="s">
        <v>1096</v>
      </c>
      <c r="C45" s="361">
        <v>295232</v>
      </c>
      <c r="D45" s="214"/>
      <c r="E45" s="218" t="s">
        <v>1126</v>
      </c>
      <c r="F45" s="361">
        <v>400266</v>
      </c>
      <c r="G45" s="215"/>
      <c r="H45" s="162" t="s">
        <v>49</v>
      </c>
      <c r="I45" s="360">
        <v>378947</v>
      </c>
    </row>
    <row r="46" spans="1:9" ht="12.65" customHeight="1" x14ac:dyDescent="0.2">
      <c r="A46" s="212"/>
      <c r="B46" s="218" t="s">
        <v>1097</v>
      </c>
      <c r="C46" s="361">
        <v>385380</v>
      </c>
      <c r="D46" s="214"/>
      <c r="E46" s="218" t="s">
        <v>1127</v>
      </c>
      <c r="F46" s="361">
        <v>334120</v>
      </c>
      <c r="G46" s="215"/>
      <c r="H46" s="218" t="s">
        <v>50</v>
      </c>
      <c r="I46" s="361">
        <v>368991</v>
      </c>
    </row>
    <row r="47" spans="1:9" ht="12.65" customHeight="1" x14ac:dyDescent="0.2">
      <c r="A47" s="212"/>
      <c r="B47" s="218" t="s">
        <v>1098</v>
      </c>
      <c r="C47" s="361">
        <v>261941</v>
      </c>
      <c r="D47" s="214"/>
      <c r="E47" s="218" t="s">
        <v>1128</v>
      </c>
      <c r="F47" s="361">
        <v>417541</v>
      </c>
      <c r="G47" s="215"/>
      <c r="H47" s="218" t="s">
        <v>51</v>
      </c>
      <c r="I47" s="361">
        <v>368328</v>
      </c>
    </row>
    <row r="48" spans="1:9" ht="12.65" customHeight="1" x14ac:dyDescent="0.2">
      <c r="A48" s="212"/>
      <c r="B48" s="218" t="s">
        <v>1099</v>
      </c>
      <c r="C48" s="361">
        <v>230547</v>
      </c>
      <c r="D48" s="214"/>
      <c r="E48" s="218" t="s">
        <v>1129</v>
      </c>
      <c r="F48" s="361">
        <v>407186</v>
      </c>
      <c r="G48" s="215"/>
      <c r="H48" s="218" t="s">
        <v>52</v>
      </c>
      <c r="I48" s="361">
        <v>308766</v>
      </c>
    </row>
    <row r="49" spans="1:9" ht="12.65" customHeight="1" x14ac:dyDescent="0.2">
      <c r="A49" s="212"/>
      <c r="B49" s="218" t="s">
        <v>1100</v>
      </c>
      <c r="C49" s="361">
        <v>455110</v>
      </c>
      <c r="D49" s="214"/>
      <c r="E49" s="218" t="s">
        <v>1130</v>
      </c>
      <c r="F49" s="361">
        <v>429611</v>
      </c>
      <c r="G49" s="215"/>
      <c r="H49" s="218" t="s">
        <v>53</v>
      </c>
      <c r="I49" s="361">
        <v>434252</v>
      </c>
    </row>
    <row r="50" spans="1:9" ht="12.65" customHeight="1" x14ac:dyDescent="0.2">
      <c r="A50" s="212"/>
      <c r="B50" s="222" t="s">
        <v>1101</v>
      </c>
      <c r="C50" s="362">
        <v>319999</v>
      </c>
      <c r="D50" s="214"/>
      <c r="E50" s="218" t="s">
        <v>1131</v>
      </c>
      <c r="F50" s="361">
        <v>361421</v>
      </c>
      <c r="G50" s="215"/>
      <c r="H50" s="218" t="s">
        <v>54</v>
      </c>
      <c r="I50" s="361">
        <v>418195</v>
      </c>
    </row>
    <row r="51" spans="1:9" ht="12.65" customHeight="1" x14ac:dyDescent="0.2">
      <c r="A51" s="212"/>
      <c r="B51" s="225" t="s">
        <v>1102</v>
      </c>
      <c r="C51" s="363">
        <f>SUM(C44:C50)</f>
        <v>2364665</v>
      </c>
      <c r="D51" s="214"/>
      <c r="E51" s="218" t="s">
        <v>0</v>
      </c>
      <c r="F51" s="361">
        <v>379927</v>
      </c>
      <c r="G51" s="215"/>
      <c r="H51" s="218" t="s">
        <v>55</v>
      </c>
      <c r="I51" s="361">
        <v>309440</v>
      </c>
    </row>
    <row r="52" spans="1:9" ht="12.65" customHeight="1" x14ac:dyDescent="0.2">
      <c r="A52" s="212"/>
      <c r="B52" s="162" t="s">
        <v>1107</v>
      </c>
      <c r="C52" s="360">
        <v>416150</v>
      </c>
      <c r="D52" s="214"/>
      <c r="E52" s="218" t="s">
        <v>1</v>
      </c>
      <c r="F52" s="361">
        <v>410097</v>
      </c>
      <c r="G52" s="215"/>
      <c r="H52" s="222" t="s">
        <v>56</v>
      </c>
      <c r="I52" s="362">
        <v>377582</v>
      </c>
    </row>
    <row r="53" spans="1:9" ht="12.65" customHeight="1" x14ac:dyDescent="0.2">
      <c r="A53" s="212"/>
      <c r="B53" s="218" t="s">
        <v>1103</v>
      </c>
      <c r="C53" s="361">
        <v>248900</v>
      </c>
      <c r="D53" s="214"/>
      <c r="E53" s="218" t="s">
        <v>1260</v>
      </c>
      <c r="F53" s="361">
        <v>432922</v>
      </c>
      <c r="G53" s="215"/>
      <c r="H53" s="225" t="s">
        <v>1049</v>
      </c>
      <c r="I53" s="363">
        <f>SUM(I45:I52)</f>
        <v>2964501</v>
      </c>
    </row>
    <row r="54" spans="1:9" ht="12.65" customHeight="1" x14ac:dyDescent="0.2">
      <c r="A54" s="212"/>
      <c r="B54" s="218" t="s">
        <v>1104</v>
      </c>
      <c r="C54" s="361">
        <v>233248</v>
      </c>
      <c r="D54" s="214"/>
      <c r="E54" s="218" t="s">
        <v>1261</v>
      </c>
      <c r="F54" s="361">
        <v>383843</v>
      </c>
      <c r="G54" s="215"/>
      <c r="H54" s="162" t="s">
        <v>57</v>
      </c>
      <c r="I54" s="360">
        <v>413151</v>
      </c>
    </row>
    <row r="55" spans="1:9" ht="12.65" customHeight="1" x14ac:dyDescent="0.2">
      <c r="A55" s="212"/>
      <c r="B55" s="218" t="s">
        <v>1105</v>
      </c>
      <c r="C55" s="361">
        <v>351851</v>
      </c>
      <c r="D55" s="214"/>
      <c r="E55" s="218" t="s">
        <v>1262</v>
      </c>
      <c r="F55" s="361">
        <v>315256</v>
      </c>
      <c r="G55" s="215"/>
      <c r="H55" s="218" t="s">
        <v>64</v>
      </c>
      <c r="I55" s="361">
        <v>404107</v>
      </c>
    </row>
    <row r="56" spans="1:9" ht="12.65" customHeight="1" x14ac:dyDescent="0.2">
      <c r="A56" s="212"/>
      <c r="B56" s="222" t="s">
        <v>1106</v>
      </c>
      <c r="C56" s="362">
        <v>338779</v>
      </c>
      <c r="D56" s="214"/>
      <c r="E56" s="218" t="s">
        <v>1263</v>
      </c>
      <c r="F56" s="361">
        <v>357705</v>
      </c>
      <c r="G56" s="215"/>
      <c r="H56" s="218" t="s">
        <v>65</v>
      </c>
      <c r="I56" s="361">
        <v>417669</v>
      </c>
    </row>
    <row r="57" spans="1:9" ht="12.65" customHeight="1" x14ac:dyDescent="0.2">
      <c r="A57" s="212"/>
      <c r="B57" s="225" t="s">
        <v>1084</v>
      </c>
      <c r="C57" s="363">
        <f>SUM(C52:C56)</f>
        <v>1588928</v>
      </c>
      <c r="D57" s="214"/>
      <c r="E57" s="222" t="s">
        <v>1264</v>
      </c>
      <c r="F57" s="362">
        <v>421656</v>
      </c>
      <c r="G57" s="215"/>
      <c r="H57" s="218" t="s">
        <v>66</v>
      </c>
      <c r="I57" s="361">
        <v>366196</v>
      </c>
    </row>
    <row r="58" spans="1:9" ht="12.65" customHeight="1" x14ac:dyDescent="0.2">
      <c r="A58" s="212"/>
      <c r="B58" s="162" t="s">
        <v>1108</v>
      </c>
      <c r="C58" s="360">
        <v>336255</v>
      </c>
      <c r="D58" s="214"/>
      <c r="E58" s="225" t="s">
        <v>1049</v>
      </c>
      <c r="F58" s="363">
        <f>SUM(F28:F57)</f>
        <v>11584785</v>
      </c>
      <c r="G58" s="215"/>
      <c r="H58" s="218" t="s">
        <v>67</v>
      </c>
      <c r="I58" s="361">
        <v>349329</v>
      </c>
    </row>
    <row r="59" spans="1:9" ht="12.65" customHeight="1" x14ac:dyDescent="0.2">
      <c r="A59" s="212"/>
      <c r="B59" s="218" t="s">
        <v>1109</v>
      </c>
      <c r="C59" s="361">
        <v>323501</v>
      </c>
      <c r="D59" s="214"/>
      <c r="E59" s="162" t="s">
        <v>1116</v>
      </c>
      <c r="F59" s="360">
        <v>424011</v>
      </c>
      <c r="G59" s="215"/>
      <c r="H59" s="218" t="s">
        <v>68</v>
      </c>
      <c r="I59" s="361">
        <v>353529</v>
      </c>
    </row>
    <row r="60" spans="1:9" ht="12.65" customHeight="1" x14ac:dyDescent="0.2">
      <c r="A60" s="212"/>
      <c r="B60" s="218" t="s">
        <v>1110</v>
      </c>
      <c r="C60" s="361">
        <v>314349</v>
      </c>
      <c r="D60" s="214"/>
      <c r="E60" s="218" t="s">
        <v>21</v>
      </c>
      <c r="F60" s="361">
        <v>435905</v>
      </c>
      <c r="G60" s="215"/>
      <c r="H60" s="218" t="s">
        <v>69</v>
      </c>
      <c r="I60" s="361">
        <v>354383</v>
      </c>
    </row>
    <row r="61" spans="1:9" ht="12.65" customHeight="1" x14ac:dyDescent="0.2">
      <c r="A61" s="212"/>
      <c r="B61" s="218" t="s">
        <v>1111</v>
      </c>
      <c r="C61" s="361">
        <v>290266</v>
      </c>
      <c r="D61" s="214"/>
      <c r="E61" s="218" t="s">
        <v>22</v>
      </c>
      <c r="F61" s="361">
        <v>448706</v>
      </c>
      <c r="G61" s="215"/>
      <c r="H61" s="218" t="s">
        <v>70</v>
      </c>
      <c r="I61" s="361">
        <v>431464</v>
      </c>
    </row>
    <row r="62" spans="1:9" ht="12.65" customHeight="1" x14ac:dyDescent="0.2">
      <c r="A62" s="212"/>
      <c r="B62" s="222" t="s">
        <v>1112</v>
      </c>
      <c r="C62" s="362">
        <v>307375</v>
      </c>
      <c r="D62" s="214"/>
      <c r="E62" s="218" t="s">
        <v>23</v>
      </c>
      <c r="F62" s="361">
        <v>329146</v>
      </c>
      <c r="G62" s="215"/>
      <c r="H62" s="218" t="s">
        <v>71</v>
      </c>
      <c r="I62" s="361">
        <v>376267</v>
      </c>
    </row>
    <row r="63" spans="1:9" ht="12.65" customHeight="1" x14ac:dyDescent="0.2">
      <c r="A63" s="212"/>
      <c r="B63" s="225" t="s">
        <v>1113</v>
      </c>
      <c r="C63" s="363">
        <f>SUM(C58:C62)</f>
        <v>1571746</v>
      </c>
      <c r="D63" s="214"/>
      <c r="E63" s="218" t="s">
        <v>24</v>
      </c>
      <c r="F63" s="361">
        <v>362872</v>
      </c>
      <c r="G63" s="215"/>
      <c r="H63" s="218" t="s">
        <v>58</v>
      </c>
      <c r="I63" s="361">
        <v>349546</v>
      </c>
    </row>
    <row r="64" spans="1:9" ht="12.65" customHeight="1" x14ac:dyDescent="0.2">
      <c r="A64" s="212"/>
      <c r="B64" s="258" t="s">
        <v>1043</v>
      </c>
      <c r="C64" s="365">
        <v>387356</v>
      </c>
      <c r="D64" s="212"/>
      <c r="E64" s="218" t="s">
        <v>25</v>
      </c>
      <c r="F64" s="361">
        <v>376857</v>
      </c>
      <c r="G64" s="199"/>
      <c r="H64" s="218" t="s">
        <v>59</v>
      </c>
      <c r="I64" s="361">
        <v>382411</v>
      </c>
    </row>
    <row r="65" spans="1:12" ht="12.65" customHeight="1" x14ac:dyDescent="0.2">
      <c r="A65" s="212"/>
      <c r="B65" s="218" t="s">
        <v>1044</v>
      </c>
      <c r="C65" s="361">
        <v>387905</v>
      </c>
      <c r="D65" s="212"/>
      <c r="E65" s="218" t="s">
        <v>26</v>
      </c>
      <c r="F65" s="361">
        <v>301264</v>
      </c>
      <c r="G65" s="199"/>
      <c r="H65" s="218" t="s">
        <v>60</v>
      </c>
      <c r="I65" s="361">
        <v>441068</v>
      </c>
    </row>
    <row r="66" spans="1:12" ht="12.65" customHeight="1" x14ac:dyDescent="0.2">
      <c r="A66" s="212"/>
      <c r="B66" s="162" t="s">
        <v>1045</v>
      </c>
      <c r="C66" s="360">
        <v>380360</v>
      </c>
      <c r="D66" s="212"/>
      <c r="E66" s="218" t="s">
        <v>27</v>
      </c>
      <c r="F66" s="361">
        <v>408077</v>
      </c>
      <c r="G66" s="199"/>
      <c r="H66" s="218" t="s">
        <v>61</v>
      </c>
      <c r="I66" s="361">
        <v>422692</v>
      </c>
    </row>
    <row r="67" spans="1:12" ht="12.65" customHeight="1" x14ac:dyDescent="0.2">
      <c r="A67" s="212"/>
      <c r="B67" s="218" t="s">
        <v>1046</v>
      </c>
      <c r="C67" s="361">
        <v>390544</v>
      </c>
      <c r="D67" s="212"/>
      <c r="E67" s="218" t="s">
        <v>28</v>
      </c>
      <c r="F67" s="361">
        <v>336121</v>
      </c>
      <c r="G67" s="199"/>
      <c r="H67" s="218" t="s">
        <v>62</v>
      </c>
      <c r="I67" s="361">
        <v>288045</v>
      </c>
    </row>
    <row r="68" spans="1:12" ht="12.65" customHeight="1" x14ac:dyDescent="0.2">
      <c r="A68" s="208"/>
      <c r="B68" s="258" t="s">
        <v>1047</v>
      </c>
      <c r="C68" s="365">
        <v>399179</v>
      </c>
      <c r="D68" s="212"/>
      <c r="E68" s="218" t="s">
        <v>1117</v>
      </c>
      <c r="F68" s="361">
        <v>332455</v>
      </c>
      <c r="G68" s="199"/>
      <c r="H68" s="218" t="s">
        <v>63</v>
      </c>
      <c r="I68" s="361">
        <v>339763</v>
      </c>
    </row>
    <row r="69" spans="1:12" ht="12.65" customHeight="1" x14ac:dyDescent="0.2">
      <c r="A69" s="208"/>
      <c r="B69" s="218" t="s">
        <v>718</v>
      </c>
      <c r="C69" s="361">
        <v>412849</v>
      </c>
      <c r="D69" s="212"/>
      <c r="E69" s="218" t="s">
        <v>1265</v>
      </c>
      <c r="F69" s="361">
        <v>359882</v>
      </c>
      <c r="G69" s="208"/>
      <c r="H69" s="222" t="s">
        <v>1270</v>
      </c>
      <c r="I69" s="362">
        <v>388212</v>
      </c>
    </row>
    <row r="70" spans="1:12" ht="12.65" customHeight="1" x14ac:dyDescent="0.2">
      <c r="A70" s="208"/>
      <c r="B70" s="218" t="s">
        <v>619</v>
      </c>
      <c r="C70" s="361">
        <v>388098</v>
      </c>
      <c r="D70" s="212"/>
      <c r="E70" s="222" t="s">
        <v>1266</v>
      </c>
      <c r="F70" s="362">
        <v>411705</v>
      </c>
      <c r="G70" s="208"/>
      <c r="H70" s="225" t="s">
        <v>1049</v>
      </c>
      <c r="I70" s="363">
        <f>SUM(I54:I69)</f>
        <v>6077832</v>
      </c>
    </row>
    <row r="71" spans="1:12" ht="12.65" customHeight="1" x14ac:dyDescent="0.2">
      <c r="A71" s="208"/>
      <c r="B71" s="258" t="s">
        <v>1048</v>
      </c>
      <c r="C71" s="365">
        <v>417117</v>
      </c>
      <c r="D71" s="193"/>
      <c r="E71" s="283"/>
      <c r="F71" s="284"/>
      <c r="G71" s="208"/>
      <c r="H71" s="259"/>
      <c r="I71" s="235"/>
    </row>
    <row r="72" spans="1:12" ht="13.5" thickBot="1" x14ac:dyDescent="0.25">
      <c r="A72" s="208"/>
      <c r="B72" s="205" t="s">
        <v>168</v>
      </c>
      <c r="D72" s="208"/>
      <c r="E72" s="207"/>
      <c r="F72" s="208"/>
      <c r="G72" s="208"/>
      <c r="H72" s="259"/>
      <c r="I72" s="235"/>
      <c r="L72" s="302"/>
    </row>
    <row r="73" spans="1:12" ht="13.5" thickBot="1" x14ac:dyDescent="0.25">
      <c r="A73" s="208"/>
      <c r="B73" s="303" t="s">
        <v>1021</v>
      </c>
      <c r="C73" s="304" t="e">
        <f>$C$16-#REF!</f>
        <v>#REF!</v>
      </c>
      <c r="D73" s="208" t="e">
        <f>IF(C73=0,"○","×")</f>
        <v>#REF!</v>
      </c>
      <c r="E73" s="207"/>
      <c r="F73" s="208"/>
      <c r="G73" s="208"/>
      <c r="H73" s="259"/>
      <c r="I73" s="235"/>
    </row>
    <row r="74" spans="1:12" x14ac:dyDescent="0.2">
      <c r="B74" s="305" t="s">
        <v>965</v>
      </c>
      <c r="C74" s="306" t="e">
        <f>$C$20-#REF!</f>
        <v>#REF!</v>
      </c>
      <c r="D74" s="208" t="e">
        <f t="shared" ref="D74:D119" si="0">IF(C74=0,"○","×")</f>
        <v>#REF!</v>
      </c>
      <c r="I74" s="299" t="s">
        <v>164</v>
      </c>
    </row>
    <row r="75" spans="1:12" ht="13.5" thickBot="1" x14ac:dyDescent="0.25">
      <c r="B75" s="305" t="s">
        <v>966</v>
      </c>
      <c r="C75" s="307" t="e">
        <f>$C$24-#REF!</f>
        <v>#REF!</v>
      </c>
      <c r="D75" s="208" t="e">
        <f t="shared" si="0"/>
        <v>#REF!</v>
      </c>
      <c r="I75" s="300">
        <f>SUM(C$16,C$20,C$24,C$30,C$34,C$38,C$43,C$51,C$57,C$63,F$58,F$27,F$12,I$12,I$18,I$22,I$26,I$29,I$32,I$38,I$44,I$53,I$70)</f>
        <v>64811526</v>
      </c>
    </row>
    <row r="76" spans="1:12" x14ac:dyDescent="0.2">
      <c r="B76" s="305" t="s">
        <v>967</v>
      </c>
      <c r="C76" s="307" t="e">
        <f>$C$30-#REF!</f>
        <v>#REF!</v>
      </c>
      <c r="D76" s="208" t="e">
        <f t="shared" si="0"/>
        <v>#REF!</v>
      </c>
    </row>
    <row r="77" spans="1:12" x14ac:dyDescent="0.2">
      <c r="B77" s="305" t="s">
        <v>968</v>
      </c>
      <c r="C77" s="307" t="e">
        <f>$C$34-#REF!</f>
        <v>#REF!</v>
      </c>
      <c r="D77" s="208" t="e">
        <f t="shared" si="0"/>
        <v>#REF!</v>
      </c>
    </row>
    <row r="78" spans="1:12" x14ac:dyDescent="0.2">
      <c r="B78" s="305" t="s">
        <v>957</v>
      </c>
      <c r="C78" s="307" t="e">
        <f>$C$38-#REF!</f>
        <v>#REF!</v>
      </c>
      <c r="D78" s="208" t="e">
        <f t="shared" si="0"/>
        <v>#REF!</v>
      </c>
    </row>
    <row r="79" spans="1:12" x14ac:dyDescent="0.2">
      <c r="B79" s="305" t="s">
        <v>958</v>
      </c>
      <c r="C79" s="307" t="e">
        <f>$C$43-#REF!</f>
        <v>#REF!</v>
      </c>
      <c r="D79" s="208" t="e">
        <f t="shared" si="0"/>
        <v>#REF!</v>
      </c>
    </row>
    <row r="80" spans="1:12" x14ac:dyDescent="0.2">
      <c r="B80" s="305" t="s">
        <v>959</v>
      </c>
      <c r="C80" s="307" t="e">
        <f>$C$51-#REF!</f>
        <v>#REF!</v>
      </c>
      <c r="D80" s="208" t="e">
        <f t="shared" si="0"/>
        <v>#REF!</v>
      </c>
    </row>
    <row r="81" spans="2:4" x14ac:dyDescent="0.2">
      <c r="B81" s="305" t="s">
        <v>969</v>
      </c>
      <c r="C81" s="307" t="e">
        <f>$C$57-#REF!</f>
        <v>#REF!</v>
      </c>
      <c r="D81" s="208" t="e">
        <f t="shared" si="0"/>
        <v>#REF!</v>
      </c>
    </row>
    <row r="82" spans="2:4" x14ac:dyDescent="0.2">
      <c r="B82" s="305" t="s">
        <v>970</v>
      </c>
      <c r="C82" s="307" t="e">
        <f>$C$63-#REF!</f>
        <v>#REF!</v>
      </c>
      <c r="D82" s="208" t="e">
        <f t="shared" si="0"/>
        <v>#REF!</v>
      </c>
    </row>
    <row r="83" spans="2:4" x14ac:dyDescent="0.2">
      <c r="B83" s="305" t="s">
        <v>960</v>
      </c>
      <c r="C83" s="307" t="e">
        <f>$F$12-#REF!</f>
        <v>#REF!</v>
      </c>
      <c r="D83" s="208" t="e">
        <f t="shared" si="0"/>
        <v>#REF!</v>
      </c>
    </row>
    <row r="84" spans="2:4" x14ac:dyDescent="0.2">
      <c r="B84" s="305" t="s">
        <v>971</v>
      </c>
      <c r="C84" s="307" t="e">
        <f>$F$27-#REF!</f>
        <v>#REF!</v>
      </c>
      <c r="D84" s="208" t="e">
        <f t="shared" si="0"/>
        <v>#REF!</v>
      </c>
    </row>
    <row r="85" spans="2:4" x14ac:dyDescent="0.2">
      <c r="B85" s="305" t="s">
        <v>1022</v>
      </c>
      <c r="C85" s="307" t="e">
        <f>$F$58-#REF!</f>
        <v>#REF!</v>
      </c>
      <c r="D85" s="208" t="e">
        <f t="shared" si="0"/>
        <v>#REF!</v>
      </c>
    </row>
    <row r="86" spans="2:4" x14ac:dyDescent="0.2">
      <c r="B86" s="305" t="s">
        <v>973</v>
      </c>
      <c r="C86" s="307" t="e">
        <f>$I$12-#REF!</f>
        <v>#REF!</v>
      </c>
      <c r="D86" s="208" t="e">
        <f t="shared" si="0"/>
        <v>#REF!</v>
      </c>
    </row>
    <row r="87" spans="2:4" x14ac:dyDescent="0.2">
      <c r="B87" s="305" t="s">
        <v>974</v>
      </c>
      <c r="C87" s="307" t="e">
        <f>$I$18-#REF!</f>
        <v>#REF!</v>
      </c>
      <c r="D87" s="208" t="e">
        <f t="shared" si="0"/>
        <v>#REF!</v>
      </c>
    </row>
    <row r="88" spans="2:4" x14ac:dyDescent="0.2">
      <c r="B88" s="305" t="s">
        <v>975</v>
      </c>
      <c r="C88" s="307" t="e">
        <f>$I$22-#REF!</f>
        <v>#REF!</v>
      </c>
      <c r="D88" s="208" t="e">
        <f t="shared" si="0"/>
        <v>#REF!</v>
      </c>
    </row>
    <row r="89" spans="2:4" x14ac:dyDescent="0.2">
      <c r="B89" s="305" t="s">
        <v>976</v>
      </c>
      <c r="C89" s="306" t="e">
        <f>$I$26-#REF!</f>
        <v>#REF!</v>
      </c>
      <c r="D89" s="208" t="e">
        <f t="shared" si="0"/>
        <v>#REF!</v>
      </c>
    </row>
    <row r="90" spans="2:4" x14ac:dyDescent="0.2">
      <c r="B90" s="305" t="s">
        <v>977</v>
      </c>
      <c r="C90" s="307" t="e">
        <f>$I$29-#REF!</f>
        <v>#REF!</v>
      </c>
      <c r="D90" s="208" t="e">
        <f t="shared" si="0"/>
        <v>#REF!</v>
      </c>
    </row>
    <row r="91" spans="2:4" x14ac:dyDescent="0.2">
      <c r="B91" s="305" t="s">
        <v>978</v>
      </c>
      <c r="C91" s="307" t="e">
        <f>$I$32-#REF!</f>
        <v>#REF!</v>
      </c>
      <c r="D91" s="208" t="e">
        <f t="shared" si="0"/>
        <v>#REF!</v>
      </c>
    </row>
    <row r="92" spans="2:4" x14ac:dyDescent="0.2">
      <c r="B92" s="305" t="s">
        <v>979</v>
      </c>
      <c r="C92" s="307" t="e">
        <f>$I$38-#REF!</f>
        <v>#REF!</v>
      </c>
      <c r="D92" s="208" t="e">
        <f t="shared" si="0"/>
        <v>#REF!</v>
      </c>
    </row>
    <row r="93" spans="2:4" x14ac:dyDescent="0.2">
      <c r="B93" s="305" t="s">
        <v>980</v>
      </c>
      <c r="C93" s="307" t="e">
        <f>$I$44-#REF!</f>
        <v>#REF!</v>
      </c>
      <c r="D93" s="208" t="e">
        <f t="shared" si="0"/>
        <v>#REF!</v>
      </c>
    </row>
    <row r="94" spans="2:4" x14ac:dyDescent="0.2">
      <c r="B94" s="305" t="s">
        <v>1023</v>
      </c>
      <c r="C94" s="307" t="e">
        <f>$I$53-#REF!</f>
        <v>#REF!</v>
      </c>
      <c r="D94" s="208" t="e">
        <f t="shared" si="0"/>
        <v>#REF!</v>
      </c>
    </row>
    <row r="95" spans="2:4" x14ac:dyDescent="0.2">
      <c r="B95" s="305" t="s">
        <v>982</v>
      </c>
      <c r="C95" s="307" t="e">
        <f>$I$70-#REF!</f>
        <v>#REF!</v>
      </c>
      <c r="D95" s="208" t="e">
        <f t="shared" si="0"/>
        <v>#REF!</v>
      </c>
    </row>
    <row r="96" spans="2:4" x14ac:dyDescent="0.2">
      <c r="B96" s="305" t="s">
        <v>983</v>
      </c>
      <c r="C96" s="307" t="e">
        <f>選挙人名簿登録者数②!$C$8-#REF!</f>
        <v>#REF!</v>
      </c>
      <c r="D96" s="208" t="e">
        <f t="shared" si="0"/>
        <v>#REF!</v>
      </c>
    </row>
    <row r="97" spans="2:4" x14ac:dyDescent="0.2">
      <c r="B97" s="305" t="s">
        <v>984</v>
      </c>
      <c r="C97" s="307" t="e">
        <f>選挙人名簿登録者数②!$C$12-#REF!</f>
        <v>#REF!</v>
      </c>
      <c r="D97" s="208" t="e">
        <f t="shared" si="0"/>
        <v>#REF!</v>
      </c>
    </row>
    <row r="98" spans="2:4" x14ac:dyDescent="0.2">
      <c r="B98" s="305" t="s">
        <v>1024</v>
      </c>
      <c r="C98" s="307" t="e">
        <f>選挙人名簿登録者数②!$C$19-#REF!</f>
        <v>#REF!</v>
      </c>
      <c r="D98" s="208" t="e">
        <f t="shared" si="0"/>
        <v>#REF!</v>
      </c>
    </row>
    <row r="99" spans="2:4" x14ac:dyDescent="0.2">
      <c r="B99" s="305" t="s">
        <v>1025</v>
      </c>
      <c r="C99" s="307" t="e">
        <f>選挙人名簿登録者数②!$C$39-#REF!</f>
        <v>#REF!</v>
      </c>
      <c r="D99" s="208" t="e">
        <f t="shared" si="0"/>
        <v>#REF!</v>
      </c>
    </row>
    <row r="100" spans="2:4" x14ac:dyDescent="0.2">
      <c r="B100" s="305" t="s">
        <v>1026</v>
      </c>
      <c r="C100" s="307" t="e">
        <f>選挙人名簿登録者数②!$C$52-#REF!</f>
        <v>#REF!</v>
      </c>
      <c r="D100" s="208" t="e">
        <f t="shared" si="0"/>
        <v>#REF!</v>
      </c>
    </row>
    <row r="101" spans="2:4" x14ac:dyDescent="0.2">
      <c r="B101" s="305" t="s">
        <v>988</v>
      </c>
      <c r="C101" s="307" t="e">
        <f>選挙人名簿登録者数②!$C$56-#REF!</f>
        <v>#REF!</v>
      </c>
      <c r="D101" s="208" t="e">
        <f t="shared" si="0"/>
        <v>#REF!</v>
      </c>
    </row>
    <row r="102" spans="2:4" x14ac:dyDescent="0.2">
      <c r="B102" s="305" t="s">
        <v>1027</v>
      </c>
      <c r="C102" s="307" t="e">
        <f>選挙人名簿登録者数②!$C$59-#REF!</f>
        <v>#REF!</v>
      </c>
      <c r="D102" s="208" t="e">
        <f t="shared" si="0"/>
        <v>#REF!</v>
      </c>
    </row>
    <row r="103" spans="2:4" x14ac:dyDescent="0.2">
      <c r="B103" s="305" t="s">
        <v>1028</v>
      </c>
      <c r="C103" s="307" t="e">
        <f>選挙人名簿登録者数②!$C$62-#REF!</f>
        <v>#REF!</v>
      </c>
      <c r="D103" s="208" t="e">
        <f t="shared" si="0"/>
        <v>#REF!</v>
      </c>
    </row>
    <row r="104" spans="2:4" x14ac:dyDescent="0.2">
      <c r="B104" s="305" t="s">
        <v>991</v>
      </c>
      <c r="C104" s="307" t="e">
        <f>選挙人名簿登録者数②!$C$65-#REF!</f>
        <v>#REF!</v>
      </c>
      <c r="D104" s="208" t="e">
        <f t="shared" si="0"/>
        <v>#REF!</v>
      </c>
    </row>
    <row r="105" spans="2:4" x14ac:dyDescent="0.2">
      <c r="B105" s="305" t="s">
        <v>1029</v>
      </c>
      <c r="C105" s="307" t="e">
        <f>選挙人名簿登録者数②!$F$8-#REF!</f>
        <v>#REF!</v>
      </c>
      <c r="D105" s="208" t="e">
        <f t="shared" si="0"/>
        <v>#REF!</v>
      </c>
    </row>
    <row r="106" spans="2:4" x14ac:dyDescent="0.2">
      <c r="B106" s="305" t="s">
        <v>1030</v>
      </c>
      <c r="C106" s="307" t="e">
        <f>選挙人名簿登録者数②!$F$15-#REF!</f>
        <v>#REF!</v>
      </c>
      <c r="D106" s="208" t="e">
        <f t="shared" si="0"/>
        <v>#REF!</v>
      </c>
    </row>
    <row r="107" spans="2:4" x14ac:dyDescent="0.2">
      <c r="B107" s="305" t="s">
        <v>1031</v>
      </c>
      <c r="C107" s="307" t="e">
        <f>選挙人名簿登録者数②!$F$19-#REF!</f>
        <v>#REF!</v>
      </c>
      <c r="D107" s="208" t="e">
        <f t="shared" si="0"/>
        <v>#REF!</v>
      </c>
    </row>
    <row r="108" spans="2:4" x14ac:dyDescent="0.2">
      <c r="B108" s="305" t="s">
        <v>1032</v>
      </c>
      <c r="C108" s="307" t="e">
        <f>選挙人名簿登録者数②!$F$22-#REF!</f>
        <v>#REF!</v>
      </c>
      <c r="D108" s="208" t="e">
        <f t="shared" si="0"/>
        <v>#REF!</v>
      </c>
    </row>
    <row r="109" spans="2:4" x14ac:dyDescent="0.2">
      <c r="B109" s="305" t="s">
        <v>996</v>
      </c>
      <c r="C109" s="307" t="e">
        <f>選挙人名簿登録者数②!$F$26-#REF!</f>
        <v>#REF!</v>
      </c>
      <c r="D109" s="208" t="e">
        <f t="shared" si="0"/>
        <v>#REF!</v>
      </c>
    </row>
    <row r="110" spans="2:4" x14ac:dyDescent="0.2">
      <c r="B110" s="305" t="s">
        <v>997</v>
      </c>
      <c r="C110" s="307" t="e">
        <f>選挙人名簿登録者数②!$F$30-#REF!</f>
        <v>#REF!</v>
      </c>
      <c r="D110" s="208" t="e">
        <f t="shared" si="0"/>
        <v>#REF!</v>
      </c>
    </row>
    <row r="111" spans="2:4" x14ac:dyDescent="0.2">
      <c r="B111" s="305" t="s">
        <v>998</v>
      </c>
      <c r="C111" s="307" t="e">
        <f>選挙人名簿登録者数②!$F$33-#REF!</f>
        <v>#REF!</v>
      </c>
      <c r="D111" s="208" t="e">
        <f t="shared" si="0"/>
        <v>#REF!</v>
      </c>
    </row>
    <row r="112" spans="2:4" x14ac:dyDescent="0.2">
      <c r="B112" s="305" t="s">
        <v>1033</v>
      </c>
      <c r="C112" s="307" t="e">
        <f>選挙人名簿登録者数②!$F$45-#REF!</f>
        <v>#REF!</v>
      </c>
      <c r="D112" s="208" t="e">
        <f t="shared" si="0"/>
        <v>#REF!</v>
      </c>
    </row>
    <row r="113" spans="2:4" x14ac:dyDescent="0.2">
      <c r="B113" s="305" t="s">
        <v>1000</v>
      </c>
      <c r="C113" s="307" t="e">
        <f>選挙人名簿登録者数②!$F$48-#REF!</f>
        <v>#REF!</v>
      </c>
      <c r="D113" s="208" t="e">
        <f t="shared" si="0"/>
        <v>#REF!</v>
      </c>
    </row>
    <row r="114" spans="2:4" x14ac:dyDescent="0.2">
      <c r="B114" s="305" t="s">
        <v>1034</v>
      </c>
      <c r="C114" s="307" t="e">
        <f>選挙人名簿登録者数②!$F$52-#REF!</f>
        <v>#REF!</v>
      </c>
      <c r="D114" s="208" t="e">
        <f t="shared" si="0"/>
        <v>#REF!</v>
      </c>
    </row>
    <row r="115" spans="2:4" x14ac:dyDescent="0.2">
      <c r="B115" s="305" t="s">
        <v>1035</v>
      </c>
      <c r="C115" s="307" t="e">
        <f>選挙人名簿登録者数②!$F$57-#REF!</f>
        <v>#REF!</v>
      </c>
      <c r="D115" s="208" t="e">
        <f t="shared" si="0"/>
        <v>#REF!</v>
      </c>
    </row>
    <row r="116" spans="2:4" x14ac:dyDescent="0.2">
      <c r="B116" s="305" t="s">
        <v>1036</v>
      </c>
      <c r="C116" s="307" t="e">
        <f>選挙人名簿登録者数②!$F$61-#REF!</f>
        <v>#REF!</v>
      </c>
      <c r="D116" s="208" t="e">
        <f t="shared" si="0"/>
        <v>#REF!</v>
      </c>
    </row>
    <row r="117" spans="2:4" x14ac:dyDescent="0.2">
      <c r="B117" s="305" t="s">
        <v>1038</v>
      </c>
      <c r="C117" s="307" t="e">
        <f>選挙人名簿登録者数②!$I$7-#REF!</f>
        <v>#REF!</v>
      </c>
      <c r="D117" s="208" t="e">
        <f t="shared" si="0"/>
        <v>#REF!</v>
      </c>
    </row>
    <row r="118" spans="2:4" x14ac:dyDescent="0.2">
      <c r="B118" s="305" t="s">
        <v>1039</v>
      </c>
      <c r="C118" s="307" t="e">
        <f>選挙人名簿登録者数②!$I$12-#REF!</f>
        <v>#REF!</v>
      </c>
      <c r="D118" s="208" t="e">
        <f t="shared" si="0"/>
        <v>#REF!</v>
      </c>
    </row>
    <row r="119" spans="2:4" ht="13.5" thickBot="1" x14ac:dyDescent="0.25">
      <c r="B119" s="308" t="s">
        <v>1040</v>
      </c>
      <c r="C119" s="309" t="e">
        <f>選挙人名簿登録者数②!$I$17-#REF!</f>
        <v>#REF!</v>
      </c>
      <c r="D119" s="208" t="e">
        <f t="shared" si="0"/>
        <v>#REF!</v>
      </c>
    </row>
    <row r="120" spans="2:4" x14ac:dyDescent="0.2">
      <c r="D120" s="310"/>
    </row>
    <row r="121" spans="2:4" x14ac:dyDescent="0.2">
      <c r="D121" s="310"/>
    </row>
  </sheetData>
  <mergeCells count="1">
    <mergeCell ref="H1:I1"/>
  </mergeCells>
  <phoneticPr fontId="8"/>
  <pageMargins left="0.78740157480314965" right="0.78740157480314965" top="0.23622047244094491" bottom="0.27559055118110237" header="0.19685039370078741" footer="0.51181102362204722"/>
  <pageSetup paperSize="9" scale="8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tabColor rgb="FFFFFF00"/>
  </sheetPr>
  <dimension ref="A1:L69"/>
  <sheetViews>
    <sheetView view="pageBreakPreview" topLeftCell="A15" zoomScaleNormal="100" zoomScaleSheetLayoutView="100" workbookViewId="0">
      <selection activeCell="I38" sqref="I38"/>
    </sheetView>
  </sheetViews>
  <sheetFormatPr defaultColWidth="8.81640625" defaultRowHeight="13" x14ac:dyDescent="0.2"/>
  <cols>
    <col min="1" max="1" width="2.6328125" style="204" customWidth="1"/>
    <col min="2" max="2" width="14.6328125" style="186" customWidth="1"/>
    <col min="3" max="3" width="14.6328125" style="191" customWidth="1"/>
    <col min="4" max="4" width="3.6328125" style="154" customWidth="1"/>
    <col min="5" max="5" width="14.453125" style="186" customWidth="1"/>
    <col min="6" max="6" width="14.6328125" style="154" customWidth="1"/>
    <col min="7" max="7" width="3.6328125" style="154" customWidth="1"/>
    <col min="8" max="8" width="14.6328125" style="186" customWidth="1"/>
    <col min="9" max="9" width="14.6328125" style="154" customWidth="1"/>
    <col min="10" max="10" width="9" style="154"/>
    <col min="11" max="11" width="18.08984375" style="154" customWidth="1"/>
    <col min="12" max="12" width="9" style="154"/>
    <col min="13" max="16384" width="8.81640625" style="204"/>
  </cols>
  <sheetData>
    <row r="1" spans="1:9" ht="20.25" customHeight="1" x14ac:dyDescent="0.2">
      <c r="A1" s="256" t="s">
        <v>1299</v>
      </c>
      <c r="B1" s="207"/>
      <c r="C1" s="208"/>
      <c r="D1" s="209"/>
      <c r="E1" s="207"/>
      <c r="F1" s="208"/>
      <c r="G1" s="208"/>
      <c r="H1" s="577" t="str">
        <f>"（令和"&amp;DBCS('#手順'!B1)&amp;"年９月"&amp;IF('#手順'!B2=1,DBCS('#手順'!B2),"登録")&amp;"日現在）"</f>
        <v>（令和７年９月１日現在）</v>
      </c>
      <c r="I1" s="577"/>
    </row>
    <row r="2" spans="1:9" x14ac:dyDescent="0.2">
      <c r="B2" s="210"/>
      <c r="C2" s="238"/>
      <c r="D2" s="208"/>
      <c r="E2" s="210"/>
      <c r="F2" s="211"/>
      <c r="G2" s="208"/>
      <c r="H2" s="210"/>
      <c r="I2" s="211"/>
    </row>
    <row r="3" spans="1:9" x14ac:dyDescent="0.2">
      <c r="A3" s="239"/>
      <c r="B3" s="213" t="s">
        <v>1055</v>
      </c>
      <c r="C3" s="213" t="s">
        <v>1054</v>
      </c>
      <c r="D3" s="215"/>
      <c r="E3" s="213" t="s">
        <v>1055</v>
      </c>
      <c r="F3" s="213" t="s">
        <v>1054</v>
      </c>
      <c r="G3" s="215"/>
      <c r="H3" s="213" t="s">
        <v>1055</v>
      </c>
      <c r="I3" s="213" t="s">
        <v>1054</v>
      </c>
    </row>
    <row r="4" spans="1:9" x14ac:dyDescent="0.2">
      <c r="A4" s="239"/>
      <c r="B4" s="162" t="s">
        <v>170</v>
      </c>
      <c r="C4" s="369">
        <v>348468</v>
      </c>
      <c r="D4" s="215"/>
      <c r="E4" s="162" t="s">
        <v>117</v>
      </c>
      <c r="F4" s="360">
        <v>323675</v>
      </c>
      <c r="G4" s="215"/>
      <c r="H4" s="162" t="s">
        <v>77</v>
      </c>
      <c r="I4" s="360">
        <v>347840</v>
      </c>
    </row>
    <row r="5" spans="1:9" x14ac:dyDescent="0.2">
      <c r="A5" s="239"/>
      <c r="B5" s="218" t="s">
        <v>172</v>
      </c>
      <c r="C5" s="370">
        <v>397010</v>
      </c>
      <c r="D5" s="215"/>
      <c r="E5" s="218" t="s">
        <v>118</v>
      </c>
      <c r="F5" s="361">
        <v>408538</v>
      </c>
      <c r="G5" s="215"/>
      <c r="H5" s="218" t="s">
        <v>78</v>
      </c>
      <c r="I5" s="361">
        <v>258369</v>
      </c>
    </row>
    <row r="6" spans="1:9" x14ac:dyDescent="0.2">
      <c r="A6" s="239"/>
      <c r="B6" s="218" t="s">
        <v>174</v>
      </c>
      <c r="C6" s="370">
        <v>407983</v>
      </c>
      <c r="D6" s="215"/>
      <c r="E6" s="218" t="s">
        <v>119</v>
      </c>
      <c r="F6" s="361">
        <v>391328</v>
      </c>
      <c r="G6" s="215"/>
      <c r="H6" s="222" t="s">
        <v>79</v>
      </c>
      <c r="I6" s="362">
        <v>263117</v>
      </c>
    </row>
    <row r="7" spans="1:9" x14ac:dyDescent="0.2">
      <c r="A7" s="239"/>
      <c r="B7" s="222" t="s">
        <v>176</v>
      </c>
      <c r="C7" s="371">
        <v>279495</v>
      </c>
      <c r="D7" s="215"/>
      <c r="E7" s="222" t="s">
        <v>120</v>
      </c>
      <c r="F7" s="362">
        <v>400590</v>
      </c>
      <c r="G7" s="215"/>
      <c r="H7" s="225" t="s">
        <v>1063</v>
      </c>
      <c r="I7" s="363">
        <f>SUM(I4:I6)</f>
        <v>869326</v>
      </c>
    </row>
    <row r="8" spans="1:9" x14ac:dyDescent="0.2">
      <c r="A8" s="239"/>
      <c r="B8" s="225" t="s">
        <v>75</v>
      </c>
      <c r="C8" s="372">
        <f>SUM(C4:C7)</f>
        <v>1432956</v>
      </c>
      <c r="D8" s="215"/>
      <c r="E8" s="225" t="s">
        <v>75</v>
      </c>
      <c r="F8" s="363">
        <f>SUM(F4:F7)</f>
        <v>1524131</v>
      </c>
      <c r="G8" s="215"/>
      <c r="H8" s="162" t="s">
        <v>80</v>
      </c>
      <c r="I8" s="360">
        <v>351549</v>
      </c>
    </row>
    <row r="9" spans="1:9" x14ac:dyDescent="0.2">
      <c r="A9" s="239"/>
      <c r="B9" s="162" t="s">
        <v>178</v>
      </c>
      <c r="C9" s="369">
        <v>323634</v>
      </c>
      <c r="D9" s="215"/>
      <c r="E9" s="162" t="s">
        <v>121</v>
      </c>
      <c r="F9" s="366">
        <v>406847</v>
      </c>
      <c r="G9" s="215"/>
      <c r="H9" s="218" t="s">
        <v>81</v>
      </c>
      <c r="I9" s="361">
        <v>323003</v>
      </c>
    </row>
    <row r="10" spans="1:9" x14ac:dyDescent="0.2">
      <c r="A10" s="239"/>
      <c r="B10" s="218" t="s">
        <v>180</v>
      </c>
      <c r="C10" s="370">
        <v>428708</v>
      </c>
      <c r="D10" s="215"/>
      <c r="E10" s="218" t="s">
        <v>122</v>
      </c>
      <c r="F10" s="360">
        <v>385595</v>
      </c>
      <c r="G10" s="215"/>
      <c r="H10" s="218" t="s">
        <v>82</v>
      </c>
      <c r="I10" s="361">
        <v>305830</v>
      </c>
    </row>
    <row r="11" spans="1:9" x14ac:dyDescent="0.2">
      <c r="A11" s="239"/>
      <c r="B11" s="222" t="s">
        <v>182</v>
      </c>
      <c r="C11" s="371">
        <v>392980</v>
      </c>
      <c r="D11" s="215"/>
      <c r="E11" s="218" t="s">
        <v>123</v>
      </c>
      <c r="F11" s="361">
        <v>415146</v>
      </c>
      <c r="G11" s="215"/>
      <c r="H11" s="222" t="s">
        <v>83</v>
      </c>
      <c r="I11" s="362">
        <v>310462</v>
      </c>
    </row>
    <row r="12" spans="1:9" x14ac:dyDescent="0.2">
      <c r="A12" s="239"/>
      <c r="B12" s="225" t="s">
        <v>73</v>
      </c>
      <c r="C12" s="372">
        <f>SUM(C9:C11)</f>
        <v>1145322</v>
      </c>
      <c r="D12" s="215"/>
      <c r="E12" s="218" t="s">
        <v>124</v>
      </c>
      <c r="F12" s="361">
        <v>385089</v>
      </c>
      <c r="G12" s="215"/>
      <c r="H12" s="225" t="s">
        <v>72</v>
      </c>
      <c r="I12" s="363">
        <f>SUM(I8:I11)</f>
        <v>1290844</v>
      </c>
    </row>
    <row r="13" spans="1:9" x14ac:dyDescent="0.2">
      <c r="A13" s="239"/>
      <c r="B13" s="162" t="s">
        <v>184</v>
      </c>
      <c r="C13" s="369">
        <v>386386</v>
      </c>
      <c r="D13" s="215"/>
      <c r="E13" s="218" t="s">
        <v>125</v>
      </c>
      <c r="F13" s="361">
        <v>293614</v>
      </c>
      <c r="G13" s="215"/>
      <c r="H13" s="162" t="s">
        <v>695</v>
      </c>
      <c r="I13" s="360">
        <v>262676</v>
      </c>
    </row>
    <row r="14" spans="1:9" x14ac:dyDescent="0.2">
      <c r="A14" s="239"/>
      <c r="B14" s="218" t="s">
        <v>186</v>
      </c>
      <c r="C14" s="370">
        <v>256272</v>
      </c>
      <c r="D14" s="215"/>
      <c r="E14" s="222" t="s">
        <v>126</v>
      </c>
      <c r="F14" s="362">
        <v>373552</v>
      </c>
      <c r="G14" s="215"/>
      <c r="H14" s="218" t="s">
        <v>862</v>
      </c>
      <c r="I14" s="361">
        <v>295909</v>
      </c>
    </row>
    <row r="15" spans="1:9" x14ac:dyDescent="0.2">
      <c r="A15" s="239"/>
      <c r="B15" s="218" t="s">
        <v>188</v>
      </c>
      <c r="C15" s="370">
        <v>348148</v>
      </c>
      <c r="D15" s="215"/>
      <c r="E15" s="225" t="s">
        <v>73</v>
      </c>
      <c r="F15" s="363">
        <f>SUM(F9:F14)</f>
        <v>2259843</v>
      </c>
      <c r="G15" s="215"/>
      <c r="H15" s="218" t="s">
        <v>864</v>
      </c>
      <c r="I15" s="361">
        <v>316620</v>
      </c>
    </row>
    <row r="16" spans="1:9" ht="13.5" thickBot="1" x14ac:dyDescent="0.25">
      <c r="A16" s="239"/>
      <c r="B16" s="218" t="s">
        <v>190</v>
      </c>
      <c r="C16" s="370">
        <v>386437</v>
      </c>
      <c r="D16" s="215"/>
      <c r="E16" s="162" t="s">
        <v>127</v>
      </c>
      <c r="F16" s="360">
        <v>381296</v>
      </c>
      <c r="G16" s="215"/>
      <c r="H16" s="222" t="s">
        <v>866</v>
      </c>
      <c r="I16" s="362">
        <v>298632</v>
      </c>
    </row>
    <row r="17" spans="1:12" x14ac:dyDescent="0.2">
      <c r="A17" s="239"/>
      <c r="B17" s="218" t="s">
        <v>192</v>
      </c>
      <c r="C17" s="370">
        <v>225339</v>
      </c>
      <c r="D17" s="215"/>
      <c r="E17" s="218" t="s">
        <v>128</v>
      </c>
      <c r="F17" s="361">
        <v>371177</v>
      </c>
      <c r="G17" s="215"/>
      <c r="H17" s="225" t="s">
        <v>72</v>
      </c>
      <c r="I17" s="363">
        <f>SUM(I13:I16)</f>
        <v>1173837</v>
      </c>
      <c r="K17" s="299"/>
    </row>
    <row r="18" spans="1:12" ht="13.5" thickBot="1" x14ac:dyDescent="0.25">
      <c r="A18" s="239"/>
      <c r="B18" s="222" t="s">
        <v>194</v>
      </c>
      <c r="C18" s="371">
        <v>452315</v>
      </c>
      <c r="D18" s="215"/>
      <c r="E18" s="222" t="s">
        <v>129</v>
      </c>
      <c r="F18" s="362">
        <v>338279</v>
      </c>
      <c r="G18" s="215"/>
      <c r="H18" s="162"/>
      <c r="I18" s="360"/>
      <c r="K18" s="300">
        <f>SUM($C$8,$C$12,$C$19,$C$39,$C$52,$C$56,$C$59,$C$62,$C$65,$F$8,$F$15,$F$19,$F$22,$F$26,$F$30,$F$33,$F$45,$F$48,$F$52,$F$57,$F$61,$I$7,$I$12,$I$17)</f>
        <v>38749621</v>
      </c>
    </row>
    <row r="19" spans="1:12" ht="13.5" thickBot="1" x14ac:dyDescent="0.25">
      <c r="A19" s="239"/>
      <c r="B19" s="225" t="s">
        <v>74</v>
      </c>
      <c r="C19" s="372">
        <f>SUM(C13:C18)</f>
        <v>2054897</v>
      </c>
      <c r="D19" s="215"/>
      <c r="E19" s="225" t="s">
        <v>74</v>
      </c>
      <c r="F19" s="363">
        <f>SUM(F16:F18)</f>
        <v>1090752</v>
      </c>
      <c r="G19" s="215"/>
      <c r="H19" s="162" t="s">
        <v>84</v>
      </c>
      <c r="I19" s="360">
        <f>選挙人名簿登録者数①!C16+選挙人名簿登録者数①!C20+選挙人名簿登録者数①!C24+選挙人名簿登録者数①!C30+選挙人名簿登録者数①!C34+選挙人名簿登録者数①!C38+選挙人名簿登録者数①!C43+選挙人名簿登録者数①!C51+選挙人名簿登録者数①!C57+選挙人名簿登録者数①!C63+選挙人名簿登録者数①!F12+選挙人名簿登録者数①!F27+選挙人名簿登録者数①!F58+選挙人名簿登録者数①!I12+選挙人名簿登録者数①!I18+選挙人名簿登録者数①!I22+選挙人名簿登録者数①!I26+選挙人名簿登録者数①!I29+選挙人名簿登録者数①!I32+選挙人名簿登録者数①!I38+選挙人名簿登録者数①!I44+選挙人名簿登録者数①!I53+選挙人名簿登録者数①!I70+選挙人名簿登録者数②!C8+選挙人名簿登録者数②!C12+選挙人名簿登録者数②!C19+選挙人名簿登録者数②!C39+選挙人名簿登録者数②!C52+選挙人名簿登録者数②!C56+選挙人名簿登録者数②!C59+選挙人名簿登録者数②!C62+選挙人名簿登録者数②!C65+選挙人名簿登録者数②!F8+選挙人名簿登録者数②!F15+選挙人名簿登録者数②!F19+選挙人名簿登録者数②!F22+選挙人名簿登録者数②!F26+選挙人名簿登録者数②!F30+選挙人名簿登録者数②!F33+選挙人名簿登録者数②!F45+選挙人名簿登録者数②!F48+選挙人名簿登録者数②!F52+選挙人名簿登録者数②!F57+選挙人名簿登録者数②!F61+選挙人名簿登録者数②!I7+選挙人名簿登録者数②!I12+選挙人名簿登録者数②!I17</f>
        <v>103561147</v>
      </c>
    </row>
    <row r="20" spans="1:12" x14ac:dyDescent="0.2">
      <c r="A20" s="239"/>
      <c r="B20" s="162" t="s">
        <v>196</v>
      </c>
      <c r="C20" s="369">
        <v>447666</v>
      </c>
      <c r="D20" s="215"/>
      <c r="E20" s="162" t="s">
        <v>130</v>
      </c>
      <c r="F20" s="360">
        <v>346889</v>
      </c>
      <c r="G20" s="215"/>
      <c r="H20" s="225"/>
      <c r="I20" s="363"/>
      <c r="K20" s="299" t="s">
        <v>163</v>
      </c>
    </row>
    <row r="21" spans="1:12" x14ac:dyDescent="0.2">
      <c r="A21" s="239"/>
      <c r="B21" s="218" t="s">
        <v>198</v>
      </c>
      <c r="C21" s="370">
        <v>441427</v>
      </c>
      <c r="D21" s="215"/>
      <c r="E21" s="222" t="s">
        <v>131</v>
      </c>
      <c r="F21" s="362">
        <v>248072</v>
      </c>
      <c r="G21" s="244"/>
      <c r="H21" s="208"/>
      <c r="I21" s="208"/>
      <c r="J21" s="154" t="s">
        <v>166</v>
      </c>
      <c r="K21" s="301">
        <f>K18+選挙人名簿登録者数①!I75</f>
        <v>103561147</v>
      </c>
      <c r="L21" s="154" t="s">
        <v>165</v>
      </c>
    </row>
    <row r="22" spans="1:12" ht="13.5" thickBot="1" x14ac:dyDescent="0.25">
      <c r="A22" s="239"/>
      <c r="B22" s="218" t="s">
        <v>200</v>
      </c>
      <c r="C22" s="370">
        <v>357617</v>
      </c>
      <c r="D22" s="215"/>
      <c r="E22" s="225" t="s">
        <v>74</v>
      </c>
      <c r="F22" s="363">
        <f>SUM(F20:F21)</f>
        <v>594961</v>
      </c>
      <c r="G22" s="244"/>
      <c r="H22" s="208"/>
      <c r="I22" s="208"/>
      <c r="K22" s="300">
        <f>I19-K21</f>
        <v>0</v>
      </c>
      <c r="L22" s="154" t="s">
        <v>167</v>
      </c>
    </row>
    <row r="23" spans="1:12" x14ac:dyDescent="0.2">
      <c r="A23" s="239"/>
      <c r="B23" s="218" t="s">
        <v>202</v>
      </c>
      <c r="C23" s="370">
        <v>417353</v>
      </c>
      <c r="D23" s="215"/>
      <c r="E23" s="162" t="s">
        <v>132</v>
      </c>
      <c r="F23" s="360">
        <v>308438</v>
      </c>
      <c r="G23" s="244"/>
      <c r="H23" s="208"/>
      <c r="I23" s="208"/>
    </row>
    <row r="24" spans="1:12" x14ac:dyDescent="0.2">
      <c r="A24" s="239"/>
      <c r="B24" s="218" t="s">
        <v>204</v>
      </c>
      <c r="C24" s="370">
        <v>434003</v>
      </c>
      <c r="D24" s="215"/>
      <c r="E24" s="218" t="s">
        <v>133</v>
      </c>
      <c r="F24" s="361">
        <v>247233</v>
      </c>
      <c r="G24" s="244"/>
      <c r="H24" s="208"/>
      <c r="I24" s="208"/>
    </row>
    <row r="25" spans="1:12" x14ac:dyDescent="0.2">
      <c r="A25" s="239"/>
      <c r="B25" s="218" t="s">
        <v>206</v>
      </c>
      <c r="C25" s="370">
        <v>385768</v>
      </c>
      <c r="D25" s="215"/>
      <c r="E25" s="222" t="s">
        <v>134</v>
      </c>
      <c r="F25" s="362">
        <v>229688</v>
      </c>
      <c r="G25" s="244"/>
      <c r="H25" s="208"/>
      <c r="I25" s="208"/>
    </row>
    <row r="26" spans="1:12" x14ac:dyDescent="0.2">
      <c r="A26" s="239"/>
      <c r="B26" s="218" t="s">
        <v>256</v>
      </c>
      <c r="C26" s="370">
        <v>389535</v>
      </c>
      <c r="D26" s="215"/>
      <c r="E26" s="225" t="s">
        <v>74</v>
      </c>
      <c r="F26" s="363">
        <f>SUM(F23:F25)</f>
        <v>785359</v>
      </c>
      <c r="G26" s="244"/>
      <c r="H26" s="208"/>
      <c r="I26" s="208"/>
    </row>
    <row r="27" spans="1:12" x14ac:dyDescent="0.2">
      <c r="A27" s="239"/>
      <c r="B27" s="218" t="s">
        <v>258</v>
      </c>
      <c r="C27" s="370">
        <v>420665</v>
      </c>
      <c r="D27" s="215"/>
      <c r="E27" s="162" t="s">
        <v>135</v>
      </c>
      <c r="F27" s="360">
        <v>418203</v>
      </c>
      <c r="G27" s="244"/>
      <c r="H27" s="208"/>
      <c r="I27" s="208"/>
    </row>
    <row r="28" spans="1:12" x14ac:dyDescent="0.2">
      <c r="A28" s="239"/>
      <c r="B28" s="218" t="s">
        <v>260</v>
      </c>
      <c r="C28" s="370">
        <v>372590</v>
      </c>
      <c r="D28" s="215"/>
      <c r="E28" s="218" t="s">
        <v>136</v>
      </c>
      <c r="F28" s="361">
        <v>378057</v>
      </c>
      <c r="G28" s="244"/>
      <c r="H28" s="208"/>
      <c r="I28" s="208"/>
    </row>
    <row r="29" spans="1:12" x14ac:dyDescent="0.2">
      <c r="A29" s="239"/>
      <c r="B29" s="218" t="s">
        <v>262</v>
      </c>
      <c r="C29" s="370">
        <v>317377</v>
      </c>
      <c r="D29" s="215"/>
      <c r="E29" s="222" t="s">
        <v>137</v>
      </c>
      <c r="F29" s="362">
        <v>298464</v>
      </c>
      <c r="G29" s="244"/>
      <c r="H29" s="208"/>
      <c r="I29" s="208"/>
    </row>
    <row r="30" spans="1:12" x14ac:dyDescent="0.2">
      <c r="A30" s="239"/>
      <c r="B30" s="218" t="s">
        <v>264</v>
      </c>
      <c r="C30" s="370">
        <v>394327</v>
      </c>
      <c r="D30" s="215"/>
      <c r="E30" s="225" t="s">
        <v>74</v>
      </c>
      <c r="F30" s="363">
        <f>SUM(F27:F29)</f>
        <v>1094724</v>
      </c>
      <c r="G30" s="244"/>
      <c r="H30" s="208"/>
      <c r="I30" s="208"/>
    </row>
    <row r="31" spans="1:12" x14ac:dyDescent="0.2">
      <c r="A31" s="239"/>
      <c r="B31" s="218" t="s">
        <v>266</v>
      </c>
      <c r="C31" s="370">
        <v>332608</v>
      </c>
      <c r="D31" s="215"/>
      <c r="E31" s="162" t="s">
        <v>138</v>
      </c>
      <c r="F31" s="360">
        <v>298292</v>
      </c>
      <c r="G31" s="244"/>
      <c r="H31" s="208"/>
      <c r="I31" s="208"/>
    </row>
    <row r="32" spans="1:12" x14ac:dyDescent="0.2">
      <c r="A32" s="239"/>
      <c r="B32" s="218" t="s">
        <v>268</v>
      </c>
      <c r="C32" s="370">
        <v>396118</v>
      </c>
      <c r="D32" s="215"/>
      <c r="E32" s="222" t="s">
        <v>139</v>
      </c>
      <c r="F32" s="362">
        <v>269936</v>
      </c>
      <c r="G32" s="244"/>
      <c r="H32" s="208"/>
      <c r="I32" s="208"/>
    </row>
    <row r="33" spans="1:9" x14ac:dyDescent="0.2">
      <c r="A33" s="239"/>
      <c r="B33" s="218" t="s">
        <v>270</v>
      </c>
      <c r="C33" s="370">
        <v>412113</v>
      </c>
      <c r="D33" s="215"/>
      <c r="E33" s="225" t="s">
        <v>74</v>
      </c>
      <c r="F33" s="363">
        <f>SUM(F31:F32)</f>
        <v>568228</v>
      </c>
      <c r="G33" s="244"/>
      <c r="H33" s="208"/>
      <c r="I33" s="208"/>
    </row>
    <row r="34" spans="1:9" x14ac:dyDescent="0.2">
      <c r="A34" s="239"/>
      <c r="B34" s="218" t="s">
        <v>272</v>
      </c>
      <c r="C34" s="370">
        <v>377359</v>
      </c>
      <c r="D34" s="215"/>
      <c r="E34" s="162" t="s">
        <v>140</v>
      </c>
      <c r="F34" s="360">
        <v>446172</v>
      </c>
      <c r="G34" s="244"/>
      <c r="H34" s="208"/>
      <c r="I34" s="208"/>
    </row>
    <row r="35" spans="1:9" x14ac:dyDescent="0.2">
      <c r="A35" s="239"/>
      <c r="B35" s="218" t="s">
        <v>274</v>
      </c>
      <c r="C35" s="370">
        <v>325052</v>
      </c>
      <c r="D35" s="215"/>
      <c r="E35" s="218" t="s">
        <v>141</v>
      </c>
      <c r="F35" s="361">
        <v>460778</v>
      </c>
      <c r="G35" s="244"/>
      <c r="H35" s="208"/>
      <c r="I35" s="208"/>
    </row>
    <row r="36" spans="1:9" x14ac:dyDescent="0.2">
      <c r="A36" s="239"/>
      <c r="B36" s="218" t="s">
        <v>276</v>
      </c>
      <c r="C36" s="370">
        <v>321081</v>
      </c>
      <c r="D36" s="215"/>
      <c r="E36" s="218" t="s">
        <v>142</v>
      </c>
      <c r="F36" s="361">
        <v>450816</v>
      </c>
      <c r="G36" s="244"/>
      <c r="H36" s="208"/>
      <c r="I36" s="208"/>
    </row>
    <row r="37" spans="1:9" x14ac:dyDescent="0.2">
      <c r="A37" s="239"/>
      <c r="B37" s="218" t="s">
        <v>278</v>
      </c>
      <c r="C37" s="370">
        <v>426125</v>
      </c>
      <c r="D37" s="215"/>
      <c r="E37" s="218" t="s">
        <v>143</v>
      </c>
      <c r="F37" s="361">
        <v>397865</v>
      </c>
      <c r="G37" s="244"/>
      <c r="H37" s="208"/>
      <c r="I37" s="208"/>
    </row>
    <row r="38" spans="1:9" x14ac:dyDescent="0.2">
      <c r="A38" s="239"/>
      <c r="B38" s="222" t="s">
        <v>280</v>
      </c>
      <c r="C38" s="371">
        <v>296653</v>
      </c>
      <c r="D38" s="215"/>
      <c r="E38" s="218" t="s">
        <v>144</v>
      </c>
      <c r="F38" s="361">
        <v>455140</v>
      </c>
      <c r="G38" s="244"/>
      <c r="H38" s="208"/>
      <c r="I38" s="208"/>
    </row>
    <row r="39" spans="1:9" x14ac:dyDescent="0.2">
      <c r="A39" s="239"/>
      <c r="B39" s="225" t="s">
        <v>74</v>
      </c>
      <c r="C39" s="372">
        <f>SUM(C20:C38)</f>
        <v>7265437</v>
      </c>
      <c r="D39" s="215"/>
      <c r="E39" s="218" t="s">
        <v>145</v>
      </c>
      <c r="F39" s="361">
        <v>367078</v>
      </c>
      <c r="G39" s="244"/>
      <c r="H39" s="208"/>
      <c r="I39" s="208"/>
    </row>
    <row r="40" spans="1:9" x14ac:dyDescent="0.2">
      <c r="A40" s="239"/>
      <c r="B40" s="162" t="s">
        <v>282</v>
      </c>
      <c r="C40" s="369">
        <v>391371</v>
      </c>
      <c r="D40" s="215"/>
      <c r="E40" s="218" t="s">
        <v>146</v>
      </c>
      <c r="F40" s="361">
        <v>275184</v>
      </c>
      <c r="G40" s="244"/>
      <c r="H40" s="208"/>
      <c r="I40" s="208"/>
    </row>
    <row r="41" spans="1:9" x14ac:dyDescent="0.2">
      <c r="A41" s="239"/>
      <c r="B41" s="218" t="s">
        <v>284</v>
      </c>
      <c r="C41" s="370">
        <v>377645</v>
      </c>
      <c r="D41" s="215"/>
      <c r="E41" s="218" t="s">
        <v>147</v>
      </c>
      <c r="F41" s="361">
        <v>336871</v>
      </c>
      <c r="G41" s="244"/>
      <c r="H41" s="208"/>
      <c r="I41" s="208"/>
    </row>
    <row r="42" spans="1:9" x14ac:dyDescent="0.2">
      <c r="A42" s="239"/>
      <c r="B42" s="218" t="s">
        <v>286</v>
      </c>
      <c r="C42" s="370">
        <v>304964</v>
      </c>
      <c r="D42" s="215"/>
      <c r="E42" s="218" t="s">
        <v>148</v>
      </c>
      <c r="F42" s="361">
        <v>367966</v>
      </c>
      <c r="G42" s="244"/>
      <c r="H42" s="208"/>
      <c r="I42" s="208"/>
    </row>
    <row r="43" spans="1:9" x14ac:dyDescent="0.2">
      <c r="A43" s="239"/>
      <c r="B43" s="218" t="s">
        <v>288</v>
      </c>
      <c r="C43" s="370">
        <v>406993</v>
      </c>
      <c r="D43" s="215"/>
      <c r="E43" s="218" t="s">
        <v>149</v>
      </c>
      <c r="F43" s="361">
        <v>397029</v>
      </c>
      <c r="G43" s="244"/>
      <c r="H43" s="208"/>
      <c r="I43" s="208"/>
    </row>
    <row r="44" spans="1:9" x14ac:dyDescent="0.2">
      <c r="A44" s="239"/>
      <c r="B44" s="218" t="s">
        <v>290</v>
      </c>
      <c r="C44" s="370">
        <v>366524</v>
      </c>
      <c r="D44" s="215"/>
      <c r="E44" s="222" t="s">
        <v>150</v>
      </c>
      <c r="F44" s="362">
        <v>245772</v>
      </c>
      <c r="G44" s="244"/>
      <c r="H44" s="208"/>
      <c r="I44" s="208"/>
    </row>
    <row r="45" spans="1:9" x14ac:dyDescent="0.2">
      <c r="A45" s="239"/>
      <c r="B45" s="218" t="s">
        <v>292</v>
      </c>
      <c r="C45" s="370">
        <v>443579</v>
      </c>
      <c r="D45" s="215"/>
      <c r="E45" s="225" t="s">
        <v>73</v>
      </c>
      <c r="F45" s="363">
        <f>SUM(F34:F44)</f>
        <v>4200671</v>
      </c>
      <c r="G45" s="244"/>
      <c r="H45" s="208"/>
      <c r="I45" s="208"/>
    </row>
    <row r="46" spans="1:9" x14ac:dyDescent="0.2">
      <c r="A46" s="239"/>
      <c r="B46" s="218" t="s">
        <v>294</v>
      </c>
      <c r="C46" s="370">
        <v>441994</v>
      </c>
      <c r="D46" s="215"/>
      <c r="E46" s="162" t="s">
        <v>151</v>
      </c>
      <c r="F46" s="360">
        <v>329116</v>
      </c>
      <c r="G46" s="244"/>
      <c r="H46" s="208"/>
      <c r="I46" s="208"/>
    </row>
    <row r="47" spans="1:9" x14ac:dyDescent="0.2">
      <c r="A47" s="239"/>
      <c r="B47" s="218" t="s">
        <v>296</v>
      </c>
      <c r="C47" s="370">
        <v>383752</v>
      </c>
      <c r="D47" s="215"/>
      <c r="E47" s="222" t="s">
        <v>152</v>
      </c>
      <c r="F47" s="362">
        <v>326624</v>
      </c>
      <c r="G47" s="244"/>
      <c r="H47" s="208"/>
      <c r="I47" s="208"/>
    </row>
    <row r="48" spans="1:9" x14ac:dyDescent="0.2">
      <c r="A48" s="239"/>
      <c r="B48" s="218" t="s">
        <v>298</v>
      </c>
      <c r="C48" s="370">
        <v>359275</v>
      </c>
      <c r="D48" s="215"/>
      <c r="E48" s="225" t="s">
        <v>72</v>
      </c>
      <c r="F48" s="363">
        <f>SUM(F46:F47)</f>
        <v>655740</v>
      </c>
      <c r="G48" s="244"/>
      <c r="H48" s="208"/>
      <c r="I48" s="208"/>
    </row>
    <row r="49" spans="1:9" x14ac:dyDescent="0.2">
      <c r="A49" s="239"/>
      <c r="B49" s="218" t="s">
        <v>300</v>
      </c>
      <c r="C49" s="370">
        <v>341709</v>
      </c>
      <c r="D49" s="215"/>
      <c r="E49" s="162" t="s">
        <v>153</v>
      </c>
      <c r="F49" s="360">
        <v>331793</v>
      </c>
      <c r="G49" s="244"/>
      <c r="H49" s="208"/>
      <c r="I49" s="208"/>
    </row>
    <row r="50" spans="1:9" x14ac:dyDescent="0.2">
      <c r="A50" s="239"/>
      <c r="B50" s="218" t="s">
        <v>302</v>
      </c>
      <c r="C50" s="370">
        <v>394528</v>
      </c>
      <c r="D50" s="215"/>
      <c r="E50" s="218" t="s">
        <v>154</v>
      </c>
      <c r="F50" s="361">
        <v>393520</v>
      </c>
      <c r="G50" s="244"/>
      <c r="H50" s="208"/>
      <c r="I50" s="208"/>
    </row>
    <row r="51" spans="1:9" x14ac:dyDescent="0.2">
      <c r="A51" s="239"/>
      <c r="B51" s="222" t="s">
        <v>304</v>
      </c>
      <c r="C51" s="371">
        <v>270804</v>
      </c>
      <c r="D51" s="215"/>
      <c r="E51" s="222" t="s">
        <v>155</v>
      </c>
      <c r="F51" s="362">
        <v>340976</v>
      </c>
      <c r="G51" s="244"/>
      <c r="H51" s="208"/>
      <c r="I51" s="208"/>
    </row>
    <row r="52" spans="1:9" x14ac:dyDescent="0.2">
      <c r="A52" s="239"/>
      <c r="B52" s="225" t="s">
        <v>73</v>
      </c>
      <c r="C52" s="372">
        <f>SUM(C40:C51)</f>
        <v>4483138</v>
      </c>
      <c r="D52" s="215"/>
      <c r="E52" s="225" t="s">
        <v>75</v>
      </c>
      <c r="F52" s="363">
        <f>SUM(F49:F51)</f>
        <v>1066289</v>
      </c>
      <c r="G52" s="244"/>
      <c r="H52" s="208"/>
      <c r="I52" s="208"/>
    </row>
    <row r="53" spans="1:9" x14ac:dyDescent="0.2">
      <c r="A53" s="239"/>
      <c r="B53" s="162" t="s">
        <v>306</v>
      </c>
      <c r="C53" s="369">
        <v>388491</v>
      </c>
      <c r="D53" s="215"/>
      <c r="E53" s="162" t="s">
        <v>156</v>
      </c>
      <c r="F53" s="360">
        <v>420117</v>
      </c>
      <c r="G53" s="244"/>
      <c r="H53" s="208"/>
      <c r="I53" s="208"/>
    </row>
    <row r="54" spans="1:9" x14ac:dyDescent="0.2">
      <c r="A54" s="239"/>
      <c r="B54" s="218" t="s">
        <v>309</v>
      </c>
      <c r="C54" s="370">
        <v>374724</v>
      </c>
      <c r="D54" s="215"/>
      <c r="E54" s="218" t="s">
        <v>157</v>
      </c>
      <c r="F54" s="361">
        <v>307762</v>
      </c>
      <c r="G54" s="244"/>
      <c r="H54" s="208"/>
      <c r="I54" s="208"/>
    </row>
    <row r="55" spans="1:9" x14ac:dyDescent="0.2">
      <c r="A55" s="239"/>
      <c r="B55" s="222" t="s">
        <v>311</v>
      </c>
      <c r="C55" s="371">
        <v>340421</v>
      </c>
      <c r="D55" s="215"/>
      <c r="E55" s="218" t="s">
        <v>158</v>
      </c>
      <c r="F55" s="361">
        <v>310753</v>
      </c>
      <c r="G55" s="244"/>
      <c r="H55" s="208"/>
      <c r="I55" s="208"/>
    </row>
    <row r="56" spans="1:9" x14ac:dyDescent="0.2">
      <c r="A56" s="239"/>
      <c r="B56" s="225" t="s">
        <v>75</v>
      </c>
      <c r="C56" s="372">
        <f>SUM(C53:C55)</f>
        <v>1103636</v>
      </c>
      <c r="D56" s="215"/>
      <c r="E56" s="222" t="s">
        <v>159</v>
      </c>
      <c r="F56" s="362">
        <v>379211</v>
      </c>
      <c r="G56" s="244"/>
      <c r="H56" s="208"/>
      <c r="I56" s="208"/>
    </row>
    <row r="57" spans="1:9" x14ac:dyDescent="0.2">
      <c r="A57" s="239"/>
      <c r="B57" s="162" t="s">
        <v>313</v>
      </c>
      <c r="C57" s="373">
        <v>393120</v>
      </c>
      <c r="D57" s="215"/>
      <c r="E57" s="225" t="s">
        <v>76</v>
      </c>
      <c r="F57" s="363">
        <f>SUM(F53:F56)</f>
        <v>1417843</v>
      </c>
      <c r="G57" s="244"/>
      <c r="H57" s="208"/>
      <c r="I57" s="208"/>
    </row>
    <row r="58" spans="1:9" x14ac:dyDescent="0.2">
      <c r="A58" s="239"/>
      <c r="B58" s="222" t="s">
        <v>316</v>
      </c>
      <c r="C58" s="372">
        <v>373062</v>
      </c>
      <c r="D58" s="215"/>
      <c r="E58" s="162" t="s">
        <v>160</v>
      </c>
      <c r="F58" s="360">
        <v>383745</v>
      </c>
      <c r="G58" s="244"/>
      <c r="H58" s="208"/>
      <c r="I58" s="208"/>
    </row>
    <row r="59" spans="1:9" x14ac:dyDescent="0.2">
      <c r="A59" s="239"/>
      <c r="B59" s="225" t="s">
        <v>73</v>
      </c>
      <c r="C59" s="372">
        <f>SUM(C57:C58)</f>
        <v>766182</v>
      </c>
      <c r="D59" s="215"/>
      <c r="E59" s="218" t="s">
        <v>161</v>
      </c>
      <c r="F59" s="361">
        <v>249932</v>
      </c>
      <c r="G59" s="244"/>
      <c r="H59" s="208"/>
      <c r="I59" s="208"/>
    </row>
    <row r="60" spans="1:9" x14ac:dyDescent="0.2">
      <c r="A60" s="239"/>
      <c r="B60" s="162" t="s">
        <v>318</v>
      </c>
      <c r="C60" s="369">
        <v>221358</v>
      </c>
      <c r="D60" s="215"/>
      <c r="E60" s="222" t="s">
        <v>162</v>
      </c>
      <c r="F60" s="362">
        <v>288860</v>
      </c>
      <c r="G60" s="244"/>
      <c r="H60" s="208"/>
      <c r="I60" s="208"/>
    </row>
    <row r="61" spans="1:9" x14ac:dyDescent="0.2">
      <c r="A61" s="239"/>
      <c r="B61" s="222" t="s">
        <v>320</v>
      </c>
      <c r="C61" s="371">
        <v>225927</v>
      </c>
      <c r="D61" s="215"/>
      <c r="E61" s="225" t="s">
        <v>1049</v>
      </c>
      <c r="F61" s="363">
        <f>SUM(F58:F60)</f>
        <v>922537</v>
      </c>
      <c r="G61" s="244"/>
      <c r="H61" s="208"/>
      <c r="I61" s="208"/>
    </row>
    <row r="62" spans="1:9" x14ac:dyDescent="0.2">
      <c r="A62" s="239"/>
      <c r="B62" s="225" t="s">
        <v>76</v>
      </c>
      <c r="C62" s="372">
        <f>SUM(C60:C61)</f>
        <v>447285</v>
      </c>
      <c r="D62" s="245"/>
      <c r="E62" s="246"/>
      <c r="G62" s="244"/>
      <c r="H62" s="208"/>
      <c r="I62" s="208"/>
    </row>
    <row r="63" spans="1:9" x14ac:dyDescent="0.2">
      <c r="A63" s="239"/>
      <c r="B63" s="162" t="s">
        <v>322</v>
      </c>
      <c r="C63" s="369">
        <v>249960</v>
      </c>
      <c r="D63" s="245"/>
      <c r="G63" s="244"/>
      <c r="H63" s="208"/>
      <c r="I63" s="208"/>
    </row>
    <row r="64" spans="1:9" x14ac:dyDescent="0.2">
      <c r="A64" s="239"/>
      <c r="B64" s="222" t="s">
        <v>324</v>
      </c>
      <c r="C64" s="371">
        <v>285723</v>
      </c>
      <c r="D64" s="247"/>
      <c r="G64" s="208"/>
      <c r="H64" s="208"/>
      <c r="I64" s="208"/>
    </row>
    <row r="65" spans="1:9" x14ac:dyDescent="0.2">
      <c r="A65" s="239"/>
      <c r="B65" s="225" t="s">
        <v>76</v>
      </c>
      <c r="C65" s="372">
        <f>SUM(C63:C64)</f>
        <v>535683</v>
      </c>
      <c r="D65" s="247"/>
      <c r="G65" s="208"/>
      <c r="H65" s="208"/>
      <c r="I65" s="208"/>
    </row>
    <row r="66" spans="1:9" x14ac:dyDescent="0.2">
      <c r="B66" s="246"/>
      <c r="C66" s="248"/>
      <c r="D66" s="193"/>
      <c r="G66" s="208"/>
      <c r="H66" s="208"/>
      <c r="I66" s="208"/>
    </row>
    <row r="67" spans="1:9" x14ac:dyDescent="0.2">
      <c r="D67" s="208"/>
      <c r="G67" s="208"/>
      <c r="H67" s="208"/>
      <c r="I67" s="208"/>
    </row>
    <row r="68" spans="1:9" x14ac:dyDescent="0.2">
      <c r="D68" s="208"/>
      <c r="G68" s="208"/>
      <c r="H68" s="154"/>
    </row>
    <row r="69" spans="1:9" x14ac:dyDescent="0.2">
      <c r="D69" s="208"/>
      <c r="G69" s="208"/>
    </row>
  </sheetData>
  <mergeCells count="1">
    <mergeCell ref="H1:I1"/>
  </mergeCells>
  <phoneticPr fontId="8"/>
  <pageMargins left="0.78740157480314965" right="0.78740157480314965" top="0.23622047244094491" bottom="0.27559055118110237" header="0.19685039370078741" footer="0.51181102362204722"/>
  <pageSetup paperSize="9" scale="8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1B42D-24DC-4DE0-A627-4F124D260B0B}">
  <dimension ref="A1:M45"/>
  <sheetViews>
    <sheetView view="pageBreakPreview" zoomScale="85" zoomScaleNormal="100" zoomScaleSheetLayoutView="85" workbookViewId="0">
      <selection activeCell="B1" sqref="B1"/>
    </sheetView>
  </sheetViews>
  <sheetFormatPr defaultColWidth="9" defaultRowHeight="13" x14ac:dyDescent="0.2"/>
  <cols>
    <col min="1" max="1" width="4.6328125" style="432" customWidth="1"/>
    <col min="2" max="2" width="2.453125" style="432" customWidth="1"/>
    <col min="3" max="4" width="9" style="432"/>
    <col min="5" max="5" width="12.6328125" style="432" customWidth="1"/>
    <col min="6" max="7" width="4.6328125" style="432" customWidth="1"/>
    <col min="8" max="8" width="2.453125" style="432" customWidth="1"/>
    <col min="9" max="10" width="9" style="432"/>
    <col min="11" max="11" width="12.6328125" style="432" customWidth="1"/>
    <col min="12" max="12" width="4.6328125" style="432" customWidth="1"/>
    <col min="13" max="13" width="10.1796875" style="432" bestFit="1" customWidth="1"/>
    <col min="14" max="16384" width="9" style="432"/>
  </cols>
  <sheetData>
    <row r="1" spans="1:13" x14ac:dyDescent="0.2">
      <c r="A1" s="408"/>
      <c r="B1" s="408"/>
      <c r="C1" s="408"/>
      <c r="D1" s="408"/>
      <c r="E1" s="409"/>
      <c r="F1" s="408"/>
      <c r="G1" s="408"/>
      <c r="H1" s="408"/>
      <c r="I1" s="408"/>
      <c r="J1" s="408"/>
      <c r="K1" s="408"/>
      <c r="L1" s="408"/>
    </row>
    <row r="2" spans="1:13" ht="20.149999999999999" customHeight="1" x14ac:dyDescent="0.2">
      <c r="A2" s="407" t="s">
        <v>1406</v>
      </c>
      <c r="B2" s="407"/>
      <c r="C2" s="408"/>
      <c r="D2" s="408"/>
      <c r="E2" s="408"/>
      <c r="F2" s="408"/>
      <c r="G2" s="408"/>
      <c r="H2" s="408"/>
      <c r="I2" s="408"/>
      <c r="J2" s="408"/>
      <c r="K2" s="408"/>
      <c r="L2" s="408"/>
    </row>
    <row r="3" spans="1:13" ht="20.149999999999999" customHeight="1" x14ac:dyDescent="0.2">
      <c r="A3" s="407"/>
      <c r="B3" s="407"/>
      <c r="C3" s="408"/>
      <c r="D3" s="408"/>
      <c r="E3" s="408"/>
      <c r="F3" s="408"/>
      <c r="G3" s="408"/>
      <c r="H3" s="408"/>
      <c r="I3" s="408"/>
      <c r="J3" s="408"/>
      <c r="K3" s="408"/>
      <c r="L3" s="408"/>
    </row>
    <row r="4" spans="1:13" ht="20.149999999999999" customHeight="1" x14ac:dyDescent="0.2">
      <c r="A4" s="407" t="s">
        <v>672</v>
      </c>
      <c r="B4" s="407"/>
      <c r="C4" s="408"/>
      <c r="D4" s="408"/>
      <c r="E4" s="408"/>
      <c r="F4" s="408"/>
      <c r="G4" s="408"/>
      <c r="H4" s="408"/>
      <c r="I4" s="408"/>
      <c r="J4" s="408"/>
      <c r="K4" s="408"/>
      <c r="L4" s="408"/>
    </row>
    <row r="5" spans="1:13" ht="16.5" customHeight="1" x14ac:dyDescent="0.2">
      <c r="A5" s="408"/>
      <c r="B5" s="408"/>
      <c r="C5" s="408"/>
      <c r="D5" s="408"/>
      <c r="E5" s="408"/>
      <c r="F5" s="408"/>
      <c r="G5" s="408"/>
      <c r="H5" s="408"/>
      <c r="I5" s="408"/>
      <c r="J5" s="408"/>
      <c r="K5" s="408"/>
      <c r="L5" s="408"/>
    </row>
    <row r="6" spans="1:13" ht="18" customHeight="1" x14ac:dyDescent="0.2">
      <c r="A6" s="408" t="s">
        <v>954</v>
      </c>
      <c r="B6" s="408"/>
      <c r="C6" s="423"/>
      <c r="D6" s="408"/>
      <c r="E6" s="408"/>
      <c r="F6" s="408"/>
      <c r="G6" s="408"/>
      <c r="H6" s="408"/>
      <c r="I6" s="408"/>
      <c r="J6" s="408"/>
      <c r="K6" s="423"/>
      <c r="L6" s="408"/>
    </row>
    <row r="7" spans="1:13" s="476" customFormat="1" ht="18" customHeight="1" x14ac:dyDescent="0.2">
      <c r="A7" s="411"/>
      <c r="B7" s="412"/>
      <c r="C7" s="412" t="s">
        <v>1407</v>
      </c>
      <c r="D7" s="473"/>
      <c r="E7" s="412"/>
      <c r="F7" s="412"/>
      <c r="G7" s="412"/>
      <c r="H7" s="412"/>
      <c r="I7" s="474"/>
      <c r="J7" s="474"/>
      <c r="K7" s="475">
        <v>101762</v>
      </c>
      <c r="L7" s="413" t="s">
        <v>657</v>
      </c>
    </row>
    <row r="8" spans="1:13" s="476" customFormat="1" ht="18" customHeight="1" x14ac:dyDescent="0.2">
      <c r="A8" s="414"/>
      <c r="B8" s="408"/>
      <c r="C8" s="408" t="s">
        <v>1396</v>
      </c>
      <c r="D8" s="477"/>
      <c r="E8" s="408"/>
      <c r="F8" s="408"/>
      <c r="G8" s="408"/>
      <c r="H8" s="408"/>
      <c r="I8" s="451"/>
      <c r="J8" s="451"/>
      <c r="K8" s="478">
        <v>95391</v>
      </c>
      <c r="L8" s="416" t="s">
        <v>657</v>
      </c>
    </row>
    <row r="9" spans="1:13" s="476" customFormat="1" ht="18" customHeight="1" x14ac:dyDescent="0.2">
      <c r="A9" s="422"/>
      <c r="B9" s="423"/>
      <c r="C9" s="423" t="s">
        <v>1408</v>
      </c>
      <c r="D9" s="479"/>
      <c r="E9" s="423"/>
      <c r="F9" s="423"/>
      <c r="G9" s="423"/>
      <c r="H9" s="423"/>
      <c r="I9" s="480"/>
      <c r="J9" s="480"/>
      <c r="K9" s="481">
        <v>97212</v>
      </c>
      <c r="L9" s="424" t="s">
        <v>657</v>
      </c>
    </row>
    <row r="10" spans="1:13" ht="16.5" customHeight="1" x14ac:dyDescent="0.2">
      <c r="A10" s="408"/>
      <c r="B10" s="408"/>
      <c r="C10" s="408"/>
      <c r="D10" s="408"/>
      <c r="E10" s="408"/>
      <c r="F10" s="408"/>
      <c r="G10" s="408"/>
      <c r="H10" s="408"/>
      <c r="I10" s="408"/>
      <c r="J10" s="408"/>
      <c r="K10" s="408"/>
      <c r="L10" s="408"/>
    </row>
    <row r="11" spans="1:13" ht="18" customHeight="1" x14ac:dyDescent="0.2">
      <c r="A11" s="408" t="s">
        <v>955</v>
      </c>
      <c r="B11" s="408"/>
      <c r="C11" s="408"/>
      <c r="D11" s="408"/>
      <c r="E11" s="408"/>
      <c r="F11" s="408"/>
      <c r="G11" s="408"/>
      <c r="H11" s="408"/>
      <c r="I11" s="423"/>
      <c r="J11" s="423"/>
      <c r="K11" s="423"/>
      <c r="L11" s="408"/>
    </row>
    <row r="12" spans="1:13" s="476" customFormat="1" ht="18" customHeight="1" x14ac:dyDescent="0.2">
      <c r="A12" s="411"/>
      <c r="B12" s="412"/>
      <c r="C12" s="412" t="s">
        <v>1409</v>
      </c>
      <c r="D12" s="412"/>
      <c r="E12" s="412"/>
      <c r="F12" s="412"/>
      <c r="G12" s="412"/>
      <c r="H12" s="412"/>
      <c r="I12" s="474"/>
      <c r="J12" s="474"/>
      <c r="K12" s="482">
        <v>6371</v>
      </c>
      <c r="L12" s="413" t="s">
        <v>657</v>
      </c>
    </row>
    <row r="13" spans="1:13" s="476" customFormat="1" ht="18" customHeight="1" x14ac:dyDescent="0.2">
      <c r="A13" s="422"/>
      <c r="B13" s="423"/>
      <c r="C13" s="423" t="s">
        <v>1410</v>
      </c>
      <c r="D13" s="423"/>
      <c r="E13" s="423"/>
      <c r="F13" s="423"/>
      <c r="G13" s="423"/>
      <c r="H13" s="423"/>
      <c r="I13" s="483"/>
      <c r="J13" s="483"/>
      <c r="K13" s="484">
        <v>6.68</v>
      </c>
      <c r="L13" s="424" t="s">
        <v>615</v>
      </c>
      <c r="M13" s="485"/>
    </row>
    <row r="14" spans="1:13" ht="16.5" customHeight="1" x14ac:dyDescent="0.2">
      <c r="A14" s="408"/>
      <c r="B14" s="408"/>
      <c r="C14" s="408"/>
      <c r="D14" s="408"/>
      <c r="E14" s="408"/>
      <c r="F14" s="408"/>
      <c r="G14" s="408"/>
      <c r="H14" s="408"/>
      <c r="I14" s="408"/>
      <c r="J14" s="408"/>
      <c r="K14" s="408"/>
      <c r="L14" s="408"/>
    </row>
    <row r="15" spans="1:13" ht="18" customHeight="1" x14ac:dyDescent="0.2">
      <c r="A15" s="408" t="s">
        <v>956</v>
      </c>
      <c r="B15" s="408"/>
      <c r="C15" s="408"/>
      <c r="D15" s="408"/>
      <c r="E15" s="408"/>
      <c r="F15" s="408"/>
      <c r="G15" s="408"/>
      <c r="H15" s="408"/>
      <c r="I15" s="408"/>
      <c r="J15" s="408"/>
      <c r="K15" s="408"/>
      <c r="L15" s="408"/>
    </row>
    <row r="16" spans="1:13" ht="18" customHeight="1" x14ac:dyDescent="0.2">
      <c r="A16" s="411"/>
      <c r="B16" s="412"/>
      <c r="C16" s="412" t="s">
        <v>1008</v>
      </c>
      <c r="D16" s="412"/>
      <c r="E16" s="412"/>
      <c r="F16" s="413"/>
      <c r="G16" s="412"/>
      <c r="H16" s="412"/>
      <c r="I16" s="412" t="s">
        <v>1009</v>
      </c>
      <c r="J16" s="412"/>
      <c r="K16" s="412"/>
      <c r="L16" s="413"/>
    </row>
    <row r="17" spans="1:12" ht="18" customHeight="1" x14ac:dyDescent="0.2">
      <c r="A17" s="414"/>
      <c r="B17" s="408"/>
      <c r="C17" s="408"/>
      <c r="D17" s="408"/>
      <c r="E17" s="415"/>
      <c r="F17" s="416" t="s">
        <v>657</v>
      </c>
      <c r="G17" s="408"/>
      <c r="H17" s="408"/>
      <c r="I17" s="408"/>
      <c r="J17" s="408"/>
      <c r="K17" s="415"/>
      <c r="L17" s="416" t="s">
        <v>657</v>
      </c>
    </row>
    <row r="18" spans="1:12" ht="18" customHeight="1" x14ac:dyDescent="0.2">
      <c r="A18" s="486">
        <v>1</v>
      </c>
      <c r="B18" s="429"/>
      <c r="C18" s="408" t="s">
        <v>1331</v>
      </c>
      <c r="D18" s="415"/>
      <c r="E18" s="487">
        <v>25551</v>
      </c>
      <c r="F18" s="416"/>
      <c r="G18" s="486">
        <v>1</v>
      </c>
      <c r="H18" s="429"/>
      <c r="I18" s="408" t="s">
        <v>1349</v>
      </c>
      <c r="J18" s="415"/>
      <c r="K18" s="488">
        <v>261</v>
      </c>
      <c r="L18" s="416"/>
    </row>
    <row r="19" spans="1:12" ht="18" customHeight="1" x14ac:dyDescent="0.2">
      <c r="A19" s="486">
        <v>2</v>
      </c>
      <c r="B19" s="429"/>
      <c r="C19" s="408" t="s">
        <v>1332</v>
      </c>
      <c r="D19" s="415"/>
      <c r="E19" s="487">
        <v>11424</v>
      </c>
      <c r="F19" s="416"/>
      <c r="G19" s="486">
        <v>2</v>
      </c>
      <c r="H19" s="429"/>
      <c r="I19" s="408" t="s">
        <v>1350</v>
      </c>
      <c r="J19" s="415"/>
      <c r="K19" s="488">
        <v>302</v>
      </c>
      <c r="L19" s="416"/>
    </row>
    <row r="20" spans="1:12" ht="18" customHeight="1" x14ac:dyDescent="0.2">
      <c r="A20" s="486">
        <v>3</v>
      </c>
      <c r="B20" s="429"/>
      <c r="C20" s="408" t="s">
        <v>1330</v>
      </c>
      <c r="D20" s="415"/>
      <c r="E20" s="487">
        <v>5394</v>
      </c>
      <c r="F20" s="416"/>
      <c r="G20" s="486">
        <v>3</v>
      </c>
      <c r="H20" s="429"/>
      <c r="I20" s="408" t="s">
        <v>1354</v>
      </c>
      <c r="J20" s="415"/>
      <c r="K20" s="488">
        <v>308</v>
      </c>
      <c r="L20" s="416"/>
    </row>
    <row r="21" spans="1:12" ht="18" customHeight="1" x14ac:dyDescent="0.2">
      <c r="A21" s="486">
        <v>4</v>
      </c>
      <c r="B21" s="429"/>
      <c r="C21" s="408" t="s">
        <v>1345</v>
      </c>
      <c r="D21" s="415"/>
      <c r="E21" s="487">
        <v>5254</v>
      </c>
      <c r="F21" s="416"/>
      <c r="G21" s="486">
        <v>4</v>
      </c>
      <c r="H21" s="429"/>
      <c r="I21" s="408" t="s">
        <v>1336</v>
      </c>
      <c r="J21" s="415"/>
      <c r="K21" s="488">
        <v>331</v>
      </c>
      <c r="L21" s="416"/>
    </row>
    <row r="22" spans="1:12" ht="18" customHeight="1" x14ac:dyDescent="0.2">
      <c r="A22" s="486">
        <v>5</v>
      </c>
      <c r="B22" s="429"/>
      <c r="C22" s="408" t="s">
        <v>1329</v>
      </c>
      <c r="D22" s="415"/>
      <c r="E22" s="487">
        <v>5118</v>
      </c>
      <c r="F22" s="416"/>
      <c r="G22" s="486">
        <v>5</v>
      </c>
      <c r="H22" s="429"/>
      <c r="I22" s="408" t="s">
        <v>1323</v>
      </c>
      <c r="J22" s="415"/>
      <c r="K22" s="488">
        <v>405</v>
      </c>
      <c r="L22" s="416"/>
    </row>
    <row r="23" spans="1:12" ht="18" customHeight="1" x14ac:dyDescent="0.2">
      <c r="A23" s="422"/>
      <c r="B23" s="423"/>
      <c r="C23" s="423"/>
      <c r="D23" s="423"/>
      <c r="E23" s="423"/>
      <c r="F23" s="424"/>
      <c r="G23" s="423"/>
      <c r="H23" s="423"/>
      <c r="I23" s="423"/>
      <c r="J23" s="423"/>
      <c r="K23" s="423"/>
      <c r="L23" s="424"/>
    </row>
    <row r="24" spans="1:12" ht="16.5" customHeight="1" x14ac:dyDescent="0.2">
      <c r="A24" s="408"/>
      <c r="B24" s="408"/>
      <c r="C24" s="408"/>
      <c r="D24" s="408"/>
      <c r="E24" s="408"/>
      <c r="F24" s="408"/>
      <c r="G24" s="408"/>
      <c r="H24" s="408"/>
      <c r="I24" s="408"/>
      <c r="J24" s="408"/>
      <c r="K24" s="408"/>
      <c r="L24" s="408"/>
    </row>
    <row r="25" spans="1:12" ht="18" customHeight="1" x14ac:dyDescent="0.2">
      <c r="A25" s="408" t="s">
        <v>1306</v>
      </c>
      <c r="B25" s="408"/>
      <c r="C25" s="423"/>
      <c r="D25" s="408"/>
      <c r="E25" s="408"/>
      <c r="F25" s="408"/>
      <c r="G25" s="408"/>
      <c r="H25" s="408"/>
      <c r="I25" s="408"/>
      <c r="J25" s="408"/>
      <c r="K25" s="408"/>
      <c r="L25" s="408"/>
    </row>
    <row r="26" spans="1:12" ht="18" customHeight="1" x14ac:dyDescent="0.2">
      <c r="A26" s="411"/>
      <c r="B26" s="412" t="s">
        <v>1387</v>
      </c>
      <c r="C26" s="489"/>
      <c r="D26" s="412"/>
      <c r="E26" s="412"/>
      <c r="F26" s="413"/>
      <c r="G26" s="412" t="s">
        <v>1388</v>
      </c>
      <c r="H26" s="412"/>
      <c r="I26" s="412"/>
      <c r="J26" s="412"/>
      <c r="K26" s="412"/>
      <c r="L26" s="413"/>
    </row>
    <row r="27" spans="1:12" ht="18" customHeight="1" x14ac:dyDescent="0.2">
      <c r="A27" s="414"/>
      <c r="B27" s="408"/>
      <c r="C27" s="408"/>
      <c r="D27" s="408"/>
      <c r="E27" s="415"/>
      <c r="F27" s="416" t="s">
        <v>657</v>
      </c>
      <c r="G27" s="408"/>
      <c r="H27" s="408"/>
      <c r="I27" s="408"/>
      <c r="J27" s="408"/>
      <c r="K27" s="415"/>
      <c r="L27" s="416" t="s">
        <v>657</v>
      </c>
    </row>
    <row r="28" spans="1:12" ht="18" customHeight="1" x14ac:dyDescent="0.2">
      <c r="A28" s="486">
        <v>1</v>
      </c>
      <c r="B28" s="429"/>
      <c r="C28" s="408" t="s">
        <v>1331</v>
      </c>
      <c r="D28" s="408"/>
      <c r="E28" s="490">
        <v>1872</v>
      </c>
      <c r="F28" s="416"/>
      <c r="G28" s="486">
        <v>1</v>
      </c>
      <c r="H28" s="429"/>
      <c r="I28" s="408" t="s">
        <v>1365</v>
      </c>
      <c r="J28" s="415"/>
      <c r="K28" s="488">
        <v>-24</v>
      </c>
      <c r="L28" s="416"/>
    </row>
    <row r="29" spans="1:12" ht="18" customHeight="1" x14ac:dyDescent="0.2">
      <c r="A29" s="486">
        <v>2</v>
      </c>
      <c r="B29" s="429"/>
      <c r="C29" s="408" t="s">
        <v>1332</v>
      </c>
      <c r="D29" s="408"/>
      <c r="E29" s="490">
        <v>762</v>
      </c>
      <c r="F29" s="416"/>
      <c r="G29" s="486">
        <v>2</v>
      </c>
      <c r="H29" s="429"/>
      <c r="I29" s="408" t="s">
        <v>1349</v>
      </c>
      <c r="J29" s="415"/>
      <c r="K29" s="488">
        <v>-2</v>
      </c>
      <c r="L29" s="416"/>
    </row>
    <row r="30" spans="1:12" ht="18" customHeight="1" x14ac:dyDescent="0.2">
      <c r="A30" s="486">
        <v>2</v>
      </c>
      <c r="B30" s="429"/>
      <c r="C30" s="408" t="s">
        <v>1341</v>
      </c>
      <c r="D30" s="408"/>
      <c r="E30" s="490">
        <v>478</v>
      </c>
      <c r="F30" s="416"/>
      <c r="G30" s="486">
        <v>3</v>
      </c>
      <c r="H30" s="429"/>
      <c r="I30" s="408" t="s">
        <v>1362</v>
      </c>
      <c r="J30" s="415"/>
      <c r="K30" s="488">
        <v>0</v>
      </c>
      <c r="L30" s="416"/>
    </row>
    <row r="31" spans="1:12" ht="18" customHeight="1" x14ac:dyDescent="0.2">
      <c r="A31" s="486">
        <v>4</v>
      </c>
      <c r="B31" s="429"/>
      <c r="C31" s="408" t="s">
        <v>1345</v>
      </c>
      <c r="D31" s="408"/>
      <c r="E31" s="490">
        <v>472</v>
      </c>
      <c r="F31" s="416"/>
      <c r="G31" s="486">
        <v>4</v>
      </c>
      <c r="H31" s="429"/>
      <c r="I31" s="408" t="s">
        <v>1320</v>
      </c>
      <c r="J31" s="415"/>
      <c r="K31" s="488">
        <v>2</v>
      </c>
      <c r="L31" s="416"/>
    </row>
    <row r="32" spans="1:12" ht="18" customHeight="1" x14ac:dyDescent="0.2">
      <c r="A32" s="486">
        <v>5</v>
      </c>
      <c r="B32" s="429"/>
      <c r="C32" s="408" t="s">
        <v>1329</v>
      </c>
      <c r="D32" s="415"/>
      <c r="E32" s="490">
        <v>423</v>
      </c>
      <c r="F32" s="416"/>
      <c r="G32" s="486">
        <v>4</v>
      </c>
      <c r="H32" s="429"/>
      <c r="I32" s="408" t="s">
        <v>1321</v>
      </c>
      <c r="J32" s="415"/>
      <c r="K32" s="488">
        <v>2</v>
      </c>
      <c r="L32" s="416"/>
    </row>
    <row r="33" spans="1:12" ht="18" customHeight="1" x14ac:dyDescent="0.2">
      <c r="A33" s="422"/>
      <c r="B33" s="423"/>
      <c r="C33" s="423"/>
      <c r="D33" s="423"/>
      <c r="E33" s="423"/>
      <c r="F33" s="424"/>
      <c r="G33" s="423"/>
      <c r="H33" s="423"/>
      <c r="I33" s="423"/>
      <c r="J33" s="423"/>
      <c r="K33" s="423"/>
      <c r="L33" s="424"/>
    </row>
    <row r="34" spans="1:12" ht="16.5" customHeight="1" x14ac:dyDescent="0.2">
      <c r="A34" s="408"/>
      <c r="B34" s="408"/>
      <c r="C34" s="408"/>
      <c r="D34" s="408"/>
      <c r="E34" s="408"/>
      <c r="F34" s="408"/>
      <c r="G34" s="408"/>
      <c r="H34" s="408"/>
      <c r="I34" s="408"/>
      <c r="J34" s="408"/>
      <c r="K34" s="408"/>
      <c r="L34" s="408"/>
    </row>
    <row r="35" spans="1:12" ht="18" customHeight="1" x14ac:dyDescent="0.2">
      <c r="A35" s="408" t="s">
        <v>1389</v>
      </c>
      <c r="B35" s="408"/>
      <c r="C35" s="423"/>
      <c r="D35" s="408"/>
      <c r="E35" s="408"/>
      <c r="F35" s="408"/>
      <c r="G35" s="408"/>
      <c r="H35" s="408"/>
      <c r="I35" s="408"/>
      <c r="J35" s="408"/>
      <c r="K35" s="408"/>
      <c r="L35" s="408"/>
    </row>
    <row r="36" spans="1:12" ht="18" customHeight="1" x14ac:dyDescent="0.2">
      <c r="A36" s="411"/>
      <c r="B36" s="412" t="s">
        <v>1390</v>
      </c>
      <c r="C36" s="489"/>
      <c r="D36" s="412"/>
      <c r="E36" s="412"/>
      <c r="F36" s="413"/>
      <c r="G36" s="412" t="s">
        <v>1391</v>
      </c>
      <c r="H36" s="412"/>
      <c r="I36" s="412"/>
      <c r="J36" s="412"/>
      <c r="K36" s="412"/>
      <c r="L36" s="413"/>
    </row>
    <row r="37" spans="1:12" ht="18" customHeight="1" x14ac:dyDescent="0.2">
      <c r="A37" s="414"/>
      <c r="B37" s="408"/>
      <c r="C37" s="408"/>
      <c r="D37" s="408"/>
      <c r="E37" s="415"/>
      <c r="F37" s="416" t="s">
        <v>615</v>
      </c>
      <c r="G37" s="408"/>
      <c r="H37" s="408"/>
      <c r="I37" s="408"/>
      <c r="J37" s="408"/>
      <c r="K37" s="415"/>
      <c r="L37" s="416" t="s">
        <v>615</v>
      </c>
    </row>
    <row r="38" spans="1:12" ht="18" customHeight="1" x14ac:dyDescent="0.2">
      <c r="A38" s="486">
        <v>1</v>
      </c>
      <c r="B38" s="429"/>
      <c r="C38" s="408" t="s">
        <v>1341</v>
      </c>
      <c r="D38" s="415"/>
      <c r="E38" s="491">
        <v>11.62734127949404</v>
      </c>
      <c r="F38" s="416"/>
      <c r="G38" s="486">
        <v>1</v>
      </c>
      <c r="H38" s="429"/>
      <c r="I38" s="408" t="s">
        <v>1349</v>
      </c>
      <c r="J38" s="415"/>
      <c r="K38" s="491">
        <v>-0.76045627376425851</v>
      </c>
      <c r="L38" s="416"/>
    </row>
    <row r="39" spans="1:12" ht="18" customHeight="1" x14ac:dyDescent="0.2">
      <c r="A39" s="486">
        <v>2</v>
      </c>
      <c r="B39" s="429"/>
      <c r="C39" s="408" t="s">
        <v>1343</v>
      </c>
      <c r="D39" s="415"/>
      <c r="E39" s="491">
        <v>10.149253731343283</v>
      </c>
      <c r="F39" s="416"/>
      <c r="G39" s="486">
        <v>2</v>
      </c>
      <c r="H39" s="429"/>
      <c r="I39" s="408" t="s">
        <v>1365</v>
      </c>
      <c r="J39" s="415"/>
      <c r="K39" s="491">
        <v>-0.69565217391304346</v>
      </c>
      <c r="L39" s="416"/>
    </row>
    <row r="40" spans="1:12" ht="18" customHeight="1" x14ac:dyDescent="0.2">
      <c r="A40" s="486">
        <v>3</v>
      </c>
      <c r="B40" s="429"/>
      <c r="C40" s="408" t="s">
        <v>1345</v>
      </c>
      <c r="D40" s="415"/>
      <c r="E40" s="491">
        <v>9.8703471350899203</v>
      </c>
      <c r="F40" s="416"/>
      <c r="G40" s="486">
        <v>3</v>
      </c>
      <c r="H40" s="429"/>
      <c r="I40" s="408" t="s">
        <v>1362</v>
      </c>
      <c r="J40" s="415"/>
      <c r="K40" s="491">
        <v>0</v>
      </c>
      <c r="L40" s="416"/>
    </row>
    <row r="41" spans="1:12" ht="18" customHeight="1" x14ac:dyDescent="0.2">
      <c r="A41" s="486">
        <v>4</v>
      </c>
      <c r="B41" s="429"/>
      <c r="C41" s="408" t="s">
        <v>1346</v>
      </c>
      <c r="D41" s="415"/>
      <c r="E41" s="491">
        <v>9.8407643312101918</v>
      </c>
      <c r="F41" s="416"/>
      <c r="G41" s="486">
        <v>4</v>
      </c>
      <c r="H41" s="429"/>
      <c r="I41" s="408" t="s">
        <v>1361</v>
      </c>
      <c r="J41" s="415"/>
      <c r="K41" s="491">
        <v>0.19659239842726078</v>
      </c>
      <c r="L41" s="416"/>
    </row>
    <row r="42" spans="1:12" ht="18" customHeight="1" x14ac:dyDescent="0.2">
      <c r="A42" s="486">
        <v>5</v>
      </c>
      <c r="B42" s="429"/>
      <c r="C42" s="408" t="s">
        <v>1351</v>
      </c>
      <c r="D42" s="415"/>
      <c r="E42" s="491">
        <v>9.433962264150944</v>
      </c>
      <c r="F42" s="416"/>
      <c r="G42" s="486">
        <v>5</v>
      </c>
      <c r="H42" s="429"/>
      <c r="I42" s="408" t="s">
        <v>1321</v>
      </c>
      <c r="J42" s="415"/>
      <c r="K42" s="491">
        <v>0.37037037037037041</v>
      </c>
      <c r="L42" s="416"/>
    </row>
    <row r="43" spans="1:12" ht="18" customHeight="1" x14ac:dyDescent="0.2">
      <c r="A43" s="422"/>
      <c r="B43" s="423"/>
      <c r="C43" s="423"/>
      <c r="D43" s="423"/>
      <c r="E43" s="423"/>
      <c r="F43" s="424"/>
      <c r="G43" s="423"/>
      <c r="H43" s="423"/>
      <c r="I43" s="423"/>
      <c r="J43" s="423"/>
      <c r="K43" s="423"/>
      <c r="L43" s="424"/>
    </row>
    <row r="44" spans="1:12" ht="18" customHeight="1" x14ac:dyDescent="0.2"/>
    <row r="45" spans="1:12" ht="18" customHeight="1" x14ac:dyDescent="0.2"/>
  </sheetData>
  <phoneticPr fontId="8"/>
  <pageMargins left="0.78740157480314965" right="0.78740157480314965" top="0.23622047244094491" bottom="0.27559055118110237" header="0.19685039370078741"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#手順</vt:lpstr>
      <vt:lpstr>①(省内用)</vt:lpstr>
      <vt:lpstr>①</vt:lpstr>
      <vt:lpstr>②</vt:lpstr>
      <vt:lpstr>③</vt:lpstr>
      <vt:lpstr>④</vt:lpstr>
      <vt:lpstr>選挙人名簿登録者数①</vt:lpstr>
      <vt:lpstr>選挙人名簿登録者数②</vt:lpstr>
      <vt:lpstr>⑤</vt:lpstr>
      <vt:lpstr>⑥</vt:lpstr>
      <vt:lpstr>⑦</vt:lpstr>
      <vt:lpstr>在外選挙人名簿登録者数①</vt:lpstr>
      <vt:lpstr>在外選挙人名簿登録者数②</vt:lpstr>
      <vt:lpstr>⑧</vt:lpstr>
      <vt:lpstr>⑨</vt:lpstr>
      <vt:lpstr>⑩</vt:lpstr>
      <vt:lpstr>⑪</vt:lpstr>
      <vt:lpstr>⑫</vt:lpstr>
      <vt:lpstr>⑬</vt:lpstr>
      <vt:lpstr>⑭</vt:lpstr>
      <vt:lpstr>⑮</vt:lpstr>
      <vt:lpstr>（参考）</vt:lpstr>
      <vt:lpstr>R6衆・有権者ベース</vt:lpstr>
      <vt:lpstr>R7参・有権者ベース</vt:lpstr>
      <vt:lpstr>'#手順'!Print_Area</vt:lpstr>
      <vt:lpstr>'（参考）'!Print_Area</vt:lpstr>
      <vt:lpstr>①!Print_Area</vt:lpstr>
      <vt:lpstr>'①(省内用)'!Print_Area</vt:lpstr>
      <vt:lpstr>②!Print_Area</vt:lpstr>
      <vt:lpstr>③!Print_Area</vt:lpstr>
      <vt:lpstr>④!Print_Area</vt:lpstr>
      <vt:lpstr>⑤!Print_Area</vt:lpstr>
      <vt:lpstr>⑥!Print_Area</vt:lpstr>
      <vt:lpstr>⑦!Print_Area</vt:lpstr>
      <vt:lpstr>⑧!Print_Area</vt:lpstr>
      <vt:lpstr>⑨!Print_Area</vt:lpstr>
      <vt:lpstr>⑩!Print_Area</vt:lpstr>
      <vt:lpstr>⑪!Print_Area</vt:lpstr>
      <vt:lpstr>⑫!Print_Area</vt:lpstr>
      <vt:lpstr>⑬!Print_Area</vt:lpstr>
      <vt:lpstr>⑭!Print_Area</vt:lpstr>
      <vt:lpstr>⑮!Print_Area</vt:lpstr>
      <vt:lpstr>'R6衆・有権者ベース'!Print_Area</vt:lpstr>
      <vt:lpstr>'R7参・有権者ベース'!Print_Area</vt:lpstr>
      <vt:lpstr>在外選挙人名簿登録者数①!Print_Area</vt:lpstr>
      <vt:lpstr>在外選挙人名簿登録者数②!Print_Area</vt:lpstr>
      <vt:lpstr>選挙人名簿登録者数①!Print_Area</vt:lpstr>
      <vt:lpstr>選挙人名簿登録者数②!Print_Area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2025-12-23T08:29:02Z</dcterms:created>
  <dcterms:modified xsi:type="dcterms:W3CDTF">2025-12-23T08:29:34Z</dcterms:modified>
  <cp:contentStatus/>
</cp:coreProperties>
</file>