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37.80.100\share\toshikeikaku\01 都市政策Ｇ\12 公営企業関係（下水道・駐車場）\8 経営比較分析表\R7\02_回答\下水道\浄書版\"/>
    </mc:Choice>
  </mc:AlternateContent>
  <xr:revisionPtr revIDLastSave="0" documentId="13_ncr:1_{D0651AB4-68AD-48A1-BD2D-7A61A372149C}" xr6:coauthVersionLast="47" xr6:coauthVersionMax="47" xr10:uidLastSave="{00000000-0000-0000-0000-000000000000}"/>
  <workbookProtection workbookAlgorithmName="SHA-512" workbookHashValue="Vo0VcWH4H9tzjNS+HYoew0lxkCGjvjm6X3PkoxUNku4iwEk0C04pW6dQDB5JCcKI0jUxE0RVFj8nwaY7zkDaDQ==" workbookSaltValue="AEddLP6IbdiQCfkdlspTf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G85" i="4"/>
  <c r="E85" i="4"/>
  <c r="AT10"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<sst xmlns="http://schemas.openxmlformats.org/spreadsheetml/2006/main" count="231" uniqueCount="115">
  <si>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</si>
  <si>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</si>
  <si>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</si>
  <si>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</si>
  <si>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</si>
  <si>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</si>
  <si>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</si>
  <si>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</si>
  <si>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</si>
  <si>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</si>
  <si>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</si>
  <si>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</si>
  <si>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</si>
  <si>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</si>
  <si>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</si>
  <si>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</si>
  <si>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</si>
  <si>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</si>
  <si>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</si>
  <si>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</si>
  <si>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</si>
  <si>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</si>
  <si>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</si>
  <si>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</si>
  <si>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</si>
  <si>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</si>
  <si>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</si>
  <si>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</si>
  <si>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</si>
  <si>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</si>
  <si>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</si>
  <si>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</si>
  <si>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</si>
  <si>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</si>
  <si>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</si>
  <si>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</si>
  <si>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</si>
  <si>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</si>
  <si>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</si>
  <si>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</si>
  <si>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</si>
  <si>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</si>
  <si>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</si>
  <si>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</si>
  <si>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</si>
  <si>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</si>
  <si>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</si>
  <si>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</si>
  <si>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</si>
  <si>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</si>
  <si>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</si>
  <si>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</si>
  <si>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</si>
  <si>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</si>
  <si>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</si>
  <si>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</si>
  <si>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</si>
  <si>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</si>
  <si>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</si>
  <si>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</si>
  <si>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</si>
  <si>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</si>
  <si>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</si>
  <si>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</si>
  <si>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</si>
  <si>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</si>
  <si>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</si>
  <si>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</si>
  <si>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</si>
  <si>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</si>
  <si>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</si>
  <si>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</si>
  <si>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</si>
  <si>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</si>
  <si>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</si>
  <si>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</si>
  <si>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</si>
  <si>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</si>
  <si>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</si>
  <si>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</si>
  <si>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</si>
  <si>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</si>
  <si>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</si>
  <si>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</si>
  <si>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</si>
  <si>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</si>
  <si>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</si>
  <si>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</si>
  <si>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</si>
  <si>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</si>
  <si>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</si>
  <si>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</si>
  <si>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</si>
  <si>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</si>
  <si>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</si>
  <si>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</si>
  <si>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</si>
  <si>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</si>
  <si>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</si>
  <si>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</si>
  <si>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</si>
  <si>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</si>
  <si>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</si>
  <si>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</si>
  <si>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</si>
  <si>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</si>
  <si>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</si>
  <si>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</si>
  <si>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</si>
  <si>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</si>
  <si>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</si>
  <si>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</si>
  <si>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流域下水道事業は、直接、使用者から下水道使用料を徴収するのではなく、流域関連市町村等の維持管理負担金で賄われている。また、令和２年度から地方公営企業法の一部を適用している。
　「①経常収支比率」は、概ね100％で推移しており、運営に必要な費用は負担金等の事業収入で賄えている状況であるものの、引き続き、下水道事業経営戦略に基づく経営健全化に努めるとともに、下水道ストックマネジメント計画に基づく計画的な施設・設備の更新・維持管理を実施する必要がある。
　「②累積欠損金比率」は、令和３年度及び令和４年度にかけて、維持管理負担金の精算に係る会計処理を見直したこと等に伴う欠損金により増加していたが、令和５年度以降の決算における純利益により減少傾向にある。しかしながら、引き続き、累積欠損金の解消を図っていく必要がある。
　「③流動比率」は100％を下回っているが、流動負債には次年度償還予定の企業債が含まれており、次年度負担金により収入が予定されていることから、短期的な支払い能力への影響はない状況となっている。
　「④企業債残高対事業規模比率」は、企業債発行額よりも企業債償還額が上回っており、収入に対して適切な投資規模と考えられる。
　「⑥汚水処理原価」は、類似団体と比較し高い水準にあることから、投資の効率化や維持管理費の見直しをする余地について、引き続き検討していく必要がある。
　「⑦施設利用率」は、類似団体と比較して高い水準であり、遊休化した施設や過大なスペックが少ないと考えられ、現在の利用状況に対して適切な施設規模になっている。
　「⑧水洗化率」は、引き続き、水洗化率向上の取組を進めるとともに、地理的要因や将来の見込みも踏まえ、対応を検討していく。</t>
    <rPh sb="37" eb="39">
      <t>カンレン</t>
    </rPh>
    <rPh sb="91" eb="93">
      <t>ケイジョウ</t>
    </rPh>
    <rPh sb="100" eb="101">
      <t>オオム</t>
    </rPh>
    <rPh sb="107" eb="109">
      <t>スイイ</t>
    </rPh>
    <rPh sb="114" eb="116">
      <t>ウンエイ</t>
    </rPh>
    <rPh sb="117" eb="119">
      <t>ヒツヨウ</t>
    </rPh>
    <rPh sb="120" eb="122">
      <t>ヒヨウ</t>
    </rPh>
    <rPh sb="123" eb="126">
      <t>フタンキン</t>
    </rPh>
    <rPh sb="126" eb="127">
      <t>トウ</t>
    </rPh>
    <rPh sb="128" eb="130">
      <t>ジギョウ</t>
    </rPh>
    <rPh sb="130" eb="132">
      <t>シュウニュウ</t>
    </rPh>
    <rPh sb="133" eb="134">
      <t>マカナ</t>
    </rPh>
    <rPh sb="138" eb="140">
      <t>ジョウキョウ</t>
    </rPh>
    <rPh sb="245" eb="246">
      <t>オヨ</t>
    </rPh>
    <rPh sb="247" eb="249">
      <t>レイワ</t>
    </rPh>
    <rPh sb="250" eb="252">
      <t>ネンド</t>
    </rPh>
    <rPh sb="281" eb="282">
      <t>トウ</t>
    </rPh>
    <rPh sb="285" eb="288">
      <t>ケッソンキン</t>
    </rPh>
    <rPh sb="299" eb="301">
      <t>レイワ</t>
    </rPh>
    <rPh sb="302" eb="304">
      <t>ネンド</t>
    </rPh>
    <rPh sb="304" eb="306">
      <t>イコウ</t>
    </rPh>
    <rPh sb="307" eb="309">
      <t>ケッサン</t>
    </rPh>
    <rPh sb="313" eb="314">
      <t>ジュン</t>
    </rPh>
    <rPh sb="314" eb="316">
      <t>リエキ</t>
    </rPh>
    <rPh sb="319" eb="321">
      <t>ゲンショウ</t>
    </rPh>
    <rPh sb="321" eb="323">
      <t>ケイコウ</t>
    </rPh>
    <rPh sb="338" eb="340">
      <t>ルイセキ</t>
    </rPh>
    <rPh sb="340" eb="343">
      <t>ケッソンキン</t>
    </rPh>
    <rPh sb="344" eb="346">
      <t>カイショウ</t>
    </rPh>
    <rPh sb="407" eb="408">
      <t>ジ</t>
    </rPh>
    <rPh sb="497" eb="499">
      <t>シュウニュウ</t>
    </rPh>
    <rPh sb="500" eb="501">
      <t>タイ</t>
    </rPh>
    <rPh sb="503" eb="505">
      <t>テキセツ</t>
    </rPh>
    <rPh sb="506" eb="508">
      <t>トウシ</t>
    </rPh>
    <rPh sb="508" eb="510">
      <t>キボ</t>
    </rPh>
    <rPh sb="511" eb="512">
      <t>カンガ</t>
    </rPh>
    <rPh sb="553" eb="555">
      <t>リュウドウ</t>
    </rPh>
    <rPh sb="555" eb="557">
      <t>フサイ</t>
    </rPh>
    <rPh sb="559" eb="561">
      <t>ケンセツ</t>
    </rPh>
    <rPh sb="561" eb="564">
      <t>カイリョウヒ</t>
    </rPh>
    <rPh sb="565" eb="566">
      <t>ア</t>
    </rPh>
    <rPh sb="570" eb="573">
      <t>キギョウサイ</t>
    </rPh>
    <rPh sb="574" eb="575">
      <t>フク</t>
    </rPh>
    <rPh sb="576" eb="577">
      <t>ヒ</t>
    </rPh>
    <rPh sb="578" eb="579">
      <t>ツヅ</t>
    </rPh>
    <rPh sb="583" eb="586">
      <t>コウネンド</t>
    </rPh>
    <rPh sb="586" eb="589">
      <t>フタンキン</t>
    </rPh>
    <rPh sb="592" eb="594">
      <t>シュウニュウ</t>
    </rPh>
    <rPh sb="595" eb="597">
      <t>ヨテイ</t>
    </rPh>
    <phoneticPr fontId="4"/>
  </si>
  <si>
    <t xml:space="preserve">
　令和３年に策定した青森県下水道事業経営戦略は、今年度（令和７年度）に改定時期を迎えるところであるが、現状と将来の見通しを踏まえた収支計画の見直しと改定を行うとともに、経営改善に努め、下水道ストックマネジメント計画に基づき、重要度の高い設備から予防保全や改築を実施する。</t>
    <phoneticPr fontId="4"/>
  </si>
  <si>
    <t>　「①有形固定資産減価償却率」は、類似団体との比較においては低い状況となっているものの、増加傾向にあり、施設の老朽化が進んでいる状況である。このため、可能な限り既存施設を活用し、ライフサイクルコストの低減を図りつつ、必要なものについては改築更新を実施することで持続的な下水道機能の確保を図っていく必要がある。
　「②管渠老朽化率」及び「③管渠改善率」は、耐用年数を過ぎた管渠がないことから比率は０％となっているものの、供用開始後30年程度経過していることから、設備の回復・予防保全のための修繕や事業費の平準化を図り、計画的かつ効率的な維持修繕・改築更新に取り組む必要がある。</t>
    <rPh sb="17" eb="19">
      <t>ルイジ</t>
    </rPh>
    <rPh sb="19" eb="21">
      <t>ダンタイ</t>
    </rPh>
    <rPh sb="23" eb="25">
      <t>ヒカク</t>
    </rPh>
    <rPh sb="30" eb="31">
      <t>ヒク</t>
    </rPh>
    <rPh sb="32" eb="34">
      <t>ジョウキョウ</t>
    </rPh>
    <rPh sb="64" eb="66">
      <t>ジョウキョウ</t>
    </rPh>
    <rPh sb="177" eb="179">
      <t>タイヨウ</t>
    </rPh>
    <rPh sb="179" eb="181">
      <t>ネンスウ</t>
    </rPh>
    <rPh sb="182" eb="183">
      <t>ス</t>
    </rPh>
    <rPh sb="185" eb="187">
      <t>カンキョ</t>
    </rPh>
    <rPh sb="194" eb="196">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</si>
</sst>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A9-4C34-B56D-7707422B17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89A9-4C34-B56D-7707422B17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81.22</c:v>
                </c:pt>
                <c:pt idx="1">
                  <c:v>78.23</c:v>
                </c:pt>
                <c:pt idx="2">
                  <c:v>81.55</c:v>
                </c:pt>
                <c:pt idx="3">
                  <c:v>79.28</c:v>
                </c:pt>
                <c:pt idx="4">
                  <c:v>72.13</c:v>
                </c:pt>
              </c:numCache>
            </c:numRef>
          </c:val>
          <c:extLst>
            <c:ext xmlns:c16="http://schemas.microsoft.com/office/drawing/2014/chart" uri="{C3380CC4-5D6E-409C-BE32-E72D297353CC}">
              <c16:uniqueId val="{00000000-2F57-4579-AC7D-08114BC64D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2F57-4579-AC7D-08114BC64D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89.84</c:v>
                </c:pt>
                <c:pt idx="1">
                  <c:v>89.98</c:v>
                </c:pt>
                <c:pt idx="2">
                  <c:v>89.15</c:v>
                </c:pt>
                <c:pt idx="3">
                  <c:v>89.8</c:v>
                </c:pt>
                <c:pt idx="4">
                  <c:v>89.8</c:v>
                </c:pt>
              </c:numCache>
            </c:numRef>
          </c:val>
          <c:extLst>
            <c:ext xmlns:c16="http://schemas.microsoft.com/office/drawing/2014/chart" uri="{C3380CC4-5D6E-409C-BE32-E72D297353CC}">
              <c16:uniqueId val="{00000000-6FA5-4F33-97FD-B5AB4BAD33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6FA5-4F33-97FD-B5AB4BAD33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99.97</c:v>
                </c:pt>
                <c:pt idx="1">
                  <c:v>96.94</c:v>
                </c:pt>
                <c:pt idx="2">
                  <c:v>99.89</c:v>
                </c:pt>
                <c:pt idx="3">
                  <c:v>100.12</c:v>
                </c:pt>
                <c:pt idx="4">
                  <c:v>100.12</c:v>
                </c:pt>
              </c:numCache>
            </c:numRef>
          </c:val>
          <c:extLst>
            <c:ext xmlns:c16="http://schemas.microsoft.com/office/drawing/2014/chart" uri="{C3380CC4-5D6E-409C-BE32-E72D297353CC}">
              <c16:uniqueId val="{00000000-F87E-49AF-963F-5A2C03A445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F87E-49AF-963F-5A2C03A445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5.59</c:v>
                </c:pt>
                <c:pt idx="1">
                  <c:v>11.06</c:v>
                </c:pt>
                <c:pt idx="2">
                  <c:v>15.89</c:v>
                </c:pt>
                <c:pt idx="3">
                  <c:v>19.940000000000001</c:v>
                </c:pt>
                <c:pt idx="4">
                  <c:v>23.98</c:v>
                </c:pt>
              </c:numCache>
            </c:numRef>
          </c:val>
          <c:extLst>
            <c:ext xmlns:c16="http://schemas.microsoft.com/office/drawing/2014/chart" uri="{C3380CC4-5D6E-409C-BE32-E72D297353CC}">
              <c16:uniqueId val="{00000000-697D-4307-A972-E748F34092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697D-4307-A972-E748F34092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37-490E-9646-F4C071A27D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9937-490E-9646-F4C071A27D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6.84</c:v>
                </c:pt>
                <c:pt idx="1">
                  <c:v>11.24</c:v>
                </c:pt>
                <c:pt idx="2">
                  <c:v>11.59</c:v>
                </c:pt>
                <c:pt idx="3">
                  <c:v>9.31</c:v>
                </c:pt>
                <c:pt idx="4">
                  <c:v>9.27</c:v>
                </c:pt>
              </c:numCache>
            </c:numRef>
          </c:val>
          <c:extLst>
            <c:ext xmlns:c16="http://schemas.microsoft.com/office/drawing/2014/chart" uri="{C3380CC4-5D6E-409C-BE32-E72D297353CC}">
              <c16:uniqueId val="{00000000-9804-40A2-94DC-5AA40C54A5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9804-40A2-94DC-5AA40C54A5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74.180000000000007</c:v>
                </c:pt>
                <c:pt idx="1">
                  <c:v>74.34</c:v>
                </c:pt>
                <c:pt idx="2">
                  <c:v>81.58</c:v>
                </c:pt>
                <c:pt idx="3">
                  <c:v>78.81</c:v>
                </c:pt>
                <c:pt idx="4">
                  <c:v>88.21</c:v>
                </c:pt>
              </c:numCache>
            </c:numRef>
          </c:val>
          <c:extLst>
            <c:ext xmlns:c16="http://schemas.microsoft.com/office/drawing/2014/chart" uri="{C3380CC4-5D6E-409C-BE32-E72D297353CC}">
              <c16:uniqueId val="{00000000-134C-4BEE-8023-0317EF7F92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134C-4BEE-8023-0317EF7F92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250.72</c:v>
                </c:pt>
                <c:pt idx="1">
                  <c:v>241.82</c:v>
                </c:pt>
                <c:pt idx="2">
                  <c:v>230.96</c:v>
                </c:pt>
                <c:pt idx="3">
                  <c:v>175.29</c:v>
                </c:pt>
                <c:pt idx="4">
                  <c:v>176.17</c:v>
                </c:pt>
              </c:numCache>
            </c:numRef>
          </c:val>
          <c:extLst>
            <c:ext xmlns:c16="http://schemas.microsoft.com/office/drawing/2014/chart" uri="{C3380CC4-5D6E-409C-BE32-E72D297353CC}">
              <c16:uniqueId val="{00000000-5E80-4F3C-9CE3-0BF8FD18E9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5E80-4F3C-9CE3-0BF8FD18E9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5A-4098-8A0D-1CF61AFB99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75A-4098-8A0D-1CF61AFB99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168.42</c:v>
                </c:pt>
                <c:pt idx="1">
                  <c:v>174.26</c:v>
                </c:pt>
                <c:pt idx="2">
                  <c:v>92</c:v>
                </c:pt>
                <c:pt idx="3">
                  <c:v>105.08</c:v>
                </c:pt>
                <c:pt idx="4">
                  <c:v>98.04</c:v>
                </c:pt>
              </c:numCache>
            </c:numRef>
          </c:val>
          <c:extLst>
            <c:ext xmlns:c16="http://schemas.microsoft.com/office/drawing/2014/chart" uri="{C3380CC4-5D6E-409C-BE32-E72D297353CC}">
              <c16:uniqueId val="{00000000-D0A2-4AED-A0E4-C282BF1B4B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D0A2-4AED-A0E4-C282BF1B4B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29"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青森県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1185767</v>
      </c>
      <c r="AM8" s="44"/>
      <c r="AN8" s="44"/>
      <c r="AO8" s="44"/>
      <c r="AP8" s="44"/>
      <c r="AQ8" s="44"/>
      <c r="AR8" s="44"/>
      <c r="AS8" s="44"/>
      <c r="AT8" s="45">
        <f>データ!T6</f>
        <v>9645.11</v>
      </c>
      <c r="AU8" s="45"/>
      <c r="AV8" s="45"/>
      <c r="AW8" s="45"/>
      <c r="AX8" s="45"/>
      <c r="AY8" s="45"/>
      <c r="AZ8" s="45"/>
      <c r="BA8" s="45"/>
      <c r="BB8" s="45">
        <f>データ!U6</f>
        <v>122.94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80.989999999999995</v>
      </c>
      <c r="J10" s="45"/>
      <c r="K10" s="45"/>
      <c r="L10" s="45"/>
      <c r="M10" s="45"/>
      <c r="N10" s="45"/>
      <c r="O10" s="45"/>
      <c r="P10" s="45">
        <f>データ!P6</f>
        <v>34.58</v>
      </c>
      <c r="Q10" s="45"/>
      <c r="R10" s="45"/>
      <c r="S10" s="45"/>
      <c r="T10" s="45"/>
      <c r="U10" s="45"/>
      <c r="V10" s="45"/>
      <c r="W10" s="45">
        <f>データ!Q6</f>
        <v>82.09</v>
      </c>
      <c r="X10" s="45"/>
      <c r="Y10" s="45"/>
      <c r="Z10" s="45"/>
      <c r="AA10" s="45"/>
      <c r="AB10" s="45"/>
      <c r="AC10" s="45"/>
      <c r="AD10" s="44">
        <f>データ!R6</f>
        <v>0</v>
      </c>
      <c r="AE10" s="44"/>
      <c r="AF10" s="44"/>
      <c r="AG10" s="44"/>
      <c r="AH10" s="44"/>
      <c r="AI10" s="44"/>
      <c r="AJ10" s="44"/>
      <c r="AK10" s="2"/>
      <c r="AL10" s="44">
        <f>データ!V6</f>
        <v>271388</v>
      </c>
      <c r="AM10" s="44"/>
      <c r="AN10" s="44"/>
      <c r="AO10" s="44"/>
      <c r="AP10" s="44"/>
      <c r="AQ10" s="44"/>
      <c r="AR10" s="44"/>
      <c r="AS10" s="44"/>
      <c r="AT10" s="45">
        <f>データ!W6</f>
        <v>89.66</v>
      </c>
      <c r="AU10" s="45"/>
      <c r="AV10" s="45"/>
      <c r="AW10" s="45"/>
      <c r="AX10" s="45"/>
      <c r="AY10" s="45"/>
      <c r="AZ10" s="45"/>
      <c r="BA10" s="45"/>
      <c r="BB10" s="45">
        <f>データ!X6</f>
        <v>3026.86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80.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26.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26.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ilCUCcqPLL/V/JmJTOc5oUuCsofeiAo9HY0Q4HGPWaDaRX5eQ3fTeKVpy0NiKgud+h0mugk2eA0ycOGpxbbpRQ==" saltValue="8rzfUqr8DYjZzBCHllZO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20001</v>
      </c>
      <c r="D6" s="19">
        <f t="shared" si="3"/>
        <v>46</v>
      </c>
      <c r="E6" s="19">
        <f t="shared" si="3"/>
        <v>17</v>
      </c>
      <c r="F6" s="19">
        <f t="shared" si="3"/>
        <v>3</v>
      </c>
      <c r="G6" s="19">
        <f t="shared" si="3"/>
        <v>0</v>
      </c>
      <c r="H6" s="19" t="str">
        <f t="shared" si="3"/>
        <v>青森県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80.989999999999995</v>
      </c>
      <c r="P6" s="20">
        <f t="shared" si="3"/>
        <v>34.58</v>
      </c>
      <c r="Q6" s="20">
        <f t="shared" si="3"/>
        <v>82.09</v>
      </c>
      <c r="R6" s="20">
        <f t="shared" si="3"/>
        <v>0</v>
      </c>
      <c r="S6" s="20">
        <f t="shared" si="3"/>
        <v>1185767</v>
      </c>
      <c r="T6" s="20">
        <f t="shared" si="3"/>
        <v>9645.11</v>
      </c>
      <c r="U6" s="20">
        <f t="shared" si="3"/>
        <v>122.94</v>
      </c>
      <c r="V6" s="20">
        <f t="shared" si="3"/>
        <v>271388</v>
      </c>
      <c r="W6" s="20">
        <f t="shared" si="3"/>
        <v>89.66</v>
      </c>
      <c r="X6" s="20">
        <f t="shared" si="3"/>
        <v>3026.86</v>
      </c>
      <c r="Y6" s="21">
        <f>IF(Y7="",NA(),Y7)</f>
        <v>99.97</v>
      </c>
      <c r="Z6" s="21">
        <f t="shared" ref="Z6:AH6" si="4">IF(Z7="",NA(),Z7)</f>
        <v>96.94</v>
      </c>
      <c r="AA6" s="21">
        <f t="shared" si="4"/>
        <v>99.89</v>
      </c>
      <c r="AB6" s="21">
        <f t="shared" si="4"/>
        <v>100.12</v>
      </c>
      <c r="AC6" s="21">
        <f t="shared" si="4"/>
        <v>100.12</v>
      </c>
      <c r="AD6" s="21">
        <f t="shared" si="4"/>
        <v>101.63</v>
      </c>
      <c r="AE6" s="21">
        <f t="shared" si="4"/>
        <v>100.14</v>
      </c>
      <c r="AF6" s="21">
        <f t="shared" si="4"/>
        <v>99.22</v>
      </c>
      <c r="AG6" s="21">
        <f t="shared" si="4"/>
        <v>100.31</v>
      </c>
      <c r="AH6" s="21">
        <f t="shared" si="4"/>
        <v>100.13</v>
      </c>
      <c r="AI6" s="20" t="str">
        <f>IF(AI7="","",IF(AI7="-","【-】","【"&amp;SUBSTITUTE(TEXT(AI7,"#,##0.00"),"-","△")&amp;"】"))</f>
        <v>【100.17】</v>
      </c>
      <c r="AJ6" s="21">
        <f>IF(AJ7="",NA(),AJ7)</f>
        <v>6.84</v>
      </c>
      <c r="AK6" s="21">
        <f t="shared" ref="AK6:AS6" si="5">IF(AK7="",NA(),AK7)</f>
        <v>11.24</v>
      </c>
      <c r="AL6" s="21">
        <f t="shared" si="5"/>
        <v>11.59</v>
      </c>
      <c r="AM6" s="21">
        <f t="shared" si="5"/>
        <v>9.31</v>
      </c>
      <c r="AN6" s="21">
        <f t="shared" si="5"/>
        <v>9.27</v>
      </c>
      <c r="AO6" s="21">
        <f t="shared" si="5"/>
        <v>9.1</v>
      </c>
      <c r="AP6" s="21">
        <f t="shared" si="5"/>
        <v>10.71</v>
      </c>
      <c r="AQ6" s="21">
        <f t="shared" si="5"/>
        <v>11.46</v>
      </c>
      <c r="AR6" s="21">
        <f t="shared" si="5"/>
        <v>9.85</v>
      </c>
      <c r="AS6" s="21">
        <f t="shared" si="5"/>
        <v>11.25</v>
      </c>
      <c r="AT6" s="20" t="str">
        <f>IF(AT7="","",IF(AT7="-","【-】","【"&amp;SUBSTITUTE(TEXT(AT7,"#,##0.00"),"-","△")&amp;"】"))</f>
        <v>【11.17】</v>
      </c>
      <c r="AU6" s="21">
        <f>IF(AU7="",NA(),AU7)</f>
        <v>74.180000000000007</v>
      </c>
      <c r="AV6" s="21">
        <f t="shared" ref="AV6:BD6" si="6">IF(AV7="",NA(),AV7)</f>
        <v>74.34</v>
      </c>
      <c r="AW6" s="21">
        <f t="shared" si="6"/>
        <v>81.58</v>
      </c>
      <c r="AX6" s="21">
        <f t="shared" si="6"/>
        <v>78.81</v>
      </c>
      <c r="AY6" s="21">
        <f t="shared" si="6"/>
        <v>88.21</v>
      </c>
      <c r="AZ6" s="21">
        <f t="shared" si="6"/>
        <v>101.14</v>
      </c>
      <c r="BA6" s="21">
        <f t="shared" si="6"/>
        <v>104.74</v>
      </c>
      <c r="BB6" s="21">
        <f t="shared" si="6"/>
        <v>104.74</v>
      </c>
      <c r="BC6" s="21">
        <f t="shared" si="6"/>
        <v>104.66</v>
      </c>
      <c r="BD6" s="21">
        <f t="shared" si="6"/>
        <v>103.57</v>
      </c>
      <c r="BE6" s="20" t="str">
        <f>IF(BE7="","",IF(BE7="-","【-】","【"&amp;SUBSTITUTE(TEXT(BE7,"#,##0.00"),"-","△")&amp;"】"))</f>
        <v>【103.38】</v>
      </c>
      <c r="BF6" s="21">
        <f>IF(BF7="",NA(),BF7)</f>
        <v>250.72</v>
      </c>
      <c r="BG6" s="21">
        <f t="shared" ref="BG6:BO6" si="7">IF(BG7="",NA(),BG7)</f>
        <v>241.82</v>
      </c>
      <c r="BH6" s="21">
        <f t="shared" si="7"/>
        <v>230.96</v>
      </c>
      <c r="BI6" s="21">
        <f t="shared" si="7"/>
        <v>175.29</v>
      </c>
      <c r="BJ6" s="21">
        <f t="shared" si="7"/>
        <v>176.17</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168.42</v>
      </c>
      <c r="CC6" s="21">
        <f t="shared" ref="CC6:CK6" si="9">IF(CC7="",NA(),CC7)</f>
        <v>174.26</v>
      </c>
      <c r="CD6" s="21">
        <f t="shared" si="9"/>
        <v>92</v>
      </c>
      <c r="CE6" s="21">
        <f t="shared" si="9"/>
        <v>105.08</v>
      </c>
      <c r="CF6" s="21">
        <f t="shared" si="9"/>
        <v>98.04</v>
      </c>
      <c r="CG6" s="21">
        <f t="shared" si="9"/>
        <v>50.67</v>
      </c>
      <c r="CH6" s="21">
        <f t="shared" si="9"/>
        <v>48.7</v>
      </c>
      <c r="CI6" s="21">
        <f t="shared" si="9"/>
        <v>52.53</v>
      </c>
      <c r="CJ6" s="21">
        <f t="shared" si="9"/>
        <v>52.75</v>
      </c>
      <c r="CK6" s="21">
        <f t="shared" si="9"/>
        <v>52.89</v>
      </c>
      <c r="CL6" s="20" t="str">
        <f>IF(CL7="","",IF(CL7="-","【-】","【"&amp;SUBSTITUTE(TEXT(CL7,"#,##0.00"),"-","△")&amp;"】"))</f>
        <v>【53.07】</v>
      </c>
      <c r="CM6" s="21">
        <f>IF(CM7="",NA(),CM7)</f>
        <v>81.22</v>
      </c>
      <c r="CN6" s="21">
        <f t="shared" ref="CN6:CV6" si="10">IF(CN7="",NA(),CN7)</f>
        <v>78.23</v>
      </c>
      <c r="CO6" s="21">
        <f t="shared" si="10"/>
        <v>81.55</v>
      </c>
      <c r="CP6" s="21">
        <f t="shared" si="10"/>
        <v>79.28</v>
      </c>
      <c r="CQ6" s="21">
        <f t="shared" si="10"/>
        <v>72.13</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89.84</v>
      </c>
      <c r="CY6" s="21">
        <f t="shared" ref="CY6:DG6" si="11">IF(CY7="",NA(),CY7)</f>
        <v>89.98</v>
      </c>
      <c r="CZ6" s="21">
        <f t="shared" si="11"/>
        <v>89.15</v>
      </c>
      <c r="DA6" s="21">
        <f t="shared" si="11"/>
        <v>89.8</v>
      </c>
      <c r="DB6" s="21">
        <f t="shared" si="11"/>
        <v>89.8</v>
      </c>
      <c r="DC6" s="21">
        <f t="shared" si="11"/>
        <v>94.01</v>
      </c>
      <c r="DD6" s="21">
        <f t="shared" si="11"/>
        <v>94.14</v>
      </c>
      <c r="DE6" s="21">
        <f t="shared" si="11"/>
        <v>94.02</v>
      </c>
      <c r="DF6" s="21">
        <f t="shared" si="11"/>
        <v>94.43</v>
      </c>
      <c r="DG6" s="21">
        <f t="shared" si="11"/>
        <v>94.27</v>
      </c>
      <c r="DH6" s="20" t="str">
        <f>IF(DH7="","",IF(DH7="-","【-】","【"&amp;SUBSTITUTE(TEXT(DH7,"#,##0.00"),"-","△")&amp;"】"))</f>
        <v>【94.19】</v>
      </c>
      <c r="DI6" s="21">
        <f>IF(DI7="",NA(),DI7)</f>
        <v>5.59</v>
      </c>
      <c r="DJ6" s="21">
        <f t="shared" ref="DJ6:DR6" si="12">IF(DJ7="",NA(),DJ7)</f>
        <v>11.06</v>
      </c>
      <c r="DK6" s="21">
        <f t="shared" si="12"/>
        <v>15.89</v>
      </c>
      <c r="DL6" s="21">
        <f t="shared" si="12"/>
        <v>19.940000000000001</v>
      </c>
      <c r="DM6" s="21">
        <f t="shared" si="12"/>
        <v>23.98</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20001</v>
      </c>
      <c r="D7" s="23">
        <v>46</v>
      </c>
      <c r="E7" s="23">
        <v>17</v>
      </c>
      <c r="F7" s="23">
        <v>3</v>
      </c>
      <c r="G7" s="23">
        <v>0</v>
      </c>
      <c r="H7" s="23" t="s">
        <v>96</v>
      </c>
      <c r="I7" s="23" t="s">
        <v>97</v>
      </c>
      <c r="J7" s="23" t="s">
        <v>98</v>
      </c>
      <c r="K7" s="23" t="s">
        <v>99</v>
      </c>
      <c r="L7" s="23" t="s">
        <v>100</v>
      </c>
      <c r="M7" s="23" t="s">
        <v>101</v>
      </c>
      <c r="N7" s="24" t="s">
        <v>102</v>
      </c>
      <c r="O7" s="24">
        <v>80.989999999999995</v>
      </c>
      <c r="P7" s="24">
        <v>34.58</v>
      </c>
      <c r="Q7" s="24">
        <v>82.09</v>
      </c>
      <c r="R7" s="24">
        <v>0</v>
      </c>
      <c r="S7" s="24">
        <v>1185767</v>
      </c>
      <c r="T7" s="24">
        <v>9645.11</v>
      </c>
      <c r="U7" s="24">
        <v>122.94</v>
      </c>
      <c r="V7" s="24">
        <v>271388</v>
      </c>
      <c r="W7" s="24">
        <v>89.66</v>
      </c>
      <c r="X7" s="24">
        <v>3026.86</v>
      </c>
      <c r="Y7" s="24">
        <v>99.97</v>
      </c>
      <c r="Z7" s="24">
        <v>96.94</v>
      </c>
      <c r="AA7" s="24">
        <v>99.89</v>
      </c>
      <c r="AB7" s="24">
        <v>100.12</v>
      </c>
      <c r="AC7" s="24">
        <v>100.12</v>
      </c>
      <c r="AD7" s="24">
        <v>101.63</v>
      </c>
      <c r="AE7" s="24">
        <v>100.14</v>
      </c>
      <c r="AF7" s="24">
        <v>99.22</v>
      </c>
      <c r="AG7" s="24">
        <v>100.31</v>
      </c>
      <c r="AH7" s="24">
        <v>100.13</v>
      </c>
      <c r="AI7" s="24">
        <v>100.17</v>
      </c>
      <c r="AJ7" s="24">
        <v>6.84</v>
      </c>
      <c r="AK7" s="24">
        <v>11.24</v>
      </c>
      <c r="AL7" s="24">
        <v>11.59</v>
      </c>
      <c r="AM7" s="24">
        <v>9.31</v>
      </c>
      <c r="AN7" s="24">
        <v>9.27</v>
      </c>
      <c r="AO7" s="24">
        <v>9.1</v>
      </c>
      <c r="AP7" s="24">
        <v>10.71</v>
      </c>
      <c r="AQ7" s="24">
        <v>11.46</v>
      </c>
      <c r="AR7" s="24">
        <v>9.85</v>
      </c>
      <c r="AS7" s="24">
        <v>11.25</v>
      </c>
      <c r="AT7" s="24">
        <v>11.17</v>
      </c>
      <c r="AU7" s="24">
        <v>74.180000000000007</v>
      </c>
      <c r="AV7" s="24">
        <v>74.34</v>
      </c>
      <c r="AW7" s="24">
        <v>81.58</v>
      </c>
      <c r="AX7" s="24">
        <v>78.81</v>
      </c>
      <c r="AY7" s="24">
        <v>88.21</v>
      </c>
      <c r="AZ7" s="24">
        <v>101.14</v>
      </c>
      <c r="BA7" s="24">
        <v>104.74</v>
      </c>
      <c r="BB7" s="24">
        <v>104.74</v>
      </c>
      <c r="BC7" s="24">
        <v>104.66</v>
      </c>
      <c r="BD7" s="24">
        <v>103.57</v>
      </c>
      <c r="BE7" s="24">
        <v>103.38</v>
      </c>
      <c r="BF7" s="24">
        <v>250.72</v>
      </c>
      <c r="BG7" s="24">
        <v>241.82</v>
      </c>
      <c r="BH7" s="24">
        <v>230.96</v>
      </c>
      <c r="BI7" s="24">
        <v>175.29</v>
      </c>
      <c r="BJ7" s="24">
        <v>176.17</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168.42</v>
      </c>
      <c r="CC7" s="24">
        <v>174.26</v>
      </c>
      <c r="CD7" s="24">
        <v>92</v>
      </c>
      <c r="CE7" s="24">
        <v>105.08</v>
      </c>
      <c r="CF7" s="24">
        <v>98.04</v>
      </c>
      <c r="CG7" s="24">
        <v>50.67</v>
      </c>
      <c r="CH7" s="24">
        <v>48.7</v>
      </c>
      <c r="CI7" s="24">
        <v>52.53</v>
      </c>
      <c r="CJ7" s="24">
        <v>52.75</v>
      </c>
      <c r="CK7" s="24">
        <v>52.89</v>
      </c>
      <c r="CL7" s="24">
        <v>53.07</v>
      </c>
      <c r="CM7" s="24">
        <v>81.22</v>
      </c>
      <c r="CN7" s="24">
        <v>78.23</v>
      </c>
      <c r="CO7" s="24">
        <v>81.55</v>
      </c>
      <c r="CP7" s="24">
        <v>79.28</v>
      </c>
      <c r="CQ7" s="24">
        <v>72.13</v>
      </c>
      <c r="CR7" s="24">
        <v>68.2</v>
      </c>
      <c r="CS7" s="24">
        <v>68.05</v>
      </c>
      <c r="CT7" s="24">
        <v>67.099999999999994</v>
      </c>
      <c r="CU7" s="24">
        <v>71.900000000000006</v>
      </c>
      <c r="CV7" s="24">
        <v>68.599999999999994</v>
      </c>
      <c r="CW7" s="24">
        <v>68.61</v>
      </c>
      <c r="CX7" s="24">
        <v>89.84</v>
      </c>
      <c r="CY7" s="24">
        <v>89.98</v>
      </c>
      <c r="CZ7" s="24">
        <v>89.15</v>
      </c>
      <c r="DA7" s="24">
        <v>89.8</v>
      </c>
      <c r="DB7" s="24">
        <v>89.8</v>
      </c>
      <c r="DC7" s="24">
        <v>94.01</v>
      </c>
      <c r="DD7" s="24">
        <v>94.14</v>
      </c>
      <c r="DE7" s="24">
        <v>94.02</v>
      </c>
      <c r="DF7" s="24">
        <v>94.43</v>
      </c>
      <c r="DG7" s="24">
        <v>94.27</v>
      </c>
      <c r="DH7" s="24">
        <v>94.19</v>
      </c>
      <c r="DI7" s="24">
        <v>5.59</v>
      </c>
      <c r="DJ7" s="24">
        <v>11.06</v>
      </c>
      <c r="DK7" s="24">
        <v>15.89</v>
      </c>
      <c r="DL7" s="24">
        <v>19.940000000000001</v>
      </c>
      <c r="DM7" s="24">
        <v>23.98</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2CC5F9C-5039-498A-8F83-CD770FB383BE}"/>
</file>

<file path=customXml/itemProps2.xml><?xml version="1.0" encoding="utf-8"?>
<ds:datastoreItem xmlns:ds="http://schemas.openxmlformats.org/officeDocument/2006/customXml" ds:itemID="{ECE50E12-CB79-414D-903D-EDEE87C3EA76}"/>
</file>

<file path=customXml/itemProps3.xml><?xml version="1.0" encoding="utf-8"?>
<ds:datastoreItem xmlns:ds="http://schemas.openxmlformats.org/officeDocument/2006/customXml" ds:itemID="{22E30F5E-CAB1-433A-8839-65D40DFD9A1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2026-01-27T00:54:42Z</cp:lastPrinted>
  <dcterms:created xsi:type="dcterms:W3CDTF">2025-12-23T06:07:02Z</dcterms:created>
  <dcterms:modified xsi:type="dcterms:W3CDTF">2026-01-27T00:55:48Z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