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15.55\disk1\03　予算・出納班\15 決算統計（財分）\R7決算統計（R6年度）\10経営分析\新しいフォルダー\"/>
    </mc:Choice>
  </mc:AlternateContent>
  <xr:revisionPtr revIDLastSave="0" documentId="14_{8A6525B8-6096-4041-9BCF-DBF6C07266E6}" xr6:coauthVersionLast="47" xr6:coauthVersionMax="47" xr10:uidLastSave="{00000000-0000-0000-0000-000000000000}"/>
  <workbookProtection workbookAlgorithmName="SHA-512" workbookHashValue="C9ZEEnTRDwMnMfuLicqsW323HPmTeFt8+w1CYeS4uQEEUL4990EleWZtklvwdmjgj8muxKmlVSpDcq1pQLok1w==" workbookSaltValue="FwL16edi7oAYHUiicEMBpA=="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AT8" i="4" s="1"/>
  <c r="R6" i="5"/>
  <c r="Q6" i="5"/>
  <c r="P6" i="5"/>
  <c r="P10" i="4" s="1"/>
  <c r="O6" i="5"/>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F85" i="4"/>
  <c r="E85" i="4"/>
  <c r="BB10" i="4"/>
  <c r="AT10" i="4"/>
  <c r="W10" i="4"/>
  <c r="I10" i="4"/>
  <c r="B10" i="4"/>
  <c r="BB8" i="4"/>
  <c r="AL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<sst xmlns="http://schemas.openxmlformats.org/spreadsheetml/2006/main" count="228" uniqueCount="112">
  <si>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</si>
  <si>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</si>
  <si>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</si>
  <si>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</si>
  <si>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</si>
  <si>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</si>
  <si>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</si>
  <si>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</si>
  <si>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</si>
  <si>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</si>
  <si>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</si>
  <si>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</si>
  <si>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</si>
  <si>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</si>
  <si>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</si>
  <si>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</si>
  <si>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</si>
  <si>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</si>
  <si>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</si>
  <si>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</si>
  <si>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</si>
  <si>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</si>
  <si>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</si>
  <si>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</si>
  <si>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</si>
  <si>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</si>
  <si>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</si>
  <si>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</si>
  <si>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</si>
  <si>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</si>
  <si>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</si>
  <si>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</si>
  <si>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</si>
  <si>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</si>
  <si>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</si>
  <si>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</si>
  <si>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</si>
  <si>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</si>
  <si>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</si>
  <si>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</si>
  <si>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</si>
  <si>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</si>
  <si>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</si>
  <si>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</si>
  <si>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</si>
  <si>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</si>
  <si>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</si>
  <si>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</si>
  <si>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</si>
  <si>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</si>
  <si>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</si>
  <si>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</si>
  <si>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</si>
  <si>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</si>
  <si>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</si>
  <si>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</si>
  <si>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</si>
  <si>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</si>
  <si>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</si>
  <si>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</si>
  <si>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</si>
  <si>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</si>
  <si>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</si>
  <si>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</si>
  <si>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</si>
  <si>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</si>
  <si>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</si>
  <si>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</si>
  <si>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</si>
  <si>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</si>
  <si>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</si>
  <si>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</si>
  <si>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</si>
  <si>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</si>
  <si>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</si>
  <si>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</si>
  <si>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</si>
  <si>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</si>
  <si>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</si>
  <si>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</si>
  <si>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</si>
  <si>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</si>
  <si>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</si>
  <si>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</si>
  <si>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</si>
  <si>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</si>
  <si>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</si>
  <si>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</si>
  <si>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</si>
  <si>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</si>
  <si>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</si>
  <si>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</si>
  <si>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</si>
  <si>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</si>
  <si>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</si>
  <si>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</si>
  <si>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</si>
  <si>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</si>
  <si>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</si>
  <si>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</si>
  <si>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</si>
  <si>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</si>
  <si>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</si>
  <si>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</si>
  <si>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</si>
  <si>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</si>
  <si>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</si>
  <si>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</si>
  <si>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</si>
  <si>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が類似団体の平均値を下回っている一方で、管路の老朽化度合を示す管路経年化率は類似団体の平均値を大きく上回っています。これは、法定耐用年数を経過した管路を多く保有しているためで、管路の更新等が必要となります。今後法定耐用年数を超えた資産が増加していくため、更新工事等の実施について計画的かつ効率的に取り組んでいきます。</t>
    <phoneticPr fontId="4"/>
  </si>
  <si>
    <r>
      <t xml:space="preserve">　当県では、令和4年4月1日から「宮城県上工下水一体官民連携運営事業」（みやぎ型管理運営方式）を導入しています。
　当分析表は、県と運営権者の決算を単純に合算した数値を元に作成しています。
　合算した数値で分析すると、経常収支比率（経常収益/経常費用）は100％を上回っています。
</t>
    </r>
    <r>
      <rPr>
        <sz val="11"/>
        <color rgb="FFFF0000"/>
        <rFont val="ＭＳ ゴシック"/>
        <family val="3"/>
        <charset val="128"/>
      </rPr>
      <t>　</t>
    </r>
    <r>
      <rPr>
        <sz val="11"/>
        <color theme="1"/>
        <rFont val="ＭＳ ゴシック"/>
        <family val="3"/>
        <charset val="128"/>
      </rPr>
      <t>また、料金回収率についても100％を上回っており、給水に係る費用を料金収入で賄えている状況です。給水原価は類似団体の平均値を上回っていますが、これは、計画当初の水量見合いで整備したダムや管路の資本費が大きいためであり、浄水コスト自体は類似団体の平均値より低くなっています。
　企業債残高対給水収益比率については、建設改良費を自主財源で賄っており、新規の借り入れを行っていないため低下傾向にあります。施設利用率については、類似団体の平均値より高いですが、水需要の減少により今後は低下傾向となることが見込まれます。　
　なお、県単体の経常収支比率については100%を上回っておりますが</t>
    </r>
    <r>
      <rPr>
        <sz val="11"/>
        <rFont val="ＭＳ ゴシック"/>
        <family val="3"/>
        <charset val="128"/>
      </rPr>
      <t>、</t>
    </r>
    <r>
      <rPr>
        <sz val="11"/>
        <color theme="1"/>
        <rFont val="ＭＳ ゴシック"/>
        <family val="3"/>
        <charset val="128"/>
      </rPr>
      <t>令和4年度以降においては、令和3年度の数値よりも下回っています。さらに、</t>
    </r>
    <r>
      <rPr>
        <sz val="11"/>
        <rFont val="ＭＳ ゴシック"/>
        <family val="3"/>
        <charset val="128"/>
      </rPr>
      <t>料金回収率は100％を下回っています。これは、みやぎ型管理運営方式の導入により運営権者が更新する設備の減価償却費は、その更新がなされるまで県が負担することによるもので、運営権者の設備更新が進むことにより、それら設備見合いの減価償却費の逓減とともに改善される見込みとなっています。
　</t>
    </r>
    <rPh sb="96" eb="98">
      <t>ガッサン</t>
    </rPh>
    <rPh sb="100" eb="102">
      <t>スウチ</t>
    </rPh>
    <rPh sb="103" eb="105">
      <t>ブンセキ</t>
    </rPh>
    <rPh sb="132" eb="134">
      <t>ウワマワ</t>
    </rPh>
    <rPh sb="453" eb="455">
      <t>スウチ</t>
    </rPh>
    <rPh sb="505" eb="507">
      <t>レイワ</t>
    </rPh>
    <rPh sb="508" eb="510">
      <t>ネンド</t>
    </rPh>
    <rPh sb="510" eb="512">
      <t>イコウ</t>
    </rPh>
    <rPh sb="513" eb="515">
      <t>レイワ</t>
    </rPh>
    <rPh sb="516" eb="518">
      <t>ネンド</t>
    </rPh>
    <rPh sb="521" eb="523">
      <t>シタマワタカ</t>
    </rPh>
    <rPh sb="587" eb="589">
      <t>テイゲン</t>
    </rPh>
    <phoneticPr fontId="4"/>
  </si>
  <si>
    <r>
      <t>　当県では、</t>
    </r>
    <r>
      <rPr>
        <sz val="11"/>
        <color rgb="FFFF0000"/>
        <rFont val="ＭＳ ゴシック"/>
        <family val="3"/>
        <charset val="128"/>
      </rPr>
      <t>料金上昇抑制や経営基盤強化を図るなど、持続可能な水道経営に向け、</t>
    </r>
    <r>
      <rPr>
        <sz val="11"/>
        <rFont val="ＭＳ ゴシック"/>
        <family val="3"/>
        <charset val="128"/>
      </rPr>
      <t>「官民連携」により民の力を最大限活用した「みやぎ型管理運営方式」を</t>
    </r>
    <r>
      <rPr>
        <sz val="11"/>
        <color rgb="FFFF0000"/>
        <rFont val="ＭＳ ゴシック"/>
        <family val="3"/>
        <charset val="128"/>
      </rPr>
      <t>導入し</t>
    </r>
    <r>
      <rPr>
        <sz val="11"/>
        <rFont val="ＭＳ ゴシック"/>
        <family val="3"/>
        <charset val="128"/>
      </rPr>
      <t>ています。</t>
    </r>
    <r>
      <rPr>
        <strike/>
        <sz val="11"/>
        <rFont val="ＭＳ ゴシック"/>
        <family val="3"/>
        <charset val="128"/>
      </rPr>
      <t xml:space="preserve">
</t>
    </r>
    <r>
      <rPr>
        <sz val="11"/>
        <rFont val="ＭＳ ゴシック"/>
        <family val="3"/>
        <charset val="128"/>
      </rPr>
      <t>　</t>
    </r>
    <r>
      <rPr>
        <sz val="11"/>
        <color rgb="FFFF0000"/>
        <rFont val="ＭＳ ゴシック"/>
        <family val="3"/>
        <charset val="128"/>
      </rPr>
      <t xml:space="preserve">本方式の導入により、20年間でのコスト削減を見込んでおり、令和6年度は受水市町村からの要望を受け、水道料金を1年前倒しで引き下げました。
</t>
    </r>
    <r>
      <rPr>
        <sz val="11"/>
        <rFont val="ＭＳ ゴシック"/>
        <family val="3"/>
        <charset val="128"/>
      </rPr>
      <t>　しかしながら、今後は長期人口減少社会の到来等による水需要の逓減や老朽管路更新費用の増加など経営を取り巻く環境は厳しさを増してくることから、これらの諸課題に対応するため、令和7年3月に策定した「宮城県企業局経営戦略2025」に基づき計画的な事業運営に取り組んでいきます。</t>
    </r>
    <rPh sb="1" eb="3">
      <t>トウケン</t>
    </rPh>
    <rPh sb="6" eb="10">
      <t>リョウキンジョウショウ</t>
    </rPh>
    <rPh sb="10" eb="12">
      <t>ヨクセイ</t>
    </rPh>
    <rPh sb="13" eb="19">
      <t>ケイエイキバンキョウカ</t>
    </rPh>
    <rPh sb="20" eb="21">
      <t>ハカ</t>
    </rPh>
    <rPh sb="25" eb="29">
      <t>ジゾクカノウ</t>
    </rPh>
    <rPh sb="30" eb="34">
      <t>スイドウケイエイ</t>
    </rPh>
    <rPh sb="35" eb="36">
      <t>ム</t>
    </rPh>
    <rPh sb="71" eb="73">
      <t>ドウニュウ</t>
    </rPh>
    <rPh sb="81" eb="84">
      <t>ホンホウシキ</t>
    </rPh>
    <rPh sb="85" eb="87">
      <t>ドウニュウ</t>
    </rPh>
    <rPh sb="93" eb="95">
      <t>ネンカン</t>
    </rPh>
    <rPh sb="100" eb="102">
      <t>サクゲン</t>
    </rPh>
    <rPh sb="103" eb="105">
      <t>ミコ</t>
    </rPh>
    <rPh sb="110" eb="112">
      <t>レイワ</t>
    </rPh>
    <rPh sb="113" eb="115">
      <t>ネンド</t>
    </rPh>
    <rPh sb="136" eb="137">
      <t>ネン</t>
    </rPh>
    <rPh sb="137" eb="139">
      <t>マエダオ</t>
    </rPh>
    <rPh sb="141" eb="142">
      <t>ヒ</t>
    </rPh>
    <rPh sb="143" eb="144">
      <t>サ</t>
    </rPh>
    <rPh sb="235" eb="237">
      <t>レイワ</t>
    </rPh>
    <rPh sb="238" eb="239">
      <t>ネン</t>
    </rPh>
    <rPh sb="240" eb="241">
      <t>ガツ</t>
    </rPh>
    <rPh sb="242" eb="244">
      <t>サクテイ</t>
    </rPh>
    <rPh sb="247" eb="250">
      <t>ミヤギケン</t>
    </rPh>
    <rPh sb="250" eb="253">
      <t>キギョウキョク</t>
    </rPh>
    <rPh sb="253" eb="257">
      <t>ケイエイセンリャク</t>
    </rPh>
    <rPh sb="263" eb="264">
      <t>モト</t>
    </rPh>
    <rPh sb="266" eb="268">
      <t>ケイカク</t>
    </rPh>
    <rPh sb="268" eb="269">
      <t>テキ</t>
    </rPh>
    <rPh sb="270" eb="274">
      <t>ジギョウウンエイ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</si>
</sst>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
      <strike/>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quot;-&quot;">
                  <c:v>0.9</c:v>
                </c:pt>
                <c:pt idx="4" formatCode="#,##0.00;&quot;△&quot;#,##0.00;&quot;-&quot;">
                  <c:v>0.47</c:v>
                </c:pt>
              </c:numCache>
            </c:numRef>
          </c:val>
          <c:extLst>
            <c:ext xmlns:c16="http://schemas.microsoft.com/office/drawing/2014/chart" uri="{C3380CC4-5D6E-409C-BE32-E72D297353CC}">
              <c16:uniqueId val="{00000000-D043-42B7-8B81-581C6CBAD87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D043-42B7-8B81-581C6CBAD87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64.930000000000007</c:v>
                </c:pt>
                <c:pt idx="1">
                  <c:v>64.400000000000006</c:v>
                </c:pt>
                <c:pt idx="2">
                  <c:v>64.569999999999993</c:v>
                </c:pt>
                <c:pt idx="3">
                  <c:v>64.510000000000005</c:v>
                </c:pt>
                <c:pt idx="4">
                  <c:v>65.569999999999993</c:v>
                </c:pt>
              </c:numCache>
            </c:numRef>
          </c:val>
          <c:extLst>
            <c:ext xmlns:c16="http://schemas.microsoft.com/office/drawing/2014/chart" uri="{C3380CC4-5D6E-409C-BE32-E72D297353CC}">
              <c16:uniqueId val="{00000000-35FC-40B9-8BEF-F3D460D61A4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35FC-40B9-8BEF-F3D460D61A4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99.97</c:v>
                </c:pt>
                <c:pt idx="1">
                  <c:v>99.78</c:v>
                </c:pt>
                <c:pt idx="2">
                  <c:v>99.69</c:v>
                </c:pt>
                <c:pt idx="3">
                  <c:v>99.98</c:v>
                </c:pt>
                <c:pt idx="4">
                  <c:v>99.99</c:v>
                </c:pt>
              </c:numCache>
            </c:numRef>
          </c:val>
          <c:extLst>
            <c:ext xmlns:c16="http://schemas.microsoft.com/office/drawing/2014/chart" uri="{C3380CC4-5D6E-409C-BE32-E72D297353CC}">
              <c16:uniqueId val="{00000000-BBD8-4B0A-8735-23B1617AC8D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BBD8-4B0A-8735-23B1617AC8D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118.26</c:v>
                </c:pt>
                <c:pt idx="1">
                  <c:v>118.77</c:v>
                </c:pt>
                <c:pt idx="2">
                  <c:v>107.4</c:v>
                </c:pt>
                <c:pt idx="3">
                  <c:v>109.05</c:v>
                </c:pt>
                <c:pt idx="4">
                  <c:v>106.02</c:v>
                </c:pt>
              </c:numCache>
            </c:numRef>
          </c:val>
          <c:extLst>
            <c:ext xmlns:c16="http://schemas.microsoft.com/office/drawing/2014/chart" uri="{C3380CC4-5D6E-409C-BE32-E72D297353CC}">
              <c16:uniqueId val="{00000000-49FB-4B4C-83BE-3799C567FF3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49FB-4B4C-83BE-3799C567FF3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52.24</c:v>
                </c:pt>
                <c:pt idx="1">
                  <c:v>53.52</c:v>
                </c:pt>
                <c:pt idx="2">
                  <c:v>55.26</c:v>
                </c:pt>
                <c:pt idx="3">
                  <c:v>54.42</c:v>
                </c:pt>
                <c:pt idx="4">
                  <c:v>55.09</c:v>
                </c:pt>
              </c:numCache>
            </c:numRef>
          </c:val>
          <c:extLst>
            <c:ext xmlns:c16="http://schemas.microsoft.com/office/drawing/2014/chart" uri="{C3380CC4-5D6E-409C-BE32-E72D297353CC}">
              <c16:uniqueId val="{00000000-D156-4637-99B8-A8BCB8A69E1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D156-4637-99B8-A8BCB8A69E1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65.010000000000005</c:v>
                </c:pt>
                <c:pt idx="1">
                  <c:v>69.33</c:v>
                </c:pt>
                <c:pt idx="2">
                  <c:v>73.989999999999995</c:v>
                </c:pt>
                <c:pt idx="3">
                  <c:v>74.709999999999994</c:v>
                </c:pt>
                <c:pt idx="4">
                  <c:v>76.84</c:v>
                </c:pt>
              </c:numCache>
            </c:numRef>
          </c:val>
          <c:extLst>
            <c:ext xmlns:c16="http://schemas.microsoft.com/office/drawing/2014/chart" uri="{C3380CC4-5D6E-409C-BE32-E72D297353CC}">
              <c16:uniqueId val="{00000000-B151-4199-9DD3-D429223ABE0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B151-4199-9DD3-D429223ABE0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DA-4B14-8FE4-D183C6F364C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7DDA-4B14-8FE4-D183C6F364C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387.39</c:v>
                </c:pt>
                <c:pt idx="1">
                  <c:v>472.36</c:v>
                </c:pt>
                <c:pt idx="2">
                  <c:v>668.76</c:v>
                </c:pt>
                <c:pt idx="3">
                  <c:v>688.58</c:v>
                </c:pt>
                <c:pt idx="4">
                  <c:v>903.5</c:v>
                </c:pt>
              </c:numCache>
            </c:numRef>
          </c:val>
          <c:extLst>
            <c:ext xmlns:c16="http://schemas.microsoft.com/office/drawing/2014/chart" uri="{C3380CC4-5D6E-409C-BE32-E72D297353CC}">
              <c16:uniqueId val="{00000000-343E-43DE-8721-D395B64B4CB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343E-43DE-8721-D395B64B4CB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249.7</c:v>
                </c:pt>
                <c:pt idx="1">
                  <c:v>222.88</c:v>
                </c:pt>
                <c:pt idx="2">
                  <c:v>194.65</c:v>
                </c:pt>
                <c:pt idx="3">
                  <c:v>167.98</c:v>
                </c:pt>
                <c:pt idx="4">
                  <c:v>148.41</c:v>
                </c:pt>
              </c:numCache>
            </c:numRef>
          </c:val>
          <c:extLst>
            <c:ext xmlns:c16="http://schemas.microsoft.com/office/drawing/2014/chart" uri="{C3380CC4-5D6E-409C-BE32-E72D297353CC}">
              <c16:uniqueId val="{00000000-0C32-426B-AD9A-48E5C0281D8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0C32-426B-AD9A-48E5C0281D8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120.57</c:v>
                </c:pt>
                <c:pt idx="1">
                  <c:v>120.36</c:v>
                </c:pt>
                <c:pt idx="2">
                  <c:v>108.15</c:v>
                </c:pt>
                <c:pt idx="3">
                  <c:v>109.85</c:v>
                </c:pt>
                <c:pt idx="4">
                  <c:v>104.91</c:v>
                </c:pt>
              </c:numCache>
            </c:numRef>
          </c:val>
          <c:extLst>
            <c:ext xmlns:c16="http://schemas.microsoft.com/office/drawing/2014/chart" uri="{C3380CC4-5D6E-409C-BE32-E72D297353CC}">
              <c16:uniqueId val="{00000000-614E-4CBD-8ECA-9F06845D1D4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614E-4CBD-8ECA-9F06845D1D4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101.87</c:v>
                </c:pt>
                <c:pt idx="1">
                  <c:v>102.69</c:v>
                </c:pt>
                <c:pt idx="2">
                  <c:v>114.11</c:v>
                </c:pt>
                <c:pt idx="3">
                  <c:v>112.11</c:v>
                </c:pt>
                <c:pt idx="4">
                  <c:v>113.53</c:v>
                </c:pt>
              </c:numCache>
            </c:numRef>
          </c:val>
          <c:extLst>
            <c:ext xmlns:c16="http://schemas.microsoft.com/office/drawing/2014/chart" uri="{C3380CC4-5D6E-409C-BE32-E72D297353CC}">
              <c16:uniqueId val="{00000000-94DE-4119-8B3D-7C418EAA34E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94DE-4119-8B3D-7C418EAA34E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8"/>
  <sheetViews>
    <sheetView showGridLines="0" tabSelected="1" topLeftCell="AQ6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宮城県</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自治体職員</v>
      </c>
      <c r="AE8" s="43"/>
      <c r="AF8" s="43"/>
      <c r="AG8" s="43"/>
      <c r="AH8" s="43"/>
      <c r="AI8" s="43"/>
      <c r="AJ8" s="43"/>
      <c r="AK8" s="2"/>
      <c r="AL8" s="44">
        <f>データ!$R$6</f>
        <v>2224980</v>
      </c>
      <c r="AM8" s="44"/>
      <c r="AN8" s="44"/>
      <c r="AO8" s="44"/>
      <c r="AP8" s="44"/>
      <c r="AQ8" s="44"/>
      <c r="AR8" s="44"/>
      <c r="AS8" s="44"/>
      <c r="AT8" s="45">
        <f>データ!$S$6</f>
        <v>7282.3</v>
      </c>
      <c r="AU8" s="46"/>
      <c r="AV8" s="46"/>
      <c r="AW8" s="46"/>
      <c r="AX8" s="46"/>
      <c r="AY8" s="46"/>
      <c r="AZ8" s="46"/>
      <c r="BA8" s="46"/>
      <c r="BB8" s="47">
        <f>データ!$T$6</f>
        <v>305.52999999999997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88.25</v>
      </c>
      <c r="J10" s="46"/>
      <c r="K10" s="46"/>
      <c r="L10" s="46"/>
      <c r="M10" s="46"/>
      <c r="N10" s="46"/>
      <c r="O10" s="80"/>
      <c r="P10" s="47">
        <f>データ!$P$6</f>
        <v>99.37</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1812232</v>
      </c>
      <c r="AM10" s="44"/>
      <c r="AN10" s="44"/>
      <c r="AO10" s="44"/>
      <c r="AP10" s="44"/>
      <c r="AQ10" s="44"/>
      <c r="AR10" s="44"/>
      <c r="AS10" s="44"/>
      <c r="AT10" s="45">
        <f>データ!$V$6</f>
        <v>4612.4799999999996</v>
      </c>
      <c r="AU10" s="46"/>
      <c r="AV10" s="46"/>
      <c r="AW10" s="46"/>
      <c r="AX10" s="46"/>
      <c r="AY10" s="46"/>
      <c r="AZ10" s="46"/>
      <c r="BA10" s="46"/>
      <c r="BB10" s="47">
        <f>データ!$W$6</f>
        <v>392.9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13.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23.2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33"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ht="13.5" customHeight="1" x14ac:dyDescent="0.15">
      <c r="C83" s="12"/>
    </row>
    <row r="84" spans="1:78" ht="13.5" customHeight="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t="13.5" customHeight="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row r="86" spans="1:78" ht="13.5" customHeight="1" x14ac:dyDescent="0.15"/>
    <row r="87" spans="1:78" ht="13.5" customHeight="1" x14ac:dyDescent="0.15"/>
    <row r="88" spans="1:78" ht="13.5" customHeight="1" x14ac:dyDescent="0.15"/>
  </sheetData>
  <sheetProtection algorithmName="SHA-512" hashValue="gLp4bPkexDQfqcFHTF0shTEuSORy+jFLyzt7AzQfNRek2WBwuaWXzNC+S/yMmYA+bSRlhmBt9FjbZQlnSBlj0g==" saltValue="+RsSJzx6m1sx0s5Kx7Fp9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40002</v>
      </c>
      <c r="D6" s="20">
        <f t="shared" si="3"/>
        <v>46</v>
      </c>
      <c r="E6" s="20">
        <f t="shared" si="3"/>
        <v>1</v>
      </c>
      <c r="F6" s="20">
        <f t="shared" si="3"/>
        <v>0</v>
      </c>
      <c r="G6" s="20">
        <f t="shared" si="3"/>
        <v>2</v>
      </c>
      <c r="H6" s="20" t="str">
        <f t="shared" si="3"/>
        <v>宮城県</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88.25</v>
      </c>
      <c r="P6" s="21">
        <f t="shared" si="3"/>
        <v>99.37</v>
      </c>
      <c r="Q6" s="21">
        <f t="shared" si="3"/>
        <v>0</v>
      </c>
      <c r="R6" s="21">
        <f t="shared" si="3"/>
        <v>2224980</v>
      </c>
      <c r="S6" s="21">
        <f t="shared" si="3"/>
        <v>7282.3</v>
      </c>
      <c r="T6" s="21">
        <f t="shared" si="3"/>
        <v>305.52999999999997</v>
      </c>
      <c r="U6" s="21">
        <f t="shared" si="3"/>
        <v>1812232</v>
      </c>
      <c r="V6" s="21">
        <f t="shared" si="3"/>
        <v>4612.4799999999996</v>
      </c>
      <c r="W6" s="21">
        <f t="shared" si="3"/>
        <v>392.9</v>
      </c>
      <c r="X6" s="22">
        <f>IF(X7="",NA(),X7)</f>
        <v>118.26</v>
      </c>
      <c r="Y6" s="22">
        <f t="shared" ref="Y6:AG6" si="4">IF(Y7="",NA(),Y7)</f>
        <v>118.77</v>
      </c>
      <c r="Z6" s="22">
        <f t="shared" si="4"/>
        <v>107.4</v>
      </c>
      <c r="AA6" s="22">
        <f t="shared" si="4"/>
        <v>109.05</v>
      </c>
      <c r="AB6" s="22">
        <f t="shared" si="4"/>
        <v>106.02</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387.39</v>
      </c>
      <c r="AU6" s="22">
        <f t="shared" ref="AU6:BC6" si="6">IF(AU7="",NA(),AU7)</f>
        <v>472.36</v>
      </c>
      <c r="AV6" s="22">
        <f t="shared" si="6"/>
        <v>668.76</v>
      </c>
      <c r="AW6" s="22">
        <f t="shared" si="6"/>
        <v>688.58</v>
      </c>
      <c r="AX6" s="22">
        <f t="shared" si="6"/>
        <v>903.5</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249.7</v>
      </c>
      <c r="BF6" s="22">
        <f t="shared" ref="BF6:BN6" si="7">IF(BF7="",NA(),BF7)</f>
        <v>222.88</v>
      </c>
      <c r="BG6" s="22">
        <f t="shared" si="7"/>
        <v>194.65</v>
      </c>
      <c r="BH6" s="22">
        <f t="shared" si="7"/>
        <v>167.98</v>
      </c>
      <c r="BI6" s="22">
        <f t="shared" si="7"/>
        <v>148.41</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120.57</v>
      </c>
      <c r="BQ6" s="22">
        <f t="shared" ref="BQ6:BY6" si="8">IF(BQ7="",NA(),BQ7)</f>
        <v>120.36</v>
      </c>
      <c r="BR6" s="22">
        <f t="shared" si="8"/>
        <v>108.15</v>
      </c>
      <c r="BS6" s="22">
        <f t="shared" si="8"/>
        <v>109.85</v>
      </c>
      <c r="BT6" s="22">
        <f t="shared" si="8"/>
        <v>104.91</v>
      </c>
      <c r="BU6" s="22">
        <f t="shared" si="8"/>
        <v>110.77</v>
      </c>
      <c r="BV6" s="22">
        <f t="shared" si="8"/>
        <v>112.35</v>
      </c>
      <c r="BW6" s="22">
        <f t="shared" si="8"/>
        <v>106.47</v>
      </c>
      <c r="BX6" s="22">
        <f t="shared" si="8"/>
        <v>107.7</v>
      </c>
      <c r="BY6" s="22">
        <f t="shared" si="8"/>
        <v>106.29</v>
      </c>
      <c r="BZ6" s="21" t="str">
        <f>IF(BZ7="","",IF(BZ7="-","【-】","【"&amp;SUBSTITUTE(TEXT(BZ7,"#,##0.00"),"-","△")&amp;"】"))</f>
        <v>【106.29】</v>
      </c>
      <c r="CA6" s="22">
        <f>IF(CA7="",NA(),CA7)</f>
        <v>101.87</v>
      </c>
      <c r="CB6" s="22">
        <f t="shared" ref="CB6:CJ6" si="9">IF(CB7="",NA(),CB7)</f>
        <v>102.69</v>
      </c>
      <c r="CC6" s="22">
        <f t="shared" si="9"/>
        <v>114.11</v>
      </c>
      <c r="CD6" s="22">
        <f t="shared" si="9"/>
        <v>112.11</v>
      </c>
      <c r="CE6" s="22">
        <f t="shared" si="9"/>
        <v>113.53</v>
      </c>
      <c r="CF6" s="22">
        <f t="shared" si="9"/>
        <v>73.180000000000007</v>
      </c>
      <c r="CG6" s="22">
        <f t="shared" si="9"/>
        <v>73.05</v>
      </c>
      <c r="CH6" s="22">
        <f t="shared" si="9"/>
        <v>77.53</v>
      </c>
      <c r="CI6" s="22">
        <f t="shared" si="9"/>
        <v>76.25</v>
      </c>
      <c r="CJ6" s="22">
        <f t="shared" si="9"/>
        <v>77.75</v>
      </c>
      <c r="CK6" s="21" t="str">
        <f>IF(CK7="","",IF(CK7="-","【-】","【"&amp;SUBSTITUTE(TEXT(CK7,"#,##0.00"),"-","△")&amp;"】"))</f>
        <v>【77.75】</v>
      </c>
      <c r="CL6" s="22">
        <f>IF(CL7="",NA(),CL7)</f>
        <v>64.930000000000007</v>
      </c>
      <c r="CM6" s="22">
        <f t="shared" ref="CM6:CU6" si="10">IF(CM7="",NA(),CM7)</f>
        <v>64.400000000000006</v>
      </c>
      <c r="CN6" s="22">
        <f t="shared" si="10"/>
        <v>64.569999999999993</v>
      </c>
      <c r="CO6" s="22">
        <f t="shared" si="10"/>
        <v>64.510000000000005</v>
      </c>
      <c r="CP6" s="22">
        <f t="shared" si="10"/>
        <v>65.569999999999993</v>
      </c>
      <c r="CQ6" s="22">
        <f t="shared" si="10"/>
        <v>62.26</v>
      </c>
      <c r="CR6" s="22">
        <f t="shared" si="10"/>
        <v>62.22</v>
      </c>
      <c r="CS6" s="22">
        <f t="shared" si="10"/>
        <v>61.45</v>
      </c>
      <c r="CT6" s="22">
        <f t="shared" si="10"/>
        <v>61.63</v>
      </c>
      <c r="CU6" s="22">
        <f t="shared" si="10"/>
        <v>61.54</v>
      </c>
      <c r="CV6" s="21" t="str">
        <f>IF(CV7="","",IF(CV7="-","【-】","【"&amp;SUBSTITUTE(TEXT(CV7,"#,##0.00"),"-","△")&amp;"】"))</f>
        <v>【61.54】</v>
      </c>
      <c r="CW6" s="22">
        <f>IF(CW7="",NA(),CW7)</f>
        <v>99.97</v>
      </c>
      <c r="CX6" s="22">
        <f t="shared" ref="CX6:DF6" si="11">IF(CX7="",NA(),CX7)</f>
        <v>99.78</v>
      </c>
      <c r="CY6" s="22">
        <f t="shared" si="11"/>
        <v>99.69</v>
      </c>
      <c r="CZ6" s="22">
        <f t="shared" si="11"/>
        <v>99.98</v>
      </c>
      <c r="DA6" s="22">
        <f t="shared" si="11"/>
        <v>99.99</v>
      </c>
      <c r="DB6" s="22">
        <f t="shared" si="11"/>
        <v>100.16</v>
      </c>
      <c r="DC6" s="22">
        <f t="shared" si="11"/>
        <v>100.28</v>
      </c>
      <c r="DD6" s="22">
        <f t="shared" si="11"/>
        <v>100.29</v>
      </c>
      <c r="DE6" s="22">
        <f t="shared" si="11"/>
        <v>100.36</v>
      </c>
      <c r="DF6" s="22">
        <f t="shared" si="11"/>
        <v>100.31</v>
      </c>
      <c r="DG6" s="21" t="str">
        <f>IF(DG7="","",IF(DG7="-","【-】","【"&amp;SUBSTITUTE(TEXT(DG7,"#,##0.00"),"-","△")&amp;"】"))</f>
        <v>【100.31】</v>
      </c>
      <c r="DH6" s="22">
        <f>IF(DH7="",NA(),DH7)</f>
        <v>52.24</v>
      </c>
      <c r="DI6" s="22">
        <f t="shared" ref="DI6:DQ6" si="12">IF(DI7="",NA(),DI7)</f>
        <v>53.52</v>
      </c>
      <c r="DJ6" s="22">
        <f t="shared" si="12"/>
        <v>55.26</v>
      </c>
      <c r="DK6" s="22">
        <f t="shared" si="12"/>
        <v>54.42</v>
      </c>
      <c r="DL6" s="22">
        <f t="shared" si="12"/>
        <v>55.09</v>
      </c>
      <c r="DM6" s="22">
        <f t="shared" si="12"/>
        <v>57.5</v>
      </c>
      <c r="DN6" s="22">
        <f t="shared" si="12"/>
        <v>58.52</v>
      </c>
      <c r="DO6" s="22">
        <f t="shared" si="12"/>
        <v>59.51</v>
      </c>
      <c r="DP6" s="22">
        <f t="shared" si="12"/>
        <v>60.24</v>
      </c>
      <c r="DQ6" s="22">
        <f t="shared" si="12"/>
        <v>60.8</v>
      </c>
      <c r="DR6" s="21" t="str">
        <f>IF(DR7="","",IF(DR7="-","【-】","【"&amp;SUBSTITUTE(TEXT(DR7,"#,##0.00"),"-","△")&amp;"】"))</f>
        <v>【60.80】</v>
      </c>
      <c r="DS6" s="22">
        <f>IF(DS7="",NA(),DS7)</f>
        <v>65.010000000000005</v>
      </c>
      <c r="DT6" s="22">
        <f t="shared" ref="DT6:EB6" si="13">IF(DT7="",NA(),DT7)</f>
        <v>69.33</v>
      </c>
      <c r="DU6" s="22">
        <f t="shared" si="13"/>
        <v>73.989999999999995</v>
      </c>
      <c r="DV6" s="22">
        <f t="shared" si="13"/>
        <v>74.709999999999994</v>
      </c>
      <c r="DW6" s="22">
        <f t="shared" si="13"/>
        <v>76.84</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2">
        <f t="shared" si="14"/>
        <v>0.9</v>
      </c>
      <c r="EH6" s="22">
        <f t="shared" si="14"/>
        <v>0.47</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40002</v>
      </c>
      <c r="D7" s="24">
        <v>46</v>
      </c>
      <c r="E7" s="24">
        <v>1</v>
      </c>
      <c r="F7" s="24">
        <v>0</v>
      </c>
      <c r="G7" s="24">
        <v>2</v>
      </c>
      <c r="H7" s="24" t="s">
        <v>93</v>
      </c>
      <c r="I7" s="24" t="s">
        <v>94</v>
      </c>
      <c r="J7" s="24" t="s">
        <v>95</v>
      </c>
      <c r="K7" s="24" t="s">
        <v>96</v>
      </c>
      <c r="L7" s="24" t="s">
        <v>97</v>
      </c>
      <c r="M7" s="24" t="s">
        <v>98</v>
      </c>
      <c r="N7" s="25" t="s">
        <v>99</v>
      </c>
      <c r="O7" s="25">
        <v>88.25</v>
      </c>
      <c r="P7" s="25">
        <v>99.37</v>
      </c>
      <c r="Q7" s="25">
        <v>0</v>
      </c>
      <c r="R7" s="25">
        <v>2224980</v>
      </c>
      <c r="S7" s="25">
        <v>7282.3</v>
      </c>
      <c r="T7" s="25">
        <v>305.52999999999997</v>
      </c>
      <c r="U7" s="25">
        <v>1812232</v>
      </c>
      <c r="V7" s="25">
        <v>4612.4799999999996</v>
      </c>
      <c r="W7" s="25">
        <v>392.9</v>
      </c>
      <c r="X7" s="25">
        <v>118.26</v>
      </c>
      <c r="Y7" s="25">
        <v>118.77</v>
      </c>
      <c r="Z7" s="25">
        <v>107.4</v>
      </c>
      <c r="AA7" s="25">
        <v>109.05</v>
      </c>
      <c r="AB7" s="25">
        <v>106.02</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387.39</v>
      </c>
      <c r="AU7" s="25">
        <v>472.36</v>
      </c>
      <c r="AV7" s="25">
        <v>668.76</v>
      </c>
      <c r="AW7" s="25">
        <v>688.58</v>
      </c>
      <c r="AX7" s="25">
        <v>903.5</v>
      </c>
      <c r="AY7" s="25">
        <v>284.45</v>
      </c>
      <c r="AZ7" s="25">
        <v>309.23</v>
      </c>
      <c r="BA7" s="25">
        <v>313.43</v>
      </c>
      <c r="BB7" s="25">
        <v>303.10000000000002</v>
      </c>
      <c r="BC7" s="25">
        <v>318.89999999999998</v>
      </c>
      <c r="BD7" s="25">
        <v>318.89999999999998</v>
      </c>
      <c r="BE7" s="25">
        <v>249.7</v>
      </c>
      <c r="BF7" s="25">
        <v>222.88</v>
      </c>
      <c r="BG7" s="25">
        <v>194.65</v>
      </c>
      <c r="BH7" s="25">
        <v>167.98</v>
      </c>
      <c r="BI7" s="25">
        <v>148.41</v>
      </c>
      <c r="BJ7" s="25">
        <v>260.95999999999998</v>
      </c>
      <c r="BK7" s="25">
        <v>240.07</v>
      </c>
      <c r="BL7" s="25">
        <v>224.81</v>
      </c>
      <c r="BM7" s="25">
        <v>210.83</v>
      </c>
      <c r="BN7" s="25">
        <v>204.34</v>
      </c>
      <c r="BO7" s="25">
        <v>204.34</v>
      </c>
      <c r="BP7" s="25">
        <v>120.57</v>
      </c>
      <c r="BQ7" s="25">
        <v>120.36</v>
      </c>
      <c r="BR7" s="25">
        <v>108.15</v>
      </c>
      <c r="BS7" s="25">
        <v>109.85</v>
      </c>
      <c r="BT7" s="25">
        <v>104.91</v>
      </c>
      <c r="BU7" s="25">
        <v>110.77</v>
      </c>
      <c r="BV7" s="25">
        <v>112.35</v>
      </c>
      <c r="BW7" s="25">
        <v>106.47</v>
      </c>
      <c r="BX7" s="25">
        <v>107.7</v>
      </c>
      <c r="BY7" s="25">
        <v>106.29</v>
      </c>
      <c r="BZ7" s="25">
        <v>106.29</v>
      </c>
      <c r="CA7" s="25">
        <v>101.87</v>
      </c>
      <c r="CB7" s="25">
        <v>102.69</v>
      </c>
      <c r="CC7" s="25">
        <v>114.11</v>
      </c>
      <c r="CD7" s="25">
        <v>112.11</v>
      </c>
      <c r="CE7" s="25">
        <v>113.53</v>
      </c>
      <c r="CF7" s="25">
        <v>73.180000000000007</v>
      </c>
      <c r="CG7" s="25">
        <v>73.05</v>
      </c>
      <c r="CH7" s="25">
        <v>77.53</v>
      </c>
      <c r="CI7" s="25">
        <v>76.25</v>
      </c>
      <c r="CJ7" s="25">
        <v>77.75</v>
      </c>
      <c r="CK7" s="25">
        <v>77.75</v>
      </c>
      <c r="CL7" s="25">
        <v>64.930000000000007</v>
      </c>
      <c r="CM7" s="25">
        <v>64.400000000000006</v>
      </c>
      <c r="CN7" s="25">
        <v>64.569999999999993</v>
      </c>
      <c r="CO7" s="25">
        <v>64.510000000000005</v>
      </c>
      <c r="CP7" s="25">
        <v>65.569999999999993</v>
      </c>
      <c r="CQ7" s="25">
        <v>62.26</v>
      </c>
      <c r="CR7" s="25">
        <v>62.22</v>
      </c>
      <c r="CS7" s="25">
        <v>61.45</v>
      </c>
      <c r="CT7" s="25">
        <v>61.63</v>
      </c>
      <c r="CU7" s="25">
        <v>61.54</v>
      </c>
      <c r="CV7" s="25">
        <v>61.54</v>
      </c>
      <c r="CW7" s="25">
        <v>99.97</v>
      </c>
      <c r="CX7" s="25">
        <v>99.78</v>
      </c>
      <c r="CY7" s="25">
        <v>99.69</v>
      </c>
      <c r="CZ7" s="25">
        <v>99.98</v>
      </c>
      <c r="DA7" s="25">
        <v>99.99</v>
      </c>
      <c r="DB7" s="25">
        <v>100.16</v>
      </c>
      <c r="DC7" s="25">
        <v>100.28</v>
      </c>
      <c r="DD7" s="25">
        <v>100.29</v>
      </c>
      <c r="DE7" s="25">
        <v>100.36</v>
      </c>
      <c r="DF7" s="25">
        <v>100.31</v>
      </c>
      <c r="DG7" s="25">
        <v>100.31</v>
      </c>
      <c r="DH7" s="25">
        <v>52.24</v>
      </c>
      <c r="DI7" s="25">
        <v>53.52</v>
      </c>
      <c r="DJ7" s="25">
        <v>55.26</v>
      </c>
      <c r="DK7" s="25">
        <v>54.42</v>
      </c>
      <c r="DL7" s="25">
        <v>55.09</v>
      </c>
      <c r="DM7" s="25">
        <v>57.5</v>
      </c>
      <c r="DN7" s="25">
        <v>58.52</v>
      </c>
      <c r="DO7" s="25">
        <v>59.51</v>
      </c>
      <c r="DP7" s="25">
        <v>60.24</v>
      </c>
      <c r="DQ7" s="25">
        <v>60.8</v>
      </c>
      <c r="DR7" s="25">
        <v>60.8</v>
      </c>
      <c r="DS7" s="25">
        <v>65.010000000000005</v>
      </c>
      <c r="DT7" s="25">
        <v>69.33</v>
      </c>
      <c r="DU7" s="25">
        <v>73.989999999999995</v>
      </c>
      <c r="DV7" s="25">
        <v>74.709999999999994</v>
      </c>
      <c r="DW7" s="25">
        <v>76.84</v>
      </c>
      <c r="DX7" s="25">
        <v>30.3</v>
      </c>
      <c r="DY7" s="25">
        <v>31.74</v>
      </c>
      <c r="DZ7" s="25">
        <v>32.380000000000003</v>
      </c>
      <c r="EA7" s="25">
        <v>34.479999999999997</v>
      </c>
      <c r="EB7" s="25">
        <v>38.24</v>
      </c>
      <c r="EC7" s="25">
        <v>38.24</v>
      </c>
      <c r="ED7" s="25">
        <v>0</v>
      </c>
      <c r="EE7" s="25">
        <v>0</v>
      </c>
      <c r="EF7" s="25">
        <v>0</v>
      </c>
      <c r="EG7" s="25">
        <v>0.9</v>
      </c>
      <c r="EH7" s="25">
        <v>0.47</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3CCD339-D415-477F-9AF8-CB20163A04C8}"/>
</file>

<file path=customXml/itemProps2.xml><?xml version="1.0" encoding="utf-8"?>
<ds:datastoreItem xmlns:ds="http://schemas.openxmlformats.org/officeDocument/2006/customXml" ds:itemID="{340D6E13-66F7-4860-B584-9B5AB37692DF}"/>
</file>

<file path=customXml/itemProps3.xml><?xml version="1.0" encoding="utf-8"?>
<ds:datastoreItem xmlns:ds="http://schemas.openxmlformats.org/officeDocument/2006/customXml" ds:itemID="{81264DD3-1899-4603-B1CA-9DF6E0E8890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2025-12-12T09:11:16Z</dcterms:created>
  <dcterms:modified xsi:type="dcterms:W3CDTF">2026-02-02T10:01:16Z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