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5.55\disk1\03　予算・出納班\15 決算統計（財分）\R7決算統計（R6年度）\10経営分析\05財政課回答\"/>
    </mc:Choice>
  </mc:AlternateContent>
  <xr:revisionPtr revIDLastSave="0" documentId="13_ncr:1_{A2F181BD-4E30-4290-935A-ECEB2E7D0590}" xr6:coauthVersionLast="47" xr6:coauthVersionMax="47" xr10:uidLastSave="{00000000-0000-0000-0000-000000000000}"/>
  <workbookProtection workbookAlgorithmName="SHA-512" workbookHashValue="YcHkJSE9HCFyKQr09nP2Hu34PSpzCPw98SUyBGwLu3gakEONqdw+k5LX8tiVh9SiJ1bVuQm0bbQoCnAAbn362Q==" workbookSaltValue="zI1doXVS5VmVBOnNLu6L0g==" workbookSpinCount="100000" lockStructure="1"/>
  <bookViews>
    <workbookView xWindow="-28920" yWindow="-475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E85" i="4"/>
  <c r="AL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<sst xmlns="http://schemas.openxmlformats.org/spreadsheetml/2006/main" count="231" uniqueCount="116">
  <si>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</si>
  <si>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</si>
  <si>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</si>
  <si>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</si>
  <si>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</si>
  <si>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</si>
  <si>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</si>
  <si>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</si>
  <si>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</si>
  <si>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</si>
  <si>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</si>
  <si>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</si>
  <si>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</si>
  <si>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</si>
  <si>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</si>
  <si>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</si>
  <si>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</si>
  <si>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</si>
  <si>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</si>
  <si>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</si>
  <si>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</si>
  <si>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</si>
  <si>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</si>
  <si>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</si>
  <si>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</si>
  <si>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</si>
  <si>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</si>
  <si>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</si>
  <si>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</si>
  <si>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</si>
  <si>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</si>
  <si>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</si>
  <si>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</si>
  <si>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</si>
  <si>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</si>
  <si>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</si>
  <si>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</si>
  <si>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</si>
  <si>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</si>
  <si>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</si>
  <si>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</si>
  <si>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</si>
  <si>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</si>
  <si>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</si>
  <si>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</si>
  <si>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</si>
  <si>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</si>
  <si>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</si>
  <si>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</si>
  <si>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</si>
  <si>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</si>
  <si>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</si>
  <si>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</si>
  <si>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</si>
  <si>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</si>
  <si>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</si>
  <si>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</si>
  <si>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</si>
  <si>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</si>
  <si>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</si>
  <si>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</si>
  <si>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</si>
  <si>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</si>
  <si>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</si>
  <si>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</si>
  <si>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</si>
  <si>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</si>
  <si>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</si>
  <si>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</si>
  <si>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</si>
  <si>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</si>
  <si>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</si>
  <si>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</si>
  <si>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</si>
  <si>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</si>
  <si>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</si>
  <si>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</si>
  <si>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</si>
  <si>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</si>
  <si>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</si>
  <si>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</si>
  <si>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</si>
  <si>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</si>
  <si>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</si>
  <si>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</si>
  <si>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</si>
  <si>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</si>
  <si>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</si>
  <si>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</si>
  <si>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</si>
  <si>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</si>
  <si>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</si>
  <si>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</si>
  <si>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</si>
  <si>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</si>
  <si>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</si>
  <si>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t>
  </si>
  <si>
    <t>法適用</t>
  </si>
  <si>
    <t>下水道事業</t>
  </si>
  <si>
    <t>流域下水道</t>
  </si>
  <si>
    <t>E1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</si>
  <si>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</si>
  <si>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</si>
  <si>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</si>
  <si>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</si>
  <si>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</si>
  <si>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</si>
  <si>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</si>
  <si>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</si>
  <si>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</si>
  <si>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</si>
  <si>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</si>
  <si>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</si>
  <si>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当県では、令和4年4月1日から「宮城県上工下水一体官民連携運営事業」（みやぎ型管理運営方式）を導入しています。
　当分析表は、県と運営権者の決算を単純に合算した数値を元に作成しています。
　合算した数値で分析すると、経常収支比率（経常収益/経常費用）は100％を上回っています。
　企業債残高対事業規模比率については、東日本大震災に伴う災害復旧事業の影響により、類似団体よりも高くなっていましたが、令和4年度に同水準まで低くなりました。しかし、同年度に導入した「みやぎ型管理運営方式」で定めた改築計画に基づき、積極的に改築更新工事を実施したことにより、令和5年度決算で再び上昇に転じました。
　県単体の経常収支比率についても、100％を上回っており、流動比率も増加傾向にあることから、経営は安定していると考えられます。</t>
    <rPh sb="1" eb="3">
      <t>トウケン</t>
    </rPh>
    <rPh sb="59" eb="61">
      <t>ブンセキ</t>
    </rPh>
    <rPh sb="61" eb="62">
      <t>ヒョウ</t>
    </rPh>
    <rPh sb="81" eb="83">
      <t>スウチ</t>
    </rPh>
    <rPh sb="84" eb="85">
      <t>モト</t>
    </rPh>
    <rPh sb="86" eb="88">
      <t>サクセイ</t>
    </rPh>
    <rPh sb="320" eb="322">
      <t>ウワマワ</t>
    </rPh>
    <rPh sb="334" eb="336">
      <t>ケイコウ</t>
    </rPh>
    <phoneticPr fontId="4"/>
  </si>
  <si>
    <t>　当県では、流域下水道事業の7流域のうち４流域において、料金上昇抑制や経営基盤強化を図るなど、持続可能な水道経営に向け、「官民連携」により民の力を最大限活用した「みやぎ型管理運営方式」を導入しています。また、残りの3流域については指定管理者制度を導入しており、県単独と合算した場合でも指標の傾向に顕著な差は見られません。　
　しかしながら、今後は、長期人口減少社会の到来等による処理水量の減少や設備の改築更新費の増加など、下水道事業を取り巻く環境は厳しさを増していくことから、「宮城県企業局経営戦略2025」及び「宮城県流域下水道ストックマネジメント計画」に基づいた計画的な経営に取り組んでいきます。</t>
    <rPh sb="1" eb="3">
      <t>トウケン</t>
    </rPh>
    <rPh sb="6" eb="13">
      <t>リュウイキゲスイドウジギョウ</t>
    </rPh>
    <rPh sb="15" eb="17">
      <t>リュウイキ</t>
    </rPh>
    <rPh sb="21" eb="23">
      <t>リュウイキ</t>
    </rPh>
    <rPh sb="92" eb="94">
      <t>ドウニュウ</t>
    </rPh>
    <rPh sb="103" eb="104">
      <t>ノコ</t>
    </rPh>
    <rPh sb="107" eb="109">
      <t>リュウイキ</t>
    </rPh>
    <rPh sb="114" eb="121">
      <t>シテイカンリシャセイド</t>
    </rPh>
    <rPh sb="122" eb="124">
      <t>ドウニュウ</t>
    </rPh>
    <rPh sb="129" eb="132">
      <t>ケンタンドク</t>
    </rPh>
    <rPh sb="133" eb="135">
      <t>ガッサン</t>
    </rPh>
    <rPh sb="137" eb="139">
      <t>バアイ</t>
    </rPh>
    <rPh sb="141" eb="143">
      <t>シヒョウ</t>
    </rPh>
    <rPh sb="144" eb="146">
      <t>ケイコウ</t>
    </rPh>
    <rPh sb="147" eb="149">
      <t>ケンチョ</t>
    </rPh>
    <rPh sb="150" eb="151">
      <t>サ</t>
    </rPh>
    <rPh sb="152" eb="153">
      <t>ミ</t>
    </rPh>
    <rPh sb="170" eb="172">
      <t>コンゴ</t>
    </rPh>
    <rPh sb="174" eb="176">
      <t>チョウキ</t>
    </rPh>
    <rPh sb="180" eb="182">
      <t>シャカイ</t>
    </rPh>
    <rPh sb="183" eb="185">
      <t>トウライ</t>
    </rPh>
    <rPh sb="185" eb="186">
      <t>トウ</t>
    </rPh>
    <rPh sb="245" eb="247">
      <t>ケイエイ</t>
    </rPh>
    <phoneticPr fontId="4"/>
  </si>
  <si>
    <t>　有形固定資産減価償却率は、令和元年度に地方公営企業法が適用された時点の帳簿価格を基にした減価償却が行われているため、類似団体よりも低くなっているが、将来的に当然増加していくため、計画的に施設の改築更新を図っていく必要があります。
　管渠については、法定耐用年数を超過したものは無いものの、40年を超えたものもあることから、定期的に管渠調査を行っています。調査結果により対策が必要な箇所については、ストックマネジメント支援制度を活用し、計画的な改築更新に取り組んでいきます。</t>
    <rPh sb="14" eb="16">
      <t>レイワ</t>
    </rPh>
    <rPh sb="16" eb="19">
      <t>ガンネンド</t>
    </rPh>
    <rPh sb="33" eb="35">
      <t>ジテン</t>
    </rPh>
    <rPh sb="41" eb="42">
      <t>モト</t>
    </rPh>
    <rPh sb="45" eb="46">
      <t>ゲン</t>
    </rPh>
    <rPh sb="50" eb="5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</si>
</sst>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0.32</c:v>
                </c:pt>
                <c:pt idx="1">
                  <c:v>0</c:v>
                </c:pt>
                <c:pt idx="2">
                  <c:v>0</c:v>
                </c:pt>
                <c:pt idx="3">
                  <c:v>0</c:v>
                </c:pt>
                <c:pt idx="4" formatCode="#,##0.00;&quot;△&quot;#,##0.00;&quot;-&quot;">
                  <c:v>0.47</c:v>
                </c:pt>
              </c:numCache>
            </c:numRef>
          </c:val>
          <c:extLst>
            <c:ext xmlns:c16="http://schemas.microsoft.com/office/drawing/2014/chart" uri="{C3380CC4-5D6E-409C-BE32-E72D297353CC}">
              <c16:uniqueId val="{00000000-7765-423C-8449-28DBAA2587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7765-423C-8449-28DBAA2587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58.11</c:v>
                </c:pt>
                <c:pt idx="1">
                  <c:v>57.36</c:v>
                </c:pt>
                <c:pt idx="2">
                  <c:v>57.87</c:v>
                </c:pt>
                <c:pt idx="3">
                  <c:v>56</c:v>
                </c:pt>
                <c:pt idx="4">
                  <c:v>55.34</c:v>
                </c:pt>
              </c:numCache>
            </c:numRef>
          </c:val>
          <c:extLst>
            <c:ext xmlns:c16="http://schemas.microsoft.com/office/drawing/2014/chart" uri="{C3380CC4-5D6E-409C-BE32-E72D297353CC}">
              <c16:uniqueId val="{00000000-33F7-41D1-8110-967DDFA4C6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33F7-41D1-8110-967DDFA4C6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93.7</c:v>
                </c:pt>
                <c:pt idx="1">
                  <c:v>94.36</c:v>
                </c:pt>
                <c:pt idx="2">
                  <c:v>93.83</c:v>
                </c:pt>
                <c:pt idx="3">
                  <c:v>93.98</c:v>
                </c:pt>
                <c:pt idx="4">
                  <c:v>94.31</c:v>
                </c:pt>
              </c:numCache>
            </c:numRef>
          </c:val>
          <c:extLst>
            <c:ext xmlns:c16="http://schemas.microsoft.com/office/drawing/2014/chart" uri="{C3380CC4-5D6E-409C-BE32-E72D297353CC}">
              <c16:uniqueId val="{00000000-2140-408D-B213-8ED256F295B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2140-408D-B213-8ED256F295B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105.66</c:v>
                </c:pt>
                <c:pt idx="1">
                  <c:v>105.01</c:v>
                </c:pt>
                <c:pt idx="2">
                  <c:v>110.81</c:v>
                </c:pt>
                <c:pt idx="3">
                  <c:v>107.45</c:v>
                </c:pt>
                <c:pt idx="4">
                  <c:v>107.15</c:v>
                </c:pt>
              </c:numCache>
            </c:numRef>
          </c:val>
          <c:extLst>
            <c:ext xmlns:c16="http://schemas.microsoft.com/office/drawing/2014/chart" uri="{C3380CC4-5D6E-409C-BE32-E72D297353CC}">
              <c16:uniqueId val="{00000000-8D56-40DF-8288-17E74A6A90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8D56-40DF-8288-17E74A6A90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11.31</c:v>
                </c:pt>
                <c:pt idx="1">
                  <c:v>16.190000000000001</c:v>
                </c:pt>
                <c:pt idx="2">
                  <c:v>21.04</c:v>
                </c:pt>
                <c:pt idx="3">
                  <c:v>25.44</c:v>
                </c:pt>
                <c:pt idx="4">
                  <c:v>29.09</c:v>
                </c:pt>
              </c:numCache>
            </c:numRef>
          </c:val>
          <c:extLst>
            <c:ext xmlns:c16="http://schemas.microsoft.com/office/drawing/2014/chart" uri="{C3380CC4-5D6E-409C-BE32-E72D297353CC}">
              <c16:uniqueId val="{00000000-5667-4646-ACFD-D4F2E0B783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5667-4646-ACFD-D4F2E0B783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98-4C26-B156-D14F1E91F1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EE98-4C26-B156-D14F1E91F1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A3-47A4-BA96-43D7317C62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89A3-47A4-BA96-43D7317C62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91.73</c:v>
                </c:pt>
                <c:pt idx="1">
                  <c:v>109.51</c:v>
                </c:pt>
                <c:pt idx="2">
                  <c:v>139.79</c:v>
                </c:pt>
                <c:pt idx="3">
                  <c:v>161.57</c:v>
                </c:pt>
                <c:pt idx="4">
                  <c:v>175.83</c:v>
                </c:pt>
              </c:numCache>
            </c:numRef>
          </c:val>
          <c:extLst>
            <c:ext xmlns:c16="http://schemas.microsoft.com/office/drawing/2014/chart" uri="{C3380CC4-5D6E-409C-BE32-E72D297353CC}">
              <c16:uniqueId val="{00000000-11A4-4D0D-8B27-FCE719FB1E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11A4-4D0D-8B27-FCE719FB1E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296.54000000000002</c:v>
                </c:pt>
                <c:pt idx="1">
                  <c:v>278.86</c:v>
                </c:pt>
                <c:pt idx="2">
                  <c:v>227.22</c:v>
                </c:pt>
                <c:pt idx="3">
                  <c:v>254.05</c:v>
                </c:pt>
                <c:pt idx="4">
                  <c:v>225.59</c:v>
                </c:pt>
              </c:numCache>
            </c:numRef>
          </c:val>
          <c:extLst>
            <c:ext xmlns:c16="http://schemas.microsoft.com/office/drawing/2014/chart" uri="{C3380CC4-5D6E-409C-BE32-E72D297353CC}">
              <c16:uniqueId val="{00000000-BB5C-4729-9F21-4CDBAB1E2C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BB5C-4729-9F21-4CDBAB1E2C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0D-4E32-816A-CCB538AFD1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C0D-4E32-816A-CCB538AFD1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61.73</c:v>
                </c:pt>
                <c:pt idx="1">
                  <c:v>65.099999999999994</c:v>
                </c:pt>
                <c:pt idx="2">
                  <c:v>62.16</c:v>
                </c:pt>
                <c:pt idx="3">
                  <c:v>64.430000000000007</c:v>
                </c:pt>
                <c:pt idx="4">
                  <c:v>63.68</c:v>
                </c:pt>
              </c:numCache>
            </c:numRef>
          </c:val>
          <c:extLst>
            <c:ext xmlns:c16="http://schemas.microsoft.com/office/drawing/2014/chart" uri="{C3380CC4-5D6E-409C-BE32-E72D297353CC}">
              <c16:uniqueId val="{00000000-65E4-4B24-9909-B7B65D19D7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65E4-4B24-9909-B7B65D19D7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2" zoomScaleNormal="11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宮城県</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流域下水道</v>
      </c>
      <c r="Q8" s="70"/>
      <c r="R8" s="70"/>
      <c r="S8" s="70"/>
      <c r="T8" s="70"/>
      <c r="U8" s="70"/>
      <c r="V8" s="70"/>
      <c r="W8" s="70" t="str">
        <f>データ!L6</f>
        <v>E1</v>
      </c>
      <c r="X8" s="70"/>
      <c r="Y8" s="70"/>
      <c r="Z8" s="70"/>
      <c r="AA8" s="70"/>
      <c r="AB8" s="70"/>
      <c r="AC8" s="70"/>
      <c r="AD8" s="71" t="str">
        <f>データ!$M$6</f>
        <v>自治体職員</v>
      </c>
      <c r="AE8" s="71"/>
      <c r="AF8" s="71"/>
      <c r="AG8" s="71"/>
      <c r="AH8" s="71"/>
      <c r="AI8" s="71"/>
      <c r="AJ8" s="71"/>
      <c r="AK8" s="3"/>
      <c r="AL8" s="50">
        <f>データ!S6</f>
        <v>2224980</v>
      </c>
      <c r="AM8" s="50"/>
      <c r="AN8" s="50"/>
      <c r="AO8" s="50"/>
      <c r="AP8" s="50"/>
      <c r="AQ8" s="50"/>
      <c r="AR8" s="50"/>
      <c r="AS8" s="50"/>
      <c r="AT8" s="51">
        <f>データ!T6</f>
        <v>7282.3</v>
      </c>
      <c r="AU8" s="51"/>
      <c r="AV8" s="51"/>
      <c r="AW8" s="51"/>
      <c r="AX8" s="51"/>
      <c r="AY8" s="51"/>
      <c r="AZ8" s="51"/>
      <c r="BA8" s="51"/>
      <c r="BB8" s="51">
        <f>データ!U6</f>
        <v>305.52999999999997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88.85</v>
      </c>
      <c r="J10" s="51"/>
      <c r="K10" s="51"/>
      <c r="L10" s="51"/>
      <c r="M10" s="51"/>
      <c r="N10" s="51"/>
      <c r="O10" s="51"/>
      <c r="P10" s="51">
        <f>データ!P6</f>
        <v>84.69</v>
      </c>
      <c r="Q10" s="51"/>
      <c r="R10" s="51"/>
      <c r="S10" s="51"/>
      <c r="T10" s="51"/>
      <c r="U10" s="51"/>
      <c r="V10" s="51"/>
      <c r="W10" s="51">
        <f>データ!Q6</f>
        <v>100</v>
      </c>
      <c r="X10" s="51"/>
      <c r="Y10" s="51"/>
      <c r="Z10" s="51"/>
      <c r="AA10" s="51"/>
      <c r="AB10" s="51"/>
      <c r="AC10" s="51"/>
      <c r="AD10" s="50">
        <f>データ!R6</f>
        <v>0</v>
      </c>
      <c r="AE10" s="50"/>
      <c r="AF10" s="50"/>
      <c r="AG10" s="50"/>
      <c r="AH10" s="50"/>
      <c r="AI10" s="50"/>
      <c r="AJ10" s="50"/>
      <c r="AK10" s="2"/>
      <c r="AL10" s="50">
        <f>データ!V6</f>
        <v>873998</v>
      </c>
      <c r="AM10" s="50"/>
      <c r="AN10" s="50"/>
      <c r="AO10" s="50"/>
      <c r="AP10" s="50"/>
      <c r="AQ10" s="50"/>
      <c r="AR10" s="50"/>
      <c r="AS10" s="50"/>
      <c r="AT10" s="51">
        <f>データ!W6</f>
        <v>218.53</v>
      </c>
      <c r="AU10" s="51"/>
      <c r="AV10" s="51"/>
      <c r="AW10" s="51"/>
      <c r="AX10" s="51"/>
      <c r="AY10" s="51"/>
      <c r="AZ10" s="51"/>
      <c r="BA10" s="51"/>
      <c r="BB10" s="51">
        <f>データ!X6</f>
        <v>3999.44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43"/>
      <c r="BM60" s="44"/>
      <c r="BN60" s="44"/>
      <c r="BO60" s="44"/>
      <c r="BP60" s="44"/>
      <c r="BQ60" s="44"/>
      <c r="BR60" s="44"/>
      <c r="BS60" s="44"/>
      <c r="BT60" s="44"/>
      <c r="BU60" s="44"/>
      <c r="BV60" s="44"/>
      <c r="BW60" s="44"/>
      <c r="BX60" s="44"/>
      <c r="BY60" s="44"/>
      <c r="BZ60" s="45"/>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JQy7ZQ434b1pfBbUtHsEJ8+SpQjCnnRj9YcMi4514cAzp7S5bubXm/uJvrb6lkDb59rQzeafpNunXLW1OQQ5KA==" saltValue="D6ctUlQ0U+Az0vAQazRF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40002</v>
      </c>
      <c r="D6" s="19">
        <f t="shared" si="3"/>
        <v>46</v>
      </c>
      <c r="E6" s="19">
        <f t="shared" si="3"/>
        <v>17</v>
      </c>
      <c r="F6" s="19">
        <f t="shared" si="3"/>
        <v>3</v>
      </c>
      <c r="G6" s="19">
        <f t="shared" si="3"/>
        <v>0</v>
      </c>
      <c r="H6" s="19" t="str">
        <f t="shared" si="3"/>
        <v>宮城県</v>
      </c>
      <c r="I6" s="19" t="str">
        <f t="shared" si="3"/>
        <v>法適用</v>
      </c>
      <c r="J6" s="19" t="str">
        <f t="shared" si="3"/>
        <v>下水道事業</v>
      </c>
      <c r="K6" s="19" t="str">
        <f t="shared" si="3"/>
        <v>流域下水道</v>
      </c>
      <c r="L6" s="19" t="str">
        <f t="shared" si="3"/>
        <v>E1</v>
      </c>
      <c r="M6" s="19" t="str">
        <f t="shared" si="3"/>
        <v>自治体職員</v>
      </c>
      <c r="N6" s="20" t="str">
        <f t="shared" si="3"/>
        <v>-</v>
      </c>
      <c r="O6" s="20">
        <f t="shared" si="3"/>
        <v>88.85</v>
      </c>
      <c r="P6" s="20">
        <f t="shared" si="3"/>
        <v>84.69</v>
      </c>
      <c r="Q6" s="20">
        <f t="shared" si="3"/>
        <v>100</v>
      </c>
      <c r="R6" s="20">
        <f t="shared" si="3"/>
        <v>0</v>
      </c>
      <c r="S6" s="20">
        <f t="shared" si="3"/>
        <v>2224980</v>
      </c>
      <c r="T6" s="20">
        <f t="shared" si="3"/>
        <v>7282.3</v>
      </c>
      <c r="U6" s="20">
        <f t="shared" si="3"/>
        <v>305.52999999999997</v>
      </c>
      <c r="V6" s="20">
        <f t="shared" si="3"/>
        <v>873998</v>
      </c>
      <c r="W6" s="20">
        <f t="shared" si="3"/>
        <v>218.53</v>
      </c>
      <c r="X6" s="20">
        <f t="shared" si="3"/>
        <v>3999.44</v>
      </c>
      <c r="Y6" s="21">
        <f>IF(Y7="",NA(),Y7)</f>
        <v>105.66</v>
      </c>
      <c r="Z6" s="21">
        <f t="shared" ref="Z6:AH6" si="4">IF(Z7="",NA(),Z7)</f>
        <v>105.01</v>
      </c>
      <c r="AA6" s="21">
        <f t="shared" si="4"/>
        <v>110.81</v>
      </c>
      <c r="AB6" s="21">
        <f t="shared" si="4"/>
        <v>107.45</v>
      </c>
      <c r="AC6" s="21">
        <f t="shared" si="4"/>
        <v>107.15</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91.73</v>
      </c>
      <c r="AV6" s="21">
        <f t="shared" ref="AV6:BD6" si="6">IF(AV7="",NA(),AV7)</f>
        <v>109.51</v>
      </c>
      <c r="AW6" s="21">
        <f t="shared" si="6"/>
        <v>139.79</v>
      </c>
      <c r="AX6" s="21">
        <f t="shared" si="6"/>
        <v>161.57</v>
      </c>
      <c r="AY6" s="21">
        <f t="shared" si="6"/>
        <v>175.83</v>
      </c>
      <c r="AZ6" s="21">
        <f t="shared" si="6"/>
        <v>101.14</v>
      </c>
      <c r="BA6" s="21">
        <f t="shared" si="6"/>
        <v>104.74</v>
      </c>
      <c r="BB6" s="21">
        <f t="shared" si="6"/>
        <v>104.74</v>
      </c>
      <c r="BC6" s="21">
        <f t="shared" si="6"/>
        <v>104.66</v>
      </c>
      <c r="BD6" s="21">
        <f t="shared" si="6"/>
        <v>103.57</v>
      </c>
      <c r="BE6" s="20" t="str">
        <f>IF(BE7="","",IF(BE7="-","【-】","【"&amp;SUBSTITUTE(TEXT(BE7,"#,##0.00"),"-","△")&amp;"】"))</f>
        <v>【103.38】</v>
      </c>
      <c r="BF6" s="21">
        <f>IF(BF7="",NA(),BF7)</f>
        <v>296.54000000000002</v>
      </c>
      <c r="BG6" s="21">
        <f t="shared" ref="BG6:BO6" si="7">IF(BG7="",NA(),BG7)</f>
        <v>278.86</v>
      </c>
      <c r="BH6" s="21">
        <f t="shared" si="7"/>
        <v>227.22</v>
      </c>
      <c r="BI6" s="21">
        <f t="shared" si="7"/>
        <v>254.05</v>
      </c>
      <c r="BJ6" s="21">
        <f t="shared" si="7"/>
        <v>225.59</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61.73</v>
      </c>
      <c r="CC6" s="21">
        <f t="shared" ref="CC6:CK6" si="9">IF(CC7="",NA(),CC7)</f>
        <v>65.099999999999994</v>
      </c>
      <c r="CD6" s="21">
        <f t="shared" si="9"/>
        <v>62.16</v>
      </c>
      <c r="CE6" s="21">
        <f t="shared" si="9"/>
        <v>64.430000000000007</v>
      </c>
      <c r="CF6" s="21">
        <f t="shared" si="9"/>
        <v>63.68</v>
      </c>
      <c r="CG6" s="21">
        <f t="shared" si="9"/>
        <v>50.67</v>
      </c>
      <c r="CH6" s="21">
        <f t="shared" si="9"/>
        <v>48.7</v>
      </c>
      <c r="CI6" s="21">
        <f t="shared" si="9"/>
        <v>52.53</v>
      </c>
      <c r="CJ6" s="21">
        <f t="shared" si="9"/>
        <v>52.75</v>
      </c>
      <c r="CK6" s="21">
        <f t="shared" si="9"/>
        <v>52.89</v>
      </c>
      <c r="CL6" s="20" t="str">
        <f>IF(CL7="","",IF(CL7="-","【-】","【"&amp;SUBSTITUTE(TEXT(CL7,"#,##0.00"),"-","△")&amp;"】"))</f>
        <v>【53.07】</v>
      </c>
      <c r="CM6" s="21">
        <f>IF(CM7="",NA(),CM7)</f>
        <v>58.11</v>
      </c>
      <c r="CN6" s="21">
        <f t="shared" ref="CN6:CV6" si="10">IF(CN7="",NA(),CN7)</f>
        <v>57.36</v>
      </c>
      <c r="CO6" s="21">
        <f t="shared" si="10"/>
        <v>57.87</v>
      </c>
      <c r="CP6" s="21">
        <f t="shared" si="10"/>
        <v>56</v>
      </c>
      <c r="CQ6" s="21">
        <f t="shared" si="10"/>
        <v>55.34</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93.7</v>
      </c>
      <c r="CY6" s="21">
        <f t="shared" ref="CY6:DG6" si="11">IF(CY7="",NA(),CY7)</f>
        <v>94.36</v>
      </c>
      <c r="CZ6" s="21">
        <f t="shared" si="11"/>
        <v>93.83</v>
      </c>
      <c r="DA6" s="21">
        <f t="shared" si="11"/>
        <v>93.98</v>
      </c>
      <c r="DB6" s="21">
        <f t="shared" si="11"/>
        <v>94.31</v>
      </c>
      <c r="DC6" s="21">
        <f t="shared" si="11"/>
        <v>94.01</v>
      </c>
      <c r="DD6" s="21">
        <f t="shared" si="11"/>
        <v>94.14</v>
      </c>
      <c r="DE6" s="21">
        <f t="shared" si="11"/>
        <v>94.02</v>
      </c>
      <c r="DF6" s="21">
        <f t="shared" si="11"/>
        <v>94.43</v>
      </c>
      <c r="DG6" s="21">
        <f t="shared" si="11"/>
        <v>94.27</v>
      </c>
      <c r="DH6" s="20" t="str">
        <f>IF(DH7="","",IF(DH7="-","【-】","【"&amp;SUBSTITUTE(TEXT(DH7,"#,##0.00"),"-","△")&amp;"】"))</f>
        <v>【94.19】</v>
      </c>
      <c r="DI6" s="21">
        <f>IF(DI7="",NA(),DI7)</f>
        <v>11.31</v>
      </c>
      <c r="DJ6" s="21">
        <f t="shared" ref="DJ6:DR6" si="12">IF(DJ7="",NA(),DJ7)</f>
        <v>16.190000000000001</v>
      </c>
      <c r="DK6" s="21">
        <f t="shared" si="12"/>
        <v>21.04</v>
      </c>
      <c r="DL6" s="21">
        <f t="shared" si="12"/>
        <v>25.44</v>
      </c>
      <c r="DM6" s="21">
        <f t="shared" si="12"/>
        <v>29.09</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0.32</v>
      </c>
      <c r="EF6" s="20">
        <f t="shared" ref="EF6:EN6" si="14">IF(EF7="",NA(),EF7)</f>
        <v>0</v>
      </c>
      <c r="EG6" s="20">
        <f t="shared" si="14"/>
        <v>0</v>
      </c>
      <c r="EH6" s="20">
        <f t="shared" si="14"/>
        <v>0</v>
      </c>
      <c r="EI6" s="21">
        <f t="shared" si="14"/>
        <v>0.47</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40002</v>
      </c>
      <c r="D7" s="23">
        <v>46</v>
      </c>
      <c r="E7" s="23">
        <v>17</v>
      </c>
      <c r="F7" s="23">
        <v>3</v>
      </c>
      <c r="G7" s="23">
        <v>0</v>
      </c>
      <c r="H7" s="23" t="s">
        <v>96</v>
      </c>
      <c r="I7" s="23" t="s">
        <v>97</v>
      </c>
      <c r="J7" s="23" t="s">
        <v>98</v>
      </c>
      <c r="K7" s="23" t="s">
        <v>99</v>
      </c>
      <c r="L7" s="23" t="s">
        <v>100</v>
      </c>
      <c r="M7" s="23" t="s">
        <v>101</v>
      </c>
      <c r="N7" s="24" t="s">
        <v>102</v>
      </c>
      <c r="O7" s="24">
        <v>88.85</v>
      </c>
      <c r="P7" s="24">
        <v>84.69</v>
      </c>
      <c r="Q7" s="24">
        <v>100</v>
      </c>
      <c r="R7" s="24">
        <v>0</v>
      </c>
      <c r="S7" s="24">
        <v>2224980</v>
      </c>
      <c r="T7" s="24">
        <v>7282.3</v>
      </c>
      <c r="U7" s="24">
        <v>305.52999999999997</v>
      </c>
      <c r="V7" s="24">
        <v>873998</v>
      </c>
      <c r="W7" s="24">
        <v>218.53</v>
      </c>
      <c r="X7" s="24">
        <v>3999.44</v>
      </c>
      <c r="Y7" s="24">
        <v>105.66</v>
      </c>
      <c r="Z7" s="24">
        <v>105.01</v>
      </c>
      <c r="AA7" s="24">
        <v>110.81</v>
      </c>
      <c r="AB7" s="24">
        <v>107.45</v>
      </c>
      <c r="AC7" s="24">
        <v>107.15</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91.73</v>
      </c>
      <c r="AV7" s="24">
        <v>109.51</v>
      </c>
      <c r="AW7" s="24">
        <v>139.79</v>
      </c>
      <c r="AX7" s="24">
        <v>161.57</v>
      </c>
      <c r="AY7" s="24">
        <v>175.83</v>
      </c>
      <c r="AZ7" s="24">
        <v>101.14</v>
      </c>
      <c r="BA7" s="24">
        <v>104.74</v>
      </c>
      <c r="BB7" s="24">
        <v>104.74</v>
      </c>
      <c r="BC7" s="24">
        <v>104.66</v>
      </c>
      <c r="BD7" s="24">
        <v>103.57</v>
      </c>
      <c r="BE7" s="24">
        <v>103.38</v>
      </c>
      <c r="BF7" s="24">
        <v>296.54000000000002</v>
      </c>
      <c r="BG7" s="24">
        <v>278.86</v>
      </c>
      <c r="BH7" s="24">
        <v>227.22</v>
      </c>
      <c r="BI7" s="24">
        <v>254.05</v>
      </c>
      <c r="BJ7" s="24">
        <v>225.59</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61.73</v>
      </c>
      <c r="CC7" s="24">
        <v>65.099999999999994</v>
      </c>
      <c r="CD7" s="24">
        <v>62.16</v>
      </c>
      <c r="CE7" s="24">
        <v>64.430000000000007</v>
      </c>
      <c r="CF7" s="24">
        <v>63.68</v>
      </c>
      <c r="CG7" s="24">
        <v>50.67</v>
      </c>
      <c r="CH7" s="24">
        <v>48.7</v>
      </c>
      <c r="CI7" s="24">
        <v>52.53</v>
      </c>
      <c r="CJ7" s="24">
        <v>52.75</v>
      </c>
      <c r="CK7" s="24">
        <v>52.89</v>
      </c>
      <c r="CL7" s="24">
        <v>53.07</v>
      </c>
      <c r="CM7" s="24">
        <v>58.11</v>
      </c>
      <c r="CN7" s="24">
        <v>57.36</v>
      </c>
      <c r="CO7" s="24">
        <v>57.87</v>
      </c>
      <c r="CP7" s="24">
        <v>56</v>
      </c>
      <c r="CQ7" s="24">
        <v>55.34</v>
      </c>
      <c r="CR7" s="24">
        <v>68.2</v>
      </c>
      <c r="CS7" s="24">
        <v>68.05</v>
      </c>
      <c r="CT7" s="24">
        <v>67.099999999999994</v>
      </c>
      <c r="CU7" s="24">
        <v>71.900000000000006</v>
      </c>
      <c r="CV7" s="24">
        <v>68.599999999999994</v>
      </c>
      <c r="CW7" s="24">
        <v>68.61</v>
      </c>
      <c r="CX7" s="24">
        <v>93.7</v>
      </c>
      <c r="CY7" s="24">
        <v>94.36</v>
      </c>
      <c r="CZ7" s="24">
        <v>93.83</v>
      </c>
      <c r="DA7" s="24">
        <v>93.98</v>
      </c>
      <c r="DB7" s="24">
        <v>94.31</v>
      </c>
      <c r="DC7" s="24">
        <v>94.01</v>
      </c>
      <c r="DD7" s="24">
        <v>94.14</v>
      </c>
      <c r="DE7" s="24">
        <v>94.02</v>
      </c>
      <c r="DF7" s="24">
        <v>94.43</v>
      </c>
      <c r="DG7" s="24">
        <v>94.27</v>
      </c>
      <c r="DH7" s="24">
        <v>94.19</v>
      </c>
      <c r="DI7" s="24">
        <v>11.31</v>
      </c>
      <c r="DJ7" s="24">
        <v>16.190000000000001</v>
      </c>
      <c r="DK7" s="24">
        <v>21.04</v>
      </c>
      <c r="DL7" s="24">
        <v>25.44</v>
      </c>
      <c r="DM7" s="24">
        <v>29.09</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0.32</v>
      </c>
      <c r="EF7" s="24">
        <v>0</v>
      </c>
      <c r="EG7" s="24">
        <v>0</v>
      </c>
      <c r="EH7" s="24">
        <v>0</v>
      </c>
      <c r="EI7" s="24">
        <v>0.47</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711D6D5-81FD-407B-BB0E-3E1374FA5160}"/>
</file>

<file path=customXml/itemProps2.xml><?xml version="1.0" encoding="utf-8"?>
<ds:datastoreItem xmlns:ds="http://schemas.openxmlformats.org/officeDocument/2006/customXml" ds:itemID="{9756B0DE-2736-41DC-9AE3-8D6AD50C8E72}"/>
</file>

<file path=customXml/itemProps3.xml><?xml version="1.0" encoding="utf-8"?>
<ds:datastoreItem xmlns:ds="http://schemas.openxmlformats.org/officeDocument/2006/customXml" ds:itemID="{E9FE3D9E-9E52-4E1F-BA5C-1F872795004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2026-02-04T01:35:32Z</cp:lastPrinted>
  <dcterms:created xsi:type="dcterms:W3CDTF">2025-12-23T06:07:04Z</dcterms:created>
  <dcterms:modified xsi:type="dcterms:W3CDTF">2026-02-04T05:17:11Z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