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82463929-2FE9-4E2D-AAD1-E323AA888365}" xr6:coauthVersionLast="47" xr6:coauthVersionMax="47" xr10:uidLastSave="{00000000-0000-0000-0000-000000000000}"/>
  <workbookProtection workbookAlgorithmName="SHA-512" workbookHashValue="uZmdNg8Yh2T/ZAm96bj2ugrbJMHIZXrBaa6nIs+N7/hA3q0MNmfvUPad+f7t5/mIUJVfnvs954seUDtSUSQk6w==" workbookSaltValue="YtwSo77Tinw3fXria5LHO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MO80" i="4" s="1"/>
  <c r="FH7" i="5"/>
  <c r="FG7" i="5"/>
  <c r="FF7" i="5"/>
  <c r="KV80" i="4" s="1"/>
  <c r="FE7" i="5"/>
  <c r="KG80" i="4" s="1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K79" i="4" s="1"/>
  <c r="EE7" i="5"/>
  <c r="ED7" i="5"/>
  <c r="EB7" i="5"/>
  <c r="EA7" i="5"/>
  <c r="BI80" i="4" s="1"/>
  <c r="DZ7" i="5"/>
  <c r="DY7" i="5"/>
  <c r="DX7" i="5"/>
  <c r="DW7" i="5"/>
  <c r="BX79" i="4" s="1"/>
  <c r="DV7" i="5"/>
  <c r="BI79" i="4" s="1"/>
  <c r="DU7" i="5"/>
  <c r="DT7" i="5"/>
  <c r="DS7" i="5"/>
  <c r="P79" i="4" s="1"/>
  <c r="DQ7" i="5"/>
  <c r="MN56" i="4" s="1"/>
  <c r="DP7" i="5"/>
  <c r="DO7" i="5"/>
  <c r="DN7" i="5"/>
  <c r="KU56" i="4" s="1"/>
  <c r="DM7" i="5"/>
  <c r="KF56" i="4" s="1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EH55" i="4" s="1"/>
  <c r="CM7" i="5"/>
  <c r="CL7" i="5"/>
  <c r="CJ7" i="5"/>
  <c r="CI7" i="5"/>
  <c r="BI56" i="4" s="1"/>
  <c r="CH7" i="5"/>
  <c r="CG7" i="5"/>
  <c r="CF7" i="5"/>
  <c r="CE7" i="5"/>
  <c r="BX55" i="4" s="1"/>
  <c r="CD7" i="5"/>
  <c r="BI55" i="4" s="1"/>
  <c r="CC7" i="5"/>
  <c r="CB7" i="5"/>
  <c r="CA7" i="5"/>
  <c r="P55" i="4" s="1"/>
  <c r="BY7" i="5"/>
  <c r="MN34" i="4" s="1"/>
  <c r="BX7" i="5"/>
  <c r="BW7" i="5"/>
  <c r="BV7" i="5"/>
  <c r="KU34" i="4" s="1"/>
  <c r="BU7" i="5"/>
  <c r="KF34" i="4" s="1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EH33" i="4" s="1"/>
  <c r="AU7" i="5"/>
  <c r="AT7" i="5"/>
  <c r="AR7" i="5"/>
  <c r="AQ7" i="5"/>
  <c r="BI34" i="4" s="1"/>
  <c r="AP7" i="5"/>
  <c r="AO7" i="5"/>
  <c r="AN7" i="5"/>
  <c r="AM7" i="5"/>
  <c r="BX33" i="4" s="1"/>
  <c r="AL7" i="5"/>
  <c r="BI33" i="4" s="1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ID12" i="4" s="1"/>
  <c r="AE6" i="5"/>
  <c r="AD6" i="5"/>
  <c r="AC6" i="5"/>
  <c r="ID10" i="4" s="1"/>
  <c r="AB6" i="5"/>
  <c r="LP8" i="4" s="1"/>
  <c r="AA6" i="5"/>
  <c r="JW8" i="4" s="1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EG10" i="4" s="1"/>
  <c r="R6" i="5"/>
  <c r="Q6" i="5"/>
  <c r="P6" i="5"/>
  <c r="B10" i="4" s="1"/>
  <c r="O6" i="5"/>
  <c r="N6" i="5"/>
  <c r="M6" i="5"/>
  <c r="CN8" i="4" s="1"/>
  <c r="L6" i="5"/>
  <c r="AU8" i="4" s="1"/>
  <c r="K6" i="5"/>
  <c r="B8" i="4" s="1"/>
  <c r="H6" i="5"/>
  <c r="G6" i="5"/>
  <c r="F6" i="5"/>
  <c r="E6" i="5"/>
  <c r="D6" i="5"/>
  <c r="C6" i="5"/>
  <c r="B6" i="5"/>
  <c r="E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I90" i="4"/>
  <c r="H90" i="4"/>
  <c r="E90" i="4"/>
  <c r="D90" i="4"/>
  <c r="LZ80" i="4"/>
  <c r="LK80" i="4"/>
  <c r="JB80" i="4"/>
  <c r="IM80" i="4"/>
  <c r="HI80" i="4"/>
  <c r="GT80" i="4"/>
  <c r="FO80" i="4"/>
  <c r="EZ80" i="4"/>
  <c r="EK80" i="4"/>
  <c r="DV80" i="4"/>
  <c r="DG80" i="4"/>
  <c r="BX80" i="4"/>
  <c r="AT80" i="4"/>
  <c r="AE80" i="4"/>
  <c r="P80" i="4"/>
  <c r="MO79" i="4"/>
  <c r="LZ79" i="4"/>
  <c r="LK79" i="4"/>
  <c r="KG79" i="4"/>
  <c r="JB79" i="4"/>
  <c r="IM79" i="4"/>
  <c r="HX79" i="4"/>
  <c r="HI79" i="4"/>
  <c r="GT79" i="4"/>
  <c r="FO79" i="4"/>
  <c r="EZ79" i="4"/>
  <c r="DV79" i="4"/>
  <c r="DG79" i="4"/>
  <c r="AT79" i="4"/>
  <c r="AE79" i="4"/>
  <c r="LY56" i="4"/>
  <c r="LJ56" i="4"/>
  <c r="IZ56" i="4"/>
  <c r="IK56" i="4"/>
  <c r="HG56" i="4"/>
  <c r="GR56" i="4"/>
  <c r="FL56" i="4"/>
  <c r="EW56" i="4"/>
  <c r="EH56" i="4"/>
  <c r="DS56" i="4"/>
  <c r="DD56" i="4"/>
  <c r="BX56" i="4"/>
  <c r="AT56" i="4"/>
  <c r="AE56" i="4"/>
  <c r="P56" i="4"/>
  <c r="MN55" i="4"/>
  <c r="LY55" i="4"/>
  <c r="LJ55" i="4"/>
  <c r="KF55" i="4"/>
  <c r="IZ55" i="4"/>
  <c r="IK55" i="4"/>
  <c r="HV55" i="4"/>
  <c r="HG55" i="4"/>
  <c r="GR55" i="4"/>
  <c r="FL55" i="4"/>
  <c r="EW55" i="4"/>
  <c r="DS55" i="4"/>
  <c r="DD55" i="4"/>
  <c r="AT55" i="4"/>
  <c r="AE55" i="4"/>
  <c r="LY34" i="4"/>
  <c r="LJ34" i="4"/>
  <c r="IZ34" i="4"/>
  <c r="IK34" i="4"/>
  <c r="HG34" i="4"/>
  <c r="GR34" i="4"/>
  <c r="FL34" i="4"/>
  <c r="EW34" i="4"/>
  <c r="EH34" i="4"/>
  <c r="DS34" i="4"/>
  <c r="DD34" i="4"/>
  <c r="BX34" i="4"/>
  <c r="AT34" i="4"/>
  <c r="AE34" i="4"/>
  <c r="P34" i="4"/>
  <c r="MN33" i="4"/>
  <c r="LY33" i="4"/>
  <c r="LJ33" i="4"/>
  <c r="KF33" i="4"/>
  <c r="IZ33" i="4"/>
  <c r="IK33" i="4"/>
  <c r="HV33" i="4"/>
  <c r="HG33" i="4"/>
  <c r="GR33" i="4"/>
  <c r="FL33" i="4"/>
  <c r="EW33" i="4"/>
  <c r="DS33" i="4"/>
  <c r="DD33" i="4"/>
  <c r="AT33" i="4"/>
  <c r="AE33" i="4"/>
  <c r="LP12" i="4"/>
  <c r="CN12" i="4"/>
  <c r="AU12" i="4"/>
  <c r="LP10" i="4"/>
  <c r="JW10" i="4"/>
  <c r="CN10" i="4"/>
  <c r="AU10" i="4"/>
  <c r="ID8" i="4"/>
  <c r="EG8" i="4"/>
  <c r="B6" i="4"/>
  <c r="EZ78" i="4" l="1"/>
  <c r="EW54" i="4"/>
  <c r="EW32" i="4"/>
  <c r="BI78" i="4"/>
  <c r="BI32" i="4"/>
  <c r="LZ78" i="4"/>
  <c r="LY54" i="4"/>
  <c r="IM78" i="4"/>
  <c r="IK54" i="4"/>
  <c r="BI54" i="4"/>
  <c r="LY32" i="4"/>
  <c r="IK32" i="4"/>
  <c r="B11" i="5"/>
  <c r="C11" i="5"/>
  <c r="F11" i="5"/>
  <c r="D11" i="5"/>
  <c r="BX78" i="4" l="1"/>
  <c r="BX54" i="4"/>
  <c r="BX32" i="4"/>
  <c r="MO78" i="4"/>
  <c r="MN54" i="4"/>
  <c r="MN32" i="4"/>
  <c r="IZ54" i="4"/>
  <c r="IZ32" i="4"/>
  <c r="FO78" i="4"/>
  <c r="FL54" i="4"/>
  <c r="JB78" i="4"/>
  <c r="FL32" i="4"/>
  <c r="HX78" i="4"/>
  <c r="HV54" i="4"/>
  <c r="HV32" i="4"/>
  <c r="EK78" i="4"/>
  <c r="EH54" i="4"/>
  <c r="AT78" i="4"/>
  <c r="AT54" i="4"/>
  <c r="LK78" i="4"/>
  <c r="LJ32" i="4"/>
  <c r="EH32" i="4"/>
  <c r="AT32" i="4"/>
  <c r="LJ54" i="4"/>
  <c r="KV78" i="4"/>
  <c r="KU54" i="4"/>
  <c r="KU32" i="4"/>
  <c r="HI78" i="4"/>
  <c r="HG54" i="4"/>
  <c r="HG32" i="4"/>
  <c r="DS32" i="4"/>
  <c r="AE78" i="4"/>
  <c r="DV78" i="4"/>
  <c r="DS54" i="4"/>
  <c r="AE54" i="4"/>
  <c r="AE32" i="4"/>
  <c r="P78" i="4"/>
  <c r="P54" i="4"/>
  <c r="P32" i="4"/>
  <c r="KG78" i="4"/>
  <c r="KF54" i="4"/>
  <c r="KF32" i="4"/>
  <c r="GT78" i="4"/>
  <c r="GR54" i="4"/>
  <c r="DG78" i="4"/>
  <c r="DD54" i="4"/>
  <c r="GR32" i="4"/>
  <c r="DD32" i="4"/>
</calcChain>
</file>

<file path=xl/sharedStrings.xml><?xml version="1.0" encoding="utf-8"?>
<sst xmlns="http://schemas.openxmlformats.org/spreadsheetml/2006/main" count="347" uniqueCount="200">
  <si>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</si>
  <si>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</si>
  <si>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</si>
  <si>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</si>
  <si>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</si>
  <si>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</si>
  <si>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</si>
  <si>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</si>
  <si>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</si>
  <si>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</si>
  <si>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</si>
  <si>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</si>
  <si>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</si>
  <si>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</si>
  <si>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</si>
  <si>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</si>
  <si>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</si>
  <si>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</si>
  <si>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</si>
  <si>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</si>
  <si>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</si>
  <si>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</si>
  <si>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</si>
  <si>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</si>
  <si>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</si>
  <si>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</si>
  <si>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</si>
  <si>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</si>
  <si>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</si>
  <si>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</si>
  <si>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</si>
  <si>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</si>
  <si>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</si>
  <si>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</si>
  <si>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</si>
  <si>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</si>
  <si>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</si>
  <si>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</si>
  <si>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</si>
  <si>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</si>
  <si>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</si>
  <si>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</si>
  <si>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</si>
  <si>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</si>
  <si>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</si>
  <si>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</si>
  <si>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</si>
  <si>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</si>
  <si>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</si>
  <si>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</si>
  <si>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</si>
  <si>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</si>
  <si>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</si>
  <si>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</si>
  <si>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</si>
  <si>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</si>
  <si>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</si>
  <si>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</si>
  <si>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</si>
  <si>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</si>
  <si>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</si>
  <si>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</si>
  <si>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</si>
  <si>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</si>
  <si>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</si>
  <si>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</si>
  <si>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</si>
  <si>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</si>
  <si>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</si>
  <si>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</si>
  <si>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</si>
  <si>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</si>
  <si>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</si>
  <si>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</si>
  <si>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</si>
  <si>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</si>
  <si>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</si>
  <si>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</si>
  <si>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</si>
  <si>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</si>
  <si>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</si>
  <si>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</si>
  <si>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</si>
  <si>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</si>
  <si>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</si>
  <si>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</si>
  <si>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</si>
  <si>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</si>
  <si>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</si>
  <si>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</si>
  <si>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</si>
  <si>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</si>
  <si>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</si>
  <si>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</si>
  <si>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</si>
  <si>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</si>
  <si>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</si>
  <si>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</si>
  <si>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</si>
  <si>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</si>
  <si>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</si>
  <si>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</si>
  <si>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</si>
  <si>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</si>
  <si>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</si>
  <si>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</si>
  <si>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</si>
  <si>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</si>
  <si>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</si>
  <si>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</si>
  <si>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</si>
  <si>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</si>
  <si>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</si>
  <si>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</si>
  <si>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</si>
  <si>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</si>
  <si>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</si>
  <si>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</si>
  <si>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</si>
  <si>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</si>
  <si>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</si>
  <si>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</si>
  <si>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</si>
  <si>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</si>
  <si>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</si>
  <si>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</si>
  <si>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</si>
  <si>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</si>
  <si>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</si>
  <si>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</si>
  <si>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</si>
  <si>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</si>
  <si>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</si>
  <si>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</si>
  <si>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</si>
  <si>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</si>
  <si>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</si>
  <si>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</si>
  <si>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</si>
  <si>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</si>
  <si>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</si>
  <si>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</si>
  <si>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</si>
  <si>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</si>
  <si>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</si>
  <si>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</si>
  <si>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</si>
  <si>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</si>
  <si>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</si>
  <si>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</si>
  <si>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</si>
  <si>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</si>
  <si>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</si>
  <si>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</si>
  <si>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</si>
  <si>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</si>
  <si>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</si>
  <si>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</si>
  <si>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</si>
  <si>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</si>
  <si>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</si>
  <si>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</si>
  <si>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</si>
  <si>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</si>
  <si>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</si>
  <si>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</si>
  <si>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</si>
  <si>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</si>
  <si>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</si>
  <si>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</si>
  <si>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</si>
  <si>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</si>
  <si>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</si>
  <si>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</si>
  <si>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</si>
  <si>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</si>
  <si>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</si>
  <si>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</si>
  <si>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</si>
  <si>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</si>
  <si>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</si>
  <si>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精神医療センター</t>
  </si>
  <si>
    <t>条例全部</t>
  </si>
  <si>
    <t>病院事業</t>
  </si>
  <si>
    <t>精神科病院</t>
  </si>
  <si>
    <t>精神病院</t>
  </si>
  <si>
    <t>自治体職員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</si>
  <si>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</si>
  <si>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</si>
  <si>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</si>
  <si>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</si>
  <si>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</si>
  <si>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</si>
  <si>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</si>
  <si>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</si>
  <si>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</si>
  <si>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「重度かつ慢性期」「児童・思春期」「依存症」に対する精神科医療の提供を中心に行いながら、精神科救急入院患者の受入の拡充を図る。
　精神科医療機関、障害福祉サービス事業者との連携、訪問看護等の患者の地域生活支援等により、長期入院患者の地域移行を促進する。
　精神疾患への早期介入により、精神障害発症の予防に対する役割を担う。
　災害派遣精神医療チーム（DPAT）に参加し、被災地域での精神科医療及び精神保健活動を支援する。</t>
    <phoneticPr fontId="5"/>
  </si>
  <si>
    <t>　精神科専門病院であり、一般会計繰入金を受けて、経常収支比率が概ね100％前後であるが、医業収支比率の類似病院平均との大きな乖離が続いている。稼働病床削減による規模適正化を図っているが、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④病床利用率：数値が低い
⑤入院患者１人１日当たり収益：数値が低い
⑥外来患者１人１日当たり収益：数値が高い
⑦職員給与費対医業収益比率：数値が高い
⑧材料費対医業収益比率：数値が高い</t>
    <rPh sb="37" eb="39">
      <t>ゼンゴ</t>
    </rPh>
    <rPh sb="154" eb="156">
      <t>スウチ</t>
    </rPh>
    <rPh sb="157" eb="158">
      <t>タカ</t>
    </rPh>
    <rPh sb="239" eb="241">
      <t>スウチ</t>
    </rPh>
    <rPh sb="242" eb="243">
      <t>タカ</t>
    </rPh>
    <phoneticPr fontId="5"/>
  </si>
  <si>
    <t>　建物を中心として、施設全体の老朽化が一定程度進んでいる状況にある。
（各指標の類似病院平均との比較等）
①有形固定資産減価償却率：数値が高い
②器械備品減価償却率：数値が高い
③１床当たり有形固定資産：数値が高い</t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</si>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</sst>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32.700000000000003</c:v>
                </c:pt>
                <c:pt idx="1">
                  <c:v>30.8</c:v>
                </c:pt>
                <c:pt idx="2">
                  <c:v>31.1</c:v>
                </c:pt>
                <c:pt idx="3">
                  <c:v>31.5</c:v>
                </c:pt>
                <c:pt idx="4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4DE-BB31-91DA9FFB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65.3</c:v>
                </c:pt>
                <c:pt idx="1">
                  <c:v>63.1</c:v>
                </c:pt>
                <c:pt idx="2">
                  <c:v>62.3</c:v>
                </c:pt>
                <c:pt idx="3">
                  <c:v>62.4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6-44DE-BB31-91DA9FFB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8730</c:v>
                </c:pt>
                <c:pt idx="1">
                  <c:v>8721</c:v>
                </c:pt>
                <c:pt idx="2">
                  <c:v>8701</c:v>
                </c:pt>
                <c:pt idx="3">
                  <c:v>8765</c:v>
                </c:pt>
                <c:pt idx="4">
                  <c:v>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F-4234-AC3A-1CA8C0201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8706</c:v>
                </c:pt>
                <c:pt idx="1">
                  <c:v>8691</c:v>
                </c:pt>
                <c:pt idx="2">
                  <c:v>8761</c:v>
                </c:pt>
                <c:pt idx="3">
                  <c:v>8739</c:v>
                </c:pt>
                <c:pt idx="4">
                  <c:v>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F-4234-AC3A-1CA8C0201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18268</c:v>
                </c:pt>
                <c:pt idx="1">
                  <c:v>18407</c:v>
                </c:pt>
                <c:pt idx="2">
                  <c:v>18393</c:v>
                </c:pt>
                <c:pt idx="3">
                  <c:v>18646</c:v>
                </c:pt>
                <c:pt idx="4">
                  <c:v>19215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E-415E-BC12-0B532715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22234</c:v>
                </c:pt>
                <c:pt idx="1">
                  <c:v>22875</c:v>
                </c:pt>
                <c:pt idx="2">
                  <c:v>23419</c:v>
                </c:pt>
                <c:pt idx="3">
                  <c:v>23411</c:v>
                </c:pt>
                <c:pt idx="4">
                  <c:v>23940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E-415E-BC12-0B532715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D-4B91-9684-2E306B1E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197.8</c:v>
                </c:pt>
                <c:pt idx="1">
                  <c:v>171</c:v>
                </c:pt>
                <c:pt idx="2">
                  <c:v>160.5</c:v>
                </c:pt>
                <c:pt idx="3">
                  <c:v>167.7</c:v>
                </c:pt>
                <c:pt idx="4">
                  <c:v>180.9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D-4B91-9684-2E306B1E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36.799999999999997</c:v>
                </c:pt>
                <c:pt idx="2">
                  <c:v>36.299999999999997</c:v>
                </c:pt>
                <c:pt idx="3">
                  <c:v>37.4</c:v>
                </c:pt>
                <c:pt idx="4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4-464B-9318-906B0885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61.7</c:v>
                </c:pt>
                <c:pt idx="2">
                  <c:v>61.5</c:v>
                </c:pt>
                <c:pt idx="3">
                  <c:v>61.1</c:v>
                </c:pt>
                <c:pt idx="4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4-464B-9318-906B0885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36.799999999999997</c:v>
                </c:pt>
                <c:pt idx="2">
                  <c:v>36.299999999999997</c:v>
                </c:pt>
                <c:pt idx="3">
                  <c:v>37.4</c:v>
                </c:pt>
                <c:pt idx="4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7-47DF-B691-EA5FC441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64.8</c:v>
                </c:pt>
                <c:pt idx="1">
                  <c:v>64.099999999999994</c:v>
                </c:pt>
                <c:pt idx="2">
                  <c:v>64.099999999999994</c:v>
                </c:pt>
                <c:pt idx="3">
                  <c:v>63.8</c:v>
                </c:pt>
                <c:pt idx="4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7-47DF-B691-EA5FC441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99.2</c:v>
                </c:pt>
                <c:pt idx="1">
                  <c:v>102.3</c:v>
                </c:pt>
                <c:pt idx="2">
                  <c:v>100.4</c:v>
                </c:pt>
                <c:pt idx="3">
                  <c:v>100.4</c:v>
                </c:pt>
                <c:pt idx="4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2-4B1D-968C-50E14DDD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102.3</c:v>
                </c:pt>
                <c:pt idx="1">
                  <c:v>103.5</c:v>
                </c:pt>
                <c:pt idx="2">
                  <c:v>102.5</c:v>
                </c:pt>
                <c:pt idx="3">
                  <c:v>100.2</c:v>
                </c:pt>
                <c:pt idx="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B1D-968C-50E14DDD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64.900000000000006</c:v>
                </c:pt>
                <c:pt idx="1">
                  <c:v>67</c:v>
                </c:pt>
                <c:pt idx="2">
                  <c:v>68.8</c:v>
                </c:pt>
                <c:pt idx="3">
                  <c:v>70.5</c:v>
                </c:pt>
                <c:pt idx="4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F-42FD-81E8-C6CA695D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55.1</c:v>
                </c:pt>
                <c:pt idx="2">
                  <c:v>52.2</c:v>
                </c:pt>
                <c:pt idx="3">
                  <c:v>52.5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2FD-81E8-C6CA695D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67.099999999999994</c:v>
                </c:pt>
                <c:pt idx="2">
                  <c:v>72.5</c:v>
                </c:pt>
                <c:pt idx="3">
                  <c:v>78.099999999999994</c:v>
                </c:pt>
                <c:pt idx="4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D-4E9D-93FE-50A95E0F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68.7</c:v>
                </c:pt>
                <c:pt idx="2">
                  <c:v>68</c:v>
                </c:pt>
                <c:pt idx="3">
                  <c:v>69.3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D-4E9D-93FE-50A95E0F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28052198</c:v>
                </c:pt>
                <c:pt idx="1">
                  <c:v>28089820</c:v>
                </c:pt>
                <c:pt idx="2">
                  <c:v>28149403</c:v>
                </c:pt>
                <c:pt idx="3">
                  <c:v>28223768</c:v>
                </c:pt>
                <c:pt idx="4">
                  <c:v>28261870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0-4AD3-A939-C3E634D46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28287536</c:v>
                </c:pt>
                <c:pt idx="1">
                  <c:v>28070344</c:v>
                </c:pt>
                <c:pt idx="2">
                  <c:v>28458752</c:v>
                </c:pt>
                <c:pt idx="3">
                  <c:v>26802274</c:v>
                </c:pt>
                <c:pt idx="4">
                  <c:v>27263304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0-4AD3-A939-C3E634D46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11.5</c:v>
                </c:pt>
                <c:pt idx="2">
                  <c:v>11.6</c:v>
                </c:pt>
                <c:pt idx="3">
                  <c:v>11.3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1-4B63-9A6F-F2E898E2F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6.9</c:v>
                </c:pt>
                <c:pt idx="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1-4B63-9A6F-F2E898E2F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190.8</c:v>
                </c:pt>
                <c:pt idx="2">
                  <c:v>197</c:v>
                </c:pt>
                <c:pt idx="3">
                  <c:v>190.9</c:v>
                </c:pt>
                <c:pt idx="4">
                  <c:v>207.7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8-471D-8468-6F2D78FE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91.4</c:v>
                </c:pt>
                <c:pt idx="2">
                  <c:v>84</c:v>
                </c:pt>
                <c:pt idx="3">
                  <c:v>82.9</c:v>
                </c:pt>
                <c:pt idx="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8-471D-8468-6F2D78FE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精神医療センター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精神科病院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精神病院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 t="str">
        <f>データ!Z6</f>
        <v>-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-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臨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>
        <f>データ!AC6</f>
        <v>400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400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21502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非該当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非該当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１５：１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 t="str">
        <f>データ!AF6</f>
        <v>-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 t="str">
        <f>データ!AH6</f>
        <v>-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196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99.2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102.3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100.4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100.4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97.1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38.200000000000003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36.799999999999997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36.299999999999997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37.4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34.799999999999997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38.200000000000003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36.799999999999997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36.299999999999997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37.4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34.799999999999997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32.700000000000003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30.8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31.1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31.5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30.9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102.3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103.5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102.5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100.2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96.5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64.8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64.099999999999994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64.099999999999994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63.8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62.3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61.9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61.7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61.5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61.1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59.5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63.1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62.3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62.4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61.9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197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54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198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18268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18407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18393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18646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19215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8730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8721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8701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8765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8894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185.2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190.8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197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190.9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207.7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11.6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11.5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11.6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11.3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11.1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22234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22875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23419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23411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23940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8706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8691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8761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8739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8697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92.2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91.4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84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82.9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86.9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7.9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7.7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7.3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6.9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6.9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199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2.2000000000000002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2.1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64.900000000000006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67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68.8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70.5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72.400000000000006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61.9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67.099999999999994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72.5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78.099999999999994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83.1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28052198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28089820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28149403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28223768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28261870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197.8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171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160.5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167.7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180.9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54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55.1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52.2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52.5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54.6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67.5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68.7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69.3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28287536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28070344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28458752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26802274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27263304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99</v>
      </c>
      <c r="K89" s="31" t="s">
        <v>92</v>
      </c>
      <c r="L89" s="31" t="s">
        <v>100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QNAhlPr+4RHs5VqvhjKKhXMh5pUjTPCIHRdfcawVSnyHz4qTdybBy8+sHUXU3hmuyN4aP8A96vc8+YNNbu1X6Q==" saltValue="ANvmP9Rq2kyrb8rCtxq8P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101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102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103</v>
      </c>
      <c r="B3" s="36" t="s">
        <v>104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7" t="s">
        <v>110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113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114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115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116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117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118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119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120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121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122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123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124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160</v>
      </c>
      <c r="AU5" s="49" t="s">
        <v>150</v>
      </c>
      <c r="AV5" s="49" t="s">
        <v>151</v>
      </c>
      <c r="AW5" s="49" t="s">
        <v>161</v>
      </c>
      <c r="AX5" s="49" t="s">
        <v>162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160</v>
      </c>
      <c r="BF5" s="49" t="s">
        <v>163</v>
      </c>
      <c r="BG5" s="49" t="s">
        <v>164</v>
      </c>
      <c r="BH5" s="49" t="s">
        <v>161</v>
      </c>
      <c r="BI5" s="49" t="s">
        <v>162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149</v>
      </c>
      <c r="BQ5" s="49" t="s">
        <v>165</v>
      </c>
      <c r="BR5" s="49" t="s">
        <v>151</v>
      </c>
      <c r="BS5" s="49" t="s">
        <v>166</v>
      </c>
      <c r="BT5" s="49" t="s">
        <v>153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167</v>
      </c>
      <c r="CB5" s="49" t="s">
        <v>168</v>
      </c>
      <c r="CC5" s="49" t="s">
        <v>169</v>
      </c>
      <c r="CD5" s="49" t="s">
        <v>161</v>
      </c>
      <c r="CE5" s="49" t="s">
        <v>170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171</v>
      </c>
      <c r="CM5" s="49" t="s">
        <v>150</v>
      </c>
      <c r="CN5" s="49" t="s">
        <v>164</v>
      </c>
      <c r="CO5" s="49" t="s">
        <v>152</v>
      </c>
      <c r="CP5" s="49" t="s">
        <v>162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160</v>
      </c>
      <c r="CX5" s="49" t="s">
        <v>150</v>
      </c>
      <c r="CY5" s="49" t="s">
        <v>164</v>
      </c>
      <c r="CZ5" s="49" t="s">
        <v>161</v>
      </c>
      <c r="DA5" s="49" t="s">
        <v>153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171</v>
      </c>
      <c r="DI5" s="49" t="s">
        <v>172</v>
      </c>
      <c r="DJ5" s="49" t="s">
        <v>164</v>
      </c>
      <c r="DK5" s="49" t="s">
        <v>161</v>
      </c>
      <c r="DL5" s="49" t="s">
        <v>170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171</v>
      </c>
      <c r="DT5" s="49" t="s">
        <v>172</v>
      </c>
      <c r="DU5" s="49" t="s">
        <v>151</v>
      </c>
      <c r="DV5" s="49" t="s">
        <v>152</v>
      </c>
      <c r="DW5" s="49" t="s">
        <v>162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160</v>
      </c>
      <c r="EE5" s="49" t="s">
        <v>172</v>
      </c>
      <c r="EF5" s="49" t="s">
        <v>169</v>
      </c>
      <c r="EG5" s="49" t="s">
        <v>152</v>
      </c>
      <c r="EH5" s="49" t="s">
        <v>173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160</v>
      </c>
      <c r="EP5" s="49" t="s">
        <v>174</v>
      </c>
      <c r="EQ5" s="49" t="s">
        <v>175</v>
      </c>
      <c r="ER5" s="49" t="s">
        <v>152</v>
      </c>
      <c r="ES5" s="49" t="s">
        <v>162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176</v>
      </c>
      <c r="EZ5" s="49" t="s">
        <v>160</v>
      </c>
      <c r="FA5" s="49" t="s">
        <v>150</v>
      </c>
      <c r="FB5" s="49" t="s">
        <v>164</v>
      </c>
      <c r="FC5" s="49" t="s">
        <v>177</v>
      </c>
      <c r="FD5" s="49" t="s">
        <v>170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2">
      <c r="A6" s="35" t="s">
        <v>178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15</v>
      </c>
      <c r="H6" s="147" t="str">
        <f>IF(H8&lt;&gt;I8,H8,"")&amp;IF(I8&lt;&gt;J8,I8,"")&amp;"　"&amp;J8</f>
        <v>新潟県　精神医療センター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精神科病院</v>
      </c>
      <c r="N6" s="50" t="str">
        <f>N8</f>
        <v>精神病院</v>
      </c>
      <c r="O6" s="50" t="str">
        <f>O8</f>
        <v>自治体職員</v>
      </c>
      <c r="P6" s="50" t="str">
        <f>P8</f>
        <v>直営</v>
      </c>
      <c r="Q6" s="51">
        <f t="shared" ref="Q6:AH6" si="3">Q8</f>
        <v>4</v>
      </c>
      <c r="R6" s="50" t="str">
        <f t="shared" si="3"/>
        <v>-</v>
      </c>
      <c r="S6" s="50" t="str">
        <f t="shared" si="3"/>
        <v>-</v>
      </c>
      <c r="T6" s="50" t="str">
        <f t="shared" si="3"/>
        <v>臨</v>
      </c>
      <c r="U6" s="51">
        <f>U8</f>
        <v>2110754</v>
      </c>
      <c r="V6" s="51">
        <f>V8</f>
        <v>21502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１５：１</v>
      </c>
      <c r="Z6" s="51" t="str">
        <f t="shared" si="3"/>
        <v>-</v>
      </c>
      <c r="AA6" s="51" t="str">
        <f t="shared" si="3"/>
        <v>-</v>
      </c>
      <c r="AB6" s="51" t="str">
        <f t="shared" si="3"/>
        <v>-</v>
      </c>
      <c r="AC6" s="51">
        <f t="shared" si="3"/>
        <v>400</v>
      </c>
      <c r="AD6" s="51" t="str">
        <f t="shared" si="3"/>
        <v>-</v>
      </c>
      <c r="AE6" s="51">
        <f t="shared" si="3"/>
        <v>400</v>
      </c>
      <c r="AF6" s="51" t="str">
        <f t="shared" si="3"/>
        <v>-</v>
      </c>
      <c r="AG6" s="51" t="str">
        <f t="shared" si="3"/>
        <v>-</v>
      </c>
      <c r="AH6" s="51" t="str">
        <f t="shared" si="3"/>
        <v>-</v>
      </c>
      <c r="AI6" s="52">
        <f>IF(AI8="-",NA(),AI8)</f>
        <v>99.2</v>
      </c>
      <c r="AJ6" s="52">
        <f t="shared" ref="AJ6:AR6" si="5">IF(AJ8="-",NA(),AJ8)</f>
        <v>102.3</v>
      </c>
      <c r="AK6" s="52">
        <f t="shared" si="5"/>
        <v>100.4</v>
      </c>
      <c r="AL6" s="52">
        <f t="shared" si="5"/>
        <v>100.4</v>
      </c>
      <c r="AM6" s="52">
        <f t="shared" si="5"/>
        <v>97.1</v>
      </c>
      <c r="AN6" s="52">
        <f t="shared" si="5"/>
        <v>102.3</v>
      </c>
      <c r="AO6" s="52">
        <f t="shared" si="5"/>
        <v>103.5</v>
      </c>
      <c r="AP6" s="52">
        <f t="shared" si="5"/>
        <v>102.5</v>
      </c>
      <c r="AQ6" s="52">
        <f t="shared" si="5"/>
        <v>100.2</v>
      </c>
      <c r="AR6" s="52">
        <f t="shared" si="5"/>
        <v>96.5</v>
      </c>
      <c r="AS6" s="52" t="str">
        <f>IF(AS8="-","【-】","【"&amp;SUBSTITUTE(TEXT(AS8,"#,##0.0"),"-","△")&amp;"】")</f>
        <v>【93.7】</v>
      </c>
      <c r="AT6" s="52">
        <f>IF(AT8="-",NA(),AT8)</f>
        <v>38.200000000000003</v>
      </c>
      <c r="AU6" s="52">
        <f t="shared" ref="AU6:BC6" si="6">IF(AU8="-",NA(),AU8)</f>
        <v>36.799999999999997</v>
      </c>
      <c r="AV6" s="52">
        <f t="shared" si="6"/>
        <v>36.299999999999997</v>
      </c>
      <c r="AW6" s="52">
        <f t="shared" si="6"/>
        <v>37.4</v>
      </c>
      <c r="AX6" s="52">
        <f t="shared" si="6"/>
        <v>34.799999999999997</v>
      </c>
      <c r="AY6" s="52">
        <f t="shared" si="6"/>
        <v>64.8</v>
      </c>
      <c r="AZ6" s="52">
        <f t="shared" si="6"/>
        <v>64.099999999999994</v>
      </c>
      <c r="BA6" s="52">
        <f t="shared" si="6"/>
        <v>64.099999999999994</v>
      </c>
      <c r="BB6" s="52">
        <f t="shared" si="6"/>
        <v>63.8</v>
      </c>
      <c r="BC6" s="52">
        <f t="shared" si="6"/>
        <v>62.3</v>
      </c>
      <c r="BD6" s="52" t="str">
        <f>IF(BD8="-","【-】","【"&amp;SUBSTITUTE(TEXT(BD8,"#,##0.0"),"-","△")&amp;"】")</f>
        <v>【85.2】</v>
      </c>
      <c r="BE6" s="52">
        <f>IF(BE8="-",NA(),BE8)</f>
        <v>38.200000000000003</v>
      </c>
      <c r="BF6" s="52">
        <f t="shared" ref="BF6:BN6" si="7">IF(BF8="-",NA(),BF8)</f>
        <v>36.799999999999997</v>
      </c>
      <c r="BG6" s="52">
        <f t="shared" si="7"/>
        <v>36.299999999999997</v>
      </c>
      <c r="BH6" s="52">
        <f t="shared" si="7"/>
        <v>37.4</v>
      </c>
      <c r="BI6" s="52">
        <f t="shared" si="7"/>
        <v>34.799999999999997</v>
      </c>
      <c r="BJ6" s="52">
        <f t="shared" si="7"/>
        <v>61.9</v>
      </c>
      <c r="BK6" s="52">
        <f t="shared" si="7"/>
        <v>61.7</v>
      </c>
      <c r="BL6" s="52">
        <f t="shared" si="7"/>
        <v>61.5</v>
      </c>
      <c r="BM6" s="52">
        <f t="shared" si="7"/>
        <v>61.1</v>
      </c>
      <c r="BN6" s="52">
        <f t="shared" si="7"/>
        <v>59.5</v>
      </c>
      <c r="BO6" s="52" t="str">
        <f>IF(BO8="-","【-】","【"&amp;SUBSTITUTE(TEXT(BO8,"#,##0.0"),"-","△")&amp;"】")</f>
        <v>【82.6】</v>
      </c>
      <c r="BP6" s="52">
        <f>IF(BP8="-",NA(),BP8)</f>
        <v>32.700000000000003</v>
      </c>
      <c r="BQ6" s="52">
        <f t="shared" ref="BQ6:BY6" si="8">IF(BQ8="-",NA(),BQ8)</f>
        <v>30.8</v>
      </c>
      <c r="BR6" s="52">
        <f t="shared" si="8"/>
        <v>31.1</v>
      </c>
      <c r="BS6" s="52">
        <f t="shared" si="8"/>
        <v>31.5</v>
      </c>
      <c r="BT6" s="52">
        <f t="shared" si="8"/>
        <v>30.9</v>
      </c>
      <c r="BU6" s="52">
        <f t="shared" si="8"/>
        <v>65.3</v>
      </c>
      <c r="BV6" s="52">
        <f t="shared" si="8"/>
        <v>63.1</v>
      </c>
      <c r="BW6" s="52">
        <f t="shared" si="8"/>
        <v>62.3</v>
      </c>
      <c r="BX6" s="52">
        <f t="shared" si="8"/>
        <v>62.4</v>
      </c>
      <c r="BY6" s="52">
        <f t="shared" si="8"/>
        <v>61.9</v>
      </c>
      <c r="BZ6" s="52" t="str">
        <f>IF(BZ8="-","【-】","【"&amp;SUBSTITUTE(TEXT(BZ8,"#,##0.0"),"-","△")&amp;"】")</f>
        <v>【70.7】</v>
      </c>
      <c r="CA6" s="53">
        <f>IF(CA8="-",NA(),CA8)</f>
        <v>18268</v>
      </c>
      <c r="CB6" s="53">
        <f t="shared" ref="CB6:CJ6" si="9">IF(CB8="-",NA(),CB8)</f>
        <v>18407</v>
      </c>
      <c r="CC6" s="53">
        <f t="shared" si="9"/>
        <v>18393</v>
      </c>
      <c r="CD6" s="53">
        <f t="shared" si="9"/>
        <v>18646</v>
      </c>
      <c r="CE6" s="53">
        <f t="shared" si="9"/>
        <v>19215</v>
      </c>
      <c r="CF6" s="53">
        <f t="shared" si="9"/>
        <v>22234</v>
      </c>
      <c r="CG6" s="53">
        <f t="shared" si="9"/>
        <v>22875</v>
      </c>
      <c r="CH6" s="53">
        <f t="shared" si="9"/>
        <v>23419</v>
      </c>
      <c r="CI6" s="53">
        <f t="shared" si="9"/>
        <v>23411</v>
      </c>
      <c r="CJ6" s="53">
        <f t="shared" si="9"/>
        <v>23940</v>
      </c>
      <c r="CK6" s="52" t="str">
        <f>IF(CK8="-","【-】","【"&amp;SUBSTITUTE(TEXT(CK8,"#,##0"),"-","△")&amp;"】")</f>
        <v>【63,608】</v>
      </c>
      <c r="CL6" s="53">
        <f>IF(CL8="-",NA(),CL8)</f>
        <v>8730</v>
      </c>
      <c r="CM6" s="53">
        <f t="shared" ref="CM6:CU6" si="10">IF(CM8="-",NA(),CM8)</f>
        <v>8721</v>
      </c>
      <c r="CN6" s="53">
        <f t="shared" si="10"/>
        <v>8701</v>
      </c>
      <c r="CO6" s="53">
        <f t="shared" si="10"/>
        <v>8765</v>
      </c>
      <c r="CP6" s="53">
        <f t="shared" si="10"/>
        <v>8894</v>
      </c>
      <c r="CQ6" s="53">
        <f t="shared" si="10"/>
        <v>8706</v>
      </c>
      <c r="CR6" s="53">
        <f t="shared" si="10"/>
        <v>8691</v>
      </c>
      <c r="CS6" s="53">
        <f t="shared" si="10"/>
        <v>8761</v>
      </c>
      <c r="CT6" s="53">
        <f t="shared" si="10"/>
        <v>8739</v>
      </c>
      <c r="CU6" s="53">
        <f t="shared" si="10"/>
        <v>8697</v>
      </c>
      <c r="CV6" s="52" t="str">
        <f>IF(CV8="-","【-】","【"&amp;SUBSTITUTE(TEXT(CV8,"#,##0"),"-","△")&amp;"】")</f>
        <v>【18,510】</v>
      </c>
      <c r="CW6" s="52">
        <f>IF(CW8="-",NA(),CW8)</f>
        <v>185.2</v>
      </c>
      <c r="CX6" s="52">
        <f t="shared" ref="CX6:DF6" si="11">IF(CX8="-",NA(),CX8)</f>
        <v>190.8</v>
      </c>
      <c r="CY6" s="52">
        <f t="shared" si="11"/>
        <v>197</v>
      </c>
      <c r="CZ6" s="52">
        <f t="shared" si="11"/>
        <v>190.9</v>
      </c>
      <c r="DA6" s="52">
        <f t="shared" si="11"/>
        <v>207.7</v>
      </c>
      <c r="DB6" s="52">
        <f t="shared" si="11"/>
        <v>92.2</v>
      </c>
      <c r="DC6" s="52">
        <f t="shared" si="11"/>
        <v>91.4</v>
      </c>
      <c r="DD6" s="52">
        <f t="shared" si="11"/>
        <v>84</v>
      </c>
      <c r="DE6" s="52">
        <f t="shared" si="11"/>
        <v>82.9</v>
      </c>
      <c r="DF6" s="52">
        <f t="shared" si="11"/>
        <v>86.9</v>
      </c>
      <c r="DG6" s="52" t="str">
        <f>IF(DG8="-","【-】","【"&amp;SUBSTITUTE(TEXT(DG8,"#,##0.0"),"-","△")&amp;"】")</f>
        <v>【57.7】</v>
      </c>
      <c r="DH6" s="52">
        <f>IF(DH8="-",NA(),DH8)</f>
        <v>11.6</v>
      </c>
      <c r="DI6" s="52">
        <f t="shared" ref="DI6:DQ6" si="12">IF(DI8="-",NA(),DI8)</f>
        <v>11.5</v>
      </c>
      <c r="DJ6" s="52">
        <f t="shared" si="12"/>
        <v>11.6</v>
      </c>
      <c r="DK6" s="52">
        <f t="shared" si="12"/>
        <v>11.3</v>
      </c>
      <c r="DL6" s="52">
        <f t="shared" si="12"/>
        <v>11.1</v>
      </c>
      <c r="DM6" s="52">
        <f t="shared" si="12"/>
        <v>7.9</v>
      </c>
      <c r="DN6" s="52">
        <f t="shared" si="12"/>
        <v>7.7</v>
      </c>
      <c r="DO6" s="52">
        <f t="shared" si="12"/>
        <v>7.3</v>
      </c>
      <c r="DP6" s="52">
        <f t="shared" si="12"/>
        <v>6.9</v>
      </c>
      <c r="DQ6" s="52">
        <f t="shared" si="12"/>
        <v>6.9</v>
      </c>
      <c r="DR6" s="52" t="str">
        <f>IF(DR8="-","【-】","【"&amp;SUBSTITUTE(TEXT(DR8,"#,##0.0"),"-","△")&amp;"】")</f>
        <v>【26.7】</v>
      </c>
      <c r="DS6" s="52">
        <f>IF(DS8="-",NA(),DS8)</f>
        <v>2.2000000000000002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2.1</v>
      </c>
      <c r="DX6" s="52">
        <f t="shared" si="13"/>
        <v>197.8</v>
      </c>
      <c r="DY6" s="52">
        <f t="shared" si="13"/>
        <v>171</v>
      </c>
      <c r="DZ6" s="52">
        <f t="shared" si="13"/>
        <v>160.5</v>
      </c>
      <c r="EA6" s="52">
        <f t="shared" si="13"/>
        <v>167.7</v>
      </c>
      <c r="EB6" s="52">
        <f t="shared" si="13"/>
        <v>180.9</v>
      </c>
      <c r="EC6" s="52" t="str">
        <f>IF(EC8="-","【-】","【"&amp;SUBSTITUTE(TEXT(EC8,"#,##0.0"),"-","△")&amp;"】")</f>
        <v>【54.3】</v>
      </c>
      <c r="ED6" s="52">
        <f>IF(ED8="-",NA(),ED8)</f>
        <v>64.900000000000006</v>
      </c>
      <c r="EE6" s="52">
        <f t="shared" ref="EE6:EM6" si="14">IF(EE8="-",NA(),EE8)</f>
        <v>67</v>
      </c>
      <c r="EF6" s="52">
        <f t="shared" si="14"/>
        <v>68.8</v>
      </c>
      <c r="EG6" s="52">
        <f t="shared" si="14"/>
        <v>70.5</v>
      </c>
      <c r="EH6" s="52">
        <f t="shared" si="14"/>
        <v>72.400000000000006</v>
      </c>
      <c r="EI6" s="52">
        <f t="shared" si="14"/>
        <v>54</v>
      </c>
      <c r="EJ6" s="52">
        <f t="shared" si="14"/>
        <v>55.1</v>
      </c>
      <c r="EK6" s="52">
        <f t="shared" si="14"/>
        <v>52.2</v>
      </c>
      <c r="EL6" s="52">
        <f t="shared" si="14"/>
        <v>52.5</v>
      </c>
      <c r="EM6" s="52">
        <f t="shared" si="14"/>
        <v>54.6</v>
      </c>
      <c r="EN6" s="52" t="str">
        <f>IF(EN8="-","【-】","【"&amp;SUBSTITUTE(TEXT(EN8,"#,##0.0"),"-","△")&amp;"】")</f>
        <v>【58.0】</v>
      </c>
      <c r="EO6" s="52">
        <f>IF(EO8="-",NA(),EO8)</f>
        <v>61.9</v>
      </c>
      <c r="EP6" s="52">
        <f t="shared" ref="EP6:EX6" si="15">IF(EP8="-",NA(),EP8)</f>
        <v>67.099999999999994</v>
      </c>
      <c r="EQ6" s="52">
        <f t="shared" si="15"/>
        <v>72.5</v>
      </c>
      <c r="ER6" s="52">
        <f t="shared" si="15"/>
        <v>78.099999999999994</v>
      </c>
      <c r="ES6" s="52">
        <f t="shared" si="15"/>
        <v>83.1</v>
      </c>
      <c r="ET6" s="52">
        <f t="shared" si="15"/>
        <v>67.5</v>
      </c>
      <c r="EU6" s="52">
        <f t="shared" si="15"/>
        <v>68.7</v>
      </c>
      <c r="EV6" s="52">
        <f t="shared" si="15"/>
        <v>68</v>
      </c>
      <c r="EW6" s="52">
        <f t="shared" si="15"/>
        <v>69.3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28052198</v>
      </c>
      <c r="FA6" s="53">
        <f t="shared" ref="FA6:FI6" si="16">IF(FA8="-",NA(),FA8)</f>
        <v>28089820</v>
      </c>
      <c r="FB6" s="53">
        <f t="shared" si="16"/>
        <v>28149403</v>
      </c>
      <c r="FC6" s="53">
        <f t="shared" si="16"/>
        <v>28223768</v>
      </c>
      <c r="FD6" s="53">
        <f t="shared" si="16"/>
        <v>28261870</v>
      </c>
      <c r="FE6" s="53">
        <f t="shared" si="16"/>
        <v>28287536</v>
      </c>
      <c r="FF6" s="53">
        <f t="shared" si="16"/>
        <v>28070344</v>
      </c>
      <c r="FG6" s="53">
        <f t="shared" si="16"/>
        <v>28458752</v>
      </c>
      <c r="FH6" s="53">
        <f t="shared" si="16"/>
        <v>26802274</v>
      </c>
      <c r="FI6" s="53">
        <f t="shared" si="16"/>
        <v>27263304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179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15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精神科病院</v>
      </c>
      <c r="N7" s="50" t="str">
        <f>N8</f>
        <v>精神病院</v>
      </c>
      <c r="O7" s="50" t="str">
        <f>O8</f>
        <v>自治体職員</v>
      </c>
      <c r="P7" s="50" t="str">
        <f>P8</f>
        <v>直営</v>
      </c>
      <c r="Q7" s="51">
        <f t="shared" si="17"/>
        <v>4</v>
      </c>
      <c r="R7" s="50" t="str">
        <f t="shared" si="17"/>
        <v>-</v>
      </c>
      <c r="S7" s="50" t="str">
        <f t="shared" si="17"/>
        <v>-</v>
      </c>
      <c r="T7" s="50" t="str">
        <f t="shared" si="17"/>
        <v>臨</v>
      </c>
      <c r="U7" s="51">
        <f>U8</f>
        <v>2110754</v>
      </c>
      <c r="V7" s="51">
        <f>V8</f>
        <v>21502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１５：１</v>
      </c>
      <c r="Z7" s="51" t="str">
        <f t="shared" si="17"/>
        <v>-</v>
      </c>
      <c r="AA7" s="51" t="str">
        <f t="shared" si="17"/>
        <v>-</v>
      </c>
      <c r="AB7" s="51" t="str">
        <f t="shared" si="17"/>
        <v>-</v>
      </c>
      <c r="AC7" s="51">
        <f t="shared" si="17"/>
        <v>400</v>
      </c>
      <c r="AD7" s="51" t="str">
        <f t="shared" si="17"/>
        <v>-</v>
      </c>
      <c r="AE7" s="51">
        <f t="shared" si="17"/>
        <v>400</v>
      </c>
      <c r="AF7" s="51" t="str">
        <f t="shared" si="17"/>
        <v>-</v>
      </c>
      <c r="AG7" s="51" t="str">
        <f t="shared" si="17"/>
        <v>-</v>
      </c>
      <c r="AH7" s="51" t="str">
        <f t="shared" si="17"/>
        <v>-</v>
      </c>
      <c r="AI7" s="52">
        <f>AI8</f>
        <v>99.2</v>
      </c>
      <c r="AJ7" s="52">
        <f t="shared" ref="AJ7:AR7" si="18">AJ8</f>
        <v>102.3</v>
      </c>
      <c r="AK7" s="52">
        <f t="shared" si="18"/>
        <v>100.4</v>
      </c>
      <c r="AL7" s="52">
        <f t="shared" si="18"/>
        <v>100.4</v>
      </c>
      <c r="AM7" s="52">
        <f t="shared" si="18"/>
        <v>97.1</v>
      </c>
      <c r="AN7" s="52">
        <f t="shared" si="18"/>
        <v>102.3</v>
      </c>
      <c r="AO7" s="52">
        <f t="shared" si="18"/>
        <v>103.5</v>
      </c>
      <c r="AP7" s="52">
        <f t="shared" si="18"/>
        <v>102.5</v>
      </c>
      <c r="AQ7" s="52">
        <f t="shared" si="18"/>
        <v>100.2</v>
      </c>
      <c r="AR7" s="52">
        <f t="shared" si="18"/>
        <v>96.5</v>
      </c>
      <c r="AS7" s="52"/>
      <c r="AT7" s="52">
        <f>AT8</f>
        <v>38.200000000000003</v>
      </c>
      <c r="AU7" s="52">
        <f t="shared" ref="AU7:BC7" si="19">AU8</f>
        <v>36.799999999999997</v>
      </c>
      <c r="AV7" s="52">
        <f t="shared" si="19"/>
        <v>36.299999999999997</v>
      </c>
      <c r="AW7" s="52">
        <f t="shared" si="19"/>
        <v>37.4</v>
      </c>
      <c r="AX7" s="52">
        <f t="shared" si="19"/>
        <v>34.799999999999997</v>
      </c>
      <c r="AY7" s="52">
        <f t="shared" si="19"/>
        <v>64.8</v>
      </c>
      <c r="AZ7" s="52">
        <f t="shared" si="19"/>
        <v>64.099999999999994</v>
      </c>
      <c r="BA7" s="52">
        <f t="shared" si="19"/>
        <v>64.099999999999994</v>
      </c>
      <c r="BB7" s="52">
        <f t="shared" si="19"/>
        <v>63.8</v>
      </c>
      <c r="BC7" s="52">
        <f t="shared" si="19"/>
        <v>62.3</v>
      </c>
      <c r="BD7" s="52"/>
      <c r="BE7" s="52">
        <f>BE8</f>
        <v>38.200000000000003</v>
      </c>
      <c r="BF7" s="52">
        <f t="shared" ref="BF7:BN7" si="20">BF8</f>
        <v>36.799999999999997</v>
      </c>
      <c r="BG7" s="52">
        <f t="shared" si="20"/>
        <v>36.299999999999997</v>
      </c>
      <c r="BH7" s="52">
        <f t="shared" si="20"/>
        <v>37.4</v>
      </c>
      <c r="BI7" s="52">
        <f t="shared" si="20"/>
        <v>34.799999999999997</v>
      </c>
      <c r="BJ7" s="52">
        <f t="shared" si="20"/>
        <v>61.9</v>
      </c>
      <c r="BK7" s="52">
        <f t="shared" si="20"/>
        <v>61.7</v>
      </c>
      <c r="BL7" s="52">
        <f t="shared" si="20"/>
        <v>61.5</v>
      </c>
      <c r="BM7" s="52">
        <f t="shared" si="20"/>
        <v>61.1</v>
      </c>
      <c r="BN7" s="52">
        <f t="shared" si="20"/>
        <v>59.5</v>
      </c>
      <c r="BO7" s="52"/>
      <c r="BP7" s="52">
        <f>BP8</f>
        <v>32.700000000000003</v>
      </c>
      <c r="BQ7" s="52">
        <f t="shared" ref="BQ7:BY7" si="21">BQ8</f>
        <v>30.8</v>
      </c>
      <c r="BR7" s="52">
        <f t="shared" si="21"/>
        <v>31.1</v>
      </c>
      <c r="BS7" s="52">
        <f t="shared" si="21"/>
        <v>31.5</v>
      </c>
      <c r="BT7" s="52">
        <f t="shared" si="21"/>
        <v>30.9</v>
      </c>
      <c r="BU7" s="52">
        <f t="shared" si="21"/>
        <v>65.3</v>
      </c>
      <c r="BV7" s="52">
        <f t="shared" si="21"/>
        <v>63.1</v>
      </c>
      <c r="BW7" s="52">
        <f t="shared" si="21"/>
        <v>62.3</v>
      </c>
      <c r="BX7" s="52">
        <f t="shared" si="21"/>
        <v>62.4</v>
      </c>
      <c r="BY7" s="52">
        <f t="shared" si="21"/>
        <v>61.9</v>
      </c>
      <c r="BZ7" s="52"/>
      <c r="CA7" s="53">
        <f>CA8</f>
        <v>18268</v>
      </c>
      <c r="CB7" s="53">
        <f t="shared" ref="CB7:CJ7" si="22">CB8</f>
        <v>18407</v>
      </c>
      <c r="CC7" s="53">
        <f t="shared" si="22"/>
        <v>18393</v>
      </c>
      <c r="CD7" s="53">
        <f t="shared" si="22"/>
        <v>18646</v>
      </c>
      <c r="CE7" s="53">
        <f t="shared" si="22"/>
        <v>19215</v>
      </c>
      <c r="CF7" s="53">
        <f t="shared" si="22"/>
        <v>22234</v>
      </c>
      <c r="CG7" s="53">
        <f t="shared" si="22"/>
        <v>22875</v>
      </c>
      <c r="CH7" s="53">
        <f t="shared" si="22"/>
        <v>23419</v>
      </c>
      <c r="CI7" s="53">
        <f t="shared" si="22"/>
        <v>23411</v>
      </c>
      <c r="CJ7" s="53">
        <f t="shared" si="22"/>
        <v>23940</v>
      </c>
      <c r="CK7" s="52"/>
      <c r="CL7" s="53">
        <f>CL8</f>
        <v>8730</v>
      </c>
      <c r="CM7" s="53">
        <f t="shared" ref="CM7:CU7" si="23">CM8</f>
        <v>8721</v>
      </c>
      <c r="CN7" s="53">
        <f t="shared" si="23"/>
        <v>8701</v>
      </c>
      <c r="CO7" s="53">
        <f t="shared" si="23"/>
        <v>8765</v>
      </c>
      <c r="CP7" s="53">
        <f t="shared" si="23"/>
        <v>8894</v>
      </c>
      <c r="CQ7" s="53">
        <f t="shared" si="23"/>
        <v>8706</v>
      </c>
      <c r="CR7" s="53">
        <f t="shared" si="23"/>
        <v>8691</v>
      </c>
      <c r="CS7" s="53">
        <f t="shared" si="23"/>
        <v>8761</v>
      </c>
      <c r="CT7" s="53">
        <f t="shared" si="23"/>
        <v>8739</v>
      </c>
      <c r="CU7" s="53">
        <f t="shared" si="23"/>
        <v>8697</v>
      </c>
      <c r="CV7" s="52"/>
      <c r="CW7" s="52">
        <f>CW8</f>
        <v>185.2</v>
      </c>
      <c r="CX7" s="52">
        <f t="shared" ref="CX7:DF7" si="24">CX8</f>
        <v>190.8</v>
      </c>
      <c r="CY7" s="52">
        <f t="shared" si="24"/>
        <v>197</v>
      </c>
      <c r="CZ7" s="52">
        <f t="shared" si="24"/>
        <v>190.9</v>
      </c>
      <c r="DA7" s="52">
        <f t="shared" si="24"/>
        <v>207.7</v>
      </c>
      <c r="DB7" s="52">
        <f t="shared" si="24"/>
        <v>92.2</v>
      </c>
      <c r="DC7" s="52">
        <f t="shared" si="24"/>
        <v>91.4</v>
      </c>
      <c r="DD7" s="52">
        <f t="shared" si="24"/>
        <v>84</v>
      </c>
      <c r="DE7" s="52">
        <f t="shared" si="24"/>
        <v>82.9</v>
      </c>
      <c r="DF7" s="52">
        <f t="shared" si="24"/>
        <v>86.9</v>
      </c>
      <c r="DG7" s="52"/>
      <c r="DH7" s="52">
        <f>DH8</f>
        <v>11.6</v>
      </c>
      <c r="DI7" s="52">
        <f t="shared" ref="DI7:DQ7" si="25">DI8</f>
        <v>11.5</v>
      </c>
      <c r="DJ7" s="52">
        <f t="shared" si="25"/>
        <v>11.6</v>
      </c>
      <c r="DK7" s="52">
        <f t="shared" si="25"/>
        <v>11.3</v>
      </c>
      <c r="DL7" s="52">
        <f t="shared" si="25"/>
        <v>11.1</v>
      </c>
      <c r="DM7" s="52">
        <f t="shared" si="25"/>
        <v>7.9</v>
      </c>
      <c r="DN7" s="52">
        <f t="shared" si="25"/>
        <v>7.7</v>
      </c>
      <c r="DO7" s="52">
        <f t="shared" si="25"/>
        <v>7.3</v>
      </c>
      <c r="DP7" s="52">
        <f t="shared" si="25"/>
        <v>6.9</v>
      </c>
      <c r="DQ7" s="52">
        <f t="shared" si="25"/>
        <v>6.9</v>
      </c>
      <c r="DR7" s="52"/>
      <c r="DS7" s="52">
        <f>DS8</f>
        <v>2.2000000000000002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2.1</v>
      </c>
      <c r="DX7" s="52">
        <f t="shared" si="26"/>
        <v>197.8</v>
      </c>
      <c r="DY7" s="52">
        <f t="shared" si="26"/>
        <v>171</v>
      </c>
      <c r="DZ7" s="52">
        <f t="shared" si="26"/>
        <v>160.5</v>
      </c>
      <c r="EA7" s="52">
        <f t="shared" si="26"/>
        <v>167.7</v>
      </c>
      <c r="EB7" s="52">
        <f t="shared" si="26"/>
        <v>180.9</v>
      </c>
      <c r="EC7" s="52"/>
      <c r="ED7" s="52">
        <f>ED8</f>
        <v>64.900000000000006</v>
      </c>
      <c r="EE7" s="52">
        <f t="shared" ref="EE7:EM7" si="27">EE8</f>
        <v>67</v>
      </c>
      <c r="EF7" s="52">
        <f t="shared" si="27"/>
        <v>68.8</v>
      </c>
      <c r="EG7" s="52">
        <f t="shared" si="27"/>
        <v>70.5</v>
      </c>
      <c r="EH7" s="52">
        <f t="shared" si="27"/>
        <v>72.400000000000006</v>
      </c>
      <c r="EI7" s="52">
        <f t="shared" si="27"/>
        <v>54</v>
      </c>
      <c r="EJ7" s="52">
        <f t="shared" si="27"/>
        <v>55.1</v>
      </c>
      <c r="EK7" s="52">
        <f t="shared" si="27"/>
        <v>52.2</v>
      </c>
      <c r="EL7" s="52">
        <f t="shared" si="27"/>
        <v>52.5</v>
      </c>
      <c r="EM7" s="52">
        <f t="shared" si="27"/>
        <v>54.6</v>
      </c>
      <c r="EN7" s="52"/>
      <c r="EO7" s="52">
        <f>EO8</f>
        <v>61.9</v>
      </c>
      <c r="EP7" s="52">
        <f t="shared" ref="EP7:EX7" si="28">EP8</f>
        <v>67.099999999999994</v>
      </c>
      <c r="EQ7" s="52">
        <f t="shared" si="28"/>
        <v>72.5</v>
      </c>
      <c r="ER7" s="52">
        <f t="shared" si="28"/>
        <v>78.099999999999994</v>
      </c>
      <c r="ES7" s="52">
        <f t="shared" si="28"/>
        <v>83.1</v>
      </c>
      <c r="ET7" s="52">
        <f t="shared" si="28"/>
        <v>67.5</v>
      </c>
      <c r="EU7" s="52">
        <f t="shared" si="28"/>
        <v>68.7</v>
      </c>
      <c r="EV7" s="52">
        <f t="shared" si="28"/>
        <v>68</v>
      </c>
      <c r="EW7" s="52">
        <f t="shared" si="28"/>
        <v>69.3</v>
      </c>
      <c r="EX7" s="52">
        <f t="shared" si="28"/>
        <v>72.400000000000006</v>
      </c>
      <c r="EY7" s="52"/>
      <c r="EZ7" s="53">
        <f>EZ8</f>
        <v>28052198</v>
      </c>
      <c r="FA7" s="53">
        <f t="shared" ref="FA7:FI7" si="29">FA8</f>
        <v>28089820</v>
      </c>
      <c r="FB7" s="53">
        <f t="shared" si="29"/>
        <v>28149403</v>
      </c>
      <c r="FC7" s="53">
        <f t="shared" si="29"/>
        <v>28223768</v>
      </c>
      <c r="FD7" s="53">
        <f t="shared" si="29"/>
        <v>28261870</v>
      </c>
      <c r="FE7" s="53">
        <f t="shared" si="29"/>
        <v>28287536</v>
      </c>
      <c r="FF7" s="53">
        <f t="shared" si="29"/>
        <v>28070344</v>
      </c>
      <c r="FG7" s="53">
        <f t="shared" si="29"/>
        <v>28458752</v>
      </c>
      <c r="FH7" s="53">
        <f t="shared" si="29"/>
        <v>26802274</v>
      </c>
      <c r="FI7" s="53">
        <f t="shared" si="29"/>
        <v>27263304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15</v>
      </c>
      <c r="H8" s="55" t="s">
        <v>180</v>
      </c>
      <c r="I8" s="55" t="s">
        <v>180</v>
      </c>
      <c r="J8" s="55" t="s">
        <v>181</v>
      </c>
      <c r="K8" s="55" t="s">
        <v>182</v>
      </c>
      <c r="L8" s="55" t="s">
        <v>183</v>
      </c>
      <c r="M8" s="55" t="s">
        <v>184</v>
      </c>
      <c r="N8" s="55" t="s">
        <v>185</v>
      </c>
      <c r="O8" s="55" t="s">
        <v>186</v>
      </c>
      <c r="P8" s="55" t="s">
        <v>187</v>
      </c>
      <c r="Q8" s="56">
        <v>4</v>
      </c>
      <c r="R8" s="55" t="s">
        <v>40</v>
      </c>
      <c r="S8" s="55" t="s">
        <v>40</v>
      </c>
      <c r="T8" s="55" t="s">
        <v>188</v>
      </c>
      <c r="U8" s="56">
        <v>2110754</v>
      </c>
      <c r="V8" s="56">
        <v>21502</v>
      </c>
      <c r="W8" s="55" t="s">
        <v>189</v>
      </c>
      <c r="X8" s="55" t="s">
        <v>189</v>
      </c>
      <c r="Y8" s="57" t="s">
        <v>190</v>
      </c>
      <c r="Z8" s="56" t="s">
        <v>40</v>
      </c>
      <c r="AA8" s="56" t="s">
        <v>40</v>
      </c>
      <c r="AB8" s="56" t="s">
        <v>40</v>
      </c>
      <c r="AC8" s="56">
        <v>400</v>
      </c>
      <c r="AD8" s="56" t="s">
        <v>40</v>
      </c>
      <c r="AE8" s="56">
        <v>400</v>
      </c>
      <c r="AF8" s="56" t="s">
        <v>40</v>
      </c>
      <c r="AG8" s="56" t="s">
        <v>40</v>
      </c>
      <c r="AH8" s="56" t="s">
        <v>40</v>
      </c>
      <c r="AI8" s="58">
        <v>99.2</v>
      </c>
      <c r="AJ8" s="58">
        <v>102.3</v>
      </c>
      <c r="AK8" s="58">
        <v>100.4</v>
      </c>
      <c r="AL8" s="58">
        <v>100.4</v>
      </c>
      <c r="AM8" s="58">
        <v>97.1</v>
      </c>
      <c r="AN8" s="58">
        <v>102.3</v>
      </c>
      <c r="AO8" s="58">
        <v>103.5</v>
      </c>
      <c r="AP8" s="58">
        <v>102.5</v>
      </c>
      <c r="AQ8" s="58">
        <v>100.2</v>
      </c>
      <c r="AR8" s="58">
        <v>96.5</v>
      </c>
      <c r="AS8" s="58">
        <v>93.7</v>
      </c>
      <c r="AT8" s="58">
        <v>38.200000000000003</v>
      </c>
      <c r="AU8" s="58">
        <v>36.799999999999997</v>
      </c>
      <c r="AV8" s="58">
        <v>36.299999999999997</v>
      </c>
      <c r="AW8" s="58">
        <v>37.4</v>
      </c>
      <c r="AX8" s="58">
        <v>34.799999999999997</v>
      </c>
      <c r="AY8" s="58">
        <v>64.8</v>
      </c>
      <c r="AZ8" s="58">
        <v>64.099999999999994</v>
      </c>
      <c r="BA8" s="58">
        <v>64.099999999999994</v>
      </c>
      <c r="BB8" s="58">
        <v>63.8</v>
      </c>
      <c r="BC8" s="58">
        <v>62.3</v>
      </c>
      <c r="BD8" s="58">
        <v>85.2</v>
      </c>
      <c r="BE8" s="59">
        <v>38.200000000000003</v>
      </c>
      <c r="BF8" s="59">
        <v>36.799999999999997</v>
      </c>
      <c r="BG8" s="59">
        <v>36.299999999999997</v>
      </c>
      <c r="BH8" s="59">
        <v>37.4</v>
      </c>
      <c r="BI8" s="59">
        <v>34.799999999999997</v>
      </c>
      <c r="BJ8" s="59">
        <v>61.9</v>
      </c>
      <c r="BK8" s="59">
        <v>61.7</v>
      </c>
      <c r="BL8" s="59">
        <v>61.5</v>
      </c>
      <c r="BM8" s="59">
        <v>61.1</v>
      </c>
      <c r="BN8" s="59">
        <v>59.5</v>
      </c>
      <c r="BO8" s="59">
        <v>82.6</v>
      </c>
      <c r="BP8" s="58">
        <v>32.700000000000003</v>
      </c>
      <c r="BQ8" s="58">
        <v>30.8</v>
      </c>
      <c r="BR8" s="58">
        <v>31.1</v>
      </c>
      <c r="BS8" s="58">
        <v>31.5</v>
      </c>
      <c r="BT8" s="58">
        <v>30.9</v>
      </c>
      <c r="BU8" s="58">
        <v>65.3</v>
      </c>
      <c r="BV8" s="58">
        <v>63.1</v>
      </c>
      <c r="BW8" s="58">
        <v>62.3</v>
      </c>
      <c r="BX8" s="58">
        <v>62.4</v>
      </c>
      <c r="BY8" s="58">
        <v>61.9</v>
      </c>
      <c r="BZ8" s="58">
        <v>70.7</v>
      </c>
      <c r="CA8" s="59">
        <v>18268</v>
      </c>
      <c r="CB8" s="59">
        <v>18407</v>
      </c>
      <c r="CC8" s="59">
        <v>18393</v>
      </c>
      <c r="CD8" s="59">
        <v>18646</v>
      </c>
      <c r="CE8" s="59">
        <v>19215</v>
      </c>
      <c r="CF8" s="59">
        <v>22234</v>
      </c>
      <c r="CG8" s="59">
        <v>22875</v>
      </c>
      <c r="CH8" s="59">
        <v>23419</v>
      </c>
      <c r="CI8" s="59">
        <v>23411</v>
      </c>
      <c r="CJ8" s="59">
        <v>23940</v>
      </c>
      <c r="CK8" s="58">
        <v>63608</v>
      </c>
      <c r="CL8" s="59">
        <v>8730</v>
      </c>
      <c r="CM8" s="59">
        <v>8721</v>
      </c>
      <c r="CN8" s="59">
        <v>8701</v>
      </c>
      <c r="CO8" s="59">
        <v>8765</v>
      </c>
      <c r="CP8" s="59">
        <v>8894</v>
      </c>
      <c r="CQ8" s="59">
        <v>8706</v>
      </c>
      <c r="CR8" s="59">
        <v>8691</v>
      </c>
      <c r="CS8" s="59">
        <v>8761</v>
      </c>
      <c r="CT8" s="59">
        <v>8739</v>
      </c>
      <c r="CU8" s="59">
        <v>8697</v>
      </c>
      <c r="CV8" s="58">
        <v>18510</v>
      </c>
      <c r="CW8" s="59">
        <v>185.2</v>
      </c>
      <c r="CX8" s="59">
        <v>190.8</v>
      </c>
      <c r="CY8" s="59">
        <v>197</v>
      </c>
      <c r="CZ8" s="59">
        <v>190.9</v>
      </c>
      <c r="DA8" s="59">
        <v>207.7</v>
      </c>
      <c r="DB8" s="59">
        <v>92.2</v>
      </c>
      <c r="DC8" s="59">
        <v>91.4</v>
      </c>
      <c r="DD8" s="59">
        <v>84</v>
      </c>
      <c r="DE8" s="59">
        <v>82.9</v>
      </c>
      <c r="DF8" s="59">
        <v>86.9</v>
      </c>
      <c r="DG8" s="59">
        <v>57.7</v>
      </c>
      <c r="DH8" s="59">
        <v>11.6</v>
      </c>
      <c r="DI8" s="59">
        <v>11.5</v>
      </c>
      <c r="DJ8" s="59">
        <v>11.6</v>
      </c>
      <c r="DK8" s="59">
        <v>11.3</v>
      </c>
      <c r="DL8" s="59">
        <v>11.1</v>
      </c>
      <c r="DM8" s="59">
        <v>7.9</v>
      </c>
      <c r="DN8" s="59">
        <v>7.7</v>
      </c>
      <c r="DO8" s="59">
        <v>7.3</v>
      </c>
      <c r="DP8" s="59">
        <v>6.9</v>
      </c>
      <c r="DQ8" s="59">
        <v>6.9</v>
      </c>
      <c r="DR8" s="59">
        <v>26.7</v>
      </c>
      <c r="DS8" s="59">
        <v>2.2000000000000002</v>
      </c>
      <c r="DT8" s="59">
        <v>0</v>
      </c>
      <c r="DU8" s="59">
        <v>0</v>
      </c>
      <c r="DV8" s="59">
        <v>0</v>
      </c>
      <c r="DW8" s="59">
        <v>2.1</v>
      </c>
      <c r="DX8" s="59">
        <v>197.8</v>
      </c>
      <c r="DY8" s="59">
        <v>171</v>
      </c>
      <c r="DZ8" s="59">
        <v>160.5</v>
      </c>
      <c r="EA8" s="59">
        <v>167.7</v>
      </c>
      <c r="EB8" s="59">
        <v>180.9</v>
      </c>
      <c r="EC8" s="59">
        <v>54.3</v>
      </c>
      <c r="ED8" s="58">
        <v>64.900000000000006</v>
      </c>
      <c r="EE8" s="58">
        <v>67</v>
      </c>
      <c r="EF8" s="58">
        <v>68.8</v>
      </c>
      <c r="EG8" s="58">
        <v>70.5</v>
      </c>
      <c r="EH8" s="58">
        <v>72.400000000000006</v>
      </c>
      <c r="EI8" s="58">
        <v>54</v>
      </c>
      <c r="EJ8" s="58">
        <v>55.1</v>
      </c>
      <c r="EK8" s="58">
        <v>52.2</v>
      </c>
      <c r="EL8" s="58">
        <v>52.5</v>
      </c>
      <c r="EM8" s="58">
        <v>54.6</v>
      </c>
      <c r="EN8" s="58">
        <v>58</v>
      </c>
      <c r="EO8" s="58">
        <v>61.9</v>
      </c>
      <c r="EP8" s="58">
        <v>67.099999999999994</v>
      </c>
      <c r="EQ8" s="58">
        <v>72.5</v>
      </c>
      <c r="ER8" s="58">
        <v>78.099999999999994</v>
      </c>
      <c r="ES8" s="58">
        <v>83.1</v>
      </c>
      <c r="ET8" s="58">
        <v>67.5</v>
      </c>
      <c r="EU8" s="58">
        <v>68.7</v>
      </c>
      <c r="EV8" s="58">
        <v>68</v>
      </c>
      <c r="EW8" s="58">
        <v>69.3</v>
      </c>
      <c r="EX8" s="58">
        <v>72.400000000000006</v>
      </c>
      <c r="EY8" s="58">
        <v>70.8</v>
      </c>
      <c r="EZ8" s="59">
        <v>28052198</v>
      </c>
      <c r="FA8" s="59">
        <v>28089820</v>
      </c>
      <c r="FB8" s="59">
        <v>28149403</v>
      </c>
      <c r="FC8" s="59">
        <v>28223768</v>
      </c>
      <c r="FD8" s="59">
        <v>28261870</v>
      </c>
      <c r="FE8" s="59">
        <v>28287536</v>
      </c>
      <c r="FF8" s="59">
        <v>28070344</v>
      </c>
      <c r="FG8" s="59">
        <v>28458752</v>
      </c>
      <c r="FH8" s="59">
        <v>26802274</v>
      </c>
      <c r="FI8" s="59">
        <v>27263304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191</v>
      </c>
      <c r="C10" s="62" t="s">
        <v>192</v>
      </c>
      <c r="D10" s="62" t="s">
        <v>193</v>
      </c>
      <c r="E10" s="62" t="s">
        <v>194</v>
      </c>
      <c r="F10" s="62" t="s">
        <v>195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CE56A52-E9D5-4DA9-B776-1F5B2381A65A}"/>
</file>

<file path=customXml/itemProps2.xml><?xml version="1.0" encoding="utf-8"?>
<ds:datastoreItem xmlns:ds="http://schemas.openxmlformats.org/officeDocument/2006/customXml" ds:itemID="{B1BEC6D2-9015-492F-BB98-988200751AFD}"/>
</file>

<file path=customXml/itemProps3.xml><?xml version="1.0" encoding="utf-8"?>
<ds:datastoreItem xmlns:ds="http://schemas.openxmlformats.org/officeDocument/2006/customXml" ds:itemID="{AC1A6322-FAAE-41B5-90C4-8FEA2DEBB4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