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45721\Box\11664_10_庁内用\keiri\02 決算（資産振替、固定資産新規取得・除却、決算統計、経営分析含む）\決算R6\06 決算統計\R080113 【依頼：130〆】公営企業に係る経営比較分析表（令和６年度決算）の分析等について（依頼\回答\水道\"/>
    </mc:Choice>
  </mc:AlternateContent>
  <xr:revisionPtr revIDLastSave="0" documentId="13_ncr:1_{715B2A46-0C63-4424-886E-CE0F2CABDBF7}" xr6:coauthVersionLast="47" xr6:coauthVersionMax="47" xr10:uidLastSave="{00000000-0000-0000-0000-000000000000}"/>
  <workbookProtection workbookAlgorithmName="SHA-512" workbookHashValue="WIdrWX8nMJ+v9vGojOcJ/Nb6A4vCeaz4S1vXPOtHr4d/U7mQOhTTMQ6NJ7Zztd/4iy9Uu1OpaZNuYkuw4KHUoA==" workbookSaltValue="a5pK249gr69k6QPqXlknPg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B10" i="4" s="1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I85" i="4"/>
  <c r="H85" i="4"/>
  <c r="F85" i="4"/>
  <c r="BB10" i="4"/>
  <c r="AT10" i="4"/>
  <c r="AL10" i="4"/>
  <c r="I10" i="4"/>
  <c r="BB8" i="4"/>
  <c r="AT8" i="4"/>
  <c r="AL8" i="4"/>
  <c r="AD8" i="4"/>
  <c r="W8" i="4"/>
  <c r="P8" i="4"/>
  <c r="I8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<sst xmlns="http://schemas.openxmlformats.org/spreadsheetml/2006/main" count="228" uniqueCount="113">
  <si>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</si>
  <si>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</si>
  <si>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</si>
  <si>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</si>
  <si>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</si>
  <si>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</si>
  <si>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</si>
  <si>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</si>
  <si>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</si>
  <si>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</si>
  <si>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</si>
  <si>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</si>
  <si>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</si>
  <si>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</si>
  <si>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</si>
  <si>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</si>
  <si>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</si>
  <si>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</si>
  <si>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</si>
  <si>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</si>
  <si>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</si>
  <si>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</si>
  <si>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</si>
  <si>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</si>
  <si>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</si>
  <si>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</si>
  <si>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</si>
  <si>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</si>
  <si>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</si>
  <si>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</si>
  <si>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</si>
  <si>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</si>
  <si>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</si>
  <si>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</si>
  <si>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</si>
  <si>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</si>
  <si>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</si>
  <si>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</si>
  <si>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</si>
  <si>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</si>
  <si>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</si>
  <si>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</si>
  <si>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</si>
  <si>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</si>
  <si>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</si>
  <si>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</si>
  <si>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</si>
  <si>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</si>
  <si>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</si>
  <si>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</si>
  <si>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</si>
  <si>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</si>
  <si>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</si>
  <si>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</si>
  <si>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</si>
  <si>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</si>
  <si>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</si>
  <si>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</si>
  <si>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</si>
  <si>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</si>
  <si>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</si>
  <si>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</si>
  <si>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</si>
  <si>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</si>
  <si>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</si>
  <si>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</si>
  <si>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</si>
  <si>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</si>
  <si>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</si>
  <si>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</si>
  <si>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</si>
  <si>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</si>
  <si>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</si>
  <si>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</si>
  <si>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</si>
  <si>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</si>
  <si>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</si>
  <si>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</si>
  <si>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</si>
  <si>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</si>
  <si>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</si>
  <si>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</si>
  <si>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</si>
  <si>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</si>
  <si>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</si>
  <si>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</si>
  <si>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</si>
  <si>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</si>
  <si>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</si>
  <si>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</si>
  <si>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</si>
  <si>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</si>
  <si>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</si>
  <si>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岐阜県</t>
  </si>
  <si>
    <t>法適用</t>
  </si>
  <si>
    <t>水道事業</t>
  </si>
  <si>
    <t>用水供給事業</t>
  </si>
  <si>
    <t>B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</si>
  <si>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</si>
  <si>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</si>
  <si>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</si>
  <si>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</si>
  <si>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</si>
  <si>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</si>
  <si>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</si>
  <si>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</si>
  <si>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</si>
  <si>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</si>
  <si>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</si>
  <si>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</si>
  <si>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●有形固定資産減価償却率
　大規模な設備の更新を行った結果、平均値より低い値となりました。今後もアセットマネジメントに基づき、計画的に設備更新を進めていきます。
●管路経年化率
　平均値より高い値になっています。引き続き、アセットマネジメントに基づき、管路の優先度を考慮しながら更新を行っていきます。
●管路更新率
　法定耐用年数は経過していますが、施設の状況を考慮すると、更なる使用が可能な状態です。劣化状況を判断したうえで、優先度の高いところから既設管路の複線化を進め、計画的な管路更新を行っていきます。</t>
    <phoneticPr fontId="4"/>
  </si>
  <si>
    <t>　当水道事業は、現状では経営の健全性を確保していますが、今後は、人口減少による給水収益の減少が見込まれます。そのため、現在、既存施設のダウンサイジングや、アセットマネジメントを推進し、収益の減少に対応しているところです。
  また、基盤強化、合理化対策として、受水市町と共同での施設整備や、応急給水体制の整備など、広域連携を実施しています。
　今後も、経営戦略に基づき、引き続き、経営の健全性を確保するとともに、施設更新や大規模災害対策等のための設備投資を計画的に実施し、水道水の安定供給を行っていきます。</t>
    <phoneticPr fontId="4"/>
  </si>
  <si>
    <t>●経常収支比率
　単年度収支は黒字を確保しています。また、施設更新等に充てる資金も確保できています。
●流動比率
　短期的な債務に対する支払能力に問題はない状態です。一般的に必要とされる100％を上回っています。
●企業債残高対給水収益比率
　平均値より低い値になっています。従来から設備投資に係る利子負担の軽減のため、自己資金を活用し、企業債を抑制する方針としていますが、今後も企業債の抑制に努めていきます。
●料金回収率
　給水に係る費用は全額給水収益で賄えています。
●給水原価
　平均値より高い値になっていますが、委託料及び修繕費の増加によるものです。引き続き、維持管理費の削減等に努めていきます。
●施設利用率
　平均値より高い値になっています。施設のダウンサイジングを計画的に進めたことによるものです。今後も施設の更新に際しては、将来の水需要に見合った適切な施設能力に見直しを図りながら、整備を進めていきます。
●有収率
　ほぼ100％であり、特に問題はありません。</t>
    <rPh sb="261" eb="264">
      <t>イタクリョウ</t>
    </rPh>
    <rPh sb="264" eb="265">
      <t>オヨ</t>
    </rPh>
    <rPh sb="270" eb="272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</si>
</sst>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0.15</c:v>
                </c:pt>
                <c:pt idx="2" formatCode="#,##0.00;&quot;△&quot;#,##0.00">
                  <c:v>0</c:v>
                </c:pt>
                <c:pt idx="3">
                  <c:v>0.1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E-4A7D-8EAC-D26E8E64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0.28000000000000003</c:v>
                </c:pt>
                <c:pt idx="2">
                  <c:v>0.4</c:v>
                </c:pt>
                <c:pt idx="3">
                  <c:v>0.27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E-4A7D-8EAC-D26E8E64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70.42</c:v>
                </c:pt>
                <c:pt idx="1">
                  <c:v>70.14</c:v>
                </c:pt>
                <c:pt idx="2">
                  <c:v>69.66</c:v>
                </c:pt>
                <c:pt idx="3">
                  <c:v>69.8</c:v>
                </c:pt>
                <c:pt idx="4">
                  <c:v>70.709999999999994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7-4C18-96E7-833702BA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62.26</c:v>
                </c:pt>
                <c:pt idx="1">
                  <c:v>62.22</c:v>
                </c:pt>
                <c:pt idx="2">
                  <c:v>61.45</c:v>
                </c:pt>
                <c:pt idx="3">
                  <c:v>61.63</c:v>
                </c:pt>
                <c:pt idx="4">
                  <c:v>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7-4C18-96E7-833702BA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99.41</c:v>
                </c:pt>
                <c:pt idx="1">
                  <c:v>99.4</c:v>
                </c:pt>
                <c:pt idx="2">
                  <c:v>99.6</c:v>
                </c:pt>
                <c:pt idx="3">
                  <c:v>99.69</c:v>
                </c:pt>
                <c:pt idx="4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0-4831-951B-437E4444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100.16</c:v>
                </c:pt>
                <c:pt idx="1">
                  <c:v>100.28</c:v>
                </c:pt>
                <c:pt idx="2">
                  <c:v>100.29</c:v>
                </c:pt>
                <c:pt idx="3">
                  <c:v>100.36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0-4831-951B-437E4444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120.93</c:v>
                </c:pt>
                <c:pt idx="1">
                  <c:v>119.36</c:v>
                </c:pt>
                <c:pt idx="2">
                  <c:v>112.97</c:v>
                </c:pt>
                <c:pt idx="3">
                  <c:v>121.41</c:v>
                </c:pt>
                <c:pt idx="4">
                  <c:v>116.61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C-4CFE-891A-D8DE468D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111.13</c:v>
                </c:pt>
                <c:pt idx="1">
                  <c:v>112.49</c:v>
                </c:pt>
                <c:pt idx="2">
                  <c:v>107.33</c:v>
                </c:pt>
                <c:pt idx="3">
                  <c:v>108.93</c:v>
                </c:pt>
                <c:pt idx="4">
                  <c:v>107.62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C-4CFE-891A-D8DE468D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57.9</c:v>
                </c:pt>
                <c:pt idx="1">
                  <c:v>51.91</c:v>
                </c:pt>
                <c:pt idx="2">
                  <c:v>52.99</c:v>
                </c:pt>
                <c:pt idx="3">
                  <c:v>53.86</c:v>
                </c:pt>
                <c:pt idx="4">
                  <c:v>54.56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E-4E77-A55E-0EDB6990A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57.5</c:v>
                </c:pt>
                <c:pt idx="1">
                  <c:v>58.52</c:v>
                </c:pt>
                <c:pt idx="2">
                  <c:v>59.51</c:v>
                </c:pt>
                <c:pt idx="3">
                  <c:v>60.24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E-4E77-A55E-0EDB6990A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59.1</c:v>
                </c:pt>
                <c:pt idx="1">
                  <c:v>43.07</c:v>
                </c:pt>
                <c:pt idx="2">
                  <c:v>42.4</c:v>
                </c:pt>
                <c:pt idx="3">
                  <c:v>39.82</c:v>
                </c:pt>
                <c:pt idx="4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2-4145-8D35-D757AB54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30.3</c:v>
                </c:pt>
                <c:pt idx="1">
                  <c:v>31.74</c:v>
                </c:pt>
                <c:pt idx="2">
                  <c:v>32.380000000000003</c:v>
                </c:pt>
                <c:pt idx="3">
                  <c:v>34.479999999999997</c:v>
                </c:pt>
                <c:pt idx="4">
                  <c:v>38.24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2-4145-8D35-D757AB54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8-4436-99CE-035FE430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12.29</c:v>
                </c:pt>
                <c:pt idx="1">
                  <c:v>8.77</c:v>
                </c:pt>
                <c:pt idx="2">
                  <c:v>8.81</c:v>
                </c:pt>
                <c:pt idx="3">
                  <c:v>8.48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8-4436-99CE-035FE430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1153.3699999999999</c:v>
                </c:pt>
                <c:pt idx="1">
                  <c:v>1274.1500000000001</c:v>
                </c:pt>
                <c:pt idx="2">
                  <c:v>1544.34</c:v>
                </c:pt>
                <c:pt idx="3">
                  <c:v>1653.19</c:v>
                </c:pt>
                <c:pt idx="4">
                  <c:v>1588.11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9-416A-96F9-4864DA8E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284.45</c:v>
                </c:pt>
                <c:pt idx="1">
                  <c:v>309.23</c:v>
                </c:pt>
                <c:pt idx="2">
                  <c:v>313.43</c:v>
                </c:pt>
                <c:pt idx="3">
                  <c:v>303.10000000000002</c:v>
                </c:pt>
                <c:pt idx="4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9-416A-96F9-4864DA8E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101.05</c:v>
                </c:pt>
                <c:pt idx="1">
                  <c:v>90.35</c:v>
                </c:pt>
                <c:pt idx="2">
                  <c:v>79.400000000000006</c:v>
                </c:pt>
                <c:pt idx="3">
                  <c:v>67.239999999999995</c:v>
                </c:pt>
                <c:pt idx="4">
                  <c:v>55.29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F-4D3C-AEB0-C08FD26C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260.95999999999998</c:v>
                </c:pt>
                <c:pt idx="1">
                  <c:v>240.07</c:v>
                </c:pt>
                <c:pt idx="2">
                  <c:v>224.81</c:v>
                </c:pt>
                <c:pt idx="3">
                  <c:v>210.83</c:v>
                </c:pt>
                <c:pt idx="4">
                  <c:v>204.34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F-4D3C-AEB0-C08FD26C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121.57</c:v>
                </c:pt>
                <c:pt idx="1">
                  <c:v>119.26</c:v>
                </c:pt>
                <c:pt idx="2">
                  <c:v>112.66</c:v>
                </c:pt>
                <c:pt idx="3">
                  <c:v>122.04</c:v>
                </c:pt>
                <c:pt idx="4">
                  <c:v>117.12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A-4A8C-9D0B-6CF3B8AC3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110.77</c:v>
                </c:pt>
                <c:pt idx="1">
                  <c:v>112.35</c:v>
                </c:pt>
                <c:pt idx="2">
                  <c:v>106.47</c:v>
                </c:pt>
                <c:pt idx="3">
                  <c:v>107.7</c:v>
                </c:pt>
                <c:pt idx="4">
                  <c:v>106.29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A-4A8C-9D0B-6CF3B8AC3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77.510000000000005</c:v>
                </c:pt>
                <c:pt idx="1">
                  <c:v>79.180000000000007</c:v>
                </c:pt>
                <c:pt idx="2">
                  <c:v>83.99</c:v>
                </c:pt>
                <c:pt idx="3">
                  <c:v>77.03</c:v>
                </c:pt>
                <c:pt idx="4">
                  <c:v>79.92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C-4524-B03E-91809399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73.180000000000007</c:v>
                </c:pt>
                <c:pt idx="1">
                  <c:v>73.05</c:v>
                </c:pt>
                <c:pt idx="2">
                  <c:v>77.53</c:v>
                </c:pt>
                <c:pt idx="3">
                  <c:v>76.25</c:v>
                </c:pt>
                <c:pt idx="4">
                  <c:v>77.75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C-4524-B03E-91809399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12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岐阜県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用水供給事業</v>
      </c>
      <c r="Q8" s="74"/>
      <c r="R8" s="74"/>
      <c r="S8" s="74"/>
      <c r="T8" s="74"/>
      <c r="U8" s="74"/>
      <c r="V8" s="74"/>
      <c r="W8" s="74" t="str">
        <f>データ!$L$6</f>
        <v>B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1951292</v>
      </c>
      <c r="AM8" s="65"/>
      <c r="AN8" s="65"/>
      <c r="AO8" s="65"/>
      <c r="AP8" s="65"/>
      <c r="AQ8" s="65"/>
      <c r="AR8" s="65"/>
      <c r="AS8" s="65"/>
      <c r="AT8" s="36">
        <f>データ!$S$6</f>
        <v>10621.29</v>
      </c>
      <c r="AU8" s="37"/>
      <c r="AV8" s="37"/>
      <c r="AW8" s="37"/>
      <c r="AX8" s="37"/>
      <c r="AY8" s="37"/>
      <c r="AZ8" s="37"/>
      <c r="BA8" s="37"/>
      <c r="BB8" s="54">
        <f>データ!$T$6</f>
        <v>183.72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90.24</v>
      </c>
      <c r="J10" s="37"/>
      <c r="K10" s="37"/>
      <c r="L10" s="37"/>
      <c r="M10" s="37"/>
      <c r="N10" s="37"/>
      <c r="O10" s="64"/>
      <c r="P10" s="54">
        <f>データ!$P$6</f>
        <v>87.34</v>
      </c>
      <c r="Q10" s="54"/>
      <c r="R10" s="54"/>
      <c r="S10" s="54"/>
      <c r="T10" s="54"/>
      <c r="U10" s="54"/>
      <c r="V10" s="54"/>
      <c r="W10" s="65">
        <f>データ!$Q$6</f>
        <v>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445525</v>
      </c>
      <c r="AM10" s="65"/>
      <c r="AN10" s="65"/>
      <c r="AO10" s="65"/>
      <c r="AP10" s="65"/>
      <c r="AQ10" s="65"/>
      <c r="AR10" s="65"/>
      <c r="AS10" s="65"/>
      <c r="AT10" s="36">
        <f>データ!$V$6</f>
        <v>454.04</v>
      </c>
      <c r="AU10" s="37"/>
      <c r="AV10" s="37"/>
      <c r="AW10" s="37"/>
      <c r="AX10" s="37"/>
      <c r="AY10" s="37"/>
      <c r="AZ10" s="37"/>
      <c r="BA10" s="37"/>
      <c r="BB10" s="54">
        <f>データ!$W$6</f>
        <v>981.25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112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110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111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【107.62】</v>
      </c>
      <c r="F85" s="13" t="str">
        <f>データ!AS6</f>
        <v>【11.00】</v>
      </c>
      <c r="G85" s="13" t="str">
        <f>データ!BD6</f>
        <v>【318.90】</v>
      </c>
      <c r="H85" s="13" t="str">
        <f>データ!BO6</f>
        <v>【204.34】</v>
      </c>
      <c r="I85" s="13" t="str">
        <f>データ!BZ6</f>
        <v>【106.29】</v>
      </c>
      <c r="J85" s="13" t="str">
        <f>データ!CK6</f>
        <v>【77.75】</v>
      </c>
      <c r="K85" s="13" t="str">
        <f>データ!CV6</f>
        <v>【61.54】</v>
      </c>
      <c r="L85" s="13" t="str">
        <f>データ!DG6</f>
        <v>【100.31】</v>
      </c>
      <c r="M85" s="13" t="str">
        <f>データ!DR6</f>
        <v>【60.80】</v>
      </c>
      <c r="N85" s="13" t="str">
        <f>データ!EC6</f>
        <v>【38.24】</v>
      </c>
      <c r="O85" s="13" t="str">
        <f>データ!EN6</f>
        <v>【0.34】</v>
      </c>
    </row>
  </sheetData>
  <sheetProtection algorithmName="SHA-512" hashValue="mP3wgfJvyGQQRQH2bE2aiOs9HA9ogB6wyYn7D5N3a5bKL29EqAgTFrqR5I8FSAvJlQybUuZPYBKYLQ3Xs7BGYg==" saltValue="kNaf/plFESKm1OrLMqnJS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210005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岐阜県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非設置</v>
      </c>
      <c r="N6" s="21" t="str">
        <f t="shared" si="3"/>
        <v>-</v>
      </c>
      <c r="O6" s="21">
        <f t="shared" si="3"/>
        <v>90.24</v>
      </c>
      <c r="P6" s="21">
        <f t="shared" si="3"/>
        <v>87.34</v>
      </c>
      <c r="Q6" s="21">
        <f t="shared" si="3"/>
        <v>0</v>
      </c>
      <c r="R6" s="21">
        <f t="shared" si="3"/>
        <v>1951292</v>
      </c>
      <c r="S6" s="21">
        <f t="shared" si="3"/>
        <v>10621.29</v>
      </c>
      <c r="T6" s="21">
        <f t="shared" si="3"/>
        <v>183.72</v>
      </c>
      <c r="U6" s="21">
        <f t="shared" si="3"/>
        <v>445525</v>
      </c>
      <c r="V6" s="21">
        <f t="shared" si="3"/>
        <v>454.04</v>
      </c>
      <c r="W6" s="21">
        <f t="shared" si="3"/>
        <v>981.25</v>
      </c>
      <c r="X6" s="22">
        <f>IF(X7="",NA(),X7)</f>
        <v>120.93</v>
      </c>
      <c r="Y6" s="22">
        <f t="shared" ref="Y6:AG6" si="4">IF(Y7="",NA(),Y7)</f>
        <v>119.36</v>
      </c>
      <c r="Z6" s="22">
        <f t="shared" si="4"/>
        <v>112.97</v>
      </c>
      <c r="AA6" s="22">
        <f t="shared" si="4"/>
        <v>121.41</v>
      </c>
      <c r="AB6" s="22">
        <f t="shared" si="4"/>
        <v>116.61</v>
      </c>
      <c r="AC6" s="22">
        <f t="shared" si="4"/>
        <v>111.13</v>
      </c>
      <c r="AD6" s="22">
        <f t="shared" si="4"/>
        <v>112.49</v>
      </c>
      <c r="AE6" s="22">
        <f t="shared" si="4"/>
        <v>107.33</v>
      </c>
      <c r="AF6" s="22">
        <f t="shared" si="4"/>
        <v>108.93</v>
      </c>
      <c r="AG6" s="22">
        <f t="shared" si="4"/>
        <v>107.62</v>
      </c>
      <c r="AH6" s="21" t="str">
        <f>IF(AH7="","",IF(AH7="-","【-】","【"&amp;SUBSTITUTE(TEXT(AH7,"#,##0.00"),"-","△")&amp;"】"))</f>
        <v>【107.62】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12.29</v>
      </c>
      <c r="AO6" s="22">
        <f t="shared" si="5"/>
        <v>8.77</v>
      </c>
      <c r="AP6" s="22">
        <f t="shared" si="5"/>
        <v>8.81</v>
      </c>
      <c r="AQ6" s="22">
        <f t="shared" si="5"/>
        <v>8.48</v>
      </c>
      <c r="AR6" s="22">
        <f t="shared" si="5"/>
        <v>11</v>
      </c>
      <c r="AS6" s="21" t="str">
        <f>IF(AS7="","",IF(AS7="-","【-】","【"&amp;SUBSTITUTE(TEXT(AS7,"#,##0.00"),"-","△")&amp;"】"))</f>
        <v>【11.00】</v>
      </c>
      <c r="AT6" s="22">
        <f>IF(AT7="",NA(),AT7)</f>
        <v>1153.3699999999999</v>
      </c>
      <c r="AU6" s="22">
        <f t="shared" ref="AU6:BC6" si="6">IF(AU7="",NA(),AU7)</f>
        <v>1274.1500000000001</v>
      </c>
      <c r="AV6" s="22">
        <f t="shared" si="6"/>
        <v>1544.34</v>
      </c>
      <c r="AW6" s="22">
        <f t="shared" si="6"/>
        <v>1653.19</v>
      </c>
      <c r="AX6" s="22">
        <f t="shared" si="6"/>
        <v>1588.11</v>
      </c>
      <c r="AY6" s="22">
        <f t="shared" si="6"/>
        <v>284.45</v>
      </c>
      <c r="AZ6" s="22">
        <f t="shared" si="6"/>
        <v>309.23</v>
      </c>
      <c r="BA6" s="22">
        <f t="shared" si="6"/>
        <v>313.43</v>
      </c>
      <c r="BB6" s="22">
        <f t="shared" si="6"/>
        <v>303.10000000000002</v>
      </c>
      <c r="BC6" s="22">
        <f t="shared" si="6"/>
        <v>318.89999999999998</v>
      </c>
      <c r="BD6" s="21" t="str">
        <f>IF(BD7="","",IF(BD7="-","【-】","【"&amp;SUBSTITUTE(TEXT(BD7,"#,##0.00"),"-","△")&amp;"】"))</f>
        <v>【318.90】</v>
      </c>
      <c r="BE6" s="22">
        <f>IF(BE7="",NA(),BE7)</f>
        <v>101.05</v>
      </c>
      <c r="BF6" s="22">
        <f t="shared" ref="BF6:BN6" si="7">IF(BF7="",NA(),BF7)</f>
        <v>90.35</v>
      </c>
      <c r="BG6" s="22">
        <f t="shared" si="7"/>
        <v>79.400000000000006</v>
      </c>
      <c r="BH6" s="22">
        <f t="shared" si="7"/>
        <v>67.239999999999995</v>
      </c>
      <c r="BI6" s="22">
        <f t="shared" si="7"/>
        <v>55.29</v>
      </c>
      <c r="BJ6" s="22">
        <f t="shared" si="7"/>
        <v>260.95999999999998</v>
      </c>
      <c r="BK6" s="22">
        <f t="shared" si="7"/>
        <v>240.07</v>
      </c>
      <c r="BL6" s="22">
        <f t="shared" si="7"/>
        <v>224.81</v>
      </c>
      <c r="BM6" s="22">
        <f t="shared" si="7"/>
        <v>210.83</v>
      </c>
      <c r="BN6" s="22">
        <f t="shared" si="7"/>
        <v>204.34</v>
      </c>
      <c r="BO6" s="21" t="str">
        <f>IF(BO7="","",IF(BO7="-","【-】","【"&amp;SUBSTITUTE(TEXT(BO7,"#,##0.00"),"-","△")&amp;"】"))</f>
        <v>【204.34】</v>
      </c>
      <c r="BP6" s="22">
        <f>IF(BP7="",NA(),BP7)</f>
        <v>121.57</v>
      </c>
      <c r="BQ6" s="22">
        <f t="shared" ref="BQ6:BY6" si="8">IF(BQ7="",NA(),BQ7)</f>
        <v>119.26</v>
      </c>
      <c r="BR6" s="22">
        <f t="shared" si="8"/>
        <v>112.66</v>
      </c>
      <c r="BS6" s="22">
        <f t="shared" si="8"/>
        <v>122.04</v>
      </c>
      <c r="BT6" s="22">
        <f t="shared" si="8"/>
        <v>117.12</v>
      </c>
      <c r="BU6" s="22">
        <f t="shared" si="8"/>
        <v>110.77</v>
      </c>
      <c r="BV6" s="22">
        <f t="shared" si="8"/>
        <v>112.35</v>
      </c>
      <c r="BW6" s="22">
        <f t="shared" si="8"/>
        <v>106.47</v>
      </c>
      <c r="BX6" s="22">
        <f t="shared" si="8"/>
        <v>107.7</v>
      </c>
      <c r="BY6" s="22">
        <f t="shared" si="8"/>
        <v>106.29</v>
      </c>
      <c r="BZ6" s="21" t="str">
        <f>IF(BZ7="","",IF(BZ7="-","【-】","【"&amp;SUBSTITUTE(TEXT(BZ7,"#,##0.00"),"-","△")&amp;"】"))</f>
        <v>【106.29】</v>
      </c>
      <c r="CA6" s="22">
        <f>IF(CA7="",NA(),CA7)</f>
        <v>77.510000000000005</v>
      </c>
      <c r="CB6" s="22">
        <f t="shared" ref="CB6:CJ6" si="9">IF(CB7="",NA(),CB7)</f>
        <v>79.180000000000007</v>
      </c>
      <c r="CC6" s="22">
        <f t="shared" si="9"/>
        <v>83.99</v>
      </c>
      <c r="CD6" s="22">
        <f t="shared" si="9"/>
        <v>77.03</v>
      </c>
      <c r="CE6" s="22">
        <f t="shared" si="9"/>
        <v>79.92</v>
      </c>
      <c r="CF6" s="22">
        <f t="shared" si="9"/>
        <v>73.180000000000007</v>
      </c>
      <c r="CG6" s="22">
        <f t="shared" si="9"/>
        <v>73.05</v>
      </c>
      <c r="CH6" s="22">
        <f t="shared" si="9"/>
        <v>77.53</v>
      </c>
      <c r="CI6" s="22">
        <f t="shared" si="9"/>
        <v>76.25</v>
      </c>
      <c r="CJ6" s="22">
        <f t="shared" si="9"/>
        <v>77.75</v>
      </c>
      <c r="CK6" s="21" t="str">
        <f>IF(CK7="","",IF(CK7="-","【-】","【"&amp;SUBSTITUTE(TEXT(CK7,"#,##0.00"),"-","△")&amp;"】"))</f>
        <v>【77.75】</v>
      </c>
      <c r="CL6" s="22">
        <f>IF(CL7="",NA(),CL7)</f>
        <v>70.42</v>
      </c>
      <c r="CM6" s="22">
        <f t="shared" ref="CM6:CU6" si="10">IF(CM7="",NA(),CM7)</f>
        <v>70.14</v>
      </c>
      <c r="CN6" s="22">
        <f t="shared" si="10"/>
        <v>69.66</v>
      </c>
      <c r="CO6" s="22">
        <f t="shared" si="10"/>
        <v>69.8</v>
      </c>
      <c r="CP6" s="22">
        <f t="shared" si="10"/>
        <v>70.709999999999994</v>
      </c>
      <c r="CQ6" s="22">
        <f t="shared" si="10"/>
        <v>62.26</v>
      </c>
      <c r="CR6" s="22">
        <f t="shared" si="10"/>
        <v>62.22</v>
      </c>
      <c r="CS6" s="22">
        <f t="shared" si="10"/>
        <v>61.45</v>
      </c>
      <c r="CT6" s="22">
        <f t="shared" si="10"/>
        <v>61.63</v>
      </c>
      <c r="CU6" s="22">
        <f t="shared" si="10"/>
        <v>61.54</v>
      </c>
      <c r="CV6" s="21" t="str">
        <f>IF(CV7="","",IF(CV7="-","【-】","【"&amp;SUBSTITUTE(TEXT(CV7,"#,##0.00"),"-","△")&amp;"】"))</f>
        <v>【61.54】</v>
      </c>
      <c r="CW6" s="22">
        <f>IF(CW7="",NA(),CW7)</f>
        <v>99.41</v>
      </c>
      <c r="CX6" s="22">
        <f t="shared" ref="CX6:DF6" si="11">IF(CX7="",NA(),CX7)</f>
        <v>99.4</v>
      </c>
      <c r="CY6" s="22">
        <f t="shared" si="11"/>
        <v>99.6</v>
      </c>
      <c r="CZ6" s="22">
        <f t="shared" si="11"/>
        <v>99.69</v>
      </c>
      <c r="DA6" s="22">
        <f t="shared" si="11"/>
        <v>99.68</v>
      </c>
      <c r="DB6" s="22">
        <f t="shared" si="11"/>
        <v>100.16</v>
      </c>
      <c r="DC6" s="22">
        <f t="shared" si="11"/>
        <v>100.28</v>
      </c>
      <c r="DD6" s="22">
        <f t="shared" si="11"/>
        <v>100.29</v>
      </c>
      <c r="DE6" s="22">
        <f t="shared" si="11"/>
        <v>100.36</v>
      </c>
      <c r="DF6" s="22">
        <f t="shared" si="11"/>
        <v>100.31</v>
      </c>
      <c r="DG6" s="21" t="str">
        <f>IF(DG7="","",IF(DG7="-","【-】","【"&amp;SUBSTITUTE(TEXT(DG7,"#,##0.00"),"-","△")&amp;"】"))</f>
        <v>【100.31】</v>
      </c>
      <c r="DH6" s="22">
        <f>IF(DH7="",NA(),DH7)</f>
        <v>57.9</v>
      </c>
      <c r="DI6" s="22">
        <f t="shared" ref="DI6:DQ6" si="12">IF(DI7="",NA(),DI7)</f>
        <v>51.91</v>
      </c>
      <c r="DJ6" s="22">
        <f t="shared" si="12"/>
        <v>52.99</v>
      </c>
      <c r="DK6" s="22">
        <f t="shared" si="12"/>
        <v>53.86</v>
      </c>
      <c r="DL6" s="22">
        <f t="shared" si="12"/>
        <v>54.56</v>
      </c>
      <c r="DM6" s="22">
        <f t="shared" si="12"/>
        <v>57.5</v>
      </c>
      <c r="DN6" s="22">
        <f t="shared" si="12"/>
        <v>58.52</v>
      </c>
      <c r="DO6" s="22">
        <f t="shared" si="12"/>
        <v>59.51</v>
      </c>
      <c r="DP6" s="22">
        <f t="shared" si="12"/>
        <v>60.24</v>
      </c>
      <c r="DQ6" s="22">
        <f t="shared" si="12"/>
        <v>60.8</v>
      </c>
      <c r="DR6" s="21" t="str">
        <f>IF(DR7="","",IF(DR7="-","【-】","【"&amp;SUBSTITUTE(TEXT(DR7,"#,##0.00"),"-","△")&amp;"】"))</f>
        <v>【60.80】</v>
      </c>
      <c r="DS6" s="22">
        <f>IF(DS7="",NA(),DS7)</f>
        <v>59.1</v>
      </c>
      <c r="DT6" s="22">
        <f t="shared" ref="DT6:EB6" si="13">IF(DT7="",NA(),DT7)</f>
        <v>43.07</v>
      </c>
      <c r="DU6" s="22">
        <f t="shared" si="13"/>
        <v>42.4</v>
      </c>
      <c r="DV6" s="22">
        <f t="shared" si="13"/>
        <v>39.82</v>
      </c>
      <c r="DW6" s="22">
        <f t="shared" si="13"/>
        <v>38.5</v>
      </c>
      <c r="DX6" s="22">
        <f t="shared" si="13"/>
        <v>30.3</v>
      </c>
      <c r="DY6" s="22">
        <f t="shared" si="13"/>
        <v>31.74</v>
      </c>
      <c r="DZ6" s="22">
        <f t="shared" si="13"/>
        <v>32.380000000000003</v>
      </c>
      <c r="EA6" s="22">
        <f t="shared" si="13"/>
        <v>34.479999999999997</v>
      </c>
      <c r="EB6" s="22">
        <f t="shared" si="13"/>
        <v>38.24</v>
      </c>
      <c r="EC6" s="21" t="str">
        <f>IF(EC7="","",IF(EC7="-","【-】","【"&amp;SUBSTITUTE(TEXT(EC7,"#,##0.00"),"-","△")&amp;"】"))</f>
        <v>【38.24】</v>
      </c>
      <c r="ED6" s="21">
        <f>IF(ED7="",NA(),ED7)</f>
        <v>0</v>
      </c>
      <c r="EE6" s="22">
        <f t="shared" ref="EE6:EM6" si="14">IF(EE7="",NA(),EE7)</f>
        <v>0.15</v>
      </c>
      <c r="EF6" s="21">
        <f t="shared" si="14"/>
        <v>0</v>
      </c>
      <c r="EG6" s="22">
        <f t="shared" si="14"/>
        <v>0.1</v>
      </c>
      <c r="EH6" s="21">
        <f t="shared" si="14"/>
        <v>0</v>
      </c>
      <c r="EI6" s="22">
        <f t="shared" si="14"/>
        <v>0.32</v>
      </c>
      <c r="EJ6" s="22">
        <f t="shared" si="14"/>
        <v>0.28000000000000003</v>
      </c>
      <c r="EK6" s="22">
        <f t="shared" si="14"/>
        <v>0.4</v>
      </c>
      <c r="EL6" s="22">
        <f t="shared" si="14"/>
        <v>0.27</v>
      </c>
      <c r="EM6" s="22">
        <f t="shared" si="14"/>
        <v>0.34</v>
      </c>
      <c r="EN6" s="21" t="str">
        <f>IF(EN7="","",IF(EN7="-","【-】","【"&amp;SUBSTITUTE(TEXT(EN7,"#,##0.00"),"-","△")&amp;"】"))</f>
        <v>【0.34】</v>
      </c>
    </row>
    <row r="7" spans="1:144" s="23" customFormat="1" x14ac:dyDescent="0.2">
      <c r="A7" s="15"/>
      <c r="B7" s="24">
        <v>2024</v>
      </c>
      <c r="C7" s="24">
        <v>210005</v>
      </c>
      <c r="D7" s="24">
        <v>46</v>
      </c>
      <c r="E7" s="24">
        <v>1</v>
      </c>
      <c r="F7" s="24">
        <v>0</v>
      </c>
      <c r="G7" s="24">
        <v>2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90.24</v>
      </c>
      <c r="P7" s="25">
        <v>87.34</v>
      </c>
      <c r="Q7" s="25">
        <v>0</v>
      </c>
      <c r="R7" s="25">
        <v>1951292</v>
      </c>
      <c r="S7" s="25">
        <v>10621.29</v>
      </c>
      <c r="T7" s="25">
        <v>183.72</v>
      </c>
      <c r="U7" s="25">
        <v>445525</v>
      </c>
      <c r="V7" s="25">
        <v>454.04</v>
      </c>
      <c r="W7" s="25">
        <v>981.25</v>
      </c>
      <c r="X7" s="25">
        <v>120.93</v>
      </c>
      <c r="Y7" s="25">
        <v>119.36</v>
      </c>
      <c r="Z7" s="25">
        <v>112.97</v>
      </c>
      <c r="AA7" s="25">
        <v>121.41</v>
      </c>
      <c r="AB7" s="25">
        <v>116.61</v>
      </c>
      <c r="AC7" s="25">
        <v>111.13</v>
      </c>
      <c r="AD7" s="25">
        <v>112.49</v>
      </c>
      <c r="AE7" s="25">
        <v>107.33</v>
      </c>
      <c r="AF7" s="25">
        <v>108.93</v>
      </c>
      <c r="AG7" s="25">
        <v>107.62</v>
      </c>
      <c r="AH7" s="25">
        <v>107.62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12.29</v>
      </c>
      <c r="AO7" s="25">
        <v>8.77</v>
      </c>
      <c r="AP7" s="25">
        <v>8.81</v>
      </c>
      <c r="AQ7" s="25">
        <v>8.48</v>
      </c>
      <c r="AR7" s="25">
        <v>11</v>
      </c>
      <c r="AS7" s="25">
        <v>11</v>
      </c>
      <c r="AT7" s="25">
        <v>1153.3699999999999</v>
      </c>
      <c r="AU7" s="25">
        <v>1274.1500000000001</v>
      </c>
      <c r="AV7" s="25">
        <v>1544.34</v>
      </c>
      <c r="AW7" s="25">
        <v>1653.19</v>
      </c>
      <c r="AX7" s="25">
        <v>1588.11</v>
      </c>
      <c r="AY7" s="25">
        <v>284.45</v>
      </c>
      <c r="AZ7" s="25">
        <v>309.23</v>
      </c>
      <c r="BA7" s="25">
        <v>313.43</v>
      </c>
      <c r="BB7" s="25">
        <v>303.10000000000002</v>
      </c>
      <c r="BC7" s="25">
        <v>318.89999999999998</v>
      </c>
      <c r="BD7" s="25">
        <v>318.89999999999998</v>
      </c>
      <c r="BE7" s="25">
        <v>101.05</v>
      </c>
      <c r="BF7" s="25">
        <v>90.35</v>
      </c>
      <c r="BG7" s="25">
        <v>79.400000000000006</v>
      </c>
      <c r="BH7" s="25">
        <v>67.239999999999995</v>
      </c>
      <c r="BI7" s="25">
        <v>55.29</v>
      </c>
      <c r="BJ7" s="25">
        <v>260.95999999999998</v>
      </c>
      <c r="BK7" s="25">
        <v>240.07</v>
      </c>
      <c r="BL7" s="25">
        <v>224.81</v>
      </c>
      <c r="BM7" s="25">
        <v>210.83</v>
      </c>
      <c r="BN7" s="25">
        <v>204.34</v>
      </c>
      <c r="BO7" s="25">
        <v>204.34</v>
      </c>
      <c r="BP7" s="25">
        <v>121.57</v>
      </c>
      <c r="BQ7" s="25">
        <v>119.26</v>
      </c>
      <c r="BR7" s="25">
        <v>112.66</v>
      </c>
      <c r="BS7" s="25">
        <v>122.04</v>
      </c>
      <c r="BT7" s="25">
        <v>117.12</v>
      </c>
      <c r="BU7" s="25">
        <v>110.77</v>
      </c>
      <c r="BV7" s="25">
        <v>112.35</v>
      </c>
      <c r="BW7" s="25">
        <v>106.47</v>
      </c>
      <c r="BX7" s="25">
        <v>107.7</v>
      </c>
      <c r="BY7" s="25">
        <v>106.29</v>
      </c>
      <c r="BZ7" s="25">
        <v>106.29</v>
      </c>
      <c r="CA7" s="25">
        <v>77.510000000000005</v>
      </c>
      <c r="CB7" s="25">
        <v>79.180000000000007</v>
      </c>
      <c r="CC7" s="25">
        <v>83.99</v>
      </c>
      <c r="CD7" s="25">
        <v>77.03</v>
      </c>
      <c r="CE7" s="25">
        <v>79.92</v>
      </c>
      <c r="CF7" s="25">
        <v>73.180000000000007</v>
      </c>
      <c r="CG7" s="25">
        <v>73.05</v>
      </c>
      <c r="CH7" s="25">
        <v>77.53</v>
      </c>
      <c r="CI7" s="25">
        <v>76.25</v>
      </c>
      <c r="CJ7" s="25">
        <v>77.75</v>
      </c>
      <c r="CK7" s="25">
        <v>77.75</v>
      </c>
      <c r="CL7" s="25">
        <v>70.42</v>
      </c>
      <c r="CM7" s="25">
        <v>70.14</v>
      </c>
      <c r="CN7" s="25">
        <v>69.66</v>
      </c>
      <c r="CO7" s="25">
        <v>69.8</v>
      </c>
      <c r="CP7" s="25">
        <v>70.709999999999994</v>
      </c>
      <c r="CQ7" s="25">
        <v>62.26</v>
      </c>
      <c r="CR7" s="25">
        <v>62.22</v>
      </c>
      <c r="CS7" s="25">
        <v>61.45</v>
      </c>
      <c r="CT7" s="25">
        <v>61.63</v>
      </c>
      <c r="CU7" s="25">
        <v>61.54</v>
      </c>
      <c r="CV7" s="25">
        <v>61.54</v>
      </c>
      <c r="CW7" s="25">
        <v>99.41</v>
      </c>
      <c r="CX7" s="25">
        <v>99.4</v>
      </c>
      <c r="CY7" s="25">
        <v>99.6</v>
      </c>
      <c r="CZ7" s="25">
        <v>99.69</v>
      </c>
      <c r="DA7" s="25">
        <v>99.68</v>
      </c>
      <c r="DB7" s="25">
        <v>100.16</v>
      </c>
      <c r="DC7" s="25">
        <v>100.28</v>
      </c>
      <c r="DD7" s="25">
        <v>100.29</v>
      </c>
      <c r="DE7" s="25">
        <v>100.36</v>
      </c>
      <c r="DF7" s="25">
        <v>100.31</v>
      </c>
      <c r="DG7" s="25">
        <v>100.31</v>
      </c>
      <c r="DH7" s="25">
        <v>57.9</v>
      </c>
      <c r="DI7" s="25">
        <v>51.91</v>
      </c>
      <c r="DJ7" s="25">
        <v>52.99</v>
      </c>
      <c r="DK7" s="25">
        <v>53.86</v>
      </c>
      <c r="DL7" s="25">
        <v>54.56</v>
      </c>
      <c r="DM7" s="25">
        <v>57.5</v>
      </c>
      <c r="DN7" s="25">
        <v>58.52</v>
      </c>
      <c r="DO7" s="25">
        <v>59.51</v>
      </c>
      <c r="DP7" s="25">
        <v>60.24</v>
      </c>
      <c r="DQ7" s="25">
        <v>60.8</v>
      </c>
      <c r="DR7" s="25">
        <v>60.8</v>
      </c>
      <c r="DS7" s="25">
        <v>59.1</v>
      </c>
      <c r="DT7" s="25">
        <v>43.07</v>
      </c>
      <c r="DU7" s="25">
        <v>42.4</v>
      </c>
      <c r="DV7" s="25">
        <v>39.82</v>
      </c>
      <c r="DW7" s="25">
        <v>38.5</v>
      </c>
      <c r="DX7" s="25">
        <v>30.3</v>
      </c>
      <c r="DY7" s="25">
        <v>31.74</v>
      </c>
      <c r="DZ7" s="25">
        <v>32.380000000000003</v>
      </c>
      <c r="EA7" s="25">
        <v>34.479999999999997</v>
      </c>
      <c r="EB7" s="25">
        <v>38.24</v>
      </c>
      <c r="EC7" s="25">
        <v>38.24</v>
      </c>
      <c r="ED7" s="25">
        <v>0</v>
      </c>
      <c r="EE7" s="25">
        <v>0.15</v>
      </c>
      <c r="EF7" s="25">
        <v>0</v>
      </c>
      <c r="EG7" s="25">
        <v>0.1</v>
      </c>
      <c r="EH7" s="25">
        <v>0</v>
      </c>
      <c r="EI7" s="25">
        <v>0.32</v>
      </c>
      <c r="EJ7" s="25">
        <v>0.28000000000000003</v>
      </c>
      <c r="EK7" s="25">
        <v>0.4</v>
      </c>
      <c r="EL7" s="25">
        <v>0.27</v>
      </c>
      <c r="EM7" s="25">
        <v>0.34</v>
      </c>
      <c r="EN7" s="25">
        <v>0.34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504A71F-2F9C-4625-9D36-E2AA09B8B96D}"/>
</file>

<file path=customXml/itemProps2.xml><?xml version="1.0" encoding="utf-8"?>
<ds:datastoreItem xmlns:ds="http://schemas.openxmlformats.org/officeDocument/2006/customXml" ds:itemID="{96A896E9-8247-40EB-B8AB-8AD1C74DF1B3}"/>
</file>

<file path=customXml/itemProps3.xml><?xml version="1.0" encoding="utf-8"?>
<ds:datastoreItem xmlns:ds="http://schemas.openxmlformats.org/officeDocument/2006/customXml" ds:itemID="{F3C40479-331C-4D7C-86CF-97CBA5018F3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2026-01-22T06:11:39Z</cp:lastPrinted>
  <dcterms:created xsi:type="dcterms:W3CDTF">2025-12-12T09:17:21Z</dcterms:created>
  <dcterms:modified xsi:type="dcterms:W3CDTF">2026-01-22T06:40:24Z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2026-01-15T04:33:31Z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ce4e362b-effa-4094-bbd4-6054de25631f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0x0101006EF3322E74AA3E4495704B129218BECF</vt:lpwstr>
  </property>
  <property fmtid="{D5CDD505-2E9C-101B-9397-08002B2CF9AE}" pid="11" name="MediaServiceImageTags">
    <vt:lpwstr/>
  </property>
</Properties>
</file>