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41.114\資金企画課share\share資金\15公営企業\03 公営企業決算統計\R6年度決算\260114【0203〆】公営企業に係る経営比較分析表（令和６年度決算）の分析・公表について\05愛知県回答\"/>
    </mc:Choice>
  </mc:AlternateContent>
  <xr:revisionPtr revIDLastSave="0" documentId="13_ncr:1_{633CAD5D-7EF5-4120-A313-46A90D8CFC14}" xr6:coauthVersionLast="47" xr6:coauthVersionMax="47" xr10:uidLastSave="{00000000-0000-0000-0000-000000000000}"/>
  <workbookProtection workbookAlgorithmName="SHA-512" workbookHashValue="5cR7T89eRkvScwSXjUKjIx/nun+JdEVN9tZTz6N33OD1VKfmsRrUGwC2XUCRE/L3F9Ny6pPC+LPdx0WPf21bcw==" workbookSaltValue="XzaZLM0BJbaRbw8u6lY89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P6" i="5"/>
  <c r="P10" i="4" s="1"/>
  <c r="O6" i="5"/>
  <c r="I10" i="4" s="1"/>
  <c r="N6" i="5"/>
  <c r="B10" i="4" s="1"/>
  <c r="M6" i="5"/>
  <c r="AD8" i="4" s="1"/>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G85" i="4"/>
  <c r="BB10" i="4"/>
  <c r="W10" i="4"/>
  <c r="W8" i="4"/>
  <c r="B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<sst xmlns="http://schemas.openxmlformats.org/spreadsheetml/2006/main" count="231" uniqueCount="115">
  <si>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</si>
  <si>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</si>
  <si>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</si>
  <si>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</si>
  <si>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</si>
  <si>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</si>
  <si>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</si>
  <si>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</si>
  <si>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</si>
  <si>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</si>
  <si>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</si>
  <si>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</si>
  <si>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</si>
  <si>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</si>
  <si>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</si>
  <si>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</si>
  <si>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</si>
  <si>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</si>
  <si>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</si>
  <si>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</si>
  <si>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</si>
  <si>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</si>
  <si>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</si>
  <si>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</si>
  <si>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</si>
  <si>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</si>
  <si>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</si>
  <si>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</si>
  <si>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</si>
  <si>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</si>
  <si>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</si>
  <si>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</si>
  <si>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</si>
  <si>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</si>
  <si>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</si>
  <si>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</si>
  <si>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</si>
  <si>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</si>
  <si>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</si>
  <si>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</si>
  <si>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</si>
  <si>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</si>
  <si>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</si>
  <si>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</si>
  <si>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</si>
  <si>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</si>
  <si>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</si>
  <si>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</si>
  <si>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</si>
  <si>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</si>
  <si>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</si>
  <si>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</si>
  <si>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</si>
  <si>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</si>
  <si>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</si>
  <si>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</si>
  <si>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</si>
  <si>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</si>
  <si>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</si>
  <si>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</si>
  <si>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</si>
  <si>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</si>
  <si>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</si>
  <si>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</si>
  <si>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</si>
  <si>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</si>
  <si>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</si>
  <si>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</si>
  <si>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</si>
  <si>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</si>
  <si>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</si>
  <si>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</si>
  <si>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</si>
  <si>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</si>
  <si>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</si>
  <si>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</si>
  <si>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</si>
  <si>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</si>
  <si>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</si>
  <si>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</si>
  <si>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</si>
  <si>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</si>
  <si>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</si>
  <si>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</si>
  <si>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</si>
  <si>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</si>
  <si>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</si>
  <si>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</si>
  <si>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</si>
  <si>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</si>
  <si>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</si>
  <si>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</si>
  <si>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</si>
  <si>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</si>
  <si>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</si>
  <si>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</si>
  <si>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</si>
  <si>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</si>
  <si>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</si>
  <si>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</si>
  <si>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</si>
  <si>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</si>
  <si>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</si>
  <si>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</si>
  <si>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</si>
  <si>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</si>
  <si>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</si>
  <si>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</si>
  <si>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</si>
  <si>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</si>
  <si>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</si>
  <si>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</si>
  <si>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下水道事業は、地域のまちづくりの根幹的施設として、その他の政策と密接な関連性を有しており、下水道の利用可能区域の整備は、長期的な展望の下、計画的に実施されるが、事業の特性として、汚水量の増加に合わせて計画的に処理場等施設を増設していくものの、初期の段階では、整備に一定のまとまった建設投資が必要となる。一方で、事業収入は、下水道の利用可能区域が拡大して各家庭が下水道へ接続することにより得られるため、汚水量の増加に伴う収入の安定までには長期を要する。
　各家庭へと繋がる下水道の整備は市町が行っていることから、関連市町との連携をより一層図って下水道の普及促進に努め、事業収入を増加させる。また、施設の長寿命化によるライフサイクルコストの縮減を行うとともに、汚水処理の広域化・共同化計画に基づく取組を進め、経営の健全性・効率性の確保に取り組んでいく。</t>
    <phoneticPr fontId="4"/>
  </si>
  <si>
    <t>　管路施設は、流域ごとに策定した管路施設点検調査計画により定期的な点検を実施している。
　現時点では、法定耐用年数の50年を経過している管渠はない。
　ただし、一部の腐食しやすい環境にある管渠で劣化が確認されたため、平成28年度にストックマネジメント計画を策定し、計画的な改築工事を実施している。
　なお、今後、一部の管渠が法定耐用年数の50年を超過するため、引き続き点検調査による劣化の確認を行い、適切な修繕や改築工事を実施することで、健全性を確保していく。</t>
    <rPh sb="108" eb="110">
      <t>ヘイセイ</t>
    </rPh>
    <rPh sb="112" eb="114">
      <t>ネンド</t>
    </rPh>
    <rPh sb="219" eb="222">
      <t>ケンゼンセイ</t>
    </rPh>
    <rPh sb="223" eb="225">
      <t>カクホ</t>
    </rPh>
    <phoneticPr fontId="4"/>
  </si>
  <si>
    <t>　本県では、昭和55年の豊川流域下水道の供用開始に始まり、平成25年の新川西部流域下水道の供用開始に至るまで、11の流域下水道を順次展開してきた。こうした中、平成31年度に特別会計から企業会計へ移行した。
　流域下水道事業の維持管理費は、市町が流域ごとに維持管理費負担金として負担しており、長期的な視点では収支が均衡することとなる。
　維持管理費負担金の繰越金が生じている場合は市町との協議により、返還又は不測の事態に対応するための財源としている。
　流域下水道の維持管理費等の費用と維持管理費負担金等の収益の割合を示した①経常収支比率は、100％前後を推移している。また、累積欠損金が生じていないため、②「累積欠損金比率」は０％であり、経営状況については健全な状況を維持しているといえる。
⑥汚水処理原価は、類似団体平均値より低い水準で推移しており、令和５年度と比べ0.51円減少した。主な要因は、前年度と比べ有収水量が増加したためである。</t>
    <rPh sb="369" eb="371">
      <t>スイイ</t>
    </rPh>
    <rPh sb="389" eb="391">
      <t>ゲンショウ</t>
    </rPh>
    <rPh sb="404" eb="405">
      <t>クラ</t>
    </rPh>
    <rPh sb="406" eb="408">
      <t>ユウシュウ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</si>
</sst>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6" borderId="3" xfId="0" applyFont="1" applyFill="1" applyBorder="1" applyAlignment="1">
      <alignment horizontal="left" vertical="center"/>
    </xf>
    <xf numFmtId="0" fontId="12" fillId="6" borderId="4" xfId="0" applyFont="1" applyFill="1" applyBorder="1" applyAlignment="1">
      <alignment horizontal="left" vertical="center"/>
    </xf>
    <xf numFmtId="0" fontId="12" fillId="6" borderId="5" xfId="0" applyFont="1" applyFill="1" applyBorder="1" applyAlignment="1">
      <alignment horizontal="left" vertical="center"/>
    </xf>
    <xf numFmtId="0" fontId="12" fillId="6" borderId="6" xfId="0" applyFont="1" applyFill="1" applyBorder="1" applyAlignment="1">
      <alignment horizontal="left" vertical="center"/>
    </xf>
    <xf numFmtId="0" fontId="12" fillId="6" borderId="0" xfId="0" applyFont="1" applyFill="1" applyAlignment="1">
      <alignment horizontal="left" vertical="center"/>
    </xf>
    <xf numFmtId="0" fontId="12" fillId="6" borderId="7" xfId="0" applyFont="1" applyFill="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6" borderId="6" xfId="0" applyFont="1" applyFill="1" applyBorder="1" applyAlignment="1" applyProtection="1">
      <alignment horizontal="left" vertical="top" wrapText="1"/>
      <protection locked="0"/>
    </xf>
    <xf numFmtId="0" fontId="5" fillId="6" borderId="0" xfId="0" applyFont="1" applyFill="1" applyAlignment="1" applyProtection="1">
      <alignment horizontal="left" vertical="top" wrapText="1"/>
      <protection locked="0"/>
    </xf>
    <xf numFmtId="0" fontId="5" fillId="6" borderId="7" xfId="0" applyFont="1" applyFill="1" applyBorder="1" applyAlignment="1" applyProtection="1">
      <alignment horizontal="left" vertical="top" wrapText="1"/>
      <protection locked="0"/>
    </xf>
    <xf numFmtId="0" fontId="5" fillId="6" borderId="8" xfId="0" applyFont="1" applyFill="1" applyBorder="1" applyAlignment="1" applyProtection="1">
      <alignment horizontal="left" vertical="top" wrapText="1"/>
      <protection locked="0"/>
    </xf>
    <xf numFmtId="0" fontId="5" fillId="6" borderId="1" xfId="0" applyFont="1" applyFill="1" applyBorder="1" applyAlignment="1" applyProtection="1">
      <alignment horizontal="left" vertical="top" wrapText="1"/>
      <protection locked="0"/>
    </xf>
    <xf numFmtId="0" fontId="5" fillId="6" borderId="9" xfId="0"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0.11</c:v>
                </c:pt>
                <c:pt idx="3">
                  <c:v>0</c:v>
                </c:pt>
                <c:pt idx="4">
                  <c:v>0</c:v>
                </c:pt>
              </c:numCache>
            </c:numRef>
          </c:val>
          <c:extLst>
            <c:ext xmlns:c16="http://schemas.microsoft.com/office/drawing/2014/chart" uri="{C3380CC4-5D6E-409C-BE32-E72D297353CC}">
              <c16:uniqueId val="{00000000-FC0B-4FD4-8899-3C284358E67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FC0B-4FD4-8899-3C284358E67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77.2</c:v>
                </c:pt>
                <c:pt idx="1">
                  <c:v>77.41</c:v>
                </c:pt>
                <c:pt idx="2">
                  <c:v>77.430000000000007</c:v>
                </c:pt>
                <c:pt idx="3">
                  <c:v>75.91</c:v>
                </c:pt>
                <c:pt idx="4">
                  <c:v>76.13</c:v>
                </c:pt>
              </c:numCache>
            </c:numRef>
          </c:val>
          <c:extLst>
            <c:ext xmlns:c16="http://schemas.microsoft.com/office/drawing/2014/chart" uri="{C3380CC4-5D6E-409C-BE32-E72D297353CC}">
              <c16:uniqueId val="{00000000-D7FD-45D7-A1F0-ECFBBF8B11A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D7FD-45D7-A1F0-ECFBBF8B11A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86.92</c:v>
                </c:pt>
                <c:pt idx="1">
                  <c:v>87.19</c:v>
                </c:pt>
                <c:pt idx="2">
                  <c:v>87.48</c:v>
                </c:pt>
                <c:pt idx="3">
                  <c:v>87.67</c:v>
                </c:pt>
                <c:pt idx="4">
                  <c:v>88.14</c:v>
                </c:pt>
              </c:numCache>
            </c:numRef>
          </c:val>
          <c:extLst>
            <c:ext xmlns:c16="http://schemas.microsoft.com/office/drawing/2014/chart" uri="{C3380CC4-5D6E-409C-BE32-E72D297353CC}">
              <c16:uniqueId val="{00000000-44AC-4B6B-B0AE-26A22EA2C9A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44AC-4B6B-B0AE-26A22EA2C9A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100.25</c:v>
                </c:pt>
                <c:pt idx="1">
                  <c:v>100.97</c:v>
                </c:pt>
                <c:pt idx="2">
                  <c:v>95.53</c:v>
                </c:pt>
                <c:pt idx="3">
                  <c:v>100.15</c:v>
                </c:pt>
                <c:pt idx="4">
                  <c:v>102.89</c:v>
                </c:pt>
              </c:numCache>
            </c:numRef>
          </c:val>
          <c:extLst>
            <c:ext xmlns:c16="http://schemas.microsoft.com/office/drawing/2014/chart" uri="{C3380CC4-5D6E-409C-BE32-E72D297353CC}">
              <c16:uniqueId val="{00000000-8E8F-4AF1-9734-2120BE91799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8E8F-4AF1-9734-2120BE91799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7.72</c:v>
                </c:pt>
                <c:pt idx="1">
                  <c:v>11.19</c:v>
                </c:pt>
                <c:pt idx="2">
                  <c:v>14.59</c:v>
                </c:pt>
                <c:pt idx="3">
                  <c:v>17.75</c:v>
                </c:pt>
                <c:pt idx="4">
                  <c:v>20.53</c:v>
                </c:pt>
              </c:numCache>
            </c:numRef>
          </c:val>
          <c:extLst>
            <c:ext xmlns:c16="http://schemas.microsoft.com/office/drawing/2014/chart" uri="{C3380CC4-5D6E-409C-BE32-E72D297353CC}">
              <c16:uniqueId val="{00000000-46DD-4D23-8289-DCEE4C4680E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46DD-4D23-8289-DCEE4C4680E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68-4EFC-8C67-1C9DBDDE1D0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9568-4EFC-8C67-1C9DBDDE1D0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E7-477C-AF54-89A17F718C7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BBE7-477C-AF54-89A17F718C7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99.32</c:v>
                </c:pt>
                <c:pt idx="1">
                  <c:v>101.36</c:v>
                </c:pt>
                <c:pt idx="2">
                  <c:v>93.49</c:v>
                </c:pt>
                <c:pt idx="3">
                  <c:v>81.47</c:v>
                </c:pt>
                <c:pt idx="4">
                  <c:v>94.1</c:v>
                </c:pt>
              </c:numCache>
            </c:numRef>
          </c:val>
          <c:extLst>
            <c:ext xmlns:c16="http://schemas.microsoft.com/office/drawing/2014/chart" uri="{C3380CC4-5D6E-409C-BE32-E72D297353CC}">
              <c16:uniqueId val="{00000000-7D03-451D-B45C-F0703D571A6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7D03-451D-B45C-F0703D571A6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918.12</c:v>
                </c:pt>
                <c:pt idx="1">
                  <c:v>872.03</c:v>
                </c:pt>
                <c:pt idx="2">
                  <c:v>843.56</c:v>
                </c:pt>
                <c:pt idx="3">
                  <c:v>752.02</c:v>
                </c:pt>
                <c:pt idx="4">
                  <c:v>619.04</c:v>
                </c:pt>
              </c:numCache>
            </c:numRef>
          </c:val>
          <c:extLst>
            <c:ext xmlns:c16="http://schemas.microsoft.com/office/drawing/2014/chart" uri="{C3380CC4-5D6E-409C-BE32-E72D297353CC}">
              <c16:uniqueId val="{00000000-A577-4231-B690-02F2BF252A6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A577-4231-B690-02F2BF252A6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E3-4563-8E96-455BAB9741D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1E3-4563-8E96-455BAB9741D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42.6</c:v>
                </c:pt>
                <c:pt idx="1">
                  <c:v>44.66</c:v>
                </c:pt>
                <c:pt idx="2">
                  <c:v>48.53</c:v>
                </c:pt>
                <c:pt idx="3">
                  <c:v>50.29</c:v>
                </c:pt>
                <c:pt idx="4">
                  <c:v>49.78</c:v>
                </c:pt>
              </c:numCache>
            </c:numRef>
          </c:val>
          <c:extLst>
            <c:ext xmlns:c16="http://schemas.microsoft.com/office/drawing/2014/chart" uri="{C3380CC4-5D6E-409C-BE32-E72D297353CC}">
              <c16:uniqueId val="{00000000-C01C-4C30-9E9A-B63DCFF7A77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C01C-4C30-9E9A-B63DCFF7A77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45"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愛知県</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流域下水道</v>
      </c>
      <c r="Q8" s="39"/>
      <c r="R8" s="39"/>
      <c r="S8" s="39"/>
      <c r="T8" s="39"/>
      <c r="U8" s="39"/>
      <c r="V8" s="39"/>
      <c r="W8" s="39" t="str">
        <f>データ!L6</f>
        <v>E1</v>
      </c>
      <c r="X8" s="39"/>
      <c r="Y8" s="39"/>
      <c r="Z8" s="39"/>
      <c r="AA8" s="39"/>
      <c r="AB8" s="39"/>
      <c r="AC8" s="39"/>
      <c r="AD8" s="40" t="str">
        <f>データ!$M$6</f>
        <v>非設置</v>
      </c>
      <c r="AE8" s="40"/>
      <c r="AF8" s="40"/>
      <c r="AG8" s="40"/>
      <c r="AH8" s="40"/>
      <c r="AI8" s="40"/>
      <c r="AJ8" s="40"/>
      <c r="AK8" s="3"/>
      <c r="AL8" s="41">
        <f>データ!S6</f>
        <v>7483755</v>
      </c>
      <c r="AM8" s="41"/>
      <c r="AN8" s="41"/>
      <c r="AO8" s="41"/>
      <c r="AP8" s="41"/>
      <c r="AQ8" s="41"/>
      <c r="AR8" s="41"/>
      <c r="AS8" s="41"/>
      <c r="AT8" s="34">
        <f>データ!T6</f>
        <v>5173.2299999999996</v>
      </c>
      <c r="AU8" s="34"/>
      <c r="AV8" s="34"/>
      <c r="AW8" s="34"/>
      <c r="AX8" s="34"/>
      <c r="AY8" s="34"/>
      <c r="AZ8" s="34"/>
      <c r="BA8" s="34"/>
      <c r="BB8" s="34">
        <f>データ!U6</f>
        <v>1446.63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75.94</v>
      </c>
      <c r="J10" s="34"/>
      <c r="K10" s="34"/>
      <c r="L10" s="34"/>
      <c r="M10" s="34"/>
      <c r="N10" s="34"/>
      <c r="O10" s="34"/>
      <c r="P10" s="34">
        <f>データ!P6</f>
        <v>66.55</v>
      </c>
      <c r="Q10" s="34"/>
      <c r="R10" s="34"/>
      <c r="S10" s="34"/>
      <c r="T10" s="34"/>
      <c r="U10" s="34"/>
      <c r="V10" s="34"/>
      <c r="W10" s="34">
        <f>データ!Q6</f>
        <v>101.24</v>
      </c>
      <c r="X10" s="34"/>
      <c r="Y10" s="34"/>
      <c r="Z10" s="34"/>
      <c r="AA10" s="34"/>
      <c r="AB10" s="34"/>
      <c r="AC10" s="34"/>
      <c r="AD10" s="41">
        <f>データ!R6</f>
        <v>0</v>
      </c>
      <c r="AE10" s="41"/>
      <c r="AF10" s="41"/>
      <c r="AG10" s="41"/>
      <c r="AH10" s="41"/>
      <c r="AI10" s="41"/>
      <c r="AJ10" s="41"/>
      <c r="AK10" s="2"/>
      <c r="AL10" s="41">
        <f>データ!V6</f>
        <v>2705977</v>
      </c>
      <c r="AM10" s="41"/>
      <c r="AN10" s="41"/>
      <c r="AO10" s="41"/>
      <c r="AP10" s="41"/>
      <c r="AQ10" s="41"/>
      <c r="AR10" s="41"/>
      <c r="AS10" s="41"/>
      <c r="AT10" s="34">
        <f>データ!W6</f>
        <v>487.07</v>
      </c>
      <c r="AU10" s="34"/>
      <c r="AV10" s="34"/>
      <c r="AW10" s="34"/>
      <c r="AX10" s="34"/>
      <c r="AY10" s="34"/>
      <c r="AZ10" s="34"/>
      <c r="BA10" s="34"/>
      <c r="BB10" s="34">
        <f>データ!X6</f>
        <v>5555.62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112</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dfT6DNceSQej8EnWlVAcsHdFY+SjlpvveV5rU0InsgVNXQfpDEFC6YVJzWKdc0Z8xi+Cj+KLgfqwSlVMfMaJYA==" saltValue="qQw5m9zCiJsJYQccYQAQQ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230006</v>
      </c>
      <c r="D6" s="19">
        <f t="shared" si="3"/>
        <v>46</v>
      </c>
      <c r="E6" s="19">
        <f t="shared" si="3"/>
        <v>17</v>
      </c>
      <c r="F6" s="19">
        <f t="shared" si="3"/>
        <v>3</v>
      </c>
      <c r="G6" s="19">
        <f t="shared" si="3"/>
        <v>0</v>
      </c>
      <c r="H6" s="19" t="str">
        <f t="shared" si="3"/>
        <v>愛知県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75.94</v>
      </c>
      <c r="P6" s="20">
        <f t="shared" si="3"/>
        <v>66.55</v>
      </c>
      <c r="Q6" s="20">
        <f t="shared" si="3"/>
        <v>101.24</v>
      </c>
      <c r="R6" s="20">
        <f t="shared" si="3"/>
        <v>0</v>
      </c>
      <c r="S6" s="20">
        <f t="shared" si="3"/>
        <v>7483755</v>
      </c>
      <c r="T6" s="20">
        <f t="shared" si="3"/>
        <v>5173.2299999999996</v>
      </c>
      <c r="U6" s="20">
        <f t="shared" si="3"/>
        <v>1446.63</v>
      </c>
      <c r="V6" s="20">
        <f t="shared" si="3"/>
        <v>2705977</v>
      </c>
      <c r="W6" s="20">
        <f t="shared" si="3"/>
        <v>487.07</v>
      </c>
      <c r="X6" s="20">
        <f t="shared" si="3"/>
        <v>5555.62</v>
      </c>
      <c r="Y6" s="21">
        <f>IF(Y7="",NA(),Y7)</f>
        <v>100.25</v>
      </c>
      <c r="Z6" s="21">
        <f t="shared" ref="Z6:AH6" si="4">IF(Z7="",NA(),Z7)</f>
        <v>100.97</v>
      </c>
      <c r="AA6" s="21">
        <f t="shared" si="4"/>
        <v>95.53</v>
      </c>
      <c r="AB6" s="21">
        <f t="shared" si="4"/>
        <v>100.15</v>
      </c>
      <c r="AC6" s="21">
        <f t="shared" si="4"/>
        <v>102.89</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0">
        <f t="shared" si="5"/>
        <v>0</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99.32</v>
      </c>
      <c r="AV6" s="21">
        <f t="shared" ref="AV6:BD6" si="6">IF(AV7="",NA(),AV7)</f>
        <v>101.36</v>
      </c>
      <c r="AW6" s="21">
        <f t="shared" si="6"/>
        <v>93.49</v>
      </c>
      <c r="AX6" s="21">
        <f t="shared" si="6"/>
        <v>81.47</v>
      </c>
      <c r="AY6" s="21">
        <f t="shared" si="6"/>
        <v>94.1</v>
      </c>
      <c r="AZ6" s="21">
        <f t="shared" si="6"/>
        <v>101.14</v>
      </c>
      <c r="BA6" s="21">
        <f t="shared" si="6"/>
        <v>104.74</v>
      </c>
      <c r="BB6" s="21">
        <f t="shared" si="6"/>
        <v>104.74</v>
      </c>
      <c r="BC6" s="21">
        <f t="shared" si="6"/>
        <v>104.66</v>
      </c>
      <c r="BD6" s="21">
        <f t="shared" si="6"/>
        <v>103.57</v>
      </c>
      <c r="BE6" s="20" t="str">
        <f>IF(BE7="","",IF(BE7="-","【-】","【"&amp;SUBSTITUTE(TEXT(BE7,"#,##0.00"),"-","△")&amp;"】"))</f>
        <v>【103.38】</v>
      </c>
      <c r="BF6" s="21">
        <f>IF(BF7="",NA(),BF7)</f>
        <v>918.12</v>
      </c>
      <c r="BG6" s="21">
        <f t="shared" ref="BG6:BO6" si="7">IF(BG7="",NA(),BG7)</f>
        <v>872.03</v>
      </c>
      <c r="BH6" s="21">
        <f t="shared" si="7"/>
        <v>843.56</v>
      </c>
      <c r="BI6" s="21">
        <f t="shared" si="7"/>
        <v>752.02</v>
      </c>
      <c r="BJ6" s="21">
        <f t="shared" si="7"/>
        <v>619.04</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42.6</v>
      </c>
      <c r="CC6" s="21">
        <f t="shared" ref="CC6:CK6" si="9">IF(CC7="",NA(),CC7)</f>
        <v>44.66</v>
      </c>
      <c r="CD6" s="21">
        <f t="shared" si="9"/>
        <v>48.53</v>
      </c>
      <c r="CE6" s="21">
        <f t="shared" si="9"/>
        <v>50.29</v>
      </c>
      <c r="CF6" s="21">
        <f t="shared" si="9"/>
        <v>49.78</v>
      </c>
      <c r="CG6" s="21">
        <f t="shared" si="9"/>
        <v>50.67</v>
      </c>
      <c r="CH6" s="21">
        <f t="shared" si="9"/>
        <v>48.7</v>
      </c>
      <c r="CI6" s="21">
        <f t="shared" si="9"/>
        <v>52.53</v>
      </c>
      <c r="CJ6" s="21">
        <f t="shared" si="9"/>
        <v>52.75</v>
      </c>
      <c r="CK6" s="21">
        <f t="shared" si="9"/>
        <v>52.89</v>
      </c>
      <c r="CL6" s="20" t="str">
        <f>IF(CL7="","",IF(CL7="-","【-】","【"&amp;SUBSTITUTE(TEXT(CL7,"#,##0.00"),"-","△")&amp;"】"))</f>
        <v>【53.07】</v>
      </c>
      <c r="CM6" s="21">
        <f>IF(CM7="",NA(),CM7)</f>
        <v>77.2</v>
      </c>
      <c r="CN6" s="21">
        <f t="shared" ref="CN6:CV6" si="10">IF(CN7="",NA(),CN7)</f>
        <v>77.41</v>
      </c>
      <c r="CO6" s="21">
        <f t="shared" si="10"/>
        <v>77.430000000000007</v>
      </c>
      <c r="CP6" s="21">
        <f t="shared" si="10"/>
        <v>75.91</v>
      </c>
      <c r="CQ6" s="21">
        <f t="shared" si="10"/>
        <v>76.13</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86.92</v>
      </c>
      <c r="CY6" s="21">
        <f t="shared" ref="CY6:DG6" si="11">IF(CY7="",NA(),CY7)</f>
        <v>87.19</v>
      </c>
      <c r="CZ6" s="21">
        <f t="shared" si="11"/>
        <v>87.48</v>
      </c>
      <c r="DA6" s="21">
        <f t="shared" si="11"/>
        <v>87.67</v>
      </c>
      <c r="DB6" s="21">
        <f t="shared" si="11"/>
        <v>88.14</v>
      </c>
      <c r="DC6" s="21">
        <f t="shared" si="11"/>
        <v>94.01</v>
      </c>
      <c r="DD6" s="21">
        <f t="shared" si="11"/>
        <v>94.14</v>
      </c>
      <c r="DE6" s="21">
        <f t="shared" si="11"/>
        <v>94.02</v>
      </c>
      <c r="DF6" s="21">
        <f t="shared" si="11"/>
        <v>94.43</v>
      </c>
      <c r="DG6" s="21">
        <f t="shared" si="11"/>
        <v>94.27</v>
      </c>
      <c r="DH6" s="20" t="str">
        <f>IF(DH7="","",IF(DH7="-","【-】","【"&amp;SUBSTITUTE(TEXT(DH7,"#,##0.00"),"-","△")&amp;"】"))</f>
        <v>【94.19】</v>
      </c>
      <c r="DI6" s="21">
        <f>IF(DI7="",NA(),DI7)</f>
        <v>7.72</v>
      </c>
      <c r="DJ6" s="21">
        <f t="shared" ref="DJ6:DR6" si="12">IF(DJ7="",NA(),DJ7)</f>
        <v>11.19</v>
      </c>
      <c r="DK6" s="21">
        <f t="shared" si="12"/>
        <v>14.59</v>
      </c>
      <c r="DL6" s="21">
        <f t="shared" si="12"/>
        <v>17.75</v>
      </c>
      <c r="DM6" s="21">
        <f t="shared" si="12"/>
        <v>20.53</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0">
        <f>IF(EE7="",NA(),EE7)</f>
        <v>0</v>
      </c>
      <c r="EF6" s="20">
        <f t="shared" ref="EF6:EN6" si="14">IF(EF7="",NA(),EF7)</f>
        <v>0</v>
      </c>
      <c r="EG6" s="21">
        <f t="shared" si="14"/>
        <v>0.11</v>
      </c>
      <c r="EH6" s="20">
        <f t="shared" si="14"/>
        <v>0</v>
      </c>
      <c r="EI6" s="20">
        <f t="shared" si="14"/>
        <v>0</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15">
      <c r="A7" s="14"/>
      <c r="B7" s="23">
        <v>2024</v>
      </c>
      <c r="C7" s="23">
        <v>230006</v>
      </c>
      <c r="D7" s="23">
        <v>46</v>
      </c>
      <c r="E7" s="23">
        <v>17</v>
      </c>
      <c r="F7" s="23">
        <v>3</v>
      </c>
      <c r="G7" s="23">
        <v>0</v>
      </c>
      <c r="H7" s="23" t="s">
        <v>96</v>
      </c>
      <c r="I7" s="23" t="s">
        <v>97</v>
      </c>
      <c r="J7" s="23" t="s">
        <v>98</v>
      </c>
      <c r="K7" s="23" t="s">
        <v>99</v>
      </c>
      <c r="L7" s="23" t="s">
        <v>100</v>
      </c>
      <c r="M7" s="23" t="s">
        <v>101</v>
      </c>
      <c r="N7" s="24" t="s">
        <v>102</v>
      </c>
      <c r="O7" s="24">
        <v>75.94</v>
      </c>
      <c r="P7" s="24">
        <v>66.55</v>
      </c>
      <c r="Q7" s="24">
        <v>101.24</v>
      </c>
      <c r="R7" s="24">
        <v>0</v>
      </c>
      <c r="S7" s="24">
        <v>7483755</v>
      </c>
      <c r="T7" s="24">
        <v>5173.2299999999996</v>
      </c>
      <c r="U7" s="24">
        <v>1446.63</v>
      </c>
      <c r="V7" s="24">
        <v>2705977</v>
      </c>
      <c r="W7" s="24">
        <v>487.07</v>
      </c>
      <c r="X7" s="24">
        <v>5555.62</v>
      </c>
      <c r="Y7" s="24">
        <v>100.25</v>
      </c>
      <c r="Z7" s="24">
        <v>100.97</v>
      </c>
      <c r="AA7" s="24">
        <v>95.53</v>
      </c>
      <c r="AB7" s="24">
        <v>100.15</v>
      </c>
      <c r="AC7" s="24">
        <v>102.89</v>
      </c>
      <c r="AD7" s="24">
        <v>101.63</v>
      </c>
      <c r="AE7" s="24">
        <v>100.14</v>
      </c>
      <c r="AF7" s="24">
        <v>99.22</v>
      </c>
      <c r="AG7" s="24">
        <v>100.31</v>
      </c>
      <c r="AH7" s="24">
        <v>100.13</v>
      </c>
      <c r="AI7" s="24">
        <v>100.17</v>
      </c>
      <c r="AJ7" s="24">
        <v>0</v>
      </c>
      <c r="AK7" s="24">
        <v>0</v>
      </c>
      <c r="AL7" s="24">
        <v>0</v>
      </c>
      <c r="AM7" s="24">
        <v>0</v>
      </c>
      <c r="AN7" s="24">
        <v>0</v>
      </c>
      <c r="AO7" s="24">
        <v>9.1</v>
      </c>
      <c r="AP7" s="24">
        <v>10.71</v>
      </c>
      <c r="AQ7" s="24">
        <v>11.46</v>
      </c>
      <c r="AR7" s="24">
        <v>9.85</v>
      </c>
      <c r="AS7" s="24">
        <v>11.25</v>
      </c>
      <c r="AT7" s="24">
        <v>11.17</v>
      </c>
      <c r="AU7" s="24">
        <v>99.32</v>
      </c>
      <c r="AV7" s="24">
        <v>101.36</v>
      </c>
      <c r="AW7" s="24">
        <v>93.49</v>
      </c>
      <c r="AX7" s="24">
        <v>81.47</v>
      </c>
      <c r="AY7" s="24">
        <v>94.1</v>
      </c>
      <c r="AZ7" s="24">
        <v>101.14</v>
      </c>
      <c r="BA7" s="24">
        <v>104.74</v>
      </c>
      <c r="BB7" s="24">
        <v>104.74</v>
      </c>
      <c r="BC7" s="24">
        <v>104.66</v>
      </c>
      <c r="BD7" s="24">
        <v>103.57</v>
      </c>
      <c r="BE7" s="24">
        <v>103.38</v>
      </c>
      <c r="BF7" s="24">
        <v>918.12</v>
      </c>
      <c r="BG7" s="24">
        <v>872.03</v>
      </c>
      <c r="BH7" s="24">
        <v>843.56</v>
      </c>
      <c r="BI7" s="24">
        <v>752.02</v>
      </c>
      <c r="BJ7" s="24">
        <v>619.04</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42.6</v>
      </c>
      <c r="CC7" s="24">
        <v>44.66</v>
      </c>
      <c r="CD7" s="24">
        <v>48.53</v>
      </c>
      <c r="CE7" s="24">
        <v>50.29</v>
      </c>
      <c r="CF7" s="24">
        <v>49.78</v>
      </c>
      <c r="CG7" s="24">
        <v>50.67</v>
      </c>
      <c r="CH7" s="24">
        <v>48.7</v>
      </c>
      <c r="CI7" s="24">
        <v>52.53</v>
      </c>
      <c r="CJ7" s="24">
        <v>52.75</v>
      </c>
      <c r="CK7" s="24">
        <v>52.89</v>
      </c>
      <c r="CL7" s="24">
        <v>53.07</v>
      </c>
      <c r="CM7" s="24">
        <v>77.2</v>
      </c>
      <c r="CN7" s="24">
        <v>77.41</v>
      </c>
      <c r="CO7" s="24">
        <v>77.430000000000007</v>
      </c>
      <c r="CP7" s="24">
        <v>75.91</v>
      </c>
      <c r="CQ7" s="24">
        <v>76.13</v>
      </c>
      <c r="CR7" s="24">
        <v>68.2</v>
      </c>
      <c r="CS7" s="24">
        <v>68.05</v>
      </c>
      <c r="CT7" s="24">
        <v>67.099999999999994</v>
      </c>
      <c r="CU7" s="24">
        <v>71.900000000000006</v>
      </c>
      <c r="CV7" s="24">
        <v>68.599999999999994</v>
      </c>
      <c r="CW7" s="24">
        <v>68.61</v>
      </c>
      <c r="CX7" s="24">
        <v>86.92</v>
      </c>
      <c r="CY7" s="24">
        <v>87.19</v>
      </c>
      <c r="CZ7" s="24">
        <v>87.48</v>
      </c>
      <c r="DA7" s="24">
        <v>87.67</v>
      </c>
      <c r="DB7" s="24">
        <v>88.14</v>
      </c>
      <c r="DC7" s="24">
        <v>94.01</v>
      </c>
      <c r="DD7" s="24">
        <v>94.14</v>
      </c>
      <c r="DE7" s="24">
        <v>94.02</v>
      </c>
      <c r="DF7" s="24">
        <v>94.43</v>
      </c>
      <c r="DG7" s="24">
        <v>94.27</v>
      </c>
      <c r="DH7" s="24">
        <v>94.19</v>
      </c>
      <c r="DI7" s="24">
        <v>7.72</v>
      </c>
      <c r="DJ7" s="24">
        <v>11.19</v>
      </c>
      <c r="DK7" s="24">
        <v>14.59</v>
      </c>
      <c r="DL7" s="24">
        <v>17.75</v>
      </c>
      <c r="DM7" s="24">
        <v>20.53</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0</v>
      </c>
      <c r="EF7" s="24">
        <v>0</v>
      </c>
      <c r="EG7" s="24">
        <v>0.11</v>
      </c>
      <c r="EH7" s="24">
        <v>0</v>
      </c>
      <c r="EI7" s="24">
        <v>0</v>
      </c>
      <c r="EJ7" s="24">
        <v>1.87</v>
      </c>
      <c r="EK7" s="24">
        <v>0.1</v>
      </c>
      <c r="EL7" s="24">
        <v>0.09</v>
      </c>
      <c r="EM7" s="24">
        <v>0.06</v>
      </c>
      <c r="EN7" s="24">
        <v>0.1</v>
      </c>
      <c r="EO7" s="24">
        <v>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91A6137-E2E8-430F-9906-746CA2D22311}"/>
</file>

<file path=customXml/itemProps2.xml><?xml version="1.0" encoding="utf-8"?>
<ds:datastoreItem xmlns:ds="http://schemas.openxmlformats.org/officeDocument/2006/customXml" ds:itemID="{A7534C2B-D5FC-428D-95DD-5C2C7A75280B}"/>
</file>

<file path=customXml/itemProps3.xml><?xml version="1.0" encoding="utf-8"?>
<ds:datastoreItem xmlns:ds="http://schemas.openxmlformats.org/officeDocument/2006/customXml" ds:itemID="{4A026D04-B489-4712-8C3F-E4A80BA6F06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2026-02-03T03:00:55Z</cp:lastPrinted>
  <dcterms:created xsi:type="dcterms:W3CDTF">2025-12-23T06:07:16Z</dcterms:created>
  <dcterms:modified xsi:type="dcterms:W3CDTF">2026-02-03T09:37:55Z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