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187$\doc\作業用\10経営Ｇ'13引越し先\総務関係\よ＿予算\02決算\R6\10 公営企業に係る経営比較分析表（令和６年度決算）の分析等について\03　回答\"/>
    </mc:Choice>
  </mc:AlternateContent>
  <xr:revisionPtr revIDLastSave="0" documentId="13_ncr:1_{E61CB0E0-8E20-413D-93B2-9FF6A5474A71}" xr6:coauthVersionLast="47" xr6:coauthVersionMax="47" xr10:uidLastSave="{00000000-0000-0000-0000-000000000000}"/>
  <workbookProtection workbookAlgorithmName="SHA-512" workbookHashValue="SLdxY/fXX2isqaKtRyRlPsqZfHjQIxLHwlTjGMFlPTKJv2AxgvkgFKc+R3DaEJkoaUdEllwkV4mNbElEZSRTCA==" workbookSaltValue="pPWlFZ3QX4G4GGPBPbJ5Cg=="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P10" i="4"/>
  <c r="AT8"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<sst xmlns="http://schemas.openxmlformats.org/spreadsheetml/2006/main" count="231" uniqueCount="115">
  <si>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</si>
  <si>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</si>
  <si>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</si>
  <si>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</si>
  <si>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</si>
  <si>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</si>
  <si>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</si>
  <si>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</si>
  <si>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</si>
  <si>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</si>
  <si>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</si>
  <si>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</si>
  <si>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</si>
  <si>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</si>
  <si>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</si>
  <si>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</si>
  <si>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</si>
  <si>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</si>
  <si>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</si>
  <si>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</si>
  <si>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</si>
  <si>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</si>
  <si>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</si>
  <si>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</si>
  <si>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</si>
  <si>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</si>
  <si>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</si>
  <si>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</si>
  <si>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</si>
  <si>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</si>
  <si>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</si>
  <si>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</si>
  <si>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</si>
  <si>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</si>
  <si>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</si>
  <si>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</si>
  <si>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</si>
  <si>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</si>
  <si>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</si>
  <si>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</si>
  <si>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</si>
  <si>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</si>
  <si>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</si>
  <si>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</si>
  <si>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</si>
  <si>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</si>
  <si>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</si>
  <si>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</si>
  <si>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</si>
  <si>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</si>
  <si>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</si>
  <si>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</si>
  <si>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</si>
  <si>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</si>
  <si>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</si>
  <si>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</si>
  <si>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</si>
  <si>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</si>
  <si>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</si>
  <si>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</si>
  <si>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</si>
  <si>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</si>
  <si>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</si>
  <si>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</si>
  <si>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</si>
  <si>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</si>
  <si>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</si>
  <si>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</si>
  <si>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</si>
  <si>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</si>
  <si>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</si>
  <si>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</si>
  <si>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</si>
  <si>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</si>
  <si>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</si>
  <si>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</si>
  <si>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</si>
  <si>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</si>
  <si>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</si>
  <si>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</si>
  <si>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</si>
  <si>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</si>
  <si>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</si>
  <si>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</si>
  <si>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</si>
  <si>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</si>
  <si>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</si>
  <si>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</si>
  <si>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</si>
  <si>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</si>
  <si>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</si>
  <si>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</si>
  <si>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</si>
  <si>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</si>
  <si>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</si>
  <si>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</si>
  <si>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</si>
  <si>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</si>
  <si>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</si>
  <si>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</si>
  <si>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</si>
  <si>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</si>
  <si>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</si>
  <si>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</si>
  <si>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</si>
  <si>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</si>
  <si>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</si>
  <si>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</si>
  <si>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</si>
  <si>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</si>
  <si>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</si>
  <si>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</si>
  <si>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（ア）急速な人口減少に伴うサービス需要の減少
　現時点においては、直近10年間では大幅な人口減少に伴う流入水量の減少は見込まれていないが、引き続き人口減少に伴うサービス需要の動向について注視していく。
（イ）施設の老朽化に伴う更新需要の増大
　大阪府の流域下水道事業は、事業着手から59年を迎え、老朽化施設が急激に増加している。今後、更新需要の増大が見込まれるが、管渠については計画的に調査及び対策を行っていく。
（ウ）公営企業に携わる人材確保の困難
　技術職員の高齢化に伴う退職者の増加や人材獲得競争の激化から、技術職員の人材確保は喫緊の課題となっている。このため採用イベントへの出展や見学会の開催を通じて大阪府技術職の認知度向上を図っている。行政職員の人材確保も技術職員同様、困難となっている。また、会計の専門的知識を持つ人材の確保・育成の必要性も高まっている。
（エ）近年の職員給与費の増加や物価高騰による営業費用の増加の影響
　近年の労務費の上昇や物価高騰による営業費用の増加の影響により、今後汚水処理原価が大きく上昇するものと考えられるため、更なるコスト縮減を図るための省エネ設備への更新や自主財源確保等に努めていく必要がある。</t>
    <rPh sb="342" eb="344">
      <t>コンナン</t>
    </rPh>
    <rPh sb="374" eb="377">
      <t>ヒツヨウセイ</t>
    </rPh>
    <rPh sb="378" eb="379">
      <t>タカ</t>
    </rPh>
    <phoneticPr fontId="4"/>
  </si>
  <si>
    <t>「①経常収支比率」は、減価償却費等に見合う収益が不足していることにより、100％を下回っている。この収益不足に対して、関連市町村の準備期間も考慮し、令和7年度から段階的に減価償却費等を回収していく見直しを令和元年度に決定した。
「②累積欠損金比率」は、法適用した平成30年度に各種引当金等を特別損失に計上したことと、①と同じく減価償却費等に見合う収益が不足していることから欠損金が発生し、0％を超えている。
「③流動比率」は一年以内に償還する企業債の償還財源となる減債基金積立金を固定資産に計上しているため、100％を下回っている。
「④企業債残高対事業規模比率」は、企業債発行額より償還額の方が大きいため企業債残高は減少傾向にあり、類似団体の平均を下回っている。
「⑥汚水処理原価」は、汚水処理費の増加により、類似団体の平均値を上回っている。
「⑦施設利用率」は、類似団体と比較して高い水準であり、処理量に見合った処理能力であることから、過大なスペックとはなっていないといえる。
「⑧水洗化率」は、95％を超え類似団体と比較して高い水準である。そのため、水質保全や使用料収入確保の面で整備効果が高いといえる。</t>
    <phoneticPr fontId="4"/>
  </si>
  <si>
    <t>「①有形固定資産減価償却率」は、整備時期が類似団体より早いため土木建築施設の供用期間が長いこと、機械・電気設備は標準耐用年数を超えて長寿命化しているものが多いこともあり、50％超となっている。
「②管渠老朽化率」は、法定耐用年数を超過した管渠延長が増加したことに加え、整備時期が類似団体より早いため、類似団体と比較して高い値を示している。
「③管渠改善率」は、供用年数は長いものの本格的な改善が必要な管渠が少ないため類似団体と比較して低い値を示している。
なお、管渠については計画的に調査を行っており、対策が必要と判断された場合は、速やかに対応策を検討し実施している。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</si>
</sst>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0.13</c:v>
                </c:pt>
                <c:pt idx="1">
                  <c:v>0.02</c:v>
                </c:pt>
                <c:pt idx="2">
                  <c:v>0.14000000000000001</c:v>
                </c:pt>
                <c:pt idx="3">
                  <c:v>7.0000000000000007E-2</c:v>
                </c:pt>
                <c:pt idx="4">
                  <c:v>0.03</c:v>
                </c:pt>
              </c:numCache>
            </c:numRef>
          </c:val>
          <c:extLst>
            <c:ext xmlns:c16="http://schemas.microsoft.com/office/drawing/2014/chart" uri="{C3380CC4-5D6E-409C-BE32-E72D297353CC}">
              <c16:uniqueId val="{00000000-E90A-4D19-8F71-4A32AE42ACC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E90A-4D19-8F71-4A32AE42ACC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68.87</c:v>
                </c:pt>
                <c:pt idx="1">
                  <c:v>68.67</c:v>
                </c:pt>
                <c:pt idx="2">
                  <c:v>67.91</c:v>
                </c:pt>
                <c:pt idx="3">
                  <c:v>69.400000000000006</c:v>
                </c:pt>
                <c:pt idx="4">
                  <c:v>69.78</c:v>
                </c:pt>
              </c:numCache>
            </c:numRef>
          </c:val>
          <c:extLst>
            <c:ext xmlns:c16="http://schemas.microsoft.com/office/drawing/2014/chart" uri="{C3380CC4-5D6E-409C-BE32-E72D297353CC}">
              <c16:uniqueId val="{00000000-9EB3-4DF7-B712-D243B97A3EC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9EB3-4DF7-B712-D243B97A3EC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95.93</c:v>
                </c:pt>
                <c:pt idx="1">
                  <c:v>96.25</c:v>
                </c:pt>
                <c:pt idx="2">
                  <c:v>96.38</c:v>
                </c:pt>
                <c:pt idx="3">
                  <c:v>96.47</c:v>
                </c:pt>
                <c:pt idx="4">
                  <c:v>96.55</c:v>
                </c:pt>
              </c:numCache>
            </c:numRef>
          </c:val>
          <c:extLst>
            <c:ext xmlns:c16="http://schemas.microsoft.com/office/drawing/2014/chart" uri="{C3380CC4-5D6E-409C-BE32-E72D297353CC}">
              <c16:uniqueId val="{00000000-E729-4ADD-9431-EA4F9505AD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E729-4ADD-9431-EA4F9505AD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97.04</c:v>
                </c:pt>
                <c:pt idx="1">
                  <c:v>96.38</c:v>
                </c:pt>
                <c:pt idx="2">
                  <c:v>96.68</c:v>
                </c:pt>
                <c:pt idx="3">
                  <c:v>99.84</c:v>
                </c:pt>
                <c:pt idx="4">
                  <c:v>98.93</c:v>
                </c:pt>
              </c:numCache>
            </c:numRef>
          </c:val>
          <c:extLst>
            <c:ext xmlns:c16="http://schemas.microsoft.com/office/drawing/2014/chart" uri="{C3380CC4-5D6E-409C-BE32-E72D297353CC}">
              <c16:uniqueId val="{00000000-F9DD-4B42-999D-9A9FF818BF8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F9DD-4B42-999D-9A9FF818BF8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59.8</c:v>
                </c:pt>
                <c:pt idx="1">
                  <c:v>60.89</c:v>
                </c:pt>
                <c:pt idx="2">
                  <c:v>61.54</c:v>
                </c:pt>
                <c:pt idx="3">
                  <c:v>62.62</c:v>
                </c:pt>
                <c:pt idx="4">
                  <c:v>63.56</c:v>
                </c:pt>
              </c:numCache>
            </c:numRef>
          </c:val>
          <c:extLst>
            <c:ext xmlns:c16="http://schemas.microsoft.com/office/drawing/2014/chart" uri="{C3380CC4-5D6E-409C-BE32-E72D297353CC}">
              <c16:uniqueId val="{00000000-D16A-48E1-8C47-AC3AA1D5A6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D16A-48E1-8C47-AC3AA1D5A6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6.76</c:v>
                </c:pt>
                <c:pt idx="1">
                  <c:v>8.59</c:v>
                </c:pt>
                <c:pt idx="2">
                  <c:v>10.47</c:v>
                </c:pt>
                <c:pt idx="3">
                  <c:v>12.09</c:v>
                </c:pt>
                <c:pt idx="4">
                  <c:v>14.23</c:v>
                </c:pt>
              </c:numCache>
            </c:numRef>
          </c:val>
          <c:extLst>
            <c:ext xmlns:c16="http://schemas.microsoft.com/office/drawing/2014/chart" uri="{C3380CC4-5D6E-409C-BE32-E72D297353CC}">
              <c16:uniqueId val="{00000000-E199-44F7-9D56-E9BFD7CB017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E199-44F7-9D56-E9BFD7CB017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42.73</c:v>
                </c:pt>
                <c:pt idx="1">
                  <c:v>52.27</c:v>
                </c:pt>
                <c:pt idx="2">
                  <c:v>60.58</c:v>
                </c:pt>
                <c:pt idx="3">
                  <c:v>53.83</c:v>
                </c:pt>
                <c:pt idx="4">
                  <c:v>73.42</c:v>
                </c:pt>
              </c:numCache>
            </c:numRef>
          </c:val>
          <c:extLst>
            <c:ext xmlns:c16="http://schemas.microsoft.com/office/drawing/2014/chart" uri="{C3380CC4-5D6E-409C-BE32-E72D297353CC}">
              <c16:uniqueId val="{00000000-9963-4098-B9DC-EB4B20112E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9963-4098-B9DC-EB4B20112E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61.81</c:v>
                </c:pt>
                <c:pt idx="1">
                  <c:v>61.92</c:v>
                </c:pt>
                <c:pt idx="2">
                  <c:v>64.959999999999994</c:v>
                </c:pt>
                <c:pt idx="3">
                  <c:v>70.319999999999993</c:v>
                </c:pt>
                <c:pt idx="4">
                  <c:v>62.96</c:v>
                </c:pt>
              </c:numCache>
            </c:numRef>
          </c:val>
          <c:extLst>
            <c:ext xmlns:c16="http://schemas.microsoft.com/office/drawing/2014/chart" uri="{C3380CC4-5D6E-409C-BE32-E72D297353CC}">
              <c16:uniqueId val="{00000000-6560-4C95-80F4-D8E12ED53E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6560-4C95-80F4-D8E12ED53E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240.86</c:v>
                </c:pt>
                <c:pt idx="1">
                  <c:v>241.34</c:v>
                </c:pt>
                <c:pt idx="2">
                  <c:v>231.6</c:v>
                </c:pt>
                <c:pt idx="3">
                  <c:v>197.03</c:v>
                </c:pt>
                <c:pt idx="4">
                  <c:v>205.19</c:v>
                </c:pt>
              </c:numCache>
            </c:numRef>
          </c:val>
          <c:extLst>
            <c:ext xmlns:c16="http://schemas.microsoft.com/office/drawing/2014/chart" uri="{C3380CC4-5D6E-409C-BE32-E72D297353CC}">
              <c16:uniqueId val="{00000000-F9E5-4353-AA11-E84933E988E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F9E5-4353-AA11-E84933E988E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E4-495A-B522-9594C970142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2E4-495A-B522-9594C970142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55.8</c:v>
                </c:pt>
                <c:pt idx="1">
                  <c:v>57.85</c:v>
                </c:pt>
                <c:pt idx="2">
                  <c:v>58.91</c:v>
                </c:pt>
                <c:pt idx="3">
                  <c:v>62.69</c:v>
                </c:pt>
                <c:pt idx="4">
                  <c:v>61.76</c:v>
                </c:pt>
              </c:numCache>
            </c:numRef>
          </c:val>
          <c:extLst>
            <c:ext xmlns:c16="http://schemas.microsoft.com/office/drawing/2014/chart" uri="{C3380CC4-5D6E-409C-BE32-E72D297353CC}">
              <c16:uniqueId val="{00000000-776B-40B7-A205-4E67E08C0D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776B-40B7-A205-4E67E08C0D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C6" sqref="BC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E1</v>
      </c>
      <c r="X8" s="64"/>
      <c r="Y8" s="64"/>
      <c r="Z8" s="64"/>
      <c r="AA8" s="64"/>
      <c r="AB8" s="64"/>
      <c r="AC8" s="64"/>
      <c r="AD8" s="65" t="str">
        <f>データ!$M$6</f>
        <v>非設置</v>
      </c>
      <c r="AE8" s="65"/>
      <c r="AF8" s="65"/>
      <c r="AG8" s="65"/>
      <c r="AH8" s="65"/>
      <c r="AI8" s="65"/>
      <c r="AJ8" s="65"/>
      <c r="AK8" s="3"/>
      <c r="AL8" s="44">
        <f>データ!S6</f>
        <v>8771961</v>
      </c>
      <c r="AM8" s="44"/>
      <c r="AN8" s="44"/>
      <c r="AO8" s="44"/>
      <c r="AP8" s="44"/>
      <c r="AQ8" s="44"/>
      <c r="AR8" s="44"/>
      <c r="AS8" s="44"/>
      <c r="AT8" s="45">
        <f>データ!T6</f>
        <v>1905.34</v>
      </c>
      <c r="AU8" s="45"/>
      <c r="AV8" s="45"/>
      <c r="AW8" s="45"/>
      <c r="AX8" s="45"/>
      <c r="AY8" s="45"/>
      <c r="AZ8" s="45"/>
      <c r="BA8" s="45"/>
      <c r="BB8" s="45">
        <f>データ!U6</f>
        <v>4603.88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81.88</v>
      </c>
      <c r="J10" s="45"/>
      <c r="K10" s="45"/>
      <c r="L10" s="45"/>
      <c r="M10" s="45"/>
      <c r="N10" s="45"/>
      <c r="O10" s="45"/>
      <c r="P10" s="45">
        <f>データ!P6</f>
        <v>53.39</v>
      </c>
      <c r="Q10" s="45"/>
      <c r="R10" s="45"/>
      <c r="S10" s="45"/>
      <c r="T10" s="45"/>
      <c r="U10" s="45"/>
      <c r="V10" s="45"/>
      <c r="W10" s="45">
        <f>データ!Q6</f>
        <v>69.16</v>
      </c>
      <c r="X10" s="45"/>
      <c r="Y10" s="45"/>
      <c r="Z10" s="45"/>
      <c r="AA10" s="45"/>
      <c r="AB10" s="45"/>
      <c r="AC10" s="45"/>
      <c r="AD10" s="44">
        <f>データ!R6</f>
        <v>0</v>
      </c>
      <c r="AE10" s="44"/>
      <c r="AF10" s="44"/>
      <c r="AG10" s="44"/>
      <c r="AH10" s="44"/>
      <c r="AI10" s="44"/>
      <c r="AJ10" s="44"/>
      <c r="AK10" s="2"/>
      <c r="AL10" s="44">
        <f>データ!V6</f>
        <v>4679665</v>
      </c>
      <c r="AM10" s="44"/>
      <c r="AN10" s="44"/>
      <c r="AO10" s="44"/>
      <c r="AP10" s="44"/>
      <c r="AQ10" s="44"/>
      <c r="AR10" s="44"/>
      <c r="AS10" s="44"/>
      <c r="AT10" s="45">
        <f>データ!W6</f>
        <v>542.35</v>
      </c>
      <c r="AU10" s="45"/>
      <c r="AV10" s="45"/>
      <c r="AW10" s="45"/>
      <c r="AX10" s="45"/>
      <c r="AY10" s="45"/>
      <c r="AZ10" s="45"/>
      <c r="BA10" s="45"/>
      <c r="BB10" s="45">
        <f>データ!X6</f>
        <v>8628.5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6.8"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6.8"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6.8"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6.8"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6.8"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114</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7.399999999999999"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7.399999999999999"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7.399999999999999"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7.399999999999999"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79"/>
      <c r="BM60" s="80"/>
      <c r="BN60" s="80"/>
      <c r="BO60" s="80"/>
      <c r="BP60" s="80"/>
      <c r="BQ60" s="80"/>
      <c r="BR60" s="80"/>
      <c r="BS60" s="80"/>
      <c r="BT60" s="80"/>
      <c r="BU60" s="80"/>
      <c r="BV60" s="80"/>
      <c r="BW60" s="80"/>
      <c r="BX60" s="80"/>
      <c r="BY60" s="80"/>
      <c r="BZ60" s="81"/>
    </row>
    <row r="61" spans="1:78" ht="13.2"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112</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66"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66"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66"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66"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JsZTUG7p0zpjUKsC6pOtIlXd5Ue6Lg5zFO7e+Cvxo5ILwJwgZxBzwNw6WBZUgUrr3TRSOWjmmDZouwZvNBaujA==" saltValue="fQ/s4QrSEbjd0c6cfMj9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4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270008</v>
      </c>
      <c r="D6" s="19">
        <f t="shared" si="3"/>
        <v>46</v>
      </c>
      <c r="E6" s="19">
        <f t="shared" si="3"/>
        <v>17</v>
      </c>
      <c r="F6" s="19">
        <f t="shared" si="3"/>
        <v>3</v>
      </c>
      <c r="G6" s="19">
        <f t="shared" si="3"/>
        <v>0</v>
      </c>
      <c r="H6" s="19" t="str">
        <f t="shared" si="3"/>
        <v>大阪府</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81.88</v>
      </c>
      <c r="P6" s="20">
        <f t="shared" si="3"/>
        <v>53.39</v>
      </c>
      <c r="Q6" s="20">
        <f t="shared" si="3"/>
        <v>69.16</v>
      </c>
      <c r="R6" s="20">
        <f t="shared" si="3"/>
        <v>0</v>
      </c>
      <c r="S6" s="20">
        <f t="shared" si="3"/>
        <v>8771961</v>
      </c>
      <c r="T6" s="20">
        <f t="shared" si="3"/>
        <v>1905.34</v>
      </c>
      <c r="U6" s="20">
        <f t="shared" si="3"/>
        <v>4603.88</v>
      </c>
      <c r="V6" s="20">
        <f t="shared" si="3"/>
        <v>4679665</v>
      </c>
      <c r="W6" s="20">
        <f t="shared" si="3"/>
        <v>542.35</v>
      </c>
      <c r="X6" s="20">
        <f t="shared" si="3"/>
        <v>8628.5</v>
      </c>
      <c r="Y6" s="21">
        <f>IF(Y7="",NA(),Y7)</f>
        <v>97.04</v>
      </c>
      <c r="Z6" s="21">
        <f t="shared" ref="Z6:AH6" si="4">IF(Z7="",NA(),Z7)</f>
        <v>96.38</v>
      </c>
      <c r="AA6" s="21">
        <f t="shared" si="4"/>
        <v>96.68</v>
      </c>
      <c r="AB6" s="21">
        <f t="shared" si="4"/>
        <v>99.84</v>
      </c>
      <c r="AC6" s="21">
        <f t="shared" si="4"/>
        <v>98.93</v>
      </c>
      <c r="AD6" s="21">
        <f t="shared" si="4"/>
        <v>101.63</v>
      </c>
      <c r="AE6" s="21">
        <f t="shared" si="4"/>
        <v>100.14</v>
      </c>
      <c r="AF6" s="21">
        <f t="shared" si="4"/>
        <v>99.22</v>
      </c>
      <c r="AG6" s="21">
        <f t="shared" si="4"/>
        <v>100.31</v>
      </c>
      <c r="AH6" s="21">
        <f t="shared" si="4"/>
        <v>100.13</v>
      </c>
      <c r="AI6" s="20" t="str">
        <f>IF(AI7="","",IF(AI7="-","【-】","【"&amp;SUBSTITUTE(TEXT(AI7,"#,##0.00"),"-","△")&amp;"】"))</f>
        <v>【100.17】</v>
      </c>
      <c r="AJ6" s="21">
        <f>IF(AJ7="",NA(),AJ7)</f>
        <v>42.73</v>
      </c>
      <c r="AK6" s="21">
        <f t="shared" ref="AK6:AS6" si="5">IF(AK7="",NA(),AK7)</f>
        <v>52.27</v>
      </c>
      <c r="AL6" s="21">
        <f t="shared" si="5"/>
        <v>60.58</v>
      </c>
      <c r="AM6" s="21">
        <f t="shared" si="5"/>
        <v>53.83</v>
      </c>
      <c r="AN6" s="21">
        <f t="shared" si="5"/>
        <v>73.42</v>
      </c>
      <c r="AO6" s="21">
        <f t="shared" si="5"/>
        <v>9.1</v>
      </c>
      <c r="AP6" s="21">
        <f t="shared" si="5"/>
        <v>10.71</v>
      </c>
      <c r="AQ6" s="21">
        <f t="shared" si="5"/>
        <v>11.46</v>
      </c>
      <c r="AR6" s="21">
        <f t="shared" si="5"/>
        <v>9.85</v>
      </c>
      <c r="AS6" s="21">
        <f t="shared" si="5"/>
        <v>11.25</v>
      </c>
      <c r="AT6" s="20" t="str">
        <f>IF(AT7="","",IF(AT7="-","【-】","【"&amp;SUBSTITUTE(TEXT(AT7,"#,##0.00"),"-","△")&amp;"】"))</f>
        <v>【11.17】</v>
      </c>
      <c r="AU6" s="21">
        <f>IF(AU7="",NA(),AU7)</f>
        <v>61.81</v>
      </c>
      <c r="AV6" s="21">
        <f t="shared" ref="AV6:BD6" si="6">IF(AV7="",NA(),AV7)</f>
        <v>61.92</v>
      </c>
      <c r="AW6" s="21">
        <f t="shared" si="6"/>
        <v>64.959999999999994</v>
      </c>
      <c r="AX6" s="21">
        <f t="shared" si="6"/>
        <v>70.319999999999993</v>
      </c>
      <c r="AY6" s="21">
        <f t="shared" si="6"/>
        <v>62.96</v>
      </c>
      <c r="AZ6" s="21">
        <f t="shared" si="6"/>
        <v>101.14</v>
      </c>
      <c r="BA6" s="21">
        <f t="shared" si="6"/>
        <v>104.74</v>
      </c>
      <c r="BB6" s="21">
        <f t="shared" si="6"/>
        <v>104.74</v>
      </c>
      <c r="BC6" s="21">
        <f t="shared" si="6"/>
        <v>104.66</v>
      </c>
      <c r="BD6" s="21">
        <f t="shared" si="6"/>
        <v>103.57</v>
      </c>
      <c r="BE6" s="20" t="str">
        <f>IF(BE7="","",IF(BE7="-","【-】","【"&amp;SUBSTITUTE(TEXT(BE7,"#,##0.00"),"-","△")&amp;"】"))</f>
        <v>【103.38】</v>
      </c>
      <c r="BF6" s="21">
        <f>IF(BF7="",NA(),BF7)</f>
        <v>240.86</v>
      </c>
      <c r="BG6" s="21">
        <f t="shared" ref="BG6:BO6" si="7">IF(BG7="",NA(),BG7)</f>
        <v>241.34</v>
      </c>
      <c r="BH6" s="21">
        <f t="shared" si="7"/>
        <v>231.6</v>
      </c>
      <c r="BI6" s="21">
        <f t="shared" si="7"/>
        <v>197.03</v>
      </c>
      <c r="BJ6" s="21">
        <f t="shared" si="7"/>
        <v>205.19</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55.8</v>
      </c>
      <c r="CC6" s="21">
        <f t="shared" ref="CC6:CK6" si="9">IF(CC7="",NA(),CC7)</f>
        <v>57.85</v>
      </c>
      <c r="CD6" s="21">
        <f t="shared" si="9"/>
        <v>58.91</v>
      </c>
      <c r="CE6" s="21">
        <f t="shared" si="9"/>
        <v>62.69</v>
      </c>
      <c r="CF6" s="21">
        <f t="shared" si="9"/>
        <v>61.76</v>
      </c>
      <c r="CG6" s="21">
        <f t="shared" si="9"/>
        <v>50.67</v>
      </c>
      <c r="CH6" s="21">
        <f t="shared" si="9"/>
        <v>48.7</v>
      </c>
      <c r="CI6" s="21">
        <f t="shared" si="9"/>
        <v>52.53</v>
      </c>
      <c r="CJ6" s="21">
        <f t="shared" si="9"/>
        <v>52.75</v>
      </c>
      <c r="CK6" s="21">
        <f t="shared" si="9"/>
        <v>52.89</v>
      </c>
      <c r="CL6" s="20" t="str">
        <f>IF(CL7="","",IF(CL7="-","【-】","【"&amp;SUBSTITUTE(TEXT(CL7,"#,##0.00"),"-","△")&amp;"】"))</f>
        <v>【53.07】</v>
      </c>
      <c r="CM6" s="21">
        <f>IF(CM7="",NA(),CM7)</f>
        <v>68.87</v>
      </c>
      <c r="CN6" s="21">
        <f t="shared" ref="CN6:CV6" si="10">IF(CN7="",NA(),CN7)</f>
        <v>68.67</v>
      </c>
      <c r="CO6" s="21">
        <f t="shared" si="10"/>
        <v>67.91</v>
      </c>
      <c r="CP6" s="21">
        <f t="shared" si="10"/>
        <v>69.400000000000006</v>
      </c>
      <c r="CQ6" s="21">
        <f t="shared" si="10"/>
        <v>69.78</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95.93</v>
      </c>
      <c r="CY6" s="21">
        <f t="shared" ref="CY6:DG6" si="11">IF(CY7="",NA(),CY7)</f>
        <v>96.25</v>
      </c>
      <c r="CZ6" s="21">
        <f t="shared" si="11"/>
        <v>96.38</v>
      </c>
      <c r="DA6" s="21">
        <f t="shared" si="11"/>
        <v>96.47</v>
      </c>
      <c r="DB6" s="21">
        <f t="shared" si="11"/>
        <v>96.55</v>
      </c>
      <c r="DC6" s="21">
        <f t="shared" si="11"/>
        <v>94.01</v>
      </c>
      <c r="DD6" s="21">
        <f t="shared" si="11"/>
        <v>94.14</v>
      </c>
      <c r="DE6" s="21">
        <f t="shared" si="11"/>
        <v>94.02</v>
      </c>
      <c r="DF6" s="21">
        <f t="shared" si="11"/>
        <v>94.43</v>
      </c>
      <c r="DG6" s="21">
        <f t="shared" si="11"/>
        <v>94.27</v>
      </c>
      <c r="DH6" s="20" t="str">
        <f>IF(DH7="","",IF(DH7="-","【-】","【"&amp;SUBSTITUTE(TEXT(DH7,"#,##0.00"),"-","△")&amp;"】"))</f>
        <v>【94.19】</v>
      </c>
      <c r="DI6" s="21">
        <f>IF(DI7="",NA(),DI7)</f>
        <v>59.8</v>
      </c>
      <c r="DJ6" s="21">
        <f t="shared" ref="DJ6:DR6" si="12">IF(DJ7="",NA(),DJ7)</f>
        <v>60.89</v>
      </c>
      <c r="DK6" s="21">
        <f t="shared" si="12"/>
        <v>61.54</v>
      </c>
      <c r="DL6" s="21">
        <f t="shared" si="12"/>
        <v>62.62</v>
      </c>
      <c r="DM6" s="21">
        <f t="shared" si="12"/>
        <v>63.56</v>
      </c>
      <c r="DN6" s="21">
        <f t="shared" si="12"/>
        <v>31.96</v>
      </c>
      <c r="DO6" s="21">
        <f t="shared" si="12"/>
        <v>34.17</v>
      </c>
      <c r="DP6" s="21">
        <f t="shared" si="12"/>
        <v>36.770000000000003</v>
      </c>
      <c r="DQ6" s="21">
        <f t="shared" si="12"/>
        <v>41.04</v>
      </c>
      <c r="DR6" s="21">
        <f t="shared" si="12"/>
        <v>41.27</v>
      </c>
      <c r="DS6" s="20" t="str">
        <f>IF(DS7="","",IF(DS7="-","【-】","【"&amp;SUBSTITUTE(TEXT(DS7,"#,##0.00"),"-","△")&amp;"】"))</f>
        <v>【41.08】</v>
      </c>
      <c r="DT6" s="21">
        <f>IF(DT7="",NA(),DT7)</f>
        <v>6.76</v>
      </c>
      <c r="DU6" s="21">
        <f t="shared" ref="DU6:EC6" si="13">IF(DU7="",NA(),DU7)</f>
        <v>8.59</v>
      </c>
      <c r="DV6" s="21">
        <f t="shared" si="13"/>
        <v>10.47</v>
      </c>
      <c r="DW6" s="21">
        <f t="shared" si="13"/>
        <v>12.09</v>
      </c>
      <c r="DX6" s="21">
        <f t="shared" si="13"/>
        <v>14.23</v>
      </c>
      <c r="DY6" s="21">
        <f t="shared" si="13"/>
        <v>0.93</v>
      </c>
      <c r="DZ6" s="21">
        <f t="shared" si="13"/>
        <v>1.04</v>
      </c>
      <c r="EA6" s="21">
        <f t="shared" si="13"/>
        <v>1.26</v>
      </c>
      <c r="EB6" s="21">
        <f t="shared" si="13"/>
        <v>1.64</v>
      </c>
      <c r="EC6" s="21">
        <f t="shared" si="13"/>
        <v>2.7</v>
      </c>
      <c r="ED6" s="20" t="str">
        <f>IF(ED7="","",IF(ED7="-","【-】","【"&amp;SUBSTITUTE(TEXT(ED7,"#,##0.00"),"-","△")&amp;"】"))</f>
        <v>【2.67】</v>
      </c>
      <c r="EE6" s="21">
        <f>IF(EE7="",NA(),EE7)</f>
        <v>0.13</v>
      </c>
      <c r="EF6" s="21">
        <f t="shared" ref="EF6:EN6" si="14">IF(EF7="",NA(),EF7)</f>
        <v>0.02</v>
      </c>
      <c r="EG6" s="21">
        <f t="shared" si="14"/>
        <v>0.14000000000000001</v>
      </c>
      <c r="EH6" s="21">
        <f t="shared" si="14"/>
        <v>7.0000000000000007E-2</v>
      </c>
      <c r="EI6" s="21">
        <f t="shared" si="14"/>
        <v>0.03</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270008</v>
      </c>
      <c r="D7" s="23">
        <v>46</v>
      </c>
      <c r="E7" s="23">
        <v>17</v>
      </c>
      <c r="F7" s="23">
        <v>3</v>
      </c>
      <c r="G7" s="23">
        <v>0</v>
      </c>
      <c r="H7" s="23" t="s">
        <v>96</v>
      </c>
      <c r="I7" s="23" t="s">
        <v>97</v>
      </c>
      <c r="J7" s="23" t="s">
        <v>98</v>
      </c>
      <c r="K7" s="23" t="s">
        <v>99</v>
      </c>
      <c r="L7" s="23" t="s">
        <v>100</v>
      </c>
      <c r="M7" s="23" t="s">
        <v>101</v>
      </c>
      <c r="N7" s="24" t="s">
        <v>102</v>
      </c>
      <c r="O7" s="24">
        <v>81.88</v>
      </c>
      <c r="P7" s="24">
        <v>53.39</v>
      </c>
      <c r="Q7" s="24">
        <v>69.16</v>
      </c>
      <c r="R7" s="24">
        <v>0</v>
      </c>
      <c r="S7" s="24">
        <v>8771961</v>
      </c>
      <c r="T7" s="24">
        <v>1905.34</v>
      </c>
      <c r="U7" s="24">
        <v>4603.88</v>
      </c>
      <c r="V7" s="24">
        <v>4679665</v>
      </c>
      <c r="W7" s="24">
        <v>542.35</v>
      </c>
      <c r="X7" s="24">
        <v>8628.5</v>
      </c>
      <c r="Y7" s="24">
        <v>97.04</v>
      </c>
      <c r="Z7" s="24">
        <v>96.38</v>
      </c>
      <c r="AA7" s="24">
        <v>96.68</v>
      </c>
      <c r="AB7" s="24">
        <v>99.84</v>
      </c>
      <c r="AC7" s="24">
        <v>98.93</v>
      </c>
      <c r="AD7" s="24">
        <v>101.63</v>
      </c>
      <c r="AE7" s="24">
        <v>100.14</v>
      </c>
      <c r="AF7" s="24">
        <v>99.22</v>
      </c>
      <c r="AG7" s="24">
        <v>100.31</v>
      </c>
      <c r="AH7" s="24">
        <v>100.13</v>
      </c>
      <c r="AI7" s="24">
        <v>100.17</v>
      </c>
      <c r="AJ7" s="24">
        <v>42.73</v>
      </c>
      <c r="AK7" s="24">
        <v>52.27</v>
      </c>
      <c r="AL7" s="24">
        <v>60.58</v>
      </c>
      <c r="AM7" s="24">
        <v>53.83</v>
      </c>
      <c r="AN7" s="24">
        <v>73.42</v>
      </c>
      <c r="AO7" s="24">
        <v>9.1</v>
      </c>
      <c r="AP7" s="24">
        <v>10.71</v>
      </c>
      <c r="AQ7" s="24">
        <v>11.46</v>
      </c>
      <c r="AR7" s="24">
        <v>9.85</v>
      </c>
      <c r="AS7" s="24">
        <v>11.25</v>
      </c>
      <c r="AT7" s="24">
        <v>11.17</v>
      </c>
      <c r="AU7" s="24">
        <v>61.81</v>
      </c>
      <c r="AV7" s="24">
        <v>61.92</v>
      </c>
      <c r="AW7" s="24">
        <v>64.959999999999994</v>
      </c>
      <c r="AX7" s="24">
        <v>70.319999999999993</v>
      </c>
      <c r="AY7" s="24">
        <v>62.96</v>
      </c>
      <c r="AZ7" s="24">
        <v>101.14</v>
      </c>
      <c r="BA7" s="24">
        <v>104.74</v>
      </c>
      <c r="BB7" s="24">
        <v>104.74</v>
      </c>
      <c r="BC7" s="24">
        <v>104.66</v>
      </c>
      <c r="BD7" s="24">
        <v>103.57</v>
      </c>
      <c r="BE7" s="24">
        <v>103.38</v>
      </c>
      <c r="BF7" s="24">
        <v>240.86</v>
      </c>
      <c r="BG7" s="24">
        <v>241.34</v>
      </c>
      <c r="BH7" s="24">
        <v>231.6</v>
      </c>
      <c r="BI7" s="24">
        <v>197.03</v>
      </c>
      <c r="BJ7" s="24">
        <v>205.19</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55.8</v>
      </c>
      <c r="CC7" s="24">
        <v>57.85</v>
      </c>
      <c r="CD7" s="24">
        <v>58.91</v>
      </c>
      <c r="CE7" s="24">
        <v>62.69</v>
      </c>
      <c r="CF7" s="24">
        <v>61.76</v>
      </c>
      <c r="CG7" s="24">
        <v>50.67</v>
      </c>
      <c r="CH7" s="24">
        <v>48.7</v>
      </c>
      <c r="CI7" s="24">
        <v>52.53</v>
      </c>
      <c r="CJ7" s="24">
        <v>52.75</v>
      </c>
      <c r="CK7" s="24">
        <v>52.89</v>
      </c>
      <c r="CL7" s="24">
        <v>53.07</v>
      </c>
      <c r="CM7" s="24">
        <v>68.87</v>
      </c>
      <c r="CN7" s="24">
        <v>68.67</v>
      </c>
      <c r="CO7" s="24">
        <v>67.91</v>
      </c>
      <c r="CP7" s="24">
        <v>69.400000000000006</v>
      </c>
      <c r="CQ7" s="24">
        <v>69.78</v>
      </c>
      <c r="CR7" s="24">
        <v>68.2</v>
      </c>
      <c r="CS7" s="24">
        <v>68.05</v>
      </c>
      <c r="CT7" s="24">
        <v>67.099999999999994</v>
      </c>
      <c r="CU7" s="24">
        <v>71.900000000000006</v>
      </c>
      <c r="CV7" s="24">
        <v>68.599999999999994</v>
      </c>
      <c r="CW7" s="24">
        <v>68.61</v>
      </c>
      <c r="CX7" s="24">
        <v>95.93</v>
      </c>
      <c r="CY7" s="24">
        <v>96.25</v>
      </c>
      <c r="CZ7" s="24">
        <v>96.38</v>
      </c>
      <c r="DA7" s="24">
        <v>96.47</v>
      </c>
      <c r="DB7" s="24">
        <v>96.55</v>
      </c>
      <c r="DC7" s="24">
        <v>94.01</v>
      </c>
      <c r="DD7" s="24">
        <v>94.14</v>
      </c>
      <c r="DE7" s="24">
        <v>94.02</v>
      </c>
      <c r="DF7" s="24">
        <v>94.43</v>
      </c>
      <c r="DG7" s="24">
        <v>94.27</v>
      </c>
      <c r="DH7" s="24">
        <v>94.19</v>
      </c>
      <c r="DI7" s="24">
        <v>59.8</v>
      </c>
      <c r="DJ7" s="24">
        <v>60.89</v>
      </c>
      <c r="DK7" s="24">
        <v>61.54</v>
      </c>
      <c r="DL7" s="24">
        <v>62.62</v>
      </c>
      <c r="DM7" s="24">
        <v>63.56</v>
      </c>
      <c r="DN7" s="24">
        <v>31.96</v>
      </c>
      <c r="DO7" s="24">
        <v>34.17</v>
      </c>
      <c r="DP7" s="24">
        <v>36.770000000000003</v>
      </c>
      <c r="DQ7" s="24">
        <v>41.04</v>
      </c>
      <c r="DR7" s="24">
        <v>41.27</v>
      </c>
      <c r="DS7" s="24">
        <v>41.08</v>
      </c>
      <c r="DT7" s="24">
        <v>6.76</v>
      </c>
      <c r="DU7" s="24">
        <v>8.59</v>
      </c>
      <c r="DV7" s="24">
        <v>10.47</v>
      </c>
      <c r="DW7" s="24">
        <v>12.09</v>
      </c>
      <c r="DX7" s="24">
        <v>14.23</v>
      </c>
      <c r="DY7" s="24">
        <v>0.93</v>
      </c>
      <c r="DZ7" s="24">
        <v>1.04</v>
      </c>
      <c r="EA7" s="24">
        <v>1.26</v>
      </c>
      <c r="EB7" s="24">
        <v>1.64</v>
      </c>
      <c r="EC7" s="24">
        <v>2.7</v>
      </c>
      <c r="ED7" s="24">
        <v>2.67</v>
      </c>
      <c r="EE7" s="24">
        <v>0.13</v>
      </c>
      <c r="EF7" s="24">
        <v>0.02</v>
      </c>
      <c r="EG7" s="24">
        <v>0.14000000000000001</v>
      </c>
      <c r="EH7" s="24">
        <v>7.0000000000000007E-2</v>
      </c>
      <c r="EI7" s="24">
        <v>0.03</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C7519A4-C23A-4952-B51C-58C2E2D963A7}"/>
</file>

<file path=customXml/itemProps2.xml><?xml version="1.0" encoding="utf-8"?>
<ds:datastoreItem xmlns:ds="http://schemas.openxmlformats.org/officeDocument/2006/customXml" ds:itemID="{84C39CEC-6169-4EA3-9D92-6DF14BFE7874}"/>
</file>

<file path=customXml/itemProps3.xml><?xml version="1.0" encoding="utf-8"?>
<ds:datastoreItem xmlns:ds="http://schemas.openxmlformats.org/officeDocument/2006/customXml" ds:itemID="{3C462A0C-2DD0-4492-9970-139858265394}"/>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