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0AF9ECBE-3DEB-4FFD-9296-5C868A3436AD}" xr6:coauthVersionLast="47" xr6:coauthVersionMax="47" xr10:uidLastSave="{00000000-0000-0000-0000-000000000000}"/>
  <workbookProtection workbookAlgorithmName="SHA-512" workbookHashValue="a9CefX0isx5bU1AFXgx9bC/GRvwuM2/AB3aq/0gmETqIfi+S9xKBc/ij3uBFNVrKa41niVtwtWvNYx7pzWgOSw==" workbookSaltValue="LMSwDW2/LDakPD6m+y+QoQ=="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10" i="5" l="1"/>
  <c r="BO10" i="5"/>
  <c r="AU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CU11" i="5" s="1"/>
  <c r="CS6" i="5"/>
  <c r="CT11" i="5" s="1"/>
  <c r="CR6" i="5"/>
  <c r="FI90" i="4" s="1"/>
  <c r="CQ6" i="5"/>
  <c r="CM12" i="5" s="1"/>
  <c r="CP6" i="5"/>
  <c r="CL12" i="5" s="1"/>
  <c r="CO6" i="5"/>
  <c r="CK12" i="5" s="1"/>
  <c r="CN6" i="5"/>
  <c r="CJ12" i="5" s="1"/>
  <c r="CM6" i="5"/>
  <c r="CI12" i="5" s="1"/>
  <c r="CL6" i="5"/>
  <c r="CM11" i="5" s="1"/>
  <c r="CK6" i="5"/>
  <c r="CL11" i="5" s="1"/>
  <c r="CJ6" i="5"/>
  <c r="CK11" i="5" s="1"/>
  <c r="CI6" i="5"/>
  <c r="KF55" i="4"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C90" i="4" s="1"/>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EH90" i="4"/>
  <c r="DG90" i="4"/>
  <c r="PZ81" i="4"/>
  <c r="OY81" i="4"/>
  <c r="JN81" i="4"/>
  <c r="IM81" i="4"/>
  <c r="HL81" i="4"/>
  <c r="GK81" i="4"/>
  <c r="EC81" i="4"/>
  <c r="DB81" i="4"/>
  <c r="AZ81" i="4"/>
  <c r="Y81" i="4"/>
  <c r="RA80" i="4"/>
  <c r="PZ80" i="4"/>
  <c r="OY80" i="4"/>
  <c r="NX80" i="4"/>
  <c r="MW80" i="4"/>
  <c r="JN80" i="4"/>
  <c r="EC80" i="4"/>
  <c r="DB80" i="4"/>
  <c r="CA80" i="4"/>
  <c r="AZ80" i="4"/>
  <c r="Y80" i="4"/>
  <c r="RA79" i="4"/>
  <c r="OY79" i="4"/>
  <c r="NX79" i="4"/>
  <c r="MW79" i="4"/>
  <c r="KO79" i="4"/>
  <c r="IM79" i="4"/>
  <c r="HL79" i="4"/>
  <c r="GK79" i="4"/>
  <c r="EC79" i="4"/>
  <c r="CA79" i="4"/>
  <c r="RH56" i="4"/>
  <c r="PT56" i="4"/>
  <c r="OF56" i="4"/>
  <c r="MN56" i="4"/>
  <c r="LT56" i="4"/>
  <c r="KZ56" i="4"/>
  <c r="KF56" i="4"/>
  <c r="JL56" i="4"/>
  <c r="GF56" i="4"/>
  <c r="FL56" i="4"/>
  <c r="CZ56" i="4"/>
  <c r="CF56" i="4"/>
  <c r="BL56" i="4"/>
  <c r="X56" i="4"/>
  <c r="RH55" i="4"/>
  <c r="QN55" i="4"/>
  <c r="OZ55" i="4"/>
  <c r="OF55" i="4"/>
  <c r="MN55" i="4"/>
  <c r="KZ55" i="4"/>
  <c r="GF55" i="4"/>
  <c r="FL55" i="4"/>
  <c r="CZ55" i="4"/>
  <c r="BL55" i="4"/>
  <c r="X55" i="4"/>
  <c r="RH54" i="4"/>
  <c r="QN54" i="4"/>
  <c r="PT54" i="4"/>
  <c r="OZ54" i="4"/>
  <c r="MN54" i="4"/>
  <c r="KZ54" i="4"/>
  <c r="KF54" i="4"/>
  <c r="JL54" i="4"/>
  <c r="HT54" i="4"/>
  <c r="GF54" i="4"/>
  <c r="FL54" i="4"/>
  <c r="CZ54" i="4"/>
  <c r="BL54" i="4"/>
  <c r="X54" i="4"/>
  <c r="RH33" i="4"/>
  <c r="QN33" i="4"/>
  <c r="OF33" i="4"/>
  <c r="MN33" i="4"/>
  <c r="LT33" i="4"/>
  <c r="KZ33" i="4"/>
  <c r="KF33" i="4"/>
  <c r="JL33" i="4"/>
  <c r="GF33" i="4"/>
  <c r="FL33" i="4"/>
  <c r="CZ33" i="4"/>
  <c r="CF33" i="4"/>
  <c r="AR33" i="4"/>
  <c r="X33" i="4"/>
  <c r="RH32" i="4"/>
  <c r="QN32" i="4"/>
  <c r="OF32" i="4"/>
  <c r="KZ32" i="4"/>
  <c r="JL32" i="4"/>
  <c r="GZ32" i="4"/>
  <c r="GF32" i="4"/>
  <c r="FL32" i="4"/>
  <c r="X32" i="4"/>
  <c r="RH31" i="4"/>
  <c r="QN31" i="4"/>
  <c r="PT31" i="4"/>
  <c r="OZ31" i="4"/>
  <c r="OF31" i="4"/>
  <c r="MN31" i="4"/>
  <c r="KZ31" i="4"/>
  <c r="KF31" i="4"/>
  <c r="HT31" i="4"/>
  <c r="GF31" i="4"/>
  <c r="FL31" i="4"/>
  <c r="ER31" i="4"/>
  <c r="CZ31" i="4"/>
  <c r="BL31" i="4"/>
  <c r="X31" i="4"/>
  <c r="LZ10" i="4"/>
  <c r="IT10" i="4"/>
  <c r="FN10" i="4"/>
  <c r="CH10" i="4"/>
  <c r="B10" i="4"/>
  <c r="PF8" i="4"/>
  <c r="LZ8" i="4"/>
  <c r="IT8" i="4"/>
  <c r="FN8" i="4"/>
  <c r="CH8" i="4"/>
  <c r="B8" i="4"/>
  <c r="B5" i="4"/>
  <c r="JL31" i="4" l="1"/>
  <c r="BL33" i="4"/>
  <c r="ER54" i="4"/>
  <c r="OF54" i="4"/>
  <c r="QN56" i="4"/>
  <c r="BY10" i="5"/>
  <c r="CI10" i="5"/>
  <c r="CM10" i="5"/>
  <c r="MN32" i="4"/>
  <c r="BL32" i="4"/>
  <c r="GZ55" i="4"/>
  <c r="Y79" i="4"/>
  <c r="HL80" i="4"/>
  <c r="KO81" i="4"/>
  <c r="CZ32" i="4"/>
  <c r="OZ32" i="4"/>
  <c r="JL55" i="4"/>
  <c r="AR56" i="4"/>
  <c r="IM80" i="4"/>
  <c r="NX81" i="4"/>
  <c r="W10" i="5"/>
  <c r="DG10" i="5"/>
  <c r="AG10" i="5"/>
  <c r="DQ10" i="5"/>
  <c r="AQ10" i="5"/>
  <c r="EA10" i="5"/>
  <c r="CF31" i="4"/>
  <c r="KF32" i="4"/>
  <c r="CF55" i="4"/>
  <c r="GZ31" i="4"/>
  <c r="GZ33" i="4"/>
  <c r="OZ33" i="4"/>
  <c r="GZ54" i="4"/>
  <c r="GZ56" i="4"/>
  <c r="OZ56" i="4"/>
  <c r="JN79" i="4"/>
  <c r="GK80" i="4"/>
  <c r="KO80" i="4"/>
  <c r="CA81" i="4"/>
  <c r="MW81" i="4"/>
  <c r="RA81" i="4"/>
  <c r="AR31" i="4"/>
  <c r="LT31" i="4"/>
  <c r="AR32" i="4"/>
  <c r="ER32" i="4"/>
  <c r="HT32" i="4"/>
  <c r="LT32" i="4"/>
  <c r="PT32" i="4"/>
  <c r="ER33" i="4"/>
  <c r="HT33" i="4"/>
  <c r="PT33" i="4"/>
  <c r="AR54" i="4"/>
  <c r="LT54" i="4"/>
  <c r="AR55" i="4"/>
  <c r="ER55" i="4"/>
  <c r="HT55" i="4"/>
  <c r="LT55" i="4"/>
  <c r="PT55" i="4"/>
  <c r="ER56" i="4"/>
  <c r="HT56" i="4"/>
  <c r="AZ79" i="4"/>
  <c r="PZ79" i="4"/>
  <c r="V10" i="5"/>
  <c r="AF10" i="5"/>
  <c r="AJ10" i="5"/>
  <c r="AT10" i="5"/>
  <c r="BD10" i="5"/>
  <c r="BN10" i="5"/>
  <c r="BX10" i="5"/>
  <c r="CB10" i="5"/>
  <c r="CL10" i="5"/>
  <c r="CV10" i="5"/>
  <c r="DF10" i="5"/>
  <c r="DP10" i="5"/>
  <c r="DT10" i="5"/>
  <c r="ED10" i="5"/>
  <c r="BE10" i="5"/>
  <c r="CW10" i="5"/>
  <c r="X11" i="5"/>
  <c r="CJ11" i="5"/>
  <c r="CF54" i="4"/>
  <c r="DB79" i="4"/>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<sst xmlns="http://schemas.openxmlformats.org/spreadsheetml/2006/main" count="262" uniqueCount="107">
  <si>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</si>
  <si>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</si>
  <si>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</si>
  <si>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</si>
  <si>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</si>
  <si>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</si>
  <si>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</si>
  <si>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</si>
  <si>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</si>
  <si>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</si>
  <si>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</si>
  <si>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</si>
  <si>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</si>
  <si>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</si>
  <si>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</si>
  <si>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</si>
  <si>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</si>
  <si>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</si>
  <si>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</si>
  <si>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</si>
  <si>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</si>
  <si>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</si>
  <si>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</si>
  <si>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</si>
  <si>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</si>
  <si>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</si>
  <si>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</si>
  <si>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</si>
  <si>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</si>
  <si>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</si>
  <si>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</si>
  <si>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</si>
  <si>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</si>
  <si>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</si>
  <si>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</si>
  <si>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</si>
  <si>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</si>
  <si>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</si>
  <si>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</si>
  <si>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</si>
  <si>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</si>
  <si>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</si>
  <si>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</si>
  <si>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</si>
  <si>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</si>
  <si>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</si>
  <si>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</si>
  <si>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</si>
  <si>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</si>
  <si>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</si>
  <si>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</si>
  <si>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</si>
  <si>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</si>
  <si>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</si>
  <si>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</si>
  <si>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</si>
  <si>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</si>
  <si>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</si>
  <si>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</si>
  <si>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</si>
  <si>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</si>
  <si>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</si>
  <si>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</si>
  <si>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</si>
  <si>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</si>
  <si>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</si>
  <si>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</si>
  <si>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</si>
  <si>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</si>
  <si>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</si>
  <si>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</si>
  <si>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</si>
  <si>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</si>
  <si>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</si>
  <si>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</si>
  <si>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</si>
  <si>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</si>
  <si>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</si>
  <si>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</si>
  <si>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</si>
  <si>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</si>
  <si>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</si>
  <si>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</si>
  <si>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</si>
  <si>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</si>
  <si>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</si>
  <si>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</si>
  <si>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</si>
  <si>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300004</t>
  </si>
  <si>
    <t>46</t>
  </si>
  <si>
    <t>02</t>
  </si>
  <si>
    <t>0</t>
  </si>
  <si>
    <t>000</t>
  </si>
  <si>
    <t>和歌山県</t>
  </si>
  <si>
    <t>法適用</t>
  </si>
  <si>
    <t>工業用水道事業</t>
  </si>
  <si>
    <t>大規模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</si>
  <si>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</si>
  <si>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</si>
  <si>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</si>
  <si>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</si>
  <si>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</si>
  <si>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</si>
  <si>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</si>
  <si>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現在、経営は安定しているが、今後も健全な経営を続けるため、施設の更新、強靱化及び長寿命化の大規模投資を計画的に実施するとともに、これらに見合う料金収入の確保及び経費節減を図り、より一層経営の健全化・効率化に努めていく必要がある。また、施設利用率を高めるよう新規ユーザの獲得に向けた取り組みを行っていく。</t>
    <phoneticPr fontId="5"/>
  </si>
  <si>
    <t>　①有形固定資産減価償却率は、令和５年度に引き続き、令和６年度も類似団体の平均値を下回る結果となった。これは、大規模な更新工事を行ったことで償却対象資産が増加したことによる。
　②管路経年化率は、類似団体の平均値よりも高く、③管路更新率は令和６年度ゼロとなっており、法定耐用年数超過の管路を多く使用している状況となっている。これは、老朽化の程度や健全性などを総合的に考慮した結果、法定耐用年数よりも更新周期が長くなっていることによる。
　今後も引き続き施設の重要度、経過年数及び健全性に財源の確保などを勘案し、計画的に施設の更新、強靱化及び長寿命化を図る必要がある。</t>
    <rPh sb="15" eb="17">
      <t>レイワ</t>
    </rPh>
    <rPh sb="18" eb="20">
      <t>ネンド</t>
    </rPh>
    <rPh sb="21" eb="22">
      <t>ヒ</t>
    </rPh>
    <rPh sb="23" eb="24">
      <t>ツヅ</t>
    </rPh>
    <rPh sb="32" eb="34">
      <t>ルイジ</t>
    </rPh>
    <rPh sb="34" eb="36">
      <t>ダンタイ</t>
    </rPh>
    <phoneticPr fontId="5"/>
  </si>
  <si>
    <t>　①経常収支比率が100％を超えていること、②累積欠損金がないこと、③流動比率が全国平均より高いことなどから経営の健全性が保たれている。
　④企業債残高対給水収益比率は、複数年にわたる取水施設の更新工事に多額の費用を要し、新規企業債を発行したことから令和４年度から生じたものであるが、類似団体の平均値よりも低く、さらに、償還金については給水収益により賄える見通しであるため、資金収支は良好な状態が確保されている。
　⑤料金回収率については、令和６年度より料金改定を実施したため、類似団体の平均値を上回り、改善されている。
　⑥給水原価が類似団体の平均値よりも低くなっているのは、浄水施設を持たず、河川内に埋設した集水管にて伏流水を送水しているためである。
　⑦施設利用率が令和５年度と比較して約４．５％低下している。これは、大口受水者の事業転換の影響によるものである。
　⑧契約率について、類似団体の平均値を下回っていることから、新規ユーザを開拓し、施設運用の効率化と契約率の向上を図る必要がある。</t>
    <rPh sb="248" eb="250">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</si>
</sst>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62.71</c:v>
                </c:pt>
                <c:pt idx="1">
                  <c:v>64.53</c:v>
                </c:pt>
                <c:pt idx="2">
                  <c:v>63.49</c:v>
                </c:pt>
                <c:pt idx="3">
                  <c:v>60.72</c:v>
                </c:pt>
                <c:pt idx="4">
                  <c:v>57.71</c:v>
                </c:pt>
              </c:numCache>
            </c:numRef>
          </c:val>
          <c:extLst>
            <c:ext xmlns:c16="http://schemas.microsoft.com/office/drawing/2014/chart" uri="{C3380CC4-5D6E-409C-BE32-E72D297353CC}">
              <c16:uniqueId val="{00000000-DBE0-4AEF-93CC-7BADC9C6148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DBE0-4AEF-93CC-7BADC9C6148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F6-4F0A-AE0D-10F13E740D2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C9F6-4F0A-AE0D-10F13E740D2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126.23</c:v>
                </c:pt>
                <c:pt idx="1">
                  <c:v>129.33000000000001</c:v>
                </c:pt>
                <c:pt idx="2">
                  <c:v>113.67</c:v>
                </c:pt>
                <c:pt idx="3">
                  <c:v>124.13</c:v>
                </c:pt>
                <c:pt idx="4">
                  <c:v>137.96</c:v>
                </c:pt>
              </c:numCache>
            </c:numRef>
          </c:val>
          <c:extLst>
            <c:ext xmlns:c16="http://schemas.microsoft.com/office/drawing/2014/chart" uri="{C3380CC4-5D6E-409C-BE32-E72D297353CC}">
              <c16:uniqueId val="{00000000-024E-4E7E-99E0-A2D97FB1F08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024E-4E7E-99E0-A2D97FB1F08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68</c:v>
                </c:pt>
                <c:pt idx="1">
                  <c:v>69.45</c:v>
                </c:pt>
                <c:pt idx="2">
                  <c:v>69.06</c:v>
                </c:pt>
                <c:pt idx="3">
                  <c:v>69.06</c:v>
                </c:pt>
                <c:pt idx="4">
                  <c:v>74.8</c:v>
                </c:pt>
              </c:numCache>
            </c:numRef>
          </c:val>
          <c:extLst>
            <c:ext xmlns:c16="http://schemas.microsoft.com/office/drawing/2014/chart" uri="{C3380CC4-5D6E-409C-BE32-E72D297353CC}">
              <c16:uniqueId val="{00000000-9394-46EB-B8A5-4E531FA6560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9394-46EB-B8A5-4E531FA6560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7.59</c:v>
                </c:pt>
                <c:pt idx="1">
                  <c:v>0</c:v>
                </c:pt>
                <c:pt idx="2">
                  <c:v>0</c:v>
                </c:pt>
                <c:pt idx="3">
                  <c:v>0</c:v>
                </c:pt>
                <c:pt idx="4">
                  <c:v>0</c:v>
                </c:pt>
              </c:numCache>
            </c:numRef>
          </c:val>
          <c:extLst>
            <c:ext xmlns:c16="http://schemas.microsoft.com/office/drawing/2014/chart" uri="{C3380CC4-5D6E-409C-BE32-E72D297353CC}">
              <c16:uniqueId val="{00000000-A21F-400D-9869-1CF567BD570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A21F-400D-9869-1CF567BD570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5930.47</c:v>
                </c:pt>
                <c:pt idx="1">
                  <c:v>2255.81</c:v>
                </c:pt>
                <c:pt idx="2">
                  <c:v>1449.41</c:v>
                </c:pt>
                <c:pt idx="3">
                  <c:v>1821.6</c:v>
                </c:pt>
                <c:pt idx="4">
                  <c:v>7135.02</c:v>
                </c:pt>
              </c:numCache>
            </c:numRef>
          </c:val>
          <c:extLst>
            <c:ext xmlns:c16="http://schemas.microsoft.com/office/drawing/2014/chart" uri="{C3380CC4-5D6E-409C-BE32-E72D297353CC}">
              <c16:uniqueId val="{00000000-FE8B-495C-8DFA-05CCDBDA611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FE8B-495C-8DFA-05CCDBDA611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86.64</c:v>
                </c:pt>
                <c:pt idx="3">
                  <c:v>164.18</c:v>
                </c:pt>
                <c:pt idx="4">
                  <c:v>180.24</c:v>
                </c:pt>
              </c:numCache>
            </c:numRef>
          </c:val>
          <c:extLst>
            <c:ext xmlns:c16="http://schemas.microsoft.com/office/drawing/2014/chart" uri="{C3380CC4-5D6E-409C-BE32-E72D297353CC}">
              <c16:uniqueId val="{00000000-9800-4951-94D9-1E958F59D7A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9800-4951-94D9-1E958F59D7A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103.46</c:v>
                </c:pt>
                <c:pt idx="1">
                  <c:v>104.86</c:v>
                </c:pt>
                <c:pt idx="2">
                  <c:v>91.19</c:v>
                </c:pt>
                <c:pt idx="3">
                  <c:v>101.01</c:v>
                </c:pt>
                <c:pt idx="4">
                  <c:v>111.68</c:v>
                </c:pt>
              </c:numCache>
            </c:numRef>
          </c:val>
          <c:extLst>
            <c:ext xmlns:c16="http://schemas.microsoft.com/office/drawing/2014/chart" uri="{C3380CC4-5D6E-409C-BE32-E72D297353CC}">
              <c16:uniqueId val="{00000000-58A9-4839-8DD5-E0803388D4F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58A9-4839-8DD5-E0803388D4F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9.73</c:v>
                </c:pt>
                <c:pt idx="1">
                  <c:v>9.6199999999999992</c:v>
                </c:pt>
                <c:pt idx="2">
                  <c:v>11.05</c:v>
                </c:pt>
                <c:pt idx="3">
                  <c:v>10.01</c:v>
                </c:pt>
                <c:pt idx="4">
                  <c:v>9.9499999999999993</c:v>
                </c:pt>
              </c:numCache>
            </c:numRef>
          </c:val>
          <c:extLst>
            <c:ext xmlns:c16="http://schemas.microsoft.com/office/drawing/2014/chart" uri="{C3380CC4-5D6E-409C-BE32-E72D297353CC}">
              <c16:uniqueId val="{00000000-8A9B-42E2-B066-574A1C3DB63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8A9B-42E2-B066-574A1C3DB63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49.73</c:v>
                </c:pt>
                <c:pt idx="1">
                  <c:v>50.3</c:v>
                </c:pt>
                <c:pt idx="2">
                  <c:v>51.09</c:v>
                </c:pt>
                <c:pt idx="3">
                  <c:v>44.72</c:v>
                </c:pt>
                <c:pt idx="4">
                  <c:v>40.24</c:v>
                </c:pt>
              </c:numCache>
            </c:numRef>
          </c:val>
          <c:extLst>
            <c:ext xmlns:c16="http://schemas.microsoft.com/office/drawing/2014/chart" uri="{C3380CC4-5D6E-409C-BE32-E72D297353CC}">
              <c16:uniqueId val="{00000000-994C-4553-8166-2DF1D61895C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994C-4553-8166-2DF1D61895C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67.89</c:v>
                </c:pt>
                <c:pt idx="1">
                  <c:v>67.89</c:v>
                </c:pt>
                <c:pt idx="2">
                  <c:v>67.959999999999994</c:v>
                </c:pt>
                <c:pt idx="3">
                  <c:v>67.94</c:v>
                </c:pt>
                <c:pt idx="4">
                  <c:v>68.02</c:v>
                </c:pt>
              </c:numCache>
            </c:numRef>
          </c:val>
          <c:extLst>
            <c:ext xmlns:c16="http://schemas.microsoft.com/office/drawing/2014/chart" uri="{C3380CC4-5D6E-409C-BE32-E72D297353CC}">
              <c16:uniqueId val="{00000000-B064-46B2-89AD-4F500DCD9E5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B064-46B2-89AD-4F500DCD9E5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EP1" zoomScaleNormal="100" workbookViewId="0">
      <selection activeCell="NT37" sqref="NT37"/>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和歌山県</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4"/>
      <c r="KX6" s="54"/>
      <c r="KY6" s="54"/>
      <c r="KZ6" s="54"/>
      <c r="LA6" s="54"/>
      <c r="LB6" s="54"/>
      <c r="LC6" s="5"/>
      <c r="LD6" s="2"/>
      <c r="LE6" s="2"/>
      <c r="LF6" s="2"/>
      <c r="LG6" s="2"/>
      <c r="LH6" s="2"/>
      <c r="LI6" s="4"/>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4"/>
      <c r="SM7" s="56" t="s">
        <v>8</v>
      </c>
      <c r="SN7" s="57"/>
      <c r="SO7" s="57"/>
      <c r="SP7" s="57"/>
      <c r="SQ7" s="57"/>
      <c r="SR7" s="57"/>
      <c r="SS7" s="57"/>
      <c r="ST7" s="57"/>
      <c r="SU7" s="57"/>
      <c r="SV7" s="57"/>
      <c r="SW7" s="57"/>
      <c r="SX7" s="57"/>
      <c r="SY7" s="57"/>
      <c r="SZ7" s="58"/>
    </row>
    <row r="8" spans="1:521" ht="18.75" customHeight="1" x14ac:dyDescent="0.15">
      <c r="A8" s="7"/>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227860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3</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91696</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4"/>
      <c r="SM8" s="65" t="s">
        <v>9</v>
      </c>
      <c r="SN8" s="66"/>
      <c r="SO8" s="67" t="s">
        <v>10</v>
      </c>
      <c r="SP8" s="67"/>
      <c r="SQ8" s="67"/>
      <c r="SR8" s="67"/>
      <c r="SS8" s="67"/>
      <c r="ST8" s="67"/>
      <c r="SU8" s="67"/>
      <c r="SV8" s="67"/>
      <c r="SW8" s="67"/>
      <c r="SX8" s="67"/>
      <c r="SY8" s="67"/>
      <c r="SZ8" s="68"/>
    </row>
    <row r="9" spans="1:521" ht="18.75" customHeight="1" x14ac:dyDescent="0.15">
      <c r="A9" s="7"/>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81" t="s">
        <v>16</v>
      </c>
      <c r="SN9" s="82"/>
      <c r="SO9" s="72" t="s">
        <v>17</v>
      </c>
      <c r="SP9" s="72"/>
      <c r="SQ9" s="72"/>
      <c r="SR9" s="72"/>
      <c r="SS9" s="72"/>
      <c r="ST9" s="72"/>
      <c r="SU9" s="72"/>
      <c r="SV9" s="72"/>
      <c r="SW9" s="72"/>
      <c r="SX9" s="72"/>
      <c r="SY9" s="72"/>
      <c r="SZ9" s="73"/>
    </row>
    <row r="10" spans="1:521" ht="18.75" customHeight="1" x14ac:dyDescent="0.15">
      <c r="A10" s="7"/>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87.5</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34</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155000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77" t="s">
        <v>18</v>
      </c>
      <c r="SN10" s="78"/>
      <c r="SO10" s="79" t="s">
        <v>19</v>
      </c>
      <c r="SP10" s="79"/>
      <c r="SQ10" s="79"/>
      <c r="SR10" s="79"/>
      <c r="SS10" s="79"/>
      <c r="ST10" s="79"/>
      <c r="SU10" s="79"/>
      <c r="SV10" s="79"/>
      <c r="SW10" s="79"/>
      <c r="SX10" s="79"/>
      <c r="SY10" s="79"/>
      <c r="SZ10" s="80"/>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126.23</v>
      </c>
      <c r="Y32" s="121"/>
      <c r="Z32" s="121"/>
      <c r="AA32" s="121"/>
      <c r="AB32" s="121"/>
      <c r="AC32" s="121"/>
      <c r="AD32" s="121"/>
      <c r="AE32" s="121"/>
      <c r="AF32" s="121"/>
      <c r="AG32" s="121"/>
      <c r="AH32" s="121"/>
      <c r="AI32" s="121"/>
      <c r="AJ32" s="121"/>
      <c r="AK32" s="121"/>
      <c r="AL32" s="121"/>
      <c r="AM32" s="121"/>
      <c r="AN32" s="121"/>
      <c r="AO32" s="121"/>
      <c r="AP32" s="121"/>
      <c r="AQ32" s="122"/>
      <c r="AR32" s="120">
        <f>データ!U6</f>
        <v>129.33000000000001</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113.67</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124.13</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137.96</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5930.47</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2255.81</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1449.41</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1821.6</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7135.02</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86.64</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164.18</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180.24</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119.93</v>
      </c>
      <c r="Y33" s="121"/>
      <c r="Z33" s="121"/>
      <c r="AA33" s="121"/>
      <c r="AB33" s="121"/>
      <c r="AC33" s="121"/>
      <c r="AD33" s="121"/>
      <c r="AE33" s="121"/>
      <c r="AF33" s="121"/>
      <c r="AG33" s="121"/>
      <c r="AH33" s="121"/>
      <c r="AI33" s="121"/>
      <c r="AJ33" s="121"/>
      <c r="AK33" s="121"/>
      <c r="AL33" s="121"/>
      <c r="AM33" s="121"/>
      <c r="AN33" s="121"/>
      <c r="AO33" s="121"/>
      <c r="AP33" s="121"/>
      <c r="AQ33" s="122"/>
      <c r="AR33" s="120">
        <f>データ!Z6</f>
        <v>118.4</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113.04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115.02</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111.98</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9.4700000000000006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11.03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1.88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1.46</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1.18</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380.84</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424.64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427.23</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454.07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381.88</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225.72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217.8</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216.05</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213.13</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103.46</v>
      </c>
      <c r="Y55" s="121"/>
      <c r="Z55" s="121"/>
      <c r="AA55" s="121"/>
      <c r="AB55" s="121"/>
      <c r="AC55" s="121"/>
      <c r="AD55" s="121"/>
      <c r="AE55" s="121"/>
      <c r="AF55" s="121"/>
      <c r="AG55" s="121"/>
      <c r="AH55" s="121"/>
      <c r="AI55" s="121"/>
      <c r="AJ55" s="121"/>
      <c r="AK55" s="121"/>
      <c r="AL55" s="121"/>
      <c r="AM55" s="121"/>
      <c r="AN55" s="121"/>
      <c r="AO55" s="121"/>
      <c r="AP55" s="121"/>
      <c r="AQ55" s="122"/>
      <c r="AR55" s="120">
        <f>データ!BM6</f>
        <v>104.86</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91.19</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101.01</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111.68</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9.73</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9.6199999999999992</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11.05</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10.01</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9.9499999999999993</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49.73</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50.3</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51.09</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44.72</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40.24</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67.89</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67.89</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67.959999999999994</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67.94</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68.02</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116.75</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115.48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109.91</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111.83</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108.95</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17.22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17.440000000000001</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18.62</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18.36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18.88</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56.81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55.65</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54.73</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54.32</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80.08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79.69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78.66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80.2</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79.72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104</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62.71</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64.53</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63.49</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60.72</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57.71</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68</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69.45</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69.06</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69.06</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74.8</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7.59</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60.35</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61.07</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61.99</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62.44</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62.28</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52.07</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50.36</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51.48</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52.79</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53.56</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0.5</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0.2</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0.24</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0.31</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0.22</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2" t="s">
        <v>29</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t="s">
        <v>30</v>
      </c>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t="s">
        <v>31</v>
      </c>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t="s">
        <v>32</v>
      </c>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t="s">
        <v>33</v>
      </c>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t="s">
        <v>34</v>
      </c>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t="s">
        <v>35</v>
      </c>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t="s">
        <v>36</v>
      </c>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t="s">
        <v>29</v>
      </c>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t="s">
        <v>30</v>
      </c>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t="s">
        <v>31</v>
      </c>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3" t="str">
        <f>データ!AD6</f>
        <v>【111.95】</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【22.25】</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【439.16】</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【227.97】</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【107.69】</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【20.26】</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3"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3"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3"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3"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fLImUsoo0I0//8hBfW3MEjbParLjqEoGNI2p3C3+NWLxcAdHzcKy0DlKYwFdQy1MLUijC476iqUA52VFkh0qfw==" saltValue="Egzmgam4R5RzecMKjAbpVw=="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headerFooter>
    <oddFooter>&amp;C&amp;P /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126.23</v>
      </c>
      <c r="U6" s="35">
        <f>U7</f>
        <v>129.33000000000001</v>
      </c>
      <c r="V6" s="35">
        <f>V7</f>
        <v>113.67</v>
      </c>
      <c r="W6" s="35">
        <f>W7</f>
        <v>124.13</v>
      </c>
      <c r="X6" s="35">
        <f t="shared" si="3"/>
        <v>137.96</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5930.47</v>
      </c>
      <c r="AQ6" s="35">
        <f>AQ7</f>
        <v>2255.81</v>
      </c>
      <c r="AR6" s="35">
        <f>AR7</f>
        <v>1449.41</v>
      </c>
      <c r="AS6" s="35">
        <f>AS7</f>
        <v>1821.6</v>
      </c>
      <c r="AT6" s="35">
        <f t="shared" si="3"/>
        <v>7135.02</v>
      </c>
      <c r="AU6" s="35">
        <f t="shared" si="3"/>
        <v>380.84</v>
      </c>
      <c r="AV6" s="35">
        <f t="shared" si="3"/>
        <v>424.64</v>
      </c>
      <c r="AW6" s="35">
        <f t="shared" si="3"/>
        <v>427.23</v>
      </c>
      <c r="AX6" s="35">
        <f t="shared" si="3"/>
        <v>454.07</v>
      </c>
      <c r="AY6" s="35">
        <f t="shared" si="3"/>
        <v>381.88</v>
      </c>
      <c r="AZ6" s="33" t="str">
        <f>IF(AZ7="-","【-】","【"&amp;SUBSTITUTE(TEXT(AZ7,"#,##0.00"),"-","△")&amp;"】")</f>
        <v>【439.16】</v>
      </c>
      <c r="BA6" s="35">
        <f t="shared" si="3"/>
        <v>0</v>
      </c>
      <c r="BB6" s="35">
        <f>BB7</f>
        <v>0</v>
      </c>
      <c r="BC6" s="35">
        <f>BC7</f>
        <v>86.64</v>
      </c>
      <c r="BD6" s="35">
        <f>BD7</f>
        <v>164.18</v>
      </c>
      <c r="BE6" s="35">
        <f t="shared" si="3"/>
        <v>180.24</v>
      </c>
      <c r="BF6" s="35">
        <f t="shared" si="3"/>
        <v>225.72</v>
      </c>
      <c r="BG6" s="35">
        <f t="shared" si="3"/>
        <v>217.8</v>
      </c>
      <c r="BH6" s="35">
        <f t="shared" si="3"/>
        <v>216.05</v>
      </c>
      <c r="BI6" s="35">
        <f t="shared" si="3"/>
        <v>213.13</v>
      </c>
      <c r="BJ6" s="35">
        <f t="shared" si="3"/>
        <v>213.1</v>
      </c>
      <c r="BK6" s="33" t="str">
        <f>IF(BK7="-","【-】","【"&amp;SUBSTITUTE(TEXT(BK7,"#,##0.00"),"-","△")&amp;"】")</f>
        <v>【227.97】</v>
      </c>
      <c r="BL6" s="35">
        <f t="shared" si="3"/>
        <v>103.46</v>
      </c>
      <c r="BM6" s="35">
        <f>BM7</f>
        <v>104.86</v>
      </c>
      <c r="BN6" s="35">
        <f>BN7</f>
        <v>91.19</v>
      </c>
      <c r="BO6" s="35">
        <f>BO7</f>
        <v>101.01</v>
      </c>
      <c r="BP6" s="35">
        <f t="shared" si="3"/>
        <v>111.68</v>
      </c>
      <c r="BQ6" s="35">
        <f t="shared" si="3"/>
        <v>116.75</v>
      </c>
      <c r="BR6" s="35">
        <f t="shared" si="3"/>
        <v>115.48</v>
      </c>
      <c r="BS6" s="35">
        <f t="shared" si="3"/>
        <v>109.91</v>
      </c>
      <c r="BT6" s="35">
        <f t="shared" si="3"/>
        <v>111.83</v>
      </c>
      <c r="BU6" s="35">
        <f t="shared" si="3"/>
        <v>108.95</v>
      </c>
      <c r="BV6" s="33" t="str">
        <f>IF(BV7="-","【-】","【"&amp;SUBSTITUTE(TEXT(BV7,"#,##0.00"),"-","△")&amp;"】")</f>
        <v>【107.69】</v>
      </c>
      <c r="BW6" s="35">
        <f t="shared" si="3"/>
        <v>9.73</v>
      </c>
      <c r="BX6" s="35">
        <f>BX7</f>
        <v>9.6199999999999992</v>
      </c>
      <c r="BY6" s="35">
        <f>BY7</f>
        <v>11.05</v>
      </c>
      <c r="BZ6" s="35">
        <f>BZ7</f>
        <v>10.01</v>
      </c>
      <c r="CA6" s="35">
        <f t="shared" si="3"/>
        <v>9.9499999999999993</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49.73</v>
      </c>
      <c r="CI6" s="35">
        <f>CI7</f>
        <v>50.3</v>
      </c>
      <c r="CJ6" s="35">
        <f>CJ7</f>
        <v>51.09</v>
      </c>
      <c r="CK6" s="35">
        <f>CK7</f>
        <v>44.72</v>
      </c>
      <c r="CL6" s="35">
        <f t="shared" si="5"/>
        <v>40.24</v>
      </c>
      <c r="CM6" s="35">
        <f t="shared" si="5"/>
        <v>56</v>
      </c>
      <c r="CN6" s="35">
        <f t="shared" si="5"/>
        <v>56.81</v>
      </c>
      <c r="CO6" s="35">
        <f t="shared" si="5"/>
        <v>55.65</v>
      </c>
      <c r="CP6" s="35">
        <f t="shared" si="5"/>
        <v>54.73</v>
      </c>
      <c r="CQ6" s="35">
        <f t="shared" si="5"/>
        <v>54.32</v>
      </c>
      <c r="CR6" s="33" t="str">
        <f>IF(CR7="-","【-】","【"&amp;SUBSTITUTE(TEXT(CR7,"#,##0.00"),"-","△")&amp;"】")</f>
        <v>【52.31】</v>
      </c>
      <c r="CS6" s="35">
        <f t="shared" ref="CS6:DB6" si="6">CS7</f>
        <v>67.89</v>
      </c>
      <c r="CT6" s="35">
        <f>CT7</f>
        <v>67.89</v>
      </c>
      <c r="CU6" s="35">
        <f>CU7</f>
        <v>67.959999999999994</v>
      </c>
      <c r="CV6" s="35">
        <f>CV7</f>
        <v>67.94</v>
      </c>
      <c r="CW6" s="35">
        <f t="shared" si="6"/>
        <v>68.02</v>
      </c>
      <c r="CX6" s="35">
        <f t="shared" si="6"/>
        <v>80.08</v>
      </c>
      <c r="CY6" s="35">
        <f t="shared" si="6"/>
        <v>79.69</v>
      </c>
      <c r="CZ6" s="35">
        <f t="shared" si="6"/>
        <v>78.66</v>
      </c>
      <c r="DA6" s="35">
        <f t="shared" si="6"/>
        <v>80.2</v>
      </c>
      <c r="DB6" s="35">
        <f t="shared" si="6"/>
        <v>79.72</v>
      </c>
      <c r="DC6" s="33" t="str">
        <f>IF(DC7="-","【-】","【"&amp;SUBSTITUTE(TEXT(DC7,"#,##0.00"),"-","△")&amp;"】")</f>
        <v>【77.20】</v>
      </c>
      <c r="DD6" s="35">
        <f t="shared" ref="DD6:DM6" si="7">DD7</f>
        <v>62.71</v>
      </c>
      <c r="DE6" s="35">
        <f>DE7</f>
        <v>64.53</v>
      </c>
      <c r="DF6" s="35">
        <f>DF7</f>
        <v>63.49</v>
      </c>
      <c r="DG6" s="35">
        <f>DG7</f>
        <v>60.72</v>
      </c>
      <c r="DH6" s="35">
        <f t="shared" si="7"/>
        <v>57.71</v>
      </c>
      <c r="DI6" s="35">
        <f t="shared" si="7"/>
        <v>60.35</v>
      </c>
      <c r="DJ6" s="35">
        <f t="shared" si="7"/>
        <v>61.07</v>
      </c>
      <c r="DK6" s="35">
        <f t="shared" si="7"/>
        <v>61.99</v>
      </c>
      <c r="DL6" s="35">
        <f t="shared" si="7"/>
        <v>62.44</v>
      </c>
      <c r="DM6" s="35">
        <f t="shared" si="7"/>
        <v>62.28</v>
      </c>
      <c r="DN6" s="33" t="str">
        <f>IF(DN7="-","【-】","【"&amp;SUBSTITUTE(TEXT(DN7,"#,##0.00"),"-","△")&amp;"】")</f>
        <v>【61.29】</v>
      </c>
      <c r="DO6" s="35">
        <f t="shared" ref="DO6:DX6" si="8">DO7</f>
        <v>68</v>
      </c>
      <c r="DP6" s="35">
        <f>DP7</f>
        <v>69.45</v>
      </c>
      <c r="DQ6" s="35">
        <f>DQ7</f>
        <v>69.06</v>
      </c>
      <c r="DR6" s="35">
        <f>DR7</f>
        <v>69.06</v>
      </c>
      <c r="DS6" s="35">
        <f t="shared" si="8"/>
        <v>74.8</v>
      </c>
      <c r="DT6" s="35">
        <f t="shared" si="8"/>
        <v>52.07</v>
      </c>
      <c r="DU6" s="35">
        <f t="shared" si="8"/>
        <v>50.36</v>
      </c>
      <c r="DV6" s="35">
        <f t="shared" si="8"/>
        <v>51.48</v>
      </c>
      <c r="DW6" s="35">
        <f t="shared" si="8"/>
        <v>52.79</v>
      </c>
      <c r="DX6" s="35">
        <f t="shared" si="8"/>
        <v>53.56</v>
      </c>
      <c r="DY6" s="33" t="str">
        <f>IF(DY7="-","【-】","【"&amp;SUBSTITUTE(TEXT(DY7,"#,##0.00"),"-","△")&amp;"】")</f>
        <v>【50.74】</v>
      </c>
      <c r="DZ6" s="35">
        <f t="shared" ref="DZ6:EI6" si="9">DZ7</f>
        <v>7.59</v>
      </c>
      <c r="EA6" s="35">
        <f>EA7</f>
        <v>0</v>
      </c>
      <c r="EB6" s="35">
        <f>EB7</f>
        <v>0</v>
      </c>
      <c r="EC6" s="35">
        <f>EC7</f>
        <v>0</v>
      </c>
      <c r="ED6" s="35">
        <f t="shared" si="9"/>
        <v>0</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227860</v>
      </c>
      <c r="L7" s="37" t="s">
        <v>96</v>
      </c>
      <c r="M7" s="38">
        <v>3</v>
      </c>
      <c r="N7" s="38">
        <v>91696</v>
      </c>
      <c r="O7" s="39" t="s">
        <v>97</v>
      </c>
      <c r="P7" s="39">
        <v>87.5</v>
      </c>
      <c r="Q7" s="38">
        <v>34</v>
      </c>
      <c r="R7" s="38">
        <v>155000</v>
      </c>
      <c r="S7" s="37" t="s">
        <v>98</v>
      </c>
      <c r="T7" s="40">
        <v>126.23</v>
      </c>
      <c r="U7" s="40">
        <v>129.33000000000001</v>
      </c>
      <c r="V7" s="40">
        <v>113.67</v>
      </c>
      <c r="W7" s="40">
        <v>124.13</v>
      </c>
      <c r="X7" s="40">
        <v>137.96</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5930.47</v>
      </c>
      <c r="AQ7" s="40">
        <v>2255.81</v>
      </c>
      <c r="AR7" s="40">
        <v>1449.41</v>
      </c>
      <c r="AS7" s="40">
        <v>1821.6</v>
      </c>
      <c r="AT7" s="40">
        <v>7135.02</v>
      </c>
      <c r="AU7" s="40">
        <v>380.84</v>
      </c>
      <c r="AV7" s="40">
        <v>424.64</v>
      </c>
      <c r="AW7" s="40">
        <v>427.23</v>
      </c>
      <c r="AX7" s="40">
        <v>454.07</v>
      </c>
      <c r="AY7" s="40">
        <v>381.88</v>
      </c>
      <c r="AZ7" s="40">
        <v>439.16</v>
      </c>
      <c r="BA7" s="40">
        <v>0</v>
      </c>
      <c r="BB7" s="40">
        <v>0</v>
      </c>
      <c r="BC7" s="40">
        <v>86.64</v>
      </c>
      <c r="BD7" s="40">
        <v>164.18</v>
      </c>
      <c r="BE7" s="40">
        <v>180.24</v>
      </c>
      <c r="BF7" s="40">
        <v>225.72</v>
      </c>
      <c r="BG7" s="40">
        <v>217.8</v>
      </c>
      <c r="BH7" s="40">
        <v>216.05</v>
      </c>
      <c r="BI7" s="40">
        <v>213.13</v>
      </c>
      <c r="BJ7" s="40">
        <v>213.1</v>
      </c>
      <c r="BK7" s="40">
        <v>227.97</v>
      </c>
      <c r="BL7" s="40">
        <v>103.46</v>
      </c>
      <c r="BM7" s="40">
        <v>104.86</v>
      </c>
      <c r="BN7" s="40">
        <v>91.19</v>
      </c>
      <c r="BO7" s="40">
        <v>101.01</v>
      </c>
      <c r="BP7" s="40">
        <v>111.68</v>
      </c>
      <c r="BQ7" s="40">
        <v>116.75</v>
      </c>
      <c r="BR7" s="40">
        <v>115.48</v>
      </c>
      <c r="BS7" s="40">
        <v>109.91</v>
      </c>
      <c r="BT7" s="40">
        <v>111.83</v>
      </c>
      <c r="BU7" s="40">
        <v>108.95</v>
      </c>
      <c r="BV7" s="40">
        <v>107.69</v>
      </c>
      <c r="BW7" s="40">
        <v>9.73</v>
      </c>
      <c r="BX7" s="40">
        <v>9.6199999999999992</v>
      </c>
      <c r="BY7" s="40">
        <v>11.05</v>
      </c>
      <c r="BZ7" s="40">
        <v>10.01</v>
      </c>
      <c r="CA7" s="40">
        <v>9.9499999999999993</v>
      </c>
      <c r="CB7" s="40">
        <v>17.22</v>
      </c>
      <c r="CC7" s="40">
        <v>17.440000000000001</v>
      </c>
      <c r="CD7" s="40">
        <v>18.62</v>
      </c>
      <c r="CE7" s="40">
        <v>18.36</v>
      </c>
      <c r="CF7" s="40">
        <v>18.88</v>
      </c>
      <c r="CG7" s="40">
        <v>20.260000000000002</v>
      </c>
      <c r="CH7" s="40">
        <v>49.73</v>
      </c>
      <c r="CI7" s="40">
        <v>50.3</v>
      </c>
      <c r="CJ7" s="40">
        <v>51.09</v>
      </c>
      <c r="CK7" s="40">
        <v>44.72</v>
      </c>
      <c r="CL7" s="40">
        <v>40.24</v>
      </c>
      <c r="CM7" s="40">
        <v>56</v>
      </c>
      <c r="CN7" s="40">
        <v>56.81</v>
      </c>
      <c r="CO7" s="40">
        <v>55.65</v>
      </c>
      <c r="CP7" s="40">
        <v>54.73</v>
      </c>
      <c r="CQ7" s="40">
        <v>54.32</v>
      </c>
      <c r="CR7" s="40">
        <v>52.31</v>
      </c>
      <c r="CS7" s="40">
        <v>67.89</v>
      </c>
      <c r="CT7" s="40">
        <v>67.89</v>
      </c>
      <c r="CU7" s="40">
        <v>67.959999999999994</v>
      </c>
      <c r="CV7" s="40">
        <v>67.94</v>
      </c>
      <c r="CW7" s="40">
        <v>68.02</v>
      </c>
      <c r="CX7" s="40">
        <v>80.08</v>
      </c>
      <c r="CY7" s="40">
        <v>79.69</v>
      </c>
      <c r="CZ7" s="40">
        <v>78.66</v>
      </c>
      <c r="DA7" s="40">
        <v>80.2</v>
      </c>
      <c r="DB7" s="40">
        <v>79.72</v>
      </c>
      <c r="DC7" s="40">
        <v>77.2</v>
      </c>
      <c r="DD7" s="40">
        <v>62.71</v>
      </c>
      <c r="DE7" s="40">
        <v>64.53</v>
      </c>
      <c r="DF7" s="40">
        <v>63.49</v>
      </c>
      <c r="DG7" s="40">
        <v>60.72</v>
      </c>
      <c r="DH7" s="40">
        <v>57.71</v>
      </c>
      <c r="DI7" s="40">
        <v>60.35</v>
      </c>
      <c r="DJ7" s="40">
        <v>61.07</v>
      </c>
      <c r="DK7" s="40">
        <v>61.99</v>
      </c>
      <c r="DL7" s="40">
        <v>62.44</v>
      </c>
      <c r="DM7" s="40">
        <v>62.28</v>
      </c>
      <c r="DN7" s="40">
        <v>61.29</v>
      </c>
      <c r="DO7" s="40">
        <v>68</v>
      </c>
      <c r="DP7" s="40">
        <v>69.45</v>
      </c>
      <c r="DQ7" s="40">
        <v>69.06</v>
      </c>
      <c r="DR7" s="40">
        <v>69.06</v>
      </c>
      <c r="DS7" s="40">
        <v>74.8</v>
      </c>
      <c r="DT7" s="40">
        <v>52.07</v>
      </c>
      <c r="DU7" s="40">
        <v>50.36</v>
      </c>
      <c r="DV7" s="40">
        <v>51.48</v>
      </c>
      <c r="DW7" s="40">
        <v>52.79</v>
      </c>
      <c r="DX7" s="40">
        <v>53.56</v>
      </c>
      <c r="DY7" s="40">
        <v>50.74</v>
      </c>
      <c r="DZ7" s="40">
        <v>7.59</v>
      </c>
      <c r="EA7" s="40">
        <v>0</v>
      </c>
      <c r="EB7" s="40">
        <v>0</v>
      </c>
      <c r="EC7" s="40">
        <v>0</v>
      </c>
      <c r="ED7" s="40">
        <v>0</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126.23</v>
      </c>
      <c r="V11" s="48">
        <f>IF(U6="-",NA(),U6)</f>
        <v>129.33000000000001</v>
      </c>
      <c r="W11" s="48">
        <f>IF(V6="-",NA(),V6)</f>
        <v>113.67</v>
      </c>
      <c r="X11" s="48">
        <f>IF(W6="-",NA(),W6)</f>
        <v>124.13</v>
      </c>
      <c r="Y11" s="48">
        <f>IF(X6="-",NA(),X6)</f>
        <v>137.96</v>
      </c>
      <c r="AE11" s="47" t="s">
        <v>23</v>
      </c>
      <c r="AF11" s="48">
        <f>IF(AE6="-",NA(),AE6)</f>
        <v>0</v>
      </c>
      <c r="AG11" s="48">
        <f>IF(AF6="-",NA(),AF6)</f>
        <v>0</v>
      </c>
      <c r="AH11" s="48">
        <f>IF(AG6="-",NA(),AG6)</f>
        <v>0</v>
      </c>
      <c r="AI11" s="48">
        <f>IF(AH6="-",NA(),AH6)</f>
        <v>0</v>
      </c>
      <c r="AJ11" s="48">
        <f>IF(AI6="-",NA(),AI6)</f>
        <v>0</v>
      </c>
      <c r="AP11" s="47" t="s">
        <v>23</v>
      </c>
      <c r="AQ11" s="48">
        <f>IF(AP6="-",NA(),AP6)</f>
        <v>5930.47</v>
      </c>
      <c r="AR11" s="48">
        <f>IF(AQ6="-",NA(),AQ6)</f>
        <v>2255.81</v>
      </c>
      <c r="AS11" s="48">
        <f>IF(AR6="-",NA(),AR6)</f>
        <v>1449.41</v>
      </c>
      <c r="AT11" s="48">
        <f>IF(AS6="-",NA(),AS6)</f>
        <v>1821.6</v>
      </c>
      <c r="AU11" s="48">
        <f>IF(AT6="-",NA(),AT6)</f>
        <v>7135.02</v>
      </c>
      <c r="BA11" s="47" t="s">
        <v>23</v>
      </c>
      <c r="BB11" s="48">
        <f>IF(BA6="-",NA(),BA6)</f>
        <v>0</v>
      </c>
      <c r="BC11" s="48">
        <f>IF(BB6="-",NA(),BB6)</f>
        <v>0</v>
      </c>
      <c r="BD11" s="48">
        <f>IF(BC6="-",NA(),BC6)</f>
        <v>86.64</v>
      </c>
      <c r="BE11" s="48">
        <f>IF(BD6="-",NA(),BD6)</f>
        <v>164.18</v>
      </c>
      <c r="BF11" s="48">
        <f>IF(BE6="-",NA(),BE6)</f>
        <v>180.24</v>
      </c>
      <c r="BL11" s="47" t="s">
        <v>23</v>
      </c>
      <c r="BM11" s="48">
        <f>IF(BL6="-",NA(),BL6)</f>
        <v>103.46</v>
      </c>
      <c r="BN11" s="48">
        <f>IF(BM6="-",NA(),BM6)</f>
        <v>104.86</v>
      </c>
      <c r="BO11" s="48">
        <f>IF(BN6="-",NA(),BN6)</f>
        <v>91.19</v>
      </c>
      <c r="BP11" s="48">
        <f>IF(BO6="-",NA(),BO6)</f>
        <v>101.01</v>
      </c>
      <c r="BQ11" s="48">
        <f>IF(BP6="-",NA(),BP6)</f>
        <v>111.68</v>
      </c>
      <c r="BW11" s="47" t="s">
        <v>23</v>
      </c>
      <c r="BX11" s="48">
        <f>IF(BW6="-",NA(),BW6)</f>
        <v>9.73</v>
      </c>
      <c r="BY11" s="48">
        <f>IF(BX6="-",NA(),BX6)</f>
        <v>9.6199999999999992</v>
      </c>
      <c r="BZ11" s="48">
        <f>IF(BY6="-",NA(),BY6)</f>
        <v>11.05</v>
      </c>
      <c r="CA11" s="48">
        <f>IF(BZ6="-",NA(),BZ6)</f>
        <v>10.01</v>
      </c>
      <c r="CB11" s="48">
        <f>IF(CA6="-",NA(),CA6)</f>
        <v>9.9499999999999993</v>
      </c>
      <c r="CH11" s="47" t="s">
        <v>23</v>
      </c>
      <c r="CI11" s="48">
        <f>IF(CH6="-",NA(),CH6)</f>
        <v>49.73</v>
      </c>
      <c r="CJ11" s="48">
        <f>IF(CI6="-",NA(),CI6)</f>
        <v>50.3</v>
      </c>
      <c r="CK11" s="48">
        <f>IF(CJ6="-",NA(),CJ6)</f>
        <v>51.09</v>
      </c>
      <c r="CL11" s="48">
        <f>IF(CK6="-",NA(),CK6)</f>
        <v>44.72</v>
      </c>
      <c r="CM11" s="48">
        <f>IF(CL6="-",NA(),CL6)</f>
        <v>40.24</v>
      </c>
      <c r="CS11" s="47" t="s">
        <v>23</v>
      </c>
      <c r="CT11" s="48">
        <f>IF(CS6="-",NA(),CS6)</f>
        <v>67.89</v>
      </c>
      <c r="CU11" s="48">
        <f>IF(CT6="-",NA(),CT6)</f>
        <v>67.89</v>
      </c>
      <c r="CV11" s="48">
        <f>IF(CU6="-",NA(),CU6)</f>
        <v>67.959999999999994</v>
      </c>
      <c r="CW11" s="48">
        <f>IF(CV6="-",NA(),CV6)</f>
        <v>67.94</v>
      </c>
      <c r="CX11" s="48">
        <f>IF(CW6="-",NA(),CW6)</f>
        <v>68.02</v>
      </c>
      <c r="DD11" s="47" t="s">
        <v>23</v>
      </c>
      <c r="DE11" s="48">
        <f>IF(DD6="-",NA(),DD6)</f>
        <v>62.71</v>
      </c>
      <c r="DF11" s="48">
        <f>IF(DE6="-",NA(),DE6)</f>
        <v>64.53</v>
      </c>
      <c r="DG11" s="48">
        <f>IF(DF6="-",NA(),DF6)</f>
        <v>63.49</v>
      </c>
      <c r="DH11" s="48">
        <f>IF(DG6="-",NA(),DG6)</f>
        <v>60.72</v>
      </c>
      <c r="DI11" s="48">
        <f>IF(DH6="-",NA(),DH6)</f>
        <v>57.71</v>
      </c>
      <c r="DO11" s="47" t="s">
        <v>23</v>
      </c>
      <c r="DP11" s="48">
        <f>IF(DO6="-",NA(),DO6)</f>
        <v>68</v>
      </c>
      <c r="DQ11" s="48">
        <f>IF(DP6="-",NA(),DP6)</f>
        <v>69.45</v>
      </c>
      <c r="DR11" s="48">
        <f>IF(DQ6="-",NA(),DQ6)</f>
        <v>69.06</v>
      </c>
      <c r="DS11" s="48">
        <f>IF(DR6="-",NA(),DR6)</f>
        <v>69.06</v>
      </c>
      <c r="DT11" s="48">
        <f>IF(DS6="-",NA(),DS6)</f>
        <v>74.8</v>
      </c>
      <c r="DZ11" s="47" t="s">
        <v>23</v>
      </c>
      <c r="EA11" s="48">
        <f>IF(DZ6="-",NA(),DZ6)</f>
        <v>7.59</v>
      </c>
      <c r="EB11" s="48">
        <f>IF(EA6="-",NA(),EA6)</f>
        <v>0</v>
      </c>
      <c r="EC11" s="48">
        <f>IF(EB6="-",NA(),EB6)</f>
        <v>0</v>
      </c>
      <c r="ED11" s="48">
        <f>IF(EC6="-",NA(),EC6)</f>
        <v>0</v>
      </c>
      <c r="EE11" s="48">
        <f>IF(ED6="-",NA(),ED6)</f>
        <v>0</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76482B-2520-4A3C-B6ED-B9BC8255DD37}">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customXml/itemProps2.xml><?xml version="1.0" encoding="utf-8"?>
<ds:datastoreItem xmlns:ds="http://schemas.openxmlformats.org/officeDocument/2006/customXml" ds:itemID="{0386AD54-FFD5-4006-B1B1-6217B05432F1}">
  <ds:schemaRefs>
    <ds:schemaRef ds:uri="http://schemas.microsoft.com/sharepoint/v3/contenttype/forms"/>
  </ds:schemaRefs>
</ds:datastoreItem>
</file>

<file path=customXml/itemProps3.xml><?xml version="1.0" encoding="utf-8"?>
<ds:datastoreItem xmlns:ds="http://schemas.openxmlformats.org/officeDocument/2006/customXml" ds:itemID="{8C4B30E5-8174-4D24-9978-16F228C2DB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2026-02-10T01:36:30Z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