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ile-srv\経営計画課\011経営班\200_経営関連\100_R07\600_他部局関係［経600］\260128〆【財政課】260115公営企業に係る経営比較分析表\3．起案\"/>
    </mc:Choice>
  </mc:AlternateContent>
  <xr:revisionPtr revIDLastSave="0" documentId="13_ncr:1_{28E917A1-BD2E-4559-B687-6FBDA4FBEA45}" xr6:coauthVersionLast="47" xr6:coauthVersionMax="47" xr10:uidLastSave="{00000000-0000-0000-0000-000000000000}"/>
  <workbookProtection workbookAlgorithmName="SHA-512" workbookHashValue="VVDl5WFbfFhfIixBbeZ5SyRhR0xvAXU/5WFUQZ2tBGr5FjSWMfrvKZMWY9QWTlo/HX2+JO2SP77KsVz58rgp3Q==" workbookSaltValue="RYz37gTgin0OecBBmszf3w=="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S6" i="5"/>
  <c r="R6" i="5"/>
  <c r="Q6" i="5"/>
  <c r="P6" i="5"/>
  <c r="O6" i="5"/>
  <c r="I10" i="4" s="1"/>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E85" i="4"/>
  <c r="W10" i="4"/>
  <c r="P10" i="4"/>
  <c r="B10" i="4"/>
  <c r="BB8" i="4"/>
  <c r="AT8" i="4"/>
  <c r="AL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<sst xmlns="http://schemas.openxmlformats.org/spreadsheetml/2006/main" count="228" uniqueCount="114">
  <si>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</si>
  <si>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</si>
  <si>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</si>
  <si>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</si>
  <si>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</si>
  <si>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</si>
  <si>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</si>
  <si>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</si>
  <si>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</si>
  <si>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</si>
  <si>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</si>
  <si>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</si>
  <si>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</si>
  <si>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</si>
  <si>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</si>
  <si>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</si>
  <si>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</si>
  <si>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</si>
  <si>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</si>
  <si>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</si>
  <si>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</si>
  <si>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</si>
  <si>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</si>
  <si>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</si>
  <si>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</si>
  <si>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</si>
  <si>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</si>
  <si>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</si>
  <si>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</si>
  <si>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</si>
  <si>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</si>
  <si>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</si>
  <si>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</si>
  <si>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</si>
  <si>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</si>
  <si>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</si>
  <si>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</si>
  <si>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</si>
  <si>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</si>
  <si>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</si>
  <si>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</si>
  <si>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</si>
  <si>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</si>
  <si>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</si>
  <si>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</si>
  <si>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</si>
  <si>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</si>
  <si>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</si>
  <si>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</si>
  <si>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</si>
  <si>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</si>
  <si>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</si>
  <si>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</si>
  <si>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</si>
  <si>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</si>
  <si>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</si>
  <si>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</si>
  <si>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</si>
  <si>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</si>
  <si>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</si>
  <si>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</si>
  <si>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</si>
  <si>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</si>
  <si>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</si>
  <si>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</si>
  <si>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</si>
  <si>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</si>
  <si>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</si>
  <si>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</si>
  <si>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</si>
  <si>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</si>
  <si>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</si>
  <si>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</si>
  <si>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</si>
  <si>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</si>
  <si>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</si>
  <si>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</si>
  <si>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</si>
  <si>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</si>
  <si>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</si>
  <si>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</si>
  <si>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</si>
  <si>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</si>
  <si>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</si>
  <si>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</si>
  <si>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</si>
  <si>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</si>
  <si>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</si>
  <si>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</si>
  <si>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</si>
  <si>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</si>
  <si>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</si>
  <si>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</si>
  <si>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</si>
  <si>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</si>
  <si>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</si>
  <si>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</si>
  <si>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</si>
  <si>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</si>
  <si>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</si>
  <si>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</si>
  <si>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</si>
  <si>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</si>
  <si>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</si>
  <si>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</si>
  <si>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</si>
  <si>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</si>
  <si>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</si>
  <si>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</si>
  <si>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</si>
  <si>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</si>
  <si>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令和６年度における収支は、計画的な修繕の実施による修繕費の増、渇水等に伴う海水淡水化施設の稼働による動力費の増等の費用が増加したことにより、赤字となっており、累積欠損金が生じ、料金回収率は100％を下回った。
　老朽化施設の更新や水道広域化に係る費用の増に加え、電気料金の上昇も相まって、経営状況の急激な悪化が見込まれたことから、令和６年10月から段階的な料金改定（次回は令和８年４月）を行うこととしている。
　施設整備については、アセットマネジメントの手法を取り入れた施設整備計画を策定しており、引き続き老朽化施設の計画的な更新や耐震化を進めていく。</t>
    <phoneticPr fontId="4"/>
  </si>
  <si>
    <t>　管路及びその他施設の耐用年数については、過去の実績、施設の保全・維持管理の方策等の統一化及び長期的な修繕計画を実施することで、法定耐用年数より長い独自の更新基準年数を設定している。
　これにより、有形固定資産減価償却率は全国平均より若干低いが、５割を超える高い値となっている。
　また、管路経年化率については、本土復帰後に整備した主要な管路が耐用年数を迎えており、全国平均に比べて高い値となっている。
　管路更新率については、老朽化した管路を計画的に更新し、一定区間毎に供用開始しているところであり、令和６年度は新たに約4.5kmの管路を供用開始している。</t>
    <phoneticPr fontId="4"/>
  </si>
  <si>
    <t>　令和６年度においては、計画的な修繕の実施による修繕費の増、渇水等に伴う海水淡水化施設の稼働による動力費の増等の費用が増加したことにより、経常収支比率が100％を下回り、累積欠損金が生じた。また、流動比率が100％以上となっているものの、全国平均値に比べ低い値となっている。
　給水原価は全国平均値に比べ高くなっている。また、料金回収率は全国平均値に比べ低くなっており、令和４年度以降は100％を下回っている。
　これは、多くの零細な水源から取水していることや、水源地と消費地が離れていることから、多くの施設、長距離の導・送水管が必要となり、電気料金高騰も相まって、人件費、動力費等の費用負担が大きくなっていることが要因である。
　また、施設投資規模も多く企業債残高が高くなっていることから、企業債残高対給水収益比率は全国平均値に比べ高くなっている。
　効率性の面では、施設利用率は全国平均よりも高く、効率的な経営を行っている。有収率は平均値よりも低いがこれはメータ誤差によるものと考えられる。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</si>
</sst>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1.22</c:v>
                </c:pt>
                <c:pt idx="1">
                  <c:v>0.41</c:v>
                </c:pt>
                <c:pt idx="2">
                  <c:v>2.69</c:v>
                </c:pt>
                <c:pt idx="3">
                  <c:v>1.1599999999999999</c:v>
                </c:pt>
                <c:pt idx="4">
                  <c:v>0.62</c:v>
                </c:pt>
              </c:numCache>
            </c:numRef>
          </c:val>
          <c:extLst>
            <c:ext xmlns:c16="http://schemas.microsoft.com/office/drawing/2014/chart" uri="{C3380CC4-5D6E-409C-BE32-E72D297353CC}">
              <c16:uniqueId val="{00000000-9D8C-4E4B-892E-F89A7E0A302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9D8C-4E4B-892E-F89A7E0A302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70.03</c:v>
                </c:pt>
                <c:pt idx="1">
                  <c:v>69.72</c:v>
                </c:pt>
                <c:pt idx="2">
                  <c:v>70.150000000000006</c:v>
                </c:pt>
                <c:pt idx="3">
                  <c:v>70.89</c:v>
                </c:pt>
                <c:pt idx="4">
                  <c:v>70.650000000000006</c:v>
                </c:pt>
              </c:numCache>
            </c:numRef>
          </c:val>
          <c:extLst>
            <c:ext xmlns:c16="http://schemas.microsoft.com/office/drawing/2014/chart" uri="{C3380CC4-5D6E-409C-BE32-E72D297353CC}">
              <c16:uniqueId val="{00000000-48C8-4805-8EBC-18DE7C4E8DD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48C8-4805-8EBC-18DE7C4E8DD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99.12</c:v>
                </c:pt>
                <c:pt idx="1">
                  <c:v>99.13</c:v>
                </c:pt>
                <c:pt idx="2">
                  <c:v>99</c:v>
                </c:pt>
                <c:pt idx="3">
                  <c:v>99.13</c:v>
                </c:pt>
                <c:pt idx="4">
                  <c:v>99.06</c:v>
                </c:pt>
              </c:numCache>
            </c:numRef>
          </c:val>
          <c:extLst>
            <c:ext xmlns:c16="http://schemas.microsoft.com/office/drawing/2014/chart" uri="{C3380CC4-5D6E-409C-BE32-E72D297353CC}">
              <c16:uniqueId val="{00000000-4075-46E7-B656-215F369B49B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4075-46E7-B656-215F369B49B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104.15</c:v>
                </c:pt>
                <c:pt idx="1">
                  <c:v>102.03</c:v>
                </c:pt>
                <c:pt idx="2">
                  <c:v>100.46</c:v>
                </c:pt>
                <c:pt idx="3">
                  <c:v>102.6</c:v>
                </c:pt>
                <c:pt idx="4">
                  <c:v>99.3</c:v>
                </c:pt>
              </c:numCache>
            </c:numRef>
          </c:val>
          <c:extLst>
            <c:ext xmlns:c16="http://schemas.microsoft.com/office/drawing/2014/chart" uri="{C3380CC4-5D6E-409C-BE32-E72D297353CC}">
              <c16:uniqueId val="{00000000-4C98-4BFB-A364-B2F6B6F1C81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4C98-4BFB-A364-B2F6B6F1C81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52.35</c:v>
                </c:pt>
                <c:pt idx="1">
                  <c:v>53.99</c:v>
                </c:pt>
                <c:pt idx="2">
                  <c:v>54.97</c:v>
                </c:pt>
                <c:pt idx="3">
                  <c:v>55.83</c:v>
                </c:pt>
                <c:pt idx="4">
                  <c:v>57.15</c:v>
                </c:pt>
              </c:numCache>
            </c:numRef>
          </c:val>
          <c:extLst>
            <c:ext xmlns:c16="http://schemas.microsoft.com/office/drawing/2014/chart" uri="{C3380CC4-5D6E-409C-BE32-E72D297353CC}">
              <c16:uniqueId val="{00000000-17FB-493E-8581-654151F25A6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17FB-493E-8581-654151F25A6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38.22</c:v>
                </c:pt>
                <c:pt idx="1">
                  <c:v>38.46</c:v>
                </c:pt>
                <c:pt idx="2">
                  <c:v>36.81</c:v>
                </c:pt>
                <c:pt idx="3">
                  <c:v>41.15</c:v>
                </c:pt>
                <c:pt idx="4">
                  <c:v>40.89</c:v>
                </c:pt>
              </c:numCache>
            </c:numRef>
          </c:val>
          <c:extLst>
            <c:ext xmlns:c16="http://schemas.microsoft.com/office/drawing/2014/chart" uri="{C3380CC4-5D6E-409C-BE32-E72D297353CC}">
              <c16:uniqueId val="{00000000-3D7A-48D0-AA55-8DA77248547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3D7A-48D0-AA55-8DA77248547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quot;-&quot;">
                  <c:v>1.26</c:v>
                </c:pt>
              </c:numCache>
            </c:numRef>
          </c:val>
          <c:extLst>
            <c:ext xmlns:c16="http://schemas.microsoft.com/office/drawing/2014/chart" uri="{C3380CC4-5D6E-409C-BE32-E72D297353CC}">
              <c16:uniqueId val="{00000000-CB2A-48DC-9013-37EE1D659E3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CB2A-48DC-9013-37EE1D659E3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188.6</c:v>
                </c:pt>
                <c:pt idx="1">
                  <c:v>173.21</c:v>
                </c:pt>
                <c:pt idx="2">
                  <c:v>154.91</c:v>
                </c:pt>
                <c:pt idx="3">
                  <c:v>162.4</c:v>
                </c:pt>
                <c:pt idx="4">
                  <c:v>175.61</c:v>
                </c:pt>
              </c:numCache>
            </c:numRef>
          </c:val>
          <c:extLst>
            <c:ext xmlns:c16="http://schemas.microsoft.com/office/drawing/2014/chart" uri="{C3380CC4-5D6E-409C-BE32-E72D297353CC}">
              <c16:uniqueId val="{00000000-44E2-4C10-9DEF-1FDA84DEECB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44E2-4C10-9DEF-1FDA84DEECB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383.09</c:v>
                </c:pt>
                <c:pt idx="1">
                  <c:v>371.64</c:v>
                </c:pt>
                <c:pt idx="2">
                  <c:v>358.96</c:v>
                </c:pt>
                <c:pt idx="3">
                  <c:v>340.73</c:v>
                </c:pt>
                <c:pt idx="4">
                  <c:v>308.13</c:v>
                </c:pt>
              </c:numCache>
            </c:numRef>
          </c:val>
          <c:extLst>
            <c:ext xmlns:c16="http://schemas.microsoft.com/office/drawing/2014/chart" uri="{C3380CC4-5D6E-409C-BE32-E72D297353CC}">
              <c16:uniqueId val="{00000000-058E-4263-8E31-16A24077E36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058E-4263-8E31-16A24077E36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106.49</c:v>
                </c:pt>
                <c:pt idx="1">
                  <c:v>102.65</c:v>
                </c:pt>
                <c:pt idx="2">
                  <c:v>99.83</c:v>
                </c:pt>
                <c:pt idx="3">
                  <c:v>96.88</c:v>
                </c:pt>
                <c:pt idx="4">
                  <c:v>96.11</c:v>
                </c:pt>
              </c:numCache>
            </c:numRef>
          </c:val>
          <c:extLst>
            <c:ext xmlns:c16="http://schemas.microsoft.com/office/drawing/2014/chart" uri="{C3380CC4-5D6E-409C-BE32-E72D297353CC}">
              <c16:uniqueId val="{00000000-FAA6-443B-90BE-4D47D8C1797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FAA6-443B-90BE-4D47D8C1797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96.01</c:v>
                </c:pt>
                <c:pt idx="1">
                  <c:v>99.6</c:v>
                </c:pt>
                <c:pt idx="2">
                  <c:v>102.41</c:v>
                </c:pt>
                <c:pt idx="3">
                  <c:v>105.53</c:v>
                </c:pt>
                <c:pt idx="4">
                  <c:v>115.68</c:v>
                </c:pt>
              </c:numCache>
            </c:numRef>
          </c:val>
          <c:extLst>
            <c:ext xmlns:c16="http://schemas.microsoft.com/office/drawing/2014/chart" uri="{C3380CC4-5D6E-409C-BE32-E72D297353CC}">
              <c16:uniqueId val="{00000000-D769-4146-AE1D-2BDF10230EA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D769-4146-AE1D-2BDF10230EA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12"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沖縄県</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自治体職員</v>
      </c>
      <c r="AE8" s="43"/>
      <c r="AF8" s="43"/>
      <c r="AG8" s="43"/>
      <c r="AH8" s="43"/>
      <c r="AI8" s="43"/>
      <c r="AJ8" s="43"/>
      <c r="AK8" s="2"/>
      <c r="AL8" s="44">
        <f>データ!$R$6</f>
        <v>1484081</v>
      </c>
      <c r="AM8" s="44"/>
      <c r="AN8" s="44"/>
      <c r="AO8" s="44"/>
      <c r="AP8" s="44"/>
      <c r="AQ8" s="44"/>
      <c r="AR8" s="44"/>
      <c r="AS8" s="44"/>
      <c r="AT8" s="45">
        <f>データ!$S$6</f>
        <v>2282.11</v>
      </c>
      <c r="AU8" s="46"/>
      <c r="AV8" s="46"/>
      <c r="AW8" s="46"/>
      <c r="AX8" s="46"/>
      <c r="AY8" s="46"/>
      <c r="AZ8" s="46"/>
      <c r="BA8" s="46"/>
      <c r="BB8" s="47">
        <f>データ!$T$6</f>
        <v>650.30999999999995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83.34</v>
      </c>
      <c r="J10" s="46"/>
      <c r="K10" s="46"/>
      <c r="L10" s="46"/>
      <c r="M10" s="46"/>
      <c r="N10" s="46"/>
      <c r="O10" s="80"/>
      <c r="P10" s="47">
        <f>データ!$P$6</f>
        <v>99.86</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1341201</v>
      </c>
      <c r="AM10" s="44"/>
      <c r="AN10" s="44"/>
      <c r="AO10" s="44"/>
      <c r="AP10" s="44"/>
      <c r="AQ10" s="44"/>
      <c r="AR10" s="44"/>
      <c r="AS10" s="44"/>
      <c r="AT10" s="45">
        <f>データ!$V$6</f>
        <v>765.99</v>
      </c>
      <c r="AU10" s="46"/>
      <c r="AV10" s="46"/>
      <c r="AW10" s="46"/>
      <c r="AX10" s="46"/>
      <c r="AY10" s="46"/>
      <c r="AZ10" s="46"/>
      <c r="BA10" s="46"/>
      <c r="BB10" s="47">
        <f>データ!$W$6</f>
        <v>1750.94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113</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112</v>
      </c>
      <c r="BM47" s="82"/>
      <c r="BN47" s="82"/>
      <c r="BO47" s="82"/>
      <c r="BP47" s="82"/>
      <c r="BQ47" s="82"/>
      <c r="BR47" s="82"/>
      <c r="BS47" s="82"/>
      <c r="BT47" s="82"/>
      <c r="BU47" s="82"/>
      <c r="BV47" s="82"/>
      <c r="BW47" s="82"/>
      <c r="BX47" s="82"/>
      <c r="BY47" s="82"/>
      <c r="BZ47" s="8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dZvQF3pBwHA2DQ5kOv7jJsnQtj7w/k9HBSU1i45ia6sgfLgkJ/9PfrNyMz7c3eYLhkOOYjRNFXqWTLXwdo1/ew==" saltValue="FisTIL8hJM+/vWbkunPpi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470007</v>
      </c>
      <c r="D6" s="20">
        <f t="shared" si="3"/>
        <v>46</v>
      </c>
      <c r="E6" s="20">
        <f t="shared" si="3"/>
        <v>1</v>
      </c>
      <c r="F6" s="20">
        <f t="shared" si="3"/>
        <v>0</v>
      </c>
      <c r="G6" s="20">
        <f t="shared" si="3"/>
        <v>2</v>
      </c>
      <c r="H6" s="20" t="str">
        <f t="shared" si="3"/>
        <v>沖縄県</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83.34</v>
      </c>
      <c r="P6" s="21">
        <f t="shared" si="3"/>
        <v>99.86</v>
      </c>
      <c r="Q6" s="21">
        <f t="shared" si="3"/>
        <v>0</v>
      </c>
      <c r="R6" s="21">
        <f t="shared" si="3"/>
        <v>1484081</v>
      </c>
      <c r="S6" s="21">
        <f t="shared" si="3"/>
        <v>2282.11</v>
      </c>
      <c r="T6" s="21">
        <f t="shared" si="3"/>
        <v>650.30999999999995</v>
      </c>
      <c r="U6" s="21">
        <f t="shared" si="3"/>
        <v>1341201</v>
      </c>
      <c r="V6" s="21">
        <f t="shared" si="3"/>
        <v>765.99</v>
      </c>
      <c r="W6" s="21">
        <f t="shared" si="3"/>
        <v>1750.94</v>
      </c>
      <c r="X6" s="22">
        <f>IF(X7="",NA(),X7)</f>
        <v>104.15</v>
      </c>
      <c r="Y6" s="22">
        <f t="shared" ref="Y6:AG6" si="4">IF(Y7="",NA(),Y7)</f>
        <v>102.03</v>
      </c>
      <c r="Z6" s="22">
        <f t="shared" si="4"/>
        <v>100.46</v>
      </c>
      <c r="AA6" s="22">
        <f t="shared" si="4"/>
        <v>102.6</v>
      </c>
      <c r="AB6" s="22">
        <f t="shared" si="4"/>
        <v>99.3</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2">
        <f t="shared" si="5"/>
        <v>1.26</v>
      </c>
      <c r="AN6" s="22">
        <f t="shared" si="5"/>
        <v>12.29</v>
      </c>
      <c r="AO6" s="22">
        <f t="shared" si="5"/>
        <v>8.77</v>
      </c>
      <c r="AP6" s="22">
        <f t="shared" si="5"/>
        <v>8.81</v>
      </c>
      <c r="AQ6" s="22">
        <f t="shared" si="5"/>
        <v>8.48</v>
      </c>
      <c r="AR6" s="22">
        <f t="shared" si="5"/>
        <v>11</v>
      </c>
      <c r="AS6" s="21" t="str">
        <f>IF(AS7="","",IF(AS7="-","【-】","【"&amp;SUBSTITUTE(TEXT(AS7,"#,##0.00"),"-","△")&amp;"】"))</f>
        <v>【11.00】</v>
      </c>
      <c r="AT6" s="22">
        <f>IF(AT7="",NA(),AT7)</f>
        <v>188.6</v>
      </c>
      <c r="AU6" s="22">
        <f t="shared" ref="AU6:BC6" si="6">IF(AU7="",NA(),AU7)</f>
        <v>173.21</v>
      </c>
      <c r="AV6" s="22">
        <f t="shared" si="6"/>
        <v>154.91</v>
      </c>
      <c r="AW6" s="22">
        <f t="shared" si="6"/>
        <v>162.4</v>
      </c>
      <c r="AX6" s="22">
        <f t="shared" si="6"/>
        <v>175.61</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383.09</v>
      </c>
      <c r="BF6" s="22">
        <f t="shared" ref="BF6:BN6" si="7">IF(BF7="",NA(),BF7)</f>
        <v>371.64</v>
      </c>
      <c r="BG6" s="22">
        <f t="shared" si="7"/>
        <v>358.96</v>
      </c>
      <c r="BH6" s="22">
        <f t="shared" si="7"/>
        <v>340.73</v>
      </c>
      <c r="BI6" s="22">
        <f t="shared" si="7"/>
        <v>308.13</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106.49</v>
      </c>
      <c r="BQ6" s="22">
        <f t="shared" ref="BQ6:BY6" si="8">IF(BQ7="",NA(),BQ7)</f>
        <v>102.65</v>
      </c>
      <c r="BR6" s="22">
        <f t="shared" si="8"/>
        <v>99.83</v>
      </c>
      <c r="BS6" s="22">
        <f t="shared" si="8"/>
        <v>96.88</v>
      </c>
      <c r="BT6" s="22">
        <f t="shared" si="8"/>
        <v>96.11</v>
      </c>
      <c r="BU6" s="22">
        <f t="shared" si="8"/>
        <v>110.77</v>
      </c>
      <c r="BV6" s="22">
        <f t="shared" si="8"/>
        <v>112.35</v>
      </c>
      <c r="BW6" s="22">
        <f t="shared" si="8"/>
        <v>106.47</v>
      </c>
      <c r="BX6" s="22">
        <f t="shared" si="8"/>
        <v>107.7</v>
      </c>
      <c r="BY6" s="22">
        <f t="shared" si="8"/>
        <v>106.29</v>
      </c>
      <c r="BZ6" s="21" t="str">
        <f>IF(BZ7="","",IF(BZ7="-","【-】","【"&amp;SUBSTITUTE(TEXT(BZ7,"#,##0.00"),"-","△")&amp;"】"))</f>
        <v>【106.29】</v>
      </c>
      <c r="CA6" s="22">
        <f>IF(CA7="",NA(),CA7)</f>
        <v>96.01</v>
      </c>
      <c r="CB6" s="22">
        <f t="shared" ref="CB6:CJ6" si="9">IF(CB7="",NA(),CB7)</f>
        <v>99.6</v>
      </c>
      <c r="CC6" s="22">
        <f t="shared" si="9"/>
        <v>102.41</v>
      </c>
      <c r="CD6" s="22">
        <f t="shared" si="9"/>
        <v>105.53</v>
      </c>
      <c r="CE6" s="22">
        <f t="shared" si="9"/>
        <v>115.68</v>
      </c>
      <c r="CF6" s="22">
        <f t="shared" si="9"/>
        <v>73.180000000000007</v>
      </c>
      <c r="CG6" s="22">
        <f t="shared" si="9"/>
        <v>73.05</v>
      </c>
      <c r="CH6" s="22">
        <f t="shared" si="9"/>
        <v>77.53</v>
      </c>
      <c r="CI6" s="22">
        <f t="shared" si="9"/>
        <v>76.25</v>
      </c>
      <c r="CJ6" s="22">
        <f t="shared" si="9"/>
        <v>77.75</v>
      </c>
      <c r="CK6" s="21" t="str">
        <f>IF(CK7="","",IF(CK7="-","【-】","【"&amp;SUBSTITUTE(TEXT(CK7,"#,##0.00"),"-","△")&amp;"】"))</f>
        <v>【77.75】</v>
      </c>
      <c r="CL6" s="22">
        <f>IF(CL7="",NA(),CL7)</f>
        <v>70.03</v>
      </c>
      <c r="CM6" s="22">
        <f t="shared" ref="CM6:CU6" si="10">IF(CM7="",NA(),CM7)</f>
        <v>69.72</v>
      </c>
      <c r="CN6" s="22">
        <f t="shared" si="10"/>
        <v>70.150000000000006</v>
      </c>
      <c r="CO6" s="22">
        <f t="shared" si="10"/>
        <v>70.89</v>
      </c>
      <c r="CP6" s="22">
        <f t="shared" si="10"/>
        <v>70.650000000000006</v>
      </c>
      <c r="CQ6" s="22">
        <f t="shared" si="10"/>
        <v>62.26</v>
      </c>
      <c r="CR6" s="22">
        <f t="shared" si="10"/>
        <v>62.22</v>
      </c>
      <c r="CS6" s="22">
        <f t="shared" si="10"/>
        <v>61.45</v>
      </c>
      <c r="CT6" s="22">
        <f t="shared" si="10"/>
        <v>61.63</v>
      </c>
      <c r="CU6" s="22">
        <f t="shared" si="10"/>
        <v>61.54</v>
      </c>
      <c r="CV6" s="21" t="str">
        <f>IF(CV7="","",IF(CV7="-","【-】","【"&amp;SUBSTITUTE(TEXT(CV7,"#,##0.00"),"-","△")&amp;"】"))</f>
        <v>【61.54】</v>
      </c>
      <c r="CW6" s="22">
        <f>IF(CW7="",NA(),CW7)</f>
        <v>99.12</v>
      </c>
      <c r="CX6" s="22">
        <f t="shared" ref="CX6:DF6" si="11">IF(CX7="",NA(),CX7)</f>
        <v>99.13</v>
      </c>
      <c r="CY6" s="22">
        <f t="shared" si="11"/>
        <v>99</v>
      </c>
      <c r="CZ6" s="22">
        <f t="shared" si="11"/>
        <v>99.13</v>
      </c>
      <c r="DA6" s="22">
        <f t="shared" si="11"/>
        <v>99.06</v>
      </c>
      <c r="DB6" s="22">
        <f t="shared" si="11"/>
        <v>100.16</v>
      </c>
      <c r="DC6" s="22">
        <f t="shared" si="11"/>
        <v>100.28</v>
      </c>
      <c r="DD6" s="22">
        <f t="shared" si="11"/>
        <v>100.29</v>
      </c>
      <c r="DE6" s="22">
        <f t="shared" si="11"/>
        <v>100.36</v>
      </c>
      <c r="DF6" s="22">
        <f t="shared" si="11"/>
        <v>100.31</v>
      </c>
      <c r="DG6" s="21" t="str">
        <f>IF(DG7="","",IF(DG7="-","【-】","【"&amp;SUBSTITUTE(TEXT(DG7,"#,##0.00"),"-","△")&amp;"】"))</f>
        <v>【100.31】</v>
      </c>
      <c r="DH6" s="22">
        <f>IF(DH7="",NA(),DH7)</f>
        <v>52.35</v>
      </c>
      <c r="DI6" s="22">
        <f t="shared" ref="DI6:DQ6" si="12">IF(DI7="",NA(),DI7)</f>
        <v>53.99</v>
      </c>
      <c r="DJ6" s="22">
        <f t="shared" si="12"/>
        <v>54.97</v>
      </c>
      <c r="DK6" s="22">
        <f t="shared" si="12"/>
        <v>55.83</v>
      </c>
      <c r="DL6" s="22">
        <f t="shared" si="12"/>
        <v>57.15</v>
      </c>
      <c r="DM6" s="22">
        <f t="shared" si="12"/>
        <v>57.5</v>
      </c>
      <c r="DN6" s="22">
        <f t="shared" si="12"/>
        <v>58.52</v>
      </c>
      <c r="DO6" s="22">
        <f t="shared" si="12"/>
        <v>59.51</v>
      </c>
      <c r="DP6" s="22">
        <f t="shared" si="12"/>
        <v>60.24</v>
      </c>
      <c r="DQ6" s="22">
        <f t="shared" si="12"/>
        <v>60.8</v>
      </c>
      <c r="DR6" s="21" t="str">
        <f>IF(DR7="","",IF(DR7="-","【-】","【"&amp;SUBSTITUTE(TEXT(DR7,"#,##0.00"),"-","△")&amp;"】"))</f>
        <v>【60.80】</v>
      </c>
      <c r="DS6" s="22">
        <f>IF(DS7="",NA(),DS7)</f>
        <v>38.22</v>
      </c>
      <c r="DT6" s="22">
        <f t="shared" ref="DT6:EB6" si="13">IF(DT7="",NA(),DT7)</f>
        <v>38.46</v>
      </c>
      <c r="DU6" s="22">
        <f t="shared" si="13"/>
        <v>36.81</v>
      </c>
      <c r="DV6" s="22">
        <f t="shared" si="13"/>
        <v>41.15</v>
      </c>
      <c r="DW6" s="22">
        <f t="shared" si="13"/>
        <v>40.89</v>
      </c>
      <c r="DX6" s="22">
        <f t="shared" si="13"/>
        <v>30.3</v>
      </c>
      <c r="DY6" s="22">
        <f t="shared" si="13"/>
        <v>31.74</v>
      </c>
      <c r="DZ6" s="22">
        <f t="shared" si="13"/>
        <v>32.380000000000003</v>
      </c>
      <c r="EA6" s="22">
        <f t="shared" si="13"/>
        <v>34.479999999999997</v>
      </c>
      <c r="EB6" s="22">
        <f t="shared" si="13"/>
        <v>38.24</v>
      </c>
      <c r="EC6" s="21" t="str">
        <f>IF(EC7="","",IF(EC7="-","【-】","【"&amp;SUBSTITUTE(TEXT(EC7,"#,##0.00"),"-","△")&amp;"】"))</f>
        <v>【38.24】</v>
      </c>
      <c r="ED6" s="22">
        <f>IF(ED7="",NA(),ED7)</f>
        <v>1.22</v>
      </c>
      <c r="EE6" s="22">
        <f t="shared" ref="EE6:EM6" si="14">IF(EE7="",NA(),EE7)</f>
        <v>0.41</v>
      </c>
      <c r="EF6" s="22">
        <f t="shared" si="14"/>
        <v>2.69</v>
      </c>
      <c r="EG6" s="22">
        <f t="shared" si="14"/>
        <v>1.1599999999999999</v>
      </c>
      <c r="EH6" s="22">
        <f t="shared" si="14"/>
        <v>0.62</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2">
      <c r="A7" s="15"/>
      <c r="B7" s="24">
        <v>2024</v>
      </c>
      <c r="C7" s="24">
        <v>470007</v>
      </c>
      <c r="D7" s="24">
        <v>46</v>
      </c>
      <c r="E7" s="24">
        <v>1</v>
      </c>
      <c r="F7" s="24">
        <v>0</v>
      </c>
      <c r="G7" s="24">
        <v>2</v>
      </c>
      <c r="H7" s="24" t="s">
        <v>93</v>
      </c>
      <c r="I7" s="24" t="s">
        <v>94</v>
      </c>
      <c r="J7" s="24" t="s">
        <v>95</v>
      </c>
      <c r="K7" s="24" t="s">
        <v>96</v>
      </c>
      <c r="L7" s="24" t="s">
        <v>97</v>
      </c>
      <c r="M7" s="24" t="s">
        <v>98</v>
      </c>
      <c r="N7" s="25" t="s">
        <v>99</v>
      </c>
      <c r="O7" s="25">
        <v>83.34</v>
      </c>
      <c r="P7" s="25">
        <v>99.86</v>
      </c>
      <c r="Q7" s="25">
        <v>0</v>
      </c>
      <c r="R7" s="25">
        <v>1484081</v>
      </c>
      <c r="S7" s="25">
        <v>2282.11</v>
      </c>
      <c r="T7" s="25">
        <v>650.30999999999995</v>
      </c>
      <c r="U7" s="25">
        <v>1341201</v>
      </c>
      <c r="V7" s="25">
        <v>765.99</v>
      </c>
      <c r="W7" s="25">
        <v>1750.94</v>
      </c>
      <c r="X7" s="25">
        <v>104.15</v>
      </c>
      <c r="Y7" s="25">
        <v>102.03</v>
      </c>
      <c r="Z7" s="25">
        <v>100.46</v>
      </c>
      <c r="AA7" s="25">
        <v>102.6</v>
      </c>
      <c r="AB7" s="25">
        <v>99.3</v>
      </c>
      <c r="AC7" s="25">
        <v>111.13</v>
      </c>
      <c r="AD7" s="25">
        <v>112.49</v>
      </c>
      <c r="AE7" s="25">
        <v>107.33</v>
      </c>
      <c r="AF7" s="25">
        <v>108.93</v>
      </c>
      <c r="AG7" s="25">
        <v>107.62</v>
      </c>
      <c r="AH7" s="25">
        <v>107.62</v>
      </c>
      <c r="AI7" s="25">
        <v>0</v>
      </c>
      <c r="AJ7" s="25">
        <v>0</v>
      </c>
      <c r="AK7" s="25">
        <v>0</v>
      </c>
      <c r="AL7" s="25">
        <v>0</v>
      </c>
      <c r="AM7" s="25">
        <v>1.26</v>
      </c>
      <c r="AN7" s="25">
        <v>12.29</v>
      </c>
      <c r="AO7" s="25">
        <v>8.77</v>
      </c>
      <c r="AP7" s="25">
        <v>8.81</v>
      </c>
      <c r="AQ7" s="25">
        <v>8.48</v>
      </c>
      <c r="AR7" s="25">
        <v>11</v>
      </c>
      <c r="AS7" s="25">
        <v>11</v>
      </c>
      <c r="AT7" s="25">
        <v>188.6</v>
      </c>
      <c r="AU7" s="25">
        <v>173.21</v>
      </c>
      <c r="AV7" s="25">
        <v>154.91</v>
      </c>
      <c r="AW7" s="25">
        <v>162.4</v>
      </c>
      <c r="AX7" s="25">
        <v>175.61</v>
      </c>
      <c r="AY7" s="25">
        <v>284.45</v>
      </c>
      <c r="AZ7" s="25">
        <v>309.23</v>
      </c>
      <c r="BA7" s="25">
        <v>313.43</v>
      </c>
      <c r="BB7" s="25">
        <v>303.10000000000002</v>
      </c>
      <c r="BC7" s="25">
        <v>318.89999999999998</v>
      </c>
      <c r="BD7" s="25">
        <v>318.89999999999998</v>
      </c>
      <c r="BE7" s="25">
        <v>383.09</v>
      </c>
      <c r="BF7" s="25">
        <v>371.64</v>
      </c>
      <c r="BG7" s="25">
        <v>358.96</v>
      </c>
      <c r="BH7" s="25">
        <v>340.73</v>
      </c>
      <c r="BI7" s="25">
        <v>308.13</v>
      </c>
      <c r="BJ7" s="25">
        <v>260.95999999999998</v>
      </c>
      <c r="BK7" s="25">
        <v>240.07</v>
      </c>
      <c r="BL7" s="25">
        <v>224.81</v>
      </c>
      <c r="BM7" s="25">
        <v>210.83</v>
      </c>
      <c r="BN7" s="25">
        <v>204.34</v>
      </c>
      <c r="BO7" s="25">
        <v>204.34</v>
      </c>
      <c r="BP7" s="25">
        <v>106.49</v>
      </c>
      <c r="BQ7" s="25">
        <v>102.65</v>
      </c>
      <c r="BR7" s="25">
        <v>99.83</v>
      </c>
      <c r="BS7" s="25">
        <v>96.88</v>
      </c>
      <c r="BT7" s="25">
        <v>96.11</v>
      </c>
      <c r="BU7" s="25">
        <v>110.77</v>
      </c>
      <c r="BV7" s="25">
        <v>112.35</v>
      </c>
      <c r="BW7" s="25">
        <v>106.47</v>
      </c>
      <c r="BX7" s="25">
        <v>107.7</v>
      </c>
      <c r="BY7" s="25">
        <v>106.29</v>
      </c>
      <c r="BZ7" s="25">
        <v>106.29</v>
      </c>
      <c r="CA7" s="25">
        <v>96.01</v>
      </c>
      <c r="CB7" s="25">
        <v>99.6</v>
      </c>
      <c r="CC7" s="25">
        <v>102.41</v>
      </c>
      <c r="CD7" s="25">
        <v>105.53</v>
      </c>
      <c r="CE7" s="25">
        <v>115.68</v>
      </c>
      <c r="CF7" s="25">
        <v>73.180000000000007</v>
      </c>
      <c r="CG7" s="25">
        <v>73.05</v>
      </c>
      <c r="CH7" s="25">
        <v>77.53</v>
      </c>
      <c r="CI7" s="25">
        <v>76.25</v>
      </c>
      <c r="CJ7" s="25">
        <v>77.75</v>
      </c>
      <c r="CK7" s="25">
        <v>77.75</v>
      </c>
      <c r="CL7" s="25">
        <v>70.03</v>
      </c>
      <c r="CM7" s="25">
        <v>69.72</v>
      </c>
      <c r="CN7" s="25">
        <v>70.150000000000006</v>
      </c>
      <c r="CO7" s="25">
        <v>70.89</v>
      </c>
      <c r="CP7" s="25">
        <v>70.650000000000006</v>
      </c>
      <c r="CQ7" s="25">
        <v>62.26</v>
      </c>
      <c r="CR7" s="25">
        <v>62.22</v>
      </c>
      <c r="CS7" s="25">
        <v>61.45</v>
      </c>
      <c r="CT7" s="25">
        <v>61.63</v>
      </c>
      <c r="CU7" s="25">
        <v>61.54</v>
      </c>
      <c r="CV7" s="25">
        <v>61.54</v>
      </c>
      <c r="CW7" s="25">
        <v>99.12</v>
      </c>
      <c r="CX7" s="25">
        <v>99.13</v>
      </c>
      <c r="CY7" s="25">
        <v>99</v>
      </c>
      <c r="CZ7" s="25">
        <v>99.13</v>
      </c>
      <c r="DA7" s="25">
        <v>99.06</v>
      </c>
      <c r="DB7" s="25">
        <v>100.16</v>
      </c>
      <c r="DC7" s="25">
        <v>100.28</v>
      </c>
      <c r="DD7" s="25">
        <v>100.29</v>
      </c>
      <c r="DE7" s="25">
        <v>100.36</v>
      </c>
      <c r="DF7" s="25">
        <v>100.31</v>
      </c>
      <c r="DG7" s="25">
        <v>100.31</v>
      </c>
      <c r="DH7" s="25">
        <v>52.35</v>
      </c>
      <c r="DI7" s="25">
        <v>53.99</v>
      </c>
      <c r="DJ7" s="25">
        <v>54.97</v>
      </c>
      <c r="DK7" s="25">
        <v>55.83</v>
      </c>
      <c r="DL7" s="25">
        <v>57.15</v>
      </c>
      <c r="DM7" s="25">
        <v>57.5</v>
      </c>
      <c r="DN7" s="25">
        <v>58.52</v>
      </c>
      <c r="DO7" s="25">
        <v>59.51</v>
      </c>
      <c r="DP7" s="25">
        <v>60.24</v>
      </c>
      <c r="DQ7" s="25">
        <v>60.8</v>
      </c>
      <c r="DR7" s="25">
        <v>60.8</v>
      </c>
      <c r="DS7" s="25">
        <v>38.22</v>
      </c>
      <c r="DT7" s="25">
        <v>38.46</v>
      </c>
      <c r="DU7" s="25">
        <v>36.81</v>
      </c>
      <c r="DV7" s="25">
        <v>41.15</v>
      </c>
      <c r="DW7" s="25">
        <v>40.89</v>
      </c>
      <c r="DX7" s="25">
        <v>30.3</v>
      </c>
      <c r="DY7" s="25">
        <v>31.74</v>
      </c>
      <c r="DZ7" s="25">
        <v>32.380000000000003</v>
      </c>
      <c r="EA7" s="25">
        <v>34.479999999999997</v>
      </c>
      <c r="EB7" s="25">
        <v>38.24</v>
      </c>
      <c r="EC7" s="25">
        <v>38.24</v>
      </c>
      <c r="ED7" s="25">
        <v>1.22</v>
      </c>
      <c r="EE7" s="25">
        <v>0.41</v>
      </c>
      <c r="EF7" s="25">
        <v>2.69</v>
      </c>
      <c r="EG7" s="25">
        <v>1.1599999999999999</v>
      </c>
      <c r="EH7" s="25">
        <v>0.62</v>
      </c>
      <c r="EI7" s="25">
        <v>0.32</v>
      </c>
      <c r="EJ7" s="25">
        <v>0.28000000000000003</v>
      </c>
      <c r="EK7" s="25">
        <v>0.4</v>
      </c>
      <c r="EL7" s="25">
        <v>0.27</v>
      </c>
      <c r="EM7" s="25">
        <v>0.34</v>
      </c>
      <c r="EN7" s="25">
        <v>0.34</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521D0DC-E340-47FB-87BE-1B6688611A10}"/>
</file>

<file path=customXml/itemProps2.xml><?xml version="1.0" encoding="utf-8"?>
<ds:datastoreItem xmlns:ds="http://schemas.openxmlformats.org/officeDocument/2006/customXml" ds:itemID="{6080AEDC-C814-45F1-A570-C412B0949AF7}"/>
</file>

<file path=customXml/itemProps3.xml><?xml version="1.0" encoding="utf-8"?>
<ds:datastoreItem xmlns:ds="http://schemas.openxmlformats.org/officeDocument/2006/customXml" ds:itemID="{96F1E38D-9184-415D-AB46-8CCB15F1861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2025-12-12T09:25:31Z</dcterms:created>
  <dcterms:modified xsi:type="dcterms:W3CDTF">2026-01-19T00:43:51Z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