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drawings/drawing7.xml" ContentType="application/vnd.openxmlformats-officedocument.drawingml.chartshapes+xml"/>
  <Override PartName="/xl/drawings/drawing3.xml" ContentType="application/vnd.openxmlformats-officedocument.drawingml.chartshapes+xml"/>
  <Override PartName="/xl/drawings/drawing6.xml" ContentType="application/vnd.openxmlformats-officedocument.drawingml.chartshapes+xml"/>
  <Override PartName="/xl/drawings/drawing4.xml" ContentType="application/vnd.openxmlformats-officedocument.drawingml.chartshapes+xml"/>
  <Override PartName="/xl/drawings/drawing9.xml" ContentType="application/vnd.openxmlformats-officedocument.drawingml.chartshapes+xml"/>
  <Override PartName="/xl/drawings/drawing8.xml" ContentType="application/vnd.openxmlformats-officedocument.drawingml.chartshapes+xml"/>
  <Override PartName="/xl/drawings/drawing5.xml" ContentType="application/vnd.openxmlformats-officedocument.drawingml.chartshapes+xml"/>
  <Override PartName="/xl/drawings/drawing10.xml" ContentType="application/vnd.openxmlformats-officedocument.drawingml.chartshap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0.13.100.33\disk1\●総務Ｇ\Ｂ 駐車場\98 特会05番町_玉藻_駐車場（公営企業関連）\★★経営比較分析表\R06\260114_【130〆総務省公営企業課】公営企業に係る経営比較分析表（令和６年度決算）の分析・公表\"/>
    </mc:Choice>
  </mc:AlternateContent>
  <xr:revisionPtr revIDLastSave="0" documentId="13_ncr:1_{091845FE-1C92-4CB9-A458-91DD15638A14}" xr6:coauthVersionLast="47" xr6:coauthVersionMax="47" xr10:uidLastSave="{00000000-0000-0000-0000-000000000000}"/>
  <workbookProtection workbookAlgorithmName="SHA-512" workbookHashValue="aY2tfne7aOG0SpFgDLayhFIFRrqNqrKgdfXI6+fsQ2RW3G1NGAeH1jv35yvvYBc6alKK8VveMh/OaA9wqmwUPA==" workbookSaltValue="fJtlJ5AfyG/qMQlymWddvA==" workbookSpinCount="100000" lockStructure="1"/>
  <bookViews>
    <workbookView xWindow="-110" yWindow="-110" windowWidth="19420" windowHeight="1030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MA31" i="4" s="1"/>
  <c r="DN7" i="5"/>
  <c r="DM7" i="5"/>
  <c r="DL7" i="5"/>
  <c r="DK7" i="5"/>
  <c r="JC31" i="4" s="1"/>
  <c r="DI7" i="5"/>
  <c r="MI78" i="4" s="1"/>
  <c r="DH7" i="5"/>
  <c r="LT78" i="4" s="1"/>
  <c r="DG7" i="5"/>
  <c r="DF7" i="5"/>
  <c r="DE7" i="5"/>
  <c r="DD7" i="5"/>
  <c r="DC7" i="5"/>
  <c r="DB7" i="5"/>
  <c r="DA7" i="5"/>
  <c r="CZ7" i="5"/>
  <c r="CN7" i="5"/>
  <c r="CM7" i="5"/>
  <c r="BZ7" i="5"/>
  <c r="BY7" i="5"/>
  <c r="LH53" i="4" s="1"/>
  <c r="BX7" i="5"/>
  <c r="BW7" i="5"/>
  <c r="BV7" i="5"/>
  <c r="BU7" i="5"/>
  <c r="BT7" i="5"/>
  <c r="BS7" i="5"/>
  <c r="KO52" i="4" s="1"/>
  <c r="BR7" i="5"/>
  <c r="BQ7" i="5"/>
  <c r="BO7" i="5"/>
  <c r="HJ53" i="4" s="1"/>
  <c r="BN7" i="5"/>
  <c r="BM7" i="5"/>
  <c r="FX53" i="4" s="1"/>
  <c r="BL7" i="5"/>
  <c r="FE53" i="4" s="1"/>
  <c r="BK7" i="5"/>
  <c r="BJ7" i="5"/>
  <c r="BI7" i="5"/>
  <c r="BH7" i="5"/>
  <c r="BG7" i="5"/>
  <c r="BF7" i="5"/>
  <c r="BD7" i="5"/>
  <c r="BC7" i="5"/>
  <c r="BB7" i="5"/>
  <c r="BA7" i="5"/>
  <c r="AN53" i="4" s="1"/>
  <c r="AZ7" i="5"/>
  <c r="U53" i="4" s="1"/>
  <c r="AY7" i="5"/>
  <c r="CS52" i="4" s="1"/>
  <c r="AX7" i="5"/>
  <c r="AW7" i="5"/>
  <c r="AV7" i="5"/>
  <c r="AU7" i="5"/>
  <c r="AS7" i="5"/>
  <c r="AR7" i="5"/>
  <c r="AQ7" i="5"/>
  <c r="AP7" i="5"/>
  <c r="AO7" i="5"/>
  <c r="EL32" i="4" s="1"/>
  <c r="AN7" i="5"/>
  <c r="HJ31" i="4" s="1"/>
  <c r="AM7" i="5"/>
  <c r="GQ31" i="4" s="1"/>
  <c r="AL7" i="5"/>
  <c r="FX31" i="4" s="1"/>
  <c r="AK7" i="5"/>
  <c r="AJ7" i="5"/>
  <c r="AH7" i="5"/>
  <c r="AG7" i="5"/>
  <c r="AF7" i="5"/>
  <c r="AE7" i="5"/>
  <c r="AN32" i="4" s="1"/>
  <c r="AD7" i="5"/>
  <c r="AC7" i="5"/>
  <c r="AB7" i="5"/>
  <c r="BZ31" i="4" s="1"/>
  <c r="AA7" i="5"/>
  <c r="Z7" i="5"/>
  <c r="Y7" i="5"/>
  <c r="U31" i="4" s="1"/>
  <c r="X7" i="5"/>
  <c r="W7" i="5"/>
  <c r="V7" i="5"/>
  <c r="U7" i="5"/>
  <c r="T7" i="5"/>
  <c r="S7" i="5"/>
  <c r="R7" i="5"/>
  <c r="Q7" i="5"/>
  <c r="P7" i="5"/>
  <c r="O7" i="5"/>
  <c r="N7" i="5"/>
  <c r="FJ8" i="4" s="1"/>
  <c r="M7" i="5"/>
  <c r="DU8" i="4" s="1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KO53" i="4"/>
  <c r="JV53" i="4"/>
  <c r="JC53" i="4"/>
  <c r="GQ53" i="4"/>
  <c r="EL53" i="4"/>
  <c r="CS53" i="4"/>
  <c r="BZ53" i="4"/>
  <c r="BG53" i="4"/>
  <c r="MA52" i="4"/>
  <c r="LH52" i="4"/>
  <c r="JV52" i="4"/>
  <c r="JC52" i="4"/>
  <c r="HJ52" i="4"/>
  <c r="GQ52" i="4"/>
  <c r="FX52" i="4"/>
  <c r="FE52" i="4"/>
  <c r="EL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CS32" i="4"/>
  <c r="BZ32" i="4"/>
  <c r="BG32" i="4"/>
  <c r="U32" i="4"/>
  <c r="LH31" i="4"/>
  <c r="KO31" i="4"/>
  <c r="JV31" i="4"/>
  <c r="FE31" i="4"/>
  <c r="EL31" i="4"/>
  <c r="CS31" i="4"/>
  <c r="BG31" i="4"/>
  <c r="AN31" i="4"/>
  <c r="LJ10" i="4"/>
  <c r="JQ10" i="4"/>
  <c r="HX10" i="4"/>
  <c r="DU10" i="4"/>
  <c r="CF10" i="4"/>
  <c r="B10" i="4"/>
  <c r="LJ8" i="4"/>
  <c r="JQ8" i="4"/>
  <c r="HX8" i="4"/>
  <c r="CF8" i="4"/>
  <c r="AQ8" i="4"/>
  <c r="B8" i="4"/>
  <c r="B6" i="4" l="1"/>
  <c r="CS30" i="4"/>
  <c r="BZ76" i="4"/>
  <c r="MA51" i="4"/>
  <c r="MI76" i="4"/>
  <c r="HJ51" i="4"/>
  <c r="MA30" i="4"/>
  <c r="IT76" i="4"/>
  <c r="CS51" i="4"/>
  <c r="HJ30" i="4"/>
  <c r="C11" i="5"/>
  <c r="D11" i="5"/>
  <c r="E11" i="5"/>
  <c r="B11" i="5"/>
  <c r="IE76" i="4" l="1"/>
  <c r="BZ51" i="4"/>
  <c r="GQ30" i="4"/>
  <c r="BZ30" i="4"/>
  <c r="BK76" i="4"/>
  <c r="LH51" i="4"/>
  <c r="LT76" i="4"/>
  <c r="GQ51" i="4"/>
  <c r="LH30" i="4"/>
  <c r="LE76" i="4"/>
  <c r="FX51" i="4"/>
  <c r="KO30" i="4"/>
  <c r="HP76" i="4"/>
  <c r="BG51" i="4"/>
  <c r="FX30" i="4"/>
  <c r="BG30" i="4"/>
  <c r="AV76" i="4"/>
  <c r="KO51" i="4"/>
  <c r="AG76" i="4"/>
  <c r="JV51" i="4"/>
  <c r="KP76" i="4"/>
  <c r="FE51" i="4"/>
  <c r="JV30" i="4"/>
  <c r="HA76" i="4"/>
  <c r="AN51" i="4"/>
  <c r="FE30" i="4"/>
  <c r="AN30" i="4"/>
  <c r="U30" i="4"/>
  <c r="R76" i="4"/>
  <c r="JC51" i="4"/>
  <c r="KA76" i="4"/>
  <c r="EL51" i="4"/>
  <c r="JC30" i="4"/>
  <c r="GL76" i="4"/>
  <c r="U51" i="4"/>
  <c r="EL30" i="4"/>
</calcChain>
</file>

<file path=xl/sharedStrings.xml><?xml version="1.0" encoding="utf-8"?>
<sst xmlns="http://schemas.openxmlformats.org/spreadsheetml/2006/main" count="278" uniqueCount="140">
  <si>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</si>
  <si>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</si>
  <si>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</si>
  <si>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</si>
  <si>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</si>
  <si>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</si>
  <si>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</si>
  <si>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</si>
  <si>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</si>
  <si>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</si>
  <si>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</si>
  <si>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</si>
  <si>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</si>
  <si>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</si>
  <si>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</si>
  <si>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</si>
  <si>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</si>
  <si>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</si>
  <si>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</si>
  <si>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</si>
  <si>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</si>
  <si>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</si>
  <si>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</si>
  <si>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</si>
  <si>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</si>
  <si>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</si>
  <si>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</si>
  <si>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</si>
  <si>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</si>
  <si>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</si>
  <si>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</si>
  <si>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</si>
  <si>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</si>
  <si>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</si>
  <si>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</si>
  <si>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</si>
  <si>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</si>
  <si>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</si>
  <si>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</si>
  <si>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</si>
  <si>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</si>
  <si>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</si>
  <si>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</si>
  <si>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</si>
  <si>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</si>
  <si>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</si>
  <si>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</si>
  <si>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</si>
  <si>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</si>
  <si>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</si>
  <si>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</si>
  <si>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</si>
  <si>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</si>
  <si>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</si>
  <si>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</si>
  <si>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</si>
  <si>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</si>
  <si>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</si>
  <si>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</si>
  <si>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</si>
  <si>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</si>
  <si>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</si>
  <si>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</si>
  <si>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</si>
  <si>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</si>
  <si>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</si>
  <si>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</si>
  <si>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</si>
  <si>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</si>
  <si>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</si>
  <si>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</si>
  <si>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</si>
  <si>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</si>
  <si>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</si>
  <si>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</si>
  <si>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</si>
  <si>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</si>
  <si>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</si>
  <si>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</si>
  <si>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</si>
  <si>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</si>
  <si>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</si>
  <si>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</si>
  <si>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</si>
  <si>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</si>
  <si>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</si>
  <si>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</si>
  <si>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</si>
  <si>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</si>
  <si>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</si>
  <si>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</si>
  <si>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</si>
  <si>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</si>
  <si>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</si>
  <si>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</si>
  <si>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</si>
  <si>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</si>
  <si>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</si>
  <si>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</si>
  <si>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</si>
  <si>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</si>
  <si>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</si>
  <si>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</si>
  <si>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</si>
  <si>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</si>
  <si>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当該値(N)</t>
    <phoneticPr fontId="5"/>
  </si>
  <si>
    <t>当該値(N-4)</t>
    <phoneticPr fontId="5"/>
  </si>
  <si>
    <t>当該値(N-3)</t>
    <phoneticPr fontId="5"/>
  </si>
  <si>
    <t>当該値(N-4)</t>
    <phoneticPr fontId="5"/>
  </si>
  <si>
    <t>当該値(N-1)</t>
    <phoneticPr fontId="5"/>
  </si>
  <si>
    <t>当該値(N-4)</t>
    <phoneticPr fontId="5"/>
  </si>
  <si>
    <t>当該値(N-3)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</si>
  <si>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</si>
  <si>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</si>
  <si>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</si>
  <si>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</si>
  <si>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</si>
  <si>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</si>
  <si>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香川県</t>
  </si>
  <si>
    <t>香川県番町地下駐車場</t>
  </si>
  <si>
    <t>法非適用</t>
  </si>
  <si>
    <t>駐車場整備事業</t>
  </si>
  <si>
    <t>-</t>
  </si>
  <si>
    <t>Ａ２Ｂ２</t>
  </si>
  <si>
    <t>非設置</t>
  </si>
  <si>
    <t>該当数値なし</t>
  </si>
  <si>
    <t>届出駐車場</t>
  </si>
  <si>
    <t>地下式</t>
  </si>
  <si>
    <t>公共施設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</si>
  <si>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</si>
  <si>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</si>
  <si>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</si>
  <si>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</si>
  <si>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</si>
  <si>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</si>
  <si>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</si>
  <si>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類似施設の平均値と比べ、低い稼働率で推移している。
　令和２年度から新型コロナウイルスの影響により稼働率が低下し、令和４年度からは回復基調にあるものの、コロナ前の水準までには戻っていない。</t>
    <rPh sb="1" eb="5">
      <t>ルイジシセツ</t>
    </rPh>
    <rPh sb="6" eb="8">
      <t>ヘイキン</t>
    </rPh>
    <rPh sb="8" eb="9">
      <t>アタイ</t>
    </rPh>
    <rPh sb="10" eb="11">
      <t>クラ</t>
    </rPh>
    <rPh sb="13" eb="14">
      <t>ヒク</t>
    </rPh>
    <rPh sb="15" eb="18">
      <t>カドウリツ</t>
    </rPh>
    <rPh sb="19" eb="21">
      <t>スイイ</t>
    </rPh>
    <rPh sb="28" eb="30">
      <t>レイワ</t>
    </rPh>
    <rPh sb="31" eb="33">
      <t>ネンド</t>
    </rPh>
    <rPh sb="35" eb="37">
      <t>シンガタ</t>
    </rPh>
    <rPh sb="45" eb="47">
      <t>エイキョウ</t>
    </rPh>
    <rPh sb="50" eb="53">
      <t>カドウリツ</t>
    </rPh>
    <rPh sb="54" eb="56">
      <t>テイカ</t>
    </rPh>
    <rPh sb="58" eb="60">
      <t>レイワ</t>
    </rPh>
    <rPh sb="61" eb="63">
      <t>ネンド</t>
    </rPh>
    <rPh sb="66" eb="70">
      <t>カイフクキチョウ</t>
    </rPh>
    <rPh sb="80" eb="81">
      <t>マエ</t>
    </rPh>
    <rPh sb="82" eb="84">
      <t>スイジュン</t>
    </rPh>
    <rPh sb="88" eb="89">
      <t>モド</t>
    </rPh>
    <phoneticPr fontId="5"/>
  </si>
  <si>
    <t>　平成16年６月から指定管理者による管理を行っており、料金収入の増加及び管理経費の節減を図っている。
　また、駐車場の利用時間の延長や利用者へのサービス向上のため、商店街共通駐車場サービス券や電子マネーの導入等を行っている。
　今後も健全な経営を続けながら、計画的に設備の更新等を進めるとともに、引き続き安定した経営が可能となるように努めたい。</t>
    <rPh sb="1" eb="3">
      <t>ヘイセイ</t>
    </rPh>
    <rPh sb="5" eb="6">
      <t>ネン</t>
    </rPh>
    <rPh sb="7" eb="8">
      <t>ガツ</t>
    </rPh>
    <rPh sb="10" eb="15">
      <t>シテイカンリシャ</t>
    </rPh>
    <rPh sb="18" eb="20">
      <t>カンリ</t>
    </rPh>
    <rPh sb="21" eb="22">
      <t>オコナ</t>
    </rPh>
    <rPh sb="27" eb="31">
      <t>リョウキンシュウニュウ</t>
    </rPh>
    <rPh sb="32" eb="34">
      <t>ゾウカ</t>
    </rPh>
    <rPh sb="34" eb="35">
      <t>オヨ</t>
    </rPh>
    <rPh sb="36" eb="40">
      <t>カンリケイヒ</t>
    </rPh>
    <rPh sb="41" eb="43">
      <t>セツゲン</t>
    </rPh>
    <rPh sb="44" eb="45">
      <t>ハカ</t>
    </rPh>
    <rPh sb="55" eb="58">
      <t>チュウシャジョウ</t>
    </rPh>
    <rPh sb="59" eb="63">
      <t>リヨウジカン</t>
    </rPh>
    <rPh sb="64" eb="66">
      <t>エンチョウ</t>
    </rPh>
    <rPh sb="67" eb="70">
      <t>リヨウシャ</t>
    </rPh>
    <rPh sb="76" eb="78">
      <t>コウジョウ</t>
    </rPh>
    <rPh sb="82" eb="87">
      <t>ショウテンガイキョウツウ</t>
    </rPh>
    <rPh sb="87" eb="90">
      <t>チュウシャジョウ</t>
    </rPh>
    <rPh sb="94" eb="95">
      <t>ケン</t>
    </rPh>
    <rPh sb="96" eb="98">
      <t>デンシ</t>
    </rPh>
    <rPh sb="102" eb="105">
      <t>ドウニュウトウ</t>
    </rPh>
    <rPh sb="106" eb="107">
      <t>オコナ</t>
    </rPh>
    <rPh sb="114" eb="116">
      <t>コンゴ</t>
    </rPh>
    <rPh sb="117" eb="119">
      <t>ケンゼン</t>
    </rPh>
    <rPh sb="120" eb="122">
      <t>ケイエイ</t>
    </rPh>
    <rPh sb="123" eb="124">
      <t>ツヅ</t>
    </rPh>
    <rPh sb="129" eb="132">
      <t>ケイカクテキ</t>
    </rPh>
    <rPh sb="133" eb="135">
      <t>セツビ</t>
    </rPh>
    <rPh sb="136" eb="140">
      <t>コウ</t>
    </rPh>
    <rPh sb="140" eb="141">
      <t>スス</t>
    </rPh>
    <rPh sb="148" eb="149">
      <t>ヒ</t>
    </rPh>
    <rPh sb="150" eb="151">
      <t>ツヅ</t>
    </rPh>
    <rPh sb="152" eb="154">
      <t>アンテイ</t>
    </rPh>
    <rPh sb="156" eb="158">
      <t>ケイエイ</t>
    </rPh>
    <rPh sb="159" eb="161">
      <t>カノウ</t>
    </rPh>
    <rPh sb="167" eb="168">
      <t>ツト</t>
    </rPh>
    <phoneticPr fontId="5"/>
  </si>
  <si>
    <t>＜設備投資見込額＞
　建設後31年が経過し、施設・設備の改修・更新時期を迎えており、設備投資費用の増加が見込まれる。</t>
    <rPh sb="1" eb="3">
      <t>セツビ</t>
    </rPh>
    <rPh sb="3" eb="5">
      <t>トウシ</t>
    </rPh>
    <rPh sb="5" eb="7">
      <t>ミコミ</t>
    </rPh>
    <rPh sb="7" eb="8">
      <t>ガク</t>
    </rPh>
    <rPh sb="11" eb="14">
      <t>ケンセツゴ</t>
    </rPh>
    <rPh sb="16" eb="17">
      <t>ネン</t>
    </rPh>
    <rPh sb="18" eb="20">
      <t>ケイカ</t>
    </rPh>
    <rPh sb="22" eb="24">
      <t>シセツ</t>
    </rPh>
    <rPh sb="25" eb="27">
      <t>セツビ</t>
    </rPh>
    <rPh sb="28" eb="30">
      <t>カイシュウ</t>
    </rPh>
    <rPh sb="31" eb="33">
      <t>コウシン</t>
    </rPh>
    <rPh sb="33" eb="35">
      <t>ジキ</t>
    </rPh>
    <rPh sb="36" eb="37">
      <t>ムカ</t>
    </rPh>
    <rPh sb="42" eb="44">
      <t>セツビ</t>
    </rPh>
    <rPh sb="44" eb="46">
      <t>トウシ</t>
    </rPh>
    <rPh sb="46" eb="48">
      <t>ヒヨウ</t>
    </rPh>
    <rPh sb="49" eb="51">
      <t>ゾウカ</t>
    </rPh>
    <rPh sb="52" eb="54">
      <t>ミコ</t>
    </rPh>
    <phoneticPr fontId="5"/>
  </si>
  <si>
    <t>＜収益的収支比率＞
　前年度より比率は上昇しており、黒字経営で推移している。
＜他会計補助金比率＞
　類似施設の平均値よりも低く保たれており、経営については、独立性が図られている。
＜売上高ＧＯＰ比率＞
　類似施設の平均値より高い状態で堅調に推移している。
＜ＥＢＩＴＤＡ＞
　近年は類似施設の平均値より低値で推移していたが、令和６年度では高くなっている。</t>
    <rPh sb="1" eb="8">
      <t>シュウエキテキシュウシヒリツ</t>
    </rPh>
    <rPh sb="11" eb="14">
      <t>ゼンネンド</t>
    </rPh>
    <rPh sb="16" eb="18">
      <t>ヒリツ</t>
    </rPh>
    <rPh sb="19" eb="21">
      <t>ジョウショウ</t>
    </rPh>
    <rPh sb="26" eb="30">
      <t>クロジケイエイ</t>
    </rPh>
    <rPh sb="31" eb="33">
      <t>スイイ</t>
    </rPh>
    <rPh sb="40" eb="41">
      <t>タ</t>
    </rPh>
    <rPh sb="41" eb="43">
      <t>カイケイ</t>
    </rPh>
    <rPh sb="43" eb="48">
      <t>ホジョキンヒリツ</t>
    </rPh>
    <rPh sb="51" eb="55">
      <t>ルイジシセツ</t>
    </rPh>
    <rPh sb="56" eb="59">
      <t>ヘイキンチ</t>
    </rPh>
    <rPh sb="62" eb="63">
      <t>ヒク</t>
    </rPh>
    <rPh sb="64" eb="65">
      <t>タモ</t>
    </rPh>
    <rPh sb="71" eb="73">
      <t>ケイエイ</t>
    </rPh>
    <rPh sb="79" eb="82">
      <t>ドクリツセイ</t>
    </rPh>
    <rPh sb="83" eb="84">
      <t>ハカ</t>
    </rPh>
    <rPh sb="92" eb="95">
      <t>ウリアゲダカ</t>
    </rPh>
    <rPh sb="98" eb="100">
      <t>ヒリツ</t>
    </rPh>
    <rPh sb="103" eb="107">
      <t>ルイジシセツ</t>
    </rPh>
    <rPh sb="108" eb="111">
      <t>ヘイキンチ</t>
    </rPh>
    <rPh sb="113" eb="114">
      <t>タカ</t>
    </rPh>
    <rPh sb="115" eb="117">
      <t>ジョウタイ</t>
    </rPh>
    <rPh sb="118" eb="120">
      <t>ケンチョウ</t>
    </rPh>
    <rPh sb="121" eb="123">
      <t>スイイ</t>
    </rPh>
    <rPh sb="139" eb="141">
      <t>キンネン</t>
    </rPh>
    <rPh sb="149" eb="150">
      <t>アタイ</t>
    </rPh>
    <rPh sb="152" eb="154">
      <t>テイチ</t>
    </rPh>
    <rPh sb="155" eb="157">
      <t>スイイ</t>
    </rPh>
    <rPh sb="163" eb="165">
      <t>レイワ</t>
    </rPh>
    <rPh sb="166" eb="168">
      <t>ネンド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</si>
</sst>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104.3</c:v>
                </c:pt>
                <c:pt idx="1">
                  <c:v>104.8</c:v>
                </c:pt>
                <c:pt idx="2">
                  <c:v>84.8</c:v>
                </c:pt>
                <c:pt idx="3">
                  <c:v>113.4</c:v>
                </c:pt>
                <c:pt idx="4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E9-457D-B7A3-AC3C4EC88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127.8</c:v>
                </c:pt>
                <c:pt idx="1">
                  <c:v>146.5</c:v>
                </c:pt>
                <c:pt idx="2">
                  <c:v>142.69999999999999</c:v>
                </c:pt>
                <c:pt idx="3">
                  <c:v>156.80000000000001</c:v>
                </c:pt>
                <c:pt idx="4">
                  <c:v>166.4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9-457D-B7A3-AC3C4EC88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47-4AE3-903D-2078B8E3B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145.19999999999999</c:v>
                </c:pt>
                <c:pt idx="1">
                  <c:v>219.9</c:v>
                </c:pt>
                <c:pt idx="2">
                  <c:v>107.1</c:v>
                </c:pt>
                <c:pt idx="3">
                  <c:v>143.6</c:v>
                </c:pt>
                <c:pt idx="4">
                  <c:v>114.8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47-4AE3-903D-2078B8E3B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00D-4AFB-B20E-62296C24D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0D-4AFB-B20E-62296C24D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0D9-4FA5-B7E0-8841F7EB9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9-4FA5-B7E0-8841F7EB9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1.1000000000000001</c:v>
                </c:pt>
                <c:pt idx="1">
                  <c:v>1.2</c:v>
                </c:pt>
                <c:pt idx="2">
                  <c:v>0.9</c:v>
                </c:pt>
                <c:pt idx="3">
                  <c:v>0.9</c:v>
                </c:pt>
                <c:pt idx="4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FA-4380-847A-72E04F21D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6.6</c:v>
                </c:pt>
                <c:pt idx="1">
                  <c:v>5.5</c:v>
                </c:pt>
                <c:pt idx="2">
                  <c:v>4.0999999999999996</c:v>
                </c:pt>
                <c:pt idx="3">
                  <c:v>3.7</c:v>
                </c:pt>
                <c:pt idx="4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FA-4380-847A-72E04F21D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8</c:v>
                </c:pt>
                <c:pt idx="1">
                  <c:v>3</c:v>
                </c:pt>
                <c:pt idx="2">
                  <c:v>0</c:v>
                </c:pt>
                <c:pt idx="3">
                  <c:v>6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E2-4CE3-87A7-112AA3DEC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67</c:v>
                </c:pt>
                <c:pt idx="1">
                  <c:v>56</c:v>
                </c:pt>
                <c:pt idx="2">
                  <c:v>65</c:v>
                </c:pt>
                <c:pt idx="3">
                  <c:v>81</c:v>
                </c:pt>
                <c:pt idx="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2-4CE3-87A7-112AA3DEC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49.6</c:v>
                </c:pt>
                <c:pt idx="1">
                  <c:v>51.3</c:v>
                </c:pt>
                <c:pt idx="2">
                  <c:v>57.5</c:v>
                </c:pt>
                <c:pt idx="3">
                  <c:v>55.5</c:v>
                </c:pt>
                <c:pt idx="4">
                  <c:v>53.4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91-49AE-9582-671AFFC8D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131</c:v>
                </c:pt>
                <c:pt idx="1">
                  <c:v>136.80000000000001</c:v>
                </c:pt>
                <c:pt idx="2">
                  <c:v>145.1</c:v>
                </c:pt>
                <c:pt idx="3">
                  <c:v>149.80000000000001</c:v>
                </c:pt>
                <c:pt idx="4">
                  <c:v>156.1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1-49AE-9582-671AFFC8D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3.2</c:v>
                </c:pt>
                <c:pt idx="1">
                  <c:v>3.5</c:v>
                </c:pt>
                <c:pt idx="2">
                  <c:v>-19.100000000000001</c:v>
                </c:pt>
                <c:pt idx="3">
                  <c:v>11.2</c:v>
                </c:pt>
                <c:pt idx="4">
                  <c:v>22.5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BE-403D-B4D8-6204669F1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-25.9</c:v>
                </c:pt>
                <c:pt idx="1">
                  <c:v>-24.6</c:v>
                </c:pt>
                <c:pt idx="2">
                  <c:v>-29.2</c:v>
                </c:pt>
                <c:pt idx="3">
                  <c:v>-810.7</c:v>
                </c:pt>
                <c:pt idx="4">
                  <c:v>-15.1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BE-403D-B4D8-6204669F1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1397</c:v>
                </c:pt>
                <c:pt idx="1">
                  <c:v>1512</c:v>
                </c:pt>
                <c:pt idx="2">
                  <c:v>-9046</c:v>
                </c:pt>
                <c:pt idx="3">
                  <c:v>5664</c:v>
                </c:pt>
                <c:pt idx="4">
                  <c:v>11828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5F-490D-BA05-3BC116739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2220</c:v>
                </c:pt>
                <c:pt idx="1">
                  <c:v>3097</c:v>
                </c:pt>
                <c:pt idx="2">
                  <c:v>6051</c:v>
                </c:pt>
                <c:pt idx="3">
                  <c:v>9971</c:v>
                </c:pt>
                <c:pt idx="4">
                  <c:v>10272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F-490D-BA05-3BC116739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GB27" zoomScaleNormal="100" zoomScaleSheetLayoutView="70" workbookViewId="0">
      <selection activeCell="ND32" sqref="ND32:NR47"/>
    </sheetView>
  </sheetViews>
  <sheetFormatPr defaultColWidth="2.6328125" defaultRowHeight="13" x14ac:dyDescent="0.2"/>
  <cols>
    <col min="1" max="1" width="2.6328125" customWidth="1"/>
    <col min="2" max="2" width="0.90625" customWidth="1"/>
    <col min="3" max="244" width="0.6328125" customWidth="1"/>
    <col min="245" max="245" width="0.90625" customWidth="1"/>
    <col min="246" max="366" width="0.6328125" customWidth="1"/>
    <col min="368" max="382" width="3.08984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67" t="str">
        <f>データ!H6&amp;"　"&amp;データ!I6</f>
        <v>香川県　香川県番町地下駐車場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2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Ａ２Ｂ２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公共施設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13568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2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2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126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地下式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31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339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240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代行制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1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1"/>
      <c r="NC15" s="2"/>
      <c r="ND15" s="100" t="s">
        <v>139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2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3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2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2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2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3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2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3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2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3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2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3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2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3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2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3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2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3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2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3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2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3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2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3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2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3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2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5"/>
      <c r="S30" s="15"/>
      <c r="T30" s="15"/>
      <c r="U30" s="103" t="str">
        <f>データ!$B$11</f>
        <v>R02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R03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R04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R05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R06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2"/>
      <c r="EB30" s="2"/>
      <c r="EC30" s="2"/>
      <c r="ED30" s="2"/>
      <c r="EE30" s="2"/>
      <c r="EF30" s="2"/>
      <c r="EG30" s="2"/>
      <c r="EH30" s="2"/>
      <c r="EI30" s="15"/>
      <c r="EJ30" s="15"/>
      <c r="EK30" s="15"/>
      <c r="EL30" s="103" t="str">
        <f>データ!$B$11</f>
        <v>R02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R03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R04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R05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R06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5"/>
      <c r="ID30" s="15"/>
      <c r="IE30" s="15"/>
      <c r="IF30" s="15"/>
      <c r="IG30" s="15"/>
      <c r="IH30" s="15"/>
      <c r="II30" s="15"/>
      <c r="IJ30" s="16"/>
      <c r="IK30" s="15"/>
      <c r="IL30" s="15"/>
      <c r="IM30" s="15"/>
      <c r="IN30" s="15"/>
      <c r="IO30" s="15"/>
      <c r="IP30" s="15"/>
      <c r="IQ30" s="15"/>
      <c r="IR30" s="2"/>
      <c r="IS30" s="2"/>
      <c r="IT30" s="2"/>
      <c r="IU30" s="2"/>
      <c r="IV30" s="2"/>
      <c r="IW30" s="2"/>
      <c r="IX30" s="2"/>
      <c r="IY30" s="2"/>
      <c r="IZ30" s="15"/>
      <c r="JA30" s="15"/>
      <c r="JB30" s="15"/>
      <c r="JC30" s="103" t="str">
        <f>データ!$B$11</f>
        <v>R02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R03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R04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R05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R06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2">
      <c r="A31" s="2"/>
      <c r="B31" s="12"/>
      <c r="C31" s="2"/>
      <c r="D31" s="2"/>
      <c r="E31" s="2"/>
      <c r="F31" s="2"/>
      <c r="I31" s="17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104.3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104.8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84.8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113.4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131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1.1000000000000001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1.2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0.9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0.9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1.2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9"/>
      <c r="ID31" s="19"/>
      <c r="IE31" s="19"/>
      <c r="IF31" s="19"/>
      <c r="IG31" s="19"/>
      <c r="IH31" s="19"/>
      <c r="II31" s="19"/>
      <c r="IJ31" s="20"/>
      <c r="IK31" s="19"/>
      <c r="IL31" s="19"/>
      <c r="IM31" s="19"/>
      <c r="IN31" s="19"/>
      <c r="IO31" s="19"/>
      <c r="IP31" s="19"/>
      <c r="IQ31" s="19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49.6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51.3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57.5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55.5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53.4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12"/>
      <c r="C32" s="2"/>
      <c r="D32" s="2"/>
      <c r="E32" s="2"/>
      <c r="F32" s="2"/>
      <c r="G32" s="2"/>
      <c r="H32" s="2"/>
      <c r="I32" s="17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127.8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146.5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142.69999999999999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156.80000000000001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166.4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6.6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5.5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4.0999999999999996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3.7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3.2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9"/>
      <c r="ID32" s="19"/>
      <c r="IE32" s="19"/>
      <c r="IF32" s="19"/>
      <c r="IG32" s="19"/>
      <c r="IH32" s="19"/>
      <c r="II32" s="19"/>
      <c r="IJ32" s="20"/>
      <c r="IK32" s="19"/>
      <c r="IL32" s="19"/>
      <c r="IM32" s="19"/>
      <c r="IN32" s="19"/>
      <c r="IO32" s="19"/>
      <c r="IP32" s="19"/>
      <c r="IQ32" s="19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131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136.80000000000001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145.1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149.80000000000001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156.1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3"/>
      <c r="NC32" s="2"/>
      <c r="ND32" s="100" t="s">
        <v>138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2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3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2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4"/>
      <c r="IK34" s="2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4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2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4"/>
      <c r="IK35" s="22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4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2">
      <c r="A36" s="2"/>
      <c r="B36" s="12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10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2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2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2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2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2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2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2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2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2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2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2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2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3"/>
      <c r="NC49" s="2"/>
      <c r="ND49" s="100" t="s">
        <v>136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2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2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5"/>
      <c r="S51" s="15"/>
      <c r="T51" s="15"/>
      <c r="U51" s="103" t="str">
        <f>データ!$B$11</f>
        <v>R02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R03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R04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R05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R06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2"/>
      <c r="EB51" s="2"/>
      <c r="EC51" s="2"/>
      <c r="ED51" s="2"/>
      <c r="EE51" s="2"/>
      <c r="EF51" s="2"/>
      <c r="EG51" s="2"/>
      <c r="EH51" s="2"/>
      <c r="EI51" s="15"/>
      <c r="EJ51" s="15"/>
      <c r="EK51" s="15"/>
      <c r="EL51" s="103" t="str">
        <f>データ!$B$11</f>
        <v>R02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R03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R04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R05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R06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2"/>
      <c r="IS51" s="2"/>
      <c r="IT51" s="2"/>
      <c r="IU51" s="2"/>
      <c r="IV51" s="2"/>
      <c r="IW51" s="2"/>
      <c r="IX51" s="2"/>
      <c r="IY51" s="2"/>
      <c r="IZ51" s="15"/>
      <c r="JA51" s="15"/>
      <c r="JB51" s="15"/>
      <c r="JC51" s="103" t="str">
        <f>データ!$B$11</f>
        <v>R02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R03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R04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R05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R06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2">
      <c r="A52" s="2"/>
      <c r="B52" s="12"/>
      <c r="C52" s="2"/>
      <c r="D52" s="2"/>
      <c r="E52" s="2"/>
      <c r="F52" s="2"/>
      <c r="I52" s="17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データ!AU7</f>
        <v>8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3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6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7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3.2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3.5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-19.100000000000001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11.2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22.5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データ!BQ7</f>
        <v>1397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1512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-9046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5664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11828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2">
      <c r="A53" s="2"/>
      <c r="B53" s="12"/>
      <c r="C53" s="2"/>
      <c r="D53" s="2"/>
      <c r="E53" s="2"/>
      <c r="F53" s="2"/>
      <c r="G53" s="2"/>
      <c r="H53" s="2"/>
      <c r="I53" s="17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データ!AZ7</f>
        <v>67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56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65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81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7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-25.9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-24.6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-29.2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-810.7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-15.1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データ!BV7</f>
        <v>2220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3097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6051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9971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10272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2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2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2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2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2">
      <c r="A58" s="2"/>
      <c r="B58" s="12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2">
      <c r="A60" s="13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2">
      <c r="A61" s="13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2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2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2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3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2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3"/>
      <c r="NC66" s="2"/>
      <c r="ND66" s="100" t="s">
        <v>137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2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2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2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2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2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2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2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2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2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2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R02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R03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R04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R05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R06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R02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R03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R04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R05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R06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R02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R03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R04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R05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R06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2">
      <c r="A77" s="2"/>
      <c r="B77" s="12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データ!CZ7</f>
        <v>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94.2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2">
      <c r="A78" s="2"/>
      <c r="B78" s="12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データ!DE7</f>
        <v>145.19999999999999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219.9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107.1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143.6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114.8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2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2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2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sXlLU8lWuDKQdzf9fXE86ABL7HT7V/7rRbdN4PX+PrMuhetayUTawZD+MjSdaCMWOv6SLj2w5N1RGAH/fzQhAA==" saltValue="ksKHo3ms+23LifJ7/1H21Q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" x14ac:dyDescent="0.2"/>
  <cols>
    <col min="1" max="1" width="14.6328125" customWidth="1"/>
    <col min="2" max="90" width="11.90625" customWidth="1"/>
    <col min="91" max="92" width="15.453125" customWidth="1"/>
    <col min="93" max="125" width="11.9062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5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61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62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63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64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65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66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67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68</v>
      </c>
      <c r="CN4" s="144" t="s">
        <v>69</v>
      </c>
      <c r="CO4" s="135" t="s">
        <v>70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71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72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88</v>
      </c>
      <c r="AK5" s="47" t="s">
        <v>99</v>
      </c>
      <c r="AL5" s="47" t="s">
        <v>90</v>
      </c>
      <c r="AM5" s="47" t="s">
        <v>100</v>
      </c>
      <c r="AN5" s="47" t="s">
        <v>101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102</v>
      </c>
      <c r="AV5" s="47" t="s">
        <v>103</v>
      </c>
      <c r="AW5" s="47" t="s">
        <v>104</v>
      </c>
      <c r="AX5" s="47" t="s">
        <v>100</v>
      </c>
      <c r="AY5" s="47" t="s">
        <v>105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106</v>
      </c>
      <c r="BG5" s="47" t="s">
        <v>107</v>
      </c>
      <c r="BH5" s="47" t="s">
        <v>90</v>
      </c>
      <c r="BI5" s="47" t="s">
        <v>100</v>
      </c>
      <c r="BJ5" s="47" t="s">
        <v>101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108</v>
      </c>
      <c r="BR5" s="47" t="s">
        <v>89</v>
      </c>
      <c r="BS5" s="47" t="s">
        <v>104</v>
      </c>
      <c r="BT5" s="47" t="s">
        <v>109</v>
      </c>
      <c r="BU5" s="47" t="s">
        <v>101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110</v>
      </c>
      <c r="CC5" s="47" t="s">
        <v>111</v>
      </c>
      <c r="CD5" s="47" t="s">
        <v>104</v>
      </c>
      <c r="CE5" s="47" t="s">
        <v>100</v>
      </c>
      <c r="CF5" s="47" t="s">
        <v>92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45"/>
      <c r="CN5" s="145"/>
      <c r="CO5" s="47" t="s">
        <v>106</v>
      </c>
      <c r="CP5" s="47" t="s">
        <v>89</v>
      </c>
      <c r="CQ5" s="47" t="s">
        <v>90</v>
      </c>
      <c r="CR5" s="47" t="s">
        <v>109</v>
      </c>
      <c r="CS5" s="47" t="s">
        <v>92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108</v>
      </c>
      <c r="DA5" s="47" t="s">
        <v>111</v>
      </c>
      <c r="DB5" s="47" t="s">
        <v>90</v>
      </c>
      <c r="DC5" s="47" t="s">
        <v>91</v>
      </c>
      <c r="DD5" s="47" t="s">
        <v>92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108</v>
      </c>
      <c r="DL5" s="47" t="s">
        <v>89</v>
      </c>
      <c r="DM5" s="47" t="s">
        <v>90</v>
      </c>
      <c r="DN5" s="47" t="s">
        <v>112</v>
      </c>
      <c r="DO5" s="47" t="s">
        <v>101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2">
      <c r="A6" s="37" t="s">
        <v>113</v>
      </c>
      <c r="B6" s="48">
        <f>B8</f>
        <v>2024</v>
      </c>
      <c r="C6" s="48">
        <f t="shared" ref="C6:X6" si="1">C8</f>
        <v>370002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</v>
      </c>
      <c r="H6" s="48" t="str">
        <f>SUBSTITUTE(H8,"　","")</f>
        <v>香川県</v>
      </c>
      <c r="I6" s="48" t="str">
        <f t="shared" si="1"/>
        <v>香川県番町地下駐車場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Ａ２Ｂ２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届出駐車場</v>
      </c>
      <c r="Q6" s="50" t="str">
        <f t="shared" si="1"/>
        <v>地下式</v>
      </c>
      <c r="R6" s="51">
        <f t="shared" si="1"/>
        <v>31</v>
      </c>
      <c r="S6" s="50" t="str">
        <f t="shared" si="1"/>
        <v>公共施設</v>
      </c>
      <c r="T6" s="50" t="str">
        <f t="shared" si="1"/>
        <v>無</v>
      </c>
      <c r="U6" s="51">
        <f t="shared" si="1"/>
        <v>13568</v>
      </c>
      <c r="V6" s="51">
        <f t="shared" si="1"/>
        <v>339</v>
      </c>
      <c r="W6" s="51">
        <f t="shared" si="1"/>
        <v>240</v>
      </c>
      <c r="X6" s="50" t="str">
        <f t="shared" si="1"/>
        <v>代行制</v>
      </c>
      <c r="Y6" s="52">
        <f>IF(Y8="-",NA(),Y8)</f>
        <v>104.3</v>
      </c>
      <c r="Z6" s="52">
        <f t="shared" ref="Z6:AH6" si="2">IF(Z8="-",NA(),Z8)</f>
        <v>104.8</v>
      </c>
      <c r="AA6" s="52">
        <f t="shared" si="2"/>
        <v>84.8</v>
      </c>
      <c r="AB6" s="52">
        <f t="shared" si="2"/>
        <v>113.4</v>
      </c>
      <c r="AC6" s="52">
        <f t="shared" si="2"/>
        <v>131</v>
      </c>
      <c r="AD6" s="52">
        <f t="shared" si="2"/>
        <v>127.8</v>
      </c>
      <c r="AE6" s="52">
        <f t="shared" si="2"/>
        <v>146.5</v>
      </c>
      <c r="AF6" s="52">
        <f t="shared" si="2"/>
        <v>142.69999999999999</v>
      </c>
      <c r="AG6" s="52">
        <f t="shared" si="2"/>
        <v>156.80000000000001</v>
      </c>
      <c r="AH6" s="52">
        <f t="shared" si="2"/>
        <v>166.4</v>
      </c>
      <c r="AI6" s="49" t="str">
        <f>IF(AI8="-","",IF(AI8="-","【-】","【"&amp;SUBSTITUTE(TEXT(AI8,"#,##0.0"),"-","△")&amp;"】"))</f>
        <v>【1,604.7】</v>
      </c>
      <c r="AJ6" s="52">
        <f>IF(AJ8="-",NA(),AJ8)</f>
        <v>1.1000000000000001</v>
      </c>
      <c r="AK6" s="52">
        <f t="shared" ref="AK6:AS6" si="3">IF(AK8="-",NA(),AK8)</f>
        <v>1.2</v>
      </c>
      <c r="AL6" s="52">
        <f t="shared" si="3"/>
        <v>0.9</v>
      </c>
      <c r="AM6" s="52">
        <f t="shared" si="3"/>
        <v>0.9</v>
      </c>
      <c r="AN6" s="52">
        <f t="shared" si="3"/>
        <v>1.2</v>
      </c>
      <c r="AO6" s="52">
        <f t="shared" si="3"/>
        <v>6.6</v>
      </c>
      <c r="AP6" s="52">
        <f t="shared" si="3"/>
        <v>5.5</v>
      </c>
      <c r="AQ6" s="52">
        <f t="shared" si="3"/>
        <v>4.0999999999999996</v>
      </c>
      <c r="AR6" s="52">
        <f t="shared" si="3"/>
        <v>3.7</v>
      </c>
      <c r="AS6" s="52">
        <f t="shared" si="3"/>
        <v>3.2</v>
      </c>
      <c r="AT6" s="49" t="str">
        <f>IF(AT8="-","",IF(AT8="-","【-】","【"&amp;SUBSTITUTE(TEXT(AT8,"#,##0.0"),"-","△")&amp;"】"))</f>
        <v>【3.8】</v>
      </c>
      <c r="AU6" s="53">
        <f>IF(AU8="-",NA(),AU8)</f>
        <v>8</v>
      </c>
      <c r="AV6" s="53">
        <f t="shared" ref="AV6:BD6" si="4">IF(AV8="-",NA(),AV8)</f>
        <v>3</v>
      </c>
      <c r="AW6" s="53">
        <f t="shared" si="4"/>
        <v>0</v>
      </c>
      <c r="AX6" s="53">
        <f t="shared" si="4"/>
        <v>6</v>
      </c>
      <c r="AY6" s="53">
        <f t="shared" si="4"/>
        <v>7</v>
      </c>
      <c r="AZ6" s="53">
        <f t="shared" si="4"/>
        <v>67</v>
      </c>
      <c r="BA6" s="53">
        <f t="shared" si="4"/>
        <v>56</v>
      </c>
      <c r="BB6" s="53">
        <f t="shared" si="4"/>
        <v>65</v>
      </c>
      <c r="BC6" s="53">
        <f t="shared" si="4"/>
        <v>81</v>
      </c>
      <c r="BD6" s="53">
        <f t="shared" si="4"/>
        <v>7</v>
      </c>
      <c r="BE6" s="51" t="str">
        <f>IF(BE8="-","",IF(BE8="-","【-】","【"&amp;SUBSTITUTE(TEXT(BE8,"#,##0"),"-","△")&amp;"】"))</f>
        <v>【39】</v>
      </c>
      <c r="BF6" s="52">
        <f>IF(BF8="-",NA(),BF8)</f>
        <v>3.2</v>
      </c>
      <c r="BG6" s="52">
        <f t="shared" ref="BG6:BO6" si="5">IF(BG8="-",NA(),BG8)</f>
        <v>3.5</v>
      </c>
      <c r="BH6" s="52">
        <f t="shared" si="5"/>
        <v>-19.100000000000001</v>
      </c>
      <c r="BI6" s="52">
        <f t="shared" si="5"/>
        <v>11.2</v>
      </c>
      <c r="BJ6" s="52">
        <f t="shared" si="5"/>
        <v>22.5</v>
      </c>
      <c r="BK6" s="52">
        <f t="shared" si="5"/>
        <v>-25.9</v>
      </c>
      <c r="BL6" s="52">
        <f t="shared" si="5"/>
        <v>-24.6</v>
      </c>
      <c r="BM6" s="52">
        <f t="shared" si="5"/>
        <v>-29.2</v>
      </c>
      <c r="BN6" s="52">
        <f t="shared" si="5"/>
        <v>-810.7</v>
      </c>
      <c r="BO6" s="52">
        <f t="shared" si="5"/>
        <v>-15.1</v>
      </c>
      <c r="BP6" s="49" t="str">
        <f>IF(BP8="-","",IF(BP8="-","【-】","【"&amp;SUBSTITUTE(TEXT(BP8,"#,##0.0"),"-","△")&amp;"】"))</f>
        <v>【2.0】</v>
      </c>
      <c r="BQ6" s="53">
        <f>IF(BQ8="-",NA(),BQ8)</f>
        <v>1397</v>
      </c>
      <c r="BR6" s="53">
        <f t="shared" ref="BR6:BZ6" si="6">IF(BR8="-",NA(),BR8)</f>
        <v>1512</v>
      </c>
      <c r="BS6" s="53">
        <f t="shared" si="6"/>
        <v>-9046</v>
      </c>
      <c r="BT6" s="53">
        <f t="shared" si="6"/>
        <v>5664</v>
      </c>
      <c r="BU6" s="53">
        <f t="shared" si="6"/>
        <v>11828</v>
      </c>
      <c r="BV6" s="53">
        <f t="shared" si="6"/>
        <v>2220</v>
      </c>
      <c r="BW6" s="53">
        <f t="shared" si="6"/>
        <v>3097</v>
      </c>
      <c r="BX6" s="53">
        <f t="shared" si="6"/>
        <v>6051</v>
      </c>
      <c r="BY6" s="53">
        <f t="shared" si="6"/>
        <v>9971</v>
      </c>
      <c r="BZ6" s="53">
        <f t="shared" si="6"/>
        <v>10272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114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114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94.2</v>
      </c>
      <c r="DE6" s="52">
        <f t="shared" si="8"/>
        <v>145.19999999999999</v>
      </c>
      <c r="DF6" s="52">
        <f t="shared" si="8"/>
        <v>219.9</v>
      </c>
      <c r="DG6" s="52">
        <f t="shared" si="8"/>
        <v>107.1</v>
      </c>
      <c r="DH6" s="52">
        <f t="shared" si="8"/>
        <v>143.6</v>
      </c>
      <c r="DI6" s="52">
        <f t="shared" si="8"/>
        <v>114.8</v>
      </c>
      <c r="DJ6" s="49" t="str">
        <f>IF(DJ8="-","",IF(DJ8="-","【-】","【"&amp;SUBSTITUTE(TEXT(DJ8,"#,##0.0"),"-","△")&amp;"】"))</f>
        <v>【73.4】</v>
      </c>
      <c r="DK6" s="52">
        <f>IF(DK8="-",NA(),DK8)</f>
        <v>49.6</v>
      </c>
      <c r="DL6" s="52">
        <f t="shared" ref="DL6:DT6" si="9">IF(DL8="-",NA(),DL8)</f>
        <v>51.3</v>
      </c>
      <c r="DM6" s="52">
        <f t="shared" si="9"/>
        <v>57.5</v>
      </c>
      <c r="DN6" s="52">
        <f t="shared" si="9"/>
        <v>55.5</v>
      </c>
      <c r="DO6" s="52">
        <f t="shared" si="9"/>
        <v>53.4</v>
      </c>
      <c r="DP6" s="52">
        <f t="shared" si="9"/>
        <v>131</v>
      </c>
      <c r="DQ6" s="52">
        <f t="shared" si="9"/>
        <v>136.80000000000001</v>
      </c>
      <c r="DR6" s="52">
        <f t="shared" si="9"/>
        <v>145.1</v>
      </c>
      <c r="DS6" s="52">
        <f t="shared" si="9"/>
        <v>149.80000000000001</v>
      </c>
      <c r="DT6" s="52">
        <f t="shared" si="9"/>
        <v>156.1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115</v>
      </c>
      <c r="B7" s="48">
        <f t="shared" ref="B7:X7" si="10">B8</f>
        <v>2024</v>
      </c>
      <c r="C7" s="48">
        <f t="shared" si="10"/>
        <v>370002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</v>
      </c>
      <c r="H7" s="48" t="str">
        <f t="shared" si="10"/>
        <v>香川県</v>
      </c>
      <c r="I7" s="48" t="str">
        <f t="shared" si="10"/>
        <v>香川県番町地下駐車場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Ａ２Ｂ２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届出駐車場</v>
      </c>
      <c r="Q7" s="50" t="str">
        <f t="shared" si="10"/>
        <v>地下式</v>
      </c>
      <c r="R7" s="51">
        <f t="shared" si="10"/>
        <v>31</v>
      </c>
      <c r="S7" s="50" t="str">
        <f t="shared" si="10"/>
        <v>公共施設</v>
      </c>
      <c r="T7" s="50" t="str">
        <f t="shared" si="10"/>
        <v>無</v>
      </c>
      <c r="U7" s="51">
        <f t="shared" si="10"/>
        <v>13568</v>
      </c>
      <c r="V7" s="51">
        <f t="shared" si="10"/>
        <v>339</v>
      </c>
      <c r="W7" s="51">
        <f t="shared" si="10"/>
        <v>240</v>
      </c>
      <c r="X7" s="50" t="str">
        <f t="shared" si="10"/>
        <v>代行制</v>
      </c>
      <c r="Y7" s="52">
        <f>Y8</f>
        <v>104.3</v>
      </c>
      <c r="Z7" s="52">
        <f t="shared" ref="Z7:AH7" si="11">Z8</f>
        <v>104.8</v>
      </c>
      <c r="AA7" s="52">
        <f t="shared" si="11"/>
        <v>84.8</v>
      </c>
      <c r="AB7" s="52">
        <f t="shared" si="11"/>
        <v>113.4</v>
      </c>
      <c r="AC7" s="52">
        <f t="shared" si="11"/>
        <v>131</v>
      </c>
      <c r="AD7" s="52">
        <f t="shared" si="11"/>
        <v>127.8</v>
      </c>
      <c r="AE7" s="52">
        <f t="shared" si="11"/>
        <v>146.5</v>
      </c>
      <c r="AF7" s="52">
        <f t="shared" si="11"/>
        <v>142.69999999999999</v>
      </c>
      <c r="AG7" s="52">
        <f t="shared" si="11"/>
        <v>156.80000000000001</v>
      </c>
      <c r="AH7" s="52">
        <f t="shared" si="11"/>
        <v>166.4</v>
      </c>
      <c r="AI7" s="49"/>
      <c r="AJ7" s="52">
        <f>AJ8</f>
        <v>1.1000000000000001</v>
      </c>
      <c r="AK7" s="52">
        <f t="shared" ref="AK7:AS7" si="12">AK8</f>
        <v>1.2</v>
      </c>
      <c r="AL7" s="52">
        <f t="shared" si="12"/>
        <v>0.9</v>
      </c>
      <c r="AM7" s="52">
        <f t="shared" si="12"/>
        <v>0.9</v>
      </c>
      <c r="AN7" s="52">
        <f t="shared" si="12"/>
        <v>1.2</v>
      </c>
      <c r="AO7" s="52">
        <f t="shared" si="12"/>
        <v>6.6</v>
      </c>
      <c r="AP7" s="52">
        <f t="shared" si="12"/>
        <v>5.5</v>
      </c>
      <c r="AQ7" s="52">
        <f t="shared" si="12"/>
        <v>4.0999999999999996</v>
      </c>
      <c r="AR7" s="52">
        <f t="shared" si="12"/>
        <v>3.7</v>
      </c>
      <c r="AS7" s="52">
        <f t="shared" si="12"/>
        <v>3.2</v>
      </c>
      <c r="AT7" s="49"/>
      <c r="AU7" s="53">
        <f>AU8</f>
        <v>8</v>
      </c>
      <c r="AV7" s="53">
        <f t="shared" ref="AV7:BD7" si="13">AV8</f>
        <v>3</v>
      </c>
      <c r="AW7" s="53">
        <f t="shared" si="13"/>
        <v>0</v>
      </c>
      <c r="AX7" s="53">
        <f t="shared" si="13"/>
        <v>6</v>
      </c>
      <c r="AY7" s="53">
        <f t="shared" si="13"/>
        <v>7</v>
      </c>
      <c r="AZ7" s="53">
        <f t="shared" si="13"/>
        <v>67</v>
      </c>
      <c r="BA7" s="53">
        <f t="shared" si="13"/>
        <v>56</v>
      </c>
      <c r="BB7" s="53">
        <f t="shared" si="13"/>
        <v>65</v>
      </c>
      <c r="BC7" s="53">
        <f t="shared" si="13"/>
        <v>81</v>
      </c>
      <c r="BD7" s="53">
        <f t="shared" si="13"/>
        <v>7</v>
      </c>
      <c r="BE7" s="51"/>
      <c r="BF7" s="52">
        <f>BF8</f>
        <v>3.2</v>
      </c>
      <c r="BG7" s="52">
        <f t="shared" ref="BG7:BO7" si="14">BG8</f>
        <v>3.5</v>
      </c>
      <c r="BH7" s="52">
        <f t="shared" si="14"/>
        <v>-19.100000000000001</v>
      </c>
      <c r="BI7" s="52">
        <f t="shared" si="14"/>
        <v>11.2</v>
      </c>
      <c r="BJ7" s="52">
        <f t="shared" si="14"/>
        <v>22.5</v>
      </c>
      <c r="BK7" s="52">
        <f t="shared" si="14"/>
        <v>-25.9</v>
      </c>
      <c r="BL7" s="52">
        <f t="shared" si="14"/>
        <v>-24.6</v>
      </c>
      <c r="BM7" s="52">
        <f t="shared" si="14"/>
        <v>-29.2</v>
      </c>
      <c r="BN7" s="52">
        <f t="shared" si="14"/>
        <v>-810.7</v>
      </c>
      <c r="BO7" s="52">
        <f t="shared" si="14"/>
        <v>-15.1</v>
      </c>
      <c r="BP7" s="49"/>
      <c r="BQ7" s="53">
        <f>BQ8</f>
        <v>1397</v>
      </c>
      <c r="BR7" s="53">
        <f t="shared" ref="BR7:BZ7" si="15">BR8</f>
        <v>1512</v>
      </c>
      <c r="BS7" s="53">
        <f t="shared" si="15"/>
        <v>-9046</v>
      </c>
      <c r="BT7" s="53">
        <f t="shared" si="15"/>
        <v>5664</v>
      </c>
      <c r="BU7" s="53">
        <f t="shared" si="15"/>
        <v>11828</v>
      </c>
      <c r="BV7" s="53">
        <f t="shared" si="15"/>
        <v>2220</v>
      </c>
      <c r="BW7" s="53">
        <f t="shared" si="15"/>
        <v>3097</v>
      </c>
      <c r="BX7" s="53">
        <f t="shared" si="15"/>
        <v>6051</v>
      </c>
      <c r="BY7" s="53">
        <f t="shared" si="15"/>
        <v>9971</v>
      </c>
      <c r="BZ7" s="53">
        <f t="shared" si="15"/>
        <v>10272</v>
      </c>
      <c r="CA7" s="51"/>
      <c r="CB7" s="52" t="s">
        <v>116</v>
      </c>
      <c r="CC7" s="52" t="s">
        <v>116</v>
      </c>
      <c r="CD7" s="52" t="s">
        <v>116</v>
      </c>
      <c r="CE7" s="52" t="s">
        <v>116</v>
      </c>
      <c r="CF7" s="52" t="s">
        <v>116</v>
      </c>
      <c r="CG7" s="52" t="s">
        <v>116</v>
      </c>
      <c r="CH7" s="52" t="s">
        <v>116</v>
      </c>
      <c r="CI7" s="52" t="s">
        <v>116</v>
      </c>
      <c r="CJ7" s="52" t="s">
        <v>116</v>
      </c>
      <c r="CK7" s="52" t="s">
        <v>117</v>
      </c>
      <c r="CL7" s="49"/>
      <c r="CM7" s="51">
        <f>CM8</f>
        <v>0</v>
      </c>
      <c r="CN7" s="51">
        <f>CN8</f>
        <v>0</v>
      </c>
      <c r="CO7" s="52" t="s">
        <v>116</v>
      </c>
      <c r="CP7" s="52" t="s">
        <v>116</v>
      </c>
      <c r="CQ7" s="52" t="s">
        <v>116</v>
      </c>
      <c r="CR7" s="52" t="s">
        <v>116</v>
      </c>
      <c r="CS7" s="52" t="s">
        <v>116</v>
      </c>
      <c r="CT7" s="52" t="s">
        <v>116</v>
      </c>
      <c r="CU7" s="52" t="s">
        <v>116</v>
      </c>
      <c r="CV7" s="52" t="s">
        <v>116</v>
      </c>
      <c r="CW7" s="52" t="s">
        <v>116</v>
      </c>
      <c r="CX7" s="52" t="s">
        <v>114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94.2</v>
      </c>
      <c r="DE7" s="52">
        <f t="shared" si="16"/>
        <v>145.19999999999999</v>
      </c>
      <c r="DF7" s="52">
        <f t="shared" si="16"/>
        <v>219.9</v>
      </c>
      <c r="DG7" s="52">
        <f t="shared" si="16"/>
        <v>107.1</v>
      </c>
      <c r="DH7" s="52">
        <f t="shared" si="16"/>
        <v>143.6</v>
      </c>
      <c r="DI7" s="52">
        <f t="shared" si="16"/>
        <v>114.8</v>
      </c>
      <c r="DJ7" s="49"/>
      <c r="DK7" s="52">
        <f>DK8</f>
        <v>49.6</v>
      </c>
      <c r="DL7" s="52">
        <f t="shared" ref="DL7:DT7" si="17">DL8</f>
        <v>51.3</v>
      </c>
      <c r="DM7" s="52">
        <f t="shared" si="17"/>
        <v>57.5</v>
      </c>
      <c r="DN7" s="52">
        <f t="shared" si="17"/>
        <v>55.5</v>
      </c>
      <c r="DO7" s="52">
        <f t="shared" si="17"/>
        <v>53.4</v>
      </c>
      <c r="DP7" s="52">
        <f t="shared" si="17"/>
        <v>131</v>
      </c>
      <c r="DQ7" s="52">
        <f t="shared" si="17"/>
        <v>136.80000000000001</v>
      </c>
      <c r="DR7" s="52">
        <f t="shared" si="17"/>
        <v>145.1</v>
      </c>
      <c r="DS7" s="52">
        <f t="shared" si="17"/>
        <v>149.80000000000001</v>
      </c>
      <c r="DT7" s="52">
        <f t="shared" si="17"/>
        <v>156.1</v>
      </c>
      <c r="DU7" s="49"/>
    </row>
    <row r="8" spans="1:125" s="54" customFormat="1" x14ac:dyDescent="0.2">
      <c r="A8" s="37"/>
      <c r="B8" s="55">
        <v>2024</v>
      </c>
      <c r="C8" s="55">
        <v>370002</v>
      </c>
      <c r="D8" s="55">
        <v>47</v>
      </c>
      <c r="E8" s="55">
        <v>14</v>
      </c>
      <c r="F8" s="55">
        <v>0</v>
      </c>
      <c r="G8" s="55">
        <v>1</v>
      </c>
      <c r="H8" s="55" t="s">
        <v>118</v>
      </c>
      <c r="I8" s="55" t="s">
        <v>119</v>
      </c>
      <c r="J8" s="55" t="s">
        <v>120</v>
      </c>
      <c r="K8" s="55" t="s">
        <v>121</v>
      </c>
      <c r="L8" s="55" t="s">
        <v>122</v>
      </c>
      <c r="M8" s="55" t="s">
        <v>123</v>
      </c>
      <c r="N8" s="55" t="s">
        <v>124</v>
      </c>
      <c r="O8" s="56" t="s">
        <v>125</v>
      </c>
      <c r="P8" s="57" t="s">
        <v>126</v>
      </c>
      <c r="Q8" s="57" t="s">
        <v>127</v>
      </c>
      <c r="R8" s="58">
        <v>31</v>
      </c>
      <c r="S8" s="57" t="s">
        <v>128</v>
      </c>
      <c r="T8" s="57" t="s">
        <v>129</v>
      </c>
      <c r="U8" s="58">
        <v>13568</v>
      </c>
      <c r="V8" s="58">
        <v>339</v>
      </c>
      <c r="W8" s="58">
        <v>240</v>
      </c>
      <c r="X8" s="57" t="s">
        <v>130</v>
      </c>
      <c r="Y8" s="59">
        <v>104.3</v>
      </c>
      <c r="Z8" s="59">
        <v>104.8</v>
      </c>
      <c r="AA8" s="59">
        <v>84.8</v>
      </c>
      <c r="AB8" s="59">
        <v>113.4</v>
      </c>
      <c r="AC8" s="59">
        <v>131</v>
      </c>
      <c r="AD8" s="59">
        <v>127.8</v>
      </c>
      <c r="AE8" s="59">
        <v>146.5</v>
      </c>
      <c r="AF8" s="59">
        <v>142.69999999999999</v>
      </c>
      <c r="AG8" s="59">
        <v>156.80000000000001</v>
      </c>
      <c r="AH8" s="59">
        <v>166.4</v>
      </c>
      <c r="AI8" s="56">
        <v>1604.7</v>
      </c>
      <c r="AJ8" s="59">
        <v>1.1000000000000001</v>
      </c>
      <c r="AK8" s="59">
        <v>1.2</v>
      </c>
      <c r="AL8" s="59">
        <v>0.9</v>
      </c>
      <c r="AM8" s="59">
        <v>0.9</v>
      </c>
      <c r="AN8" s="59">
        <v>1.2</v>
      </c>
      <c r="AO8" s="59">
        <v>6.6</v>
      </c>
      <c r="AP8" s="59">
        <v>5.5</v>
      </c>
      <c r="AQ8" s="59">
        <v>4.0999999999999996</v>
      </c>
      <c r="AR8" s="59">
        <v>3.7</v>
      </c>
      <c r="AS8" s="59">
        <v>3.2</v>
      </c>
      <c r="AT8" s="56">
        <v>3.8</v>
      </c>
      <c r="AU8" s="60">
        <v>8</v>
      </c>
      <c r="AV8" s="60">
        <v>3</v>
      </c>
      <c r="AW8" s="60">
        <v>0</v>
      </c>
      <c r="AX8" s="60">
        <v>6</v>
      </c>
      <c r="AY8" s="60">
        <v>7</v>
      </c>
      <c r="AZ8" s="60">
        <v>67</v>
      </c>
      <c r="BA8" s="60">
        <v>56</v>
      </c>
      <c r="BB8" s="60">
        <v>65</v>
      </c>
      <c r="BC8" s="60">
        <v>81</v>
      </c>
      <c r="BD8" s="60">
        <v>7</v>
      </c>
      <c r="BE8" s="60">
        <v>39</v>
      </c>
      <c r="BF8" s="59">
        <v>3.2</v>
      </c>
      <c r="BG8" s="59">
        <v>3.5</v>
      </c>
      <c r="BH8" s="59">
        <v>-19.100000000000001</v>
      </c>
      <c r="BI8" s="59">
        <v>11.2</v>
      </c>
      <c r="BJ8" s="59">
        <v>22.5</v>
      </c>
      <c r="BK8" s="59">
        <v>-25.9</v>
      </c>
      <c r="BL8" s="59">
        <v>-24.6</v>
      </c>
      <c r="BM8" s="59">
        <v>-29.2</v>
      </c>
      <c r="BN8" s="59">
        <v>-810.7</v>
      </c>
      <c r="BO8" s="59">
        <v>-15.1</v>
      </c>
      <c r="BP8" s="56">
        <v>2</v>
      </c>
      <c r="BQ8" s="60">
        <v>1397</v>
      </c>
      <c r="BR8" s="60">
        <v>1512</v>
      </c>
      <c r="BS8" s="60">
        <v>-9046</v>
      </c>
      <c r="BT8" s="61">
        <v>5664</v>
      </c>
      <c r="BU8" s="61">
        <v>11828</v>
      </c>
      <c r="BV8" s="60">
        <v>2220</v>
      </c>
      <c r="BW8" s="60">
        <v>3097</v>
      </c>
      <c r="BX8" s="60">
        <v>6051</v>
      </c>
      <c r="BY8" s="60">
        <v>9971</v>
      </c>
      <c r="BZ8" s="60">
        <v>10272</v>
      </c>
      <c r="CA8" s="58">
        <v>10905</v>
      </c>
      <c r="CB8" s="59" t="s">
        <v>122</v>
      </c>
      <c r="CC8" s="59" t="s">
        <v>122</v>
      </c>
      <c r="CD8" s="59" t="s">
        <v>122</v>
      </c>
      <c r="CE8" s="59" t="s">
        <v>122</v>
      </c>
      <c r="CF8" s="59" t="s">
        <v>122</v>
      </c>
      <c r="CG8" s="59" t="s">
        <v>122</v>
      </c>
      <c r="CH8" s="59" t="s">
        <v>122</v>
      </c>
      <c r="CI8" s="59" t="s">
        <v>122</v>
      </c>
      <c r="CJ8" s="59" t="s">
        <v>122</v>
      </c>
      <c r="CK8" s="59" t="s">
        <v>122</v>
      </c>
      <c r="CL8" s="56" t="s">
        <v>122</v>
      </c>
      <c r="CM8" s="58">
        <v>0</v>
      </c>
      <c r="CN8" s="58">
        <v>0</v>
      </c>
      <c r="CO8" s="59" t="s">
        <v>122</v>
      </c>
      <c r="CP8" s="59" t="s">
        <v>122</v>
      </c>
      <c r="CQ8" s="59" t="s">
        <v>122</v>
      </c>
      <c r="CR8" s="59" t="s">
        <v>122</v>
      </c>
      <c r="CS8" s="59" t="s">
        <v>122</v>
      </c>
      <c r="CT8" s="59" t="s">
        <v>122</v>
      </c>
      <c r="CU8" s="59" t="s">
        <v>122</v>
      </c>
      <c r="CV8" s="59" t="s">
        <v>122</v>
      </c>
      <c r="CW8" s="59" t="s">
        <v>122</v>
      </c>
      <c r="CX8" s="59" t="s">
        <v>122</v>
      </c>
      <c r="CY8" s="56" t="s">
        <v>122</v>
      </c>
      <c r="CZ8" s="59">
        <v>0</v>
      </c>
      <c r="DA8" s="59">
        <v>0</v>
      </c>
      <c r="DB8" s="59">
        <v>0</v>
      </c>
      <c r="DC8" s="59">
        <v>0</v>
      </c>
      <c r="DD8" s="59">
        <v>94.2</v>
      </c>
      <c r="DE8" s="59">
        <v>145.19999999999999</v>
      </c>
      <c r="DF8" s="59">
        <v>219.9</v>
      </c>
      <c r="DG8" s="59">
        <v>107.1</v>
      </c>
      <c r="DH8" s="59">
        <v>143.6</v>
      </c>
      <c r="DI8" s="59">
        <v>114.8</v>
      </c>
      <c r="DJ8" s="56">
        <v>73.400000000000006</v>
      </c>
      <c r="DK8" s="59">
        <v>49.6</v>
      </c>
      <c r="DL8" s="59">
        <v>51.3</v>
      </c>
      <c r="DM8" s="59">
        <v>57.5</v>
      </c>
      <c r="DN8" s="59">
        <v>55.5</v>
      </c>
      <c r="DO8" s="59">
        <v>53.4</v>
      </c>
      <c r="DP8" s="59">
        <v>131</v>
      </c>
      <c r="DQ8" s="59">
        <v>136.80000000000001</v>
      </c>
      <c r="DR8" s="59">
        <v>145.1</v>
      </c>
      <c r="DS8" s="59">
        <v>149.80000000000001</v>
      </c>
      <c r="DT8" s="59">
        <v>156.1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131</v>
      </c>
      <c r="C10" s="64" t="s">
        <v>132</v>
      </c>
      <c r="D10" s="64" t="s">
        <v>133</v>
      </c>
      <c r="E10" s="64" t="s">
        <v>134</v>
      </c>
      <c r="F10" s="64" t="s">
        <v>135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E73151C9-0AB5-424B-84A9-BD3DBDADBEC3}"/>
</file>

<file path=customXml/itemProps2.xml><?xml version="1.0" encoding="utf-8"?>
<ds:datastoreItem xmlns:ds="http://schemas.openxmlformats.org/officeDocument/2006/customXml" ds:itemID="{15AE51B5-6368-4699-BB26-85AE25E820A8}"/>
</file>

<file path=customXml/itemProps3.xml><?xml version="1.0" encoding="utf-8"?>
<ds:datastoreItem xmlns:ds="http://schemas.openxmlformats.org/officeDocument/2006/customXml" ds:itemID="{FD0ADA37-3922-4BD2-8643-CD11DBADB678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2025-12-12T09:32:49Z</dcterms:created>
  <dcterms:modified xsi:type="dcterms:W3CDTF">2026-01-30T05:35:20Z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