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Y:\02副業のフォルダ\地方公営企業担当\Ｒ７公営企業会計\★経営比較分析表\02_部局から\20260121_111320_住江卓哉_Re【130〆総務省公営企業課】公営企業に係る経営比較分析表（令和６年度決算）の分析・公表について\"/>
    </mc:Choice>
  </mc:AlternateContent>
  <xr:revisionPtr revIDLastSave="0" documentId="13_ncr:1_{93273E44-A98B-4492-9823-E4DD38ACA1A5}" xr6:coauthVersionLast="47" xr6:coauthVersionMax="47" xr10:uidLastSave="{00000000-0000-0000-0000-000000000000}"/>
  <workbookProtection workbookAlgorithmName="SHA-512" workbookHashValue="KdjL8Z0XBygmiq8AE8ROiTMlReDrpfXR3VcwUPcRZexyGe39P9JXWnzUUPAJqgUsiwr5AWK/H2xpxzFqMhVO/A==" workbookSaltValue="/C8rA8hoHq2DjtHyhFEJm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l="1"/>
  <c r="BZ76" i="4"/>
  <c r="MA51" i="4"/>
  <c r="MI76" i="4"/>
  <c r="HJ51" i="4"/>
  <c r="MA30" i="4"/>
  <c r="IT76" i="4"/>
  <c r="CS51" i="4"/>
  <c r="CS30" i="4"/>
  <c r="HJ30" i="4"/>
  <c r="C11" i="5"/>
  <c r="D11" i="5"/>
  <c r="E11" i="5"/>
  <c r="B11" i="5"/>
  <c r="KP76" i="4" l="1"/>
  <c r="FE51" i="4"/>
  <c r="JV30" i="4"/>
  <c r="HA76" i="4"/>
  <c r="AN51" i="4"/>
  <c r="FE30" i="4"/>
  <c r="AG76" i="4"/>
  <c r="JV51" i="4"/>
  <c r="AN30" i="4"/>
  <c r="R76" i="4"/>
  <c r="JC51" i="4"/>
  <c r="KA76" i="4"/>
  <c r="EL51" i="4"/>
  <c r="JC30" i="4"/>
  <c r="GL76" i="4"/>
  <c r="EL30" i="4"/>
  <c r="U30" i="4"/>
  <c r="U51" i="4"/>
  <c r="BZ30" i="4"/>
  <c r="BK76" i="4"/>
  <c r="LH51" i="4"/>
  <c r="LT76" i="4"/>
  <c r="GQ51" i="4"/>
  <c r="LH30" i="4"/>
  <c r="IE76" i="4"/>
  <c r="BZ51" i="4"/>
  <c r="GQ30" i="4"/>
  <c r="HP76" i="4"/>
  <c r="BG51" i="4"/>
  <c r="FX30" i="4"/>
  <c r="BG30" i="4"/>
  <c r="AV76" i="4"/>
  <c r="LE76" i="4"/>
  <c r="FX51" i="4"/>
  <c r="KO30" i="4"/>
  <c r="KO51" i="4"/>
</calcChain>
</file>

<file path=xl/sharedStrings.xml><?xml version="1.0" encoding="utf-8"?>
<sst xmlns="http://schemas.openxmlformats.org/spreadsheetml/2006/main" count="278" uniqueCount="145">
  <si>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</si>
  <si>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</si>
  <si>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</si>
  <si>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</si>
  <si>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</si>
  <si>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</si>
  <si>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</si>
  <si>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</si>
  <si>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</si>
  <si>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</si>
  <si>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</si>
  <si>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</si>
  <si>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</si>
  <si>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</si>
  <si>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</si>
  <si>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</si>
  <si>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</si>
  <si>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</si>
  <si>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</si>
  <si>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</si>
  <si>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</si>
  <si>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</si>
  <si>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</si>
  <si>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</si>
  <si>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</si>
  <si>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</si>
  <si>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</si>
  <si>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</si>
  <si>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</si>
  <si>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</si>
  <si>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</si>
  <si>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</si>
  <si>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</si>
  <si>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</si>
  <si>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</si>
  <si>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</si>
  <si>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</si>
  <si>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</si>
  <si>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</si>
  <si>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</si>
  <si>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</si>
  <si>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</si>
  <si>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</si>
  <si>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</si>
  <si>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</si>
  <si>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</si>
  <si>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</si>
  <si>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</si>
  <si>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</si>
  <si>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</si>
  <si>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</si>
  <si>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</si>
  <si>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</si>
  <si>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</si>
  <si>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</si>
  <si>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</si>
  <si>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</si>
  <si>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</si>
  <si>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</si>
  <si>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</si>
  <si>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</si>
  <si>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</si>
  <si>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</si>
  <si>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</si>
  <si>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</si>
  <si>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</si>
  <si>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</si>
  <si>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</si>
  <si>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</si>
  <si>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</si>
  <si>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</si>
  <si>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</si>
  <si>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</si>
  <si>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</si>
  <si>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</si>
  <si>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</si>
  <si>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</si>
  <si>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</si>
  <si>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</si>
  <si>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</si>
  <si>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</si>
  <si>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</si>
  <si>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</si>
  <si>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</si>
  <si>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</si>
  <si>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</si>
  <si>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</si>
  <si>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</si>
  <si>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</si>
  <si>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</si>
  <si>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</si>
  <si>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</si>
  <si>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</si>
  <si>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</si>
  <si>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</si>
  <si>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</si>
  <si>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</si>
  <si>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</si>
  <si>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</si>
  <si>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</si>
  <si>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</si>
  <si>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</si>
  <si>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</si>
  <si>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</si>
  <si>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</si>
  <si>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</si>
  <si>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</si>
  <si>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当該値(N-3)</t>
    <phoneticPr fontId="5"/>
  </si>
  <si>
    <t>当該値(N)</t>
    <phoneticPr fontId="5"/>
  </si>
  <si>
    <t>当該値(N-3)</t>
    <phoneticPr fontId="5"/>
  </si>
  <si>
    <t>当該値(N-3)</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</si>
  <si>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</si>
  <si>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</si>
  <si>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</si>
  <si>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</si>
  <si>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</si>
  <si>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</si>
  <si>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</si>
  <si>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</si>
  <si>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</si>
  <si>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</si>
  <si>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</si>
  <si>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</si>
  <si>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香川県</t>
  </si>
  <si>
    <t>高松空港県営駐車場</t>
  </si>
  <si>
    <t>法非適用</t>
  </si>
  <si>
    <t>駐車場整備事業</t>
  </si>
  <si>
    <t>-</t>
  </si>
  <si>
    <t>Ａ３Ｂ２</t>
  </si>
  <si>
    <t>非設置</t>
  </si>
  <si>
    <t>該当数値なし</t>
  </si>
  <si>
    <t>届出駐車場</t>
  </si>
  <si>
    <t>広場式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</si>
  <si>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</si>
  <si>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</si>
  <si>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</si>
  <si>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</si>
  <si>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</si>
  <si>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</si>
  <si>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</si>
  <si>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</si>
  <si>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６年度については、高松空港の利用者数が過去最高となり、それに伴い駐車場利用者も増加したことから、⑩企業債残高対料金収入比率が令和元年度（新型コロナウイルス感染拡大前）の水準を超えている。</t>
    <rPh sb="1" eb="3">
      <t>レイワ</t>
    </rPh>
    <rPh sb="4" eb="6">
      <t>ネンド</t>
    </rPh>
    <rPh sb="12" eb="14">
      <t>タカマツ</t>
    </rPh>
    <rPh sb="14" eb="16">
      <t>クウコウ</t>
    </rPh>
    <rPh sb="17" eb="20">
      <t>リヨウシャ</t>
    </rPh>
    <rPh sb="20" eb="21">
      <t>スウ</t>
    </rPh>
    <rPh sb="22" eb="24">
      <t>カコ</t>
    </rPh>
    <rPh sb="24" eb="26">
      <t>サイコウ</t>
    </rPh>
    <rPh sb="33" eb="34">
      <t>トモナ</t>
    </rPh>
    <rPh sb="35" eb="38">
      <t>チュウシャジョウ</t>
    </rPh>
    <rPh sb="38" eb="41">
      <t>リヨウシャ</t>
    </rPh>
    <rPh sb="42" eb="44">
      <t>ゾウカ</t>
    </rPh>
    <rPh sb="65" eb="67">
      <t>レイカズ</t>
    </rPh>
    <rPh sb="67" eb="70">
      <t>ガンネンド</t>
    </rPh>
    <rPh sb="87" eb="89">
      <t>スイジュン</t>
    </rPh>
    <rPh sb="90" eb="91">
      <t>コ</t>
    </rPh>
    <phoneticPr fontId="5"/>
  </si>
  <si>
    <t>　隣接する高松空港の航空便数が、新型コロナウイルス感染拡大前の水準を超えたことで、①収益的収支比率が令和５年度を上回り、３年連続で単年度収支が黒字となった。また、④売上高ＧＯＰ比率、及び⑤ＥＢＩＴＤＡの各指標についても前年度を上回っている。</t>
    <rPh sb="1" eb="3">
      <t>リンセツ</t>
    </rPh>
    <rPh sb="5" eb="9">
      <t>タカマツクウコウ</t>
    </rPh>
    <rPh sb="10" eb="14">
      <t>コウクウビンスウ</t>
    </rPh>
    <rPh sb="16" eb="18">
      <t>シンガタ</t>
    </rPh>
    <rPh sb="31" eb="33">
      <t>スイジュン</t>
    </rPh>
    <rPh sb="34" eb="35">
      <t>コ</t>
    </rPh>
    <rPh sb="50" eb="52">
      <t>レイワ</t>
    </rPh>
    <rPh sb="53" eb="55">
      <t>ネンド</t>
    </rPh>
    <rPh sb="61" eb="64">
      <t>ネンレンゾク</t>
    </rPh>
    <rPh sb="71" eb="73">
      <t>クロジ</t>
    </rPh>
    <rPh sb="91" eb="92">
      <t>オヨ</t>
    </rPh>
    <phoneticPr fontId="5"/>
  </si>
  <si>
    <t xml:space="preserve"> ⑪稼働率は、平成30年度まで50%～60%で推移していたところ、令和元年度は10%台に低下、令和４年度は令和元年度の水準にまで回復しており、令和６年度においても引き続き改善傾向が見られ、前年度を上回った。
　なお、平成30年度から令和元年度にかけての減少要因は、当駐車場を利用していた定期利用者（空港関係者）がすべて、新設された従業員駐車場へ移動したことにあると考えられる。</t>
    <rPh sb="44" eb="46">
      <t>テイカ</t>
    </rPh>
    <rPh sb="47" eb="49">
      <t>レイワ</t>
    </rPh>
    <rPh sb="50" eb="52">
      <t>ネンド</t>
    </rPh>
    <rPh sb="53" eb="58">
      <t>レイワガンネンド</t>
    </rPh>
    <rPh sb="59" eb="61">
      <t>スイジュン</t>
    </rPh>
    <rPh sb="64" eb="66">
      <t>カイフク</t>
    </rPh>
    <rPh sb="71" eb="73">
      <t>レイワ</t>
    </rPh>
    <rPh sb="74" eb="76">
      <t>ネンド</t>
    </rPh>
    <rPh sb="81" eb="82">
      <t>ヒ</t>
    </rPh>
    <rPh sb="83" eb="84">
      <t>ツヅ</t>
    </rPh>
    <rPh sb="85" eb="89">
      <t>カイゼンケイコウ</t>
    </rPh>
    <rPh sb="90" eb="91">
      <t>ミ</t>
    </rPh>
    <rPh sb="94" eb="97">
      <t>ゼンネンド</t>
    </rPh>
    <rPh sb="98" eb="100">
      <t>ウワマワ</t>
    </rPh>
    <phoneticPr fontId="5"/>
  </si>
  <si>
    <t xml:space="preserve"> 当駐車場は、高松空港駐車場の慢性的な混雑の解消、利用者の利便性向上を目的として空港隣接地に設立されたものであり、稼働率や営業収益及び各種指標については、高松空港利用者の増減の影響を受けやすい特性にある。
　平成30年度からは指定管理者制度（利用料金制）に移行している。
　当該年度における各種指標については、対前年度比でいずれも改善しており、新型コロナウイルス感染拡大による航空需要の減退に伴う負の影響が緩和されつつあることを示しているものと考えられ、令和７年度以降の高松空港の航空便数の増加等を考慮すれば、今後も改善傾向で推移するものと思われる。</t>
    <rPh sb="155" eb="159">
      <t>タイゼンネンド</t>
    </rPh>
    <rPh sb="159" eb="160">
      <t>ヒ</t>
    </rPh>
    <rPh sb="165" eb="167">
      <t>カイゼン</t>
    </rPh>
    <rPh sb="196" eb="197">
      <t>トモナ</t>
    </rPh>
    <rPh sb="198" eb="199">
      <t>フ</t>
    </rPh>
    <rPh sb="200" eb="202">
      <t>エイキョウ</t>
    </rPh>
    <rPh sb="203" eb="205">
      <t>カンワ</t>
    </rPh>
    <rPh sb="214" eb="215">
      <t>シメ</t>
    </rPh>
    <rPh sb="222" eb="223">
      <t>カンガ</t>
    </rPh>
    <rPh sb="227" eb="229">
      <t>レイワ</t>
    </rPh>
    <rPh sb="230" eb="234">
      <t>ネンドイコウ</t>
    </rPh>
    <rPh sb="235" eb="239">
      <t>タカマツクウコウ</t>
    </rPh>
    <rPh sb="240" eb="244">
      <t>コウクウビンスウ</t>
    </rPh>
    <rPh sb="245" eb="247">
      <t>ゾウカ</t>
    </rPh>
    <rPh sb="247" eb="248">
      <t>トウ</t>
    </rPh>
    <rPh sb="249" eb="251">
      <t>コウリョ</t>
    </rPh>
    <rPh sb="255" eb="257">
      <t>コンゴ</t>
    </rPh>
    <rPh sb="258" eb="262">
      <t>カイゼンケイコウ</t>
    </rPh>
    <rPh sb="263" eb="265">
      <t>スイイ</t>
    </rPh>
    <rPh sb="270" eb="271">
      <t>オモ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</si>
</sst>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c:v>
                </c:pt>
                <c:pt idx="1">
                  <c:v>5.3</c:v>
                </c:pt>
                <c:pt idx="2">
                  <c:v>108.5</c:v>
                </c:pt>
                <c:pt idx="3">
                  <c:v>109.4</c:v>
                </c:pt>
                <c:pt idx="4">
                  <c:v>260.3</c:v>
                </c:pt>
              </c:numCache>
            </c:numRef>
          </c:val>
          <c:extLst>
            <c:ext xmlns:c16="http://schemas.microsoft.com/office/drawing/2014/chart" uri="{C3380CC4-5D6E-409C-BE32-E72D297353CC}">
              <c16:uniqueId val="{00000000-1E2D-4CCA-9F9B-78D7BF6E345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1E2D-4CCA-9F9B-78D7BF6E345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56392.9</c:v>
                </c:pt>
                <c:pt idx="1">
                  <c:v>1138.4000000000001</c:v>
                </c:pt>
                <c:pt idx="2">
                  <c:v>1054.9000000000001</c:v>
                </c:pt>
                <c:pt idx="3">
                  <c:v>955.4</c:v>
                </c:pt>
                <c:pt idx="4">
                  <c:v>872</c:v>
                </c:pt>
              </c:numCache>
            </c:numRef>
          </c:val>
          <c:extLst>
            <c:ext xmlns:c16="http://schemas.microsoft.com/office/drawing/2014/chart" uri="{C3380CC4-5D6E-409C-BE32-E72D297353CC}">
              <c16:uniqueId val="{00000000-3E23-44C8-8467-4538C9901EA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3E23-44C8-8467-4538C9901EA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3E2-4401-A4D4-A4DD04B1FE2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3E2-4401-A4D4-A4DD04B1FE2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082-400C-AA29-7CCBA1B5DBE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082-400C-AA29-7CCBA1B5DBE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3</c:v>
                </c:pt>
              </c:numCache>
            </c:numRef>
          </c:val>
          <c:extLst>
            <c:ext xmlns:c16="http://schemas.microsoft.com/office/drawing/2014/chart" uri="{C3380CC4-5D6E-409C-BE32-E72D297353CC}">
              <c16:uniqueId val="{00000000-F70F-4331-AB64-D61F9477ED4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F70F-4331-AB64-D61F9477ED4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28</c:v>
                </c:pt>
              </c:numCache>
            </c:numRef>
          </c:val>
          <c:extLst>
            <c:ext xmlns:c16="http://schemas.microsoft.com/office/drawing/2014/chart" uri="{C3380CC4-5D6E-409C-BE32-E72D297353CC}">
              <c16:uniqueId val="{00000000-4F7F-4486-BE66-5D02D53FA70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4F7F-4486-BE66-5D02D53FA70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0.7</c:v>
                </c:pt>
                <c:pt idx="1">
                  <c:v>0.7</c:v>
                </c:pt>
                <c:pt idx="2">
                  <c:v>10</c:v>
                </c:pt>
                <c:pt idx="3">
                  <c:v>19.3</c:v>
                </c:pt>
                <c:pt idx="4">
                  <c:v>22</c:v>
                </c:pt>
              </c:numCache>
            </c:numRef>
          </c:val>
          <c:extLst>
            <c:ext xmlns:c16="http://schemas.microsoft.com/office/drawing/2014/chart" uri="{C3380CC4-5D6E-409C-BE32-E72D297353CC}">
              <c16:uniqueId val="{00000000-987A-40ED-B95F-D4BCCBB9288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987A-40ED-B95F-D4BCCBB9288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-3371.4</c:v>
                </c:pt>
                <c:pt idx="1">
                  <c:v>-736.1</c:v>
                </c:pt>
                <c:pt idx="2">
                  <c:v>52.5</c:v>
                </c:pt>
                <c:pt idx="3">
                  <c:v>52.9</c:v>
                </c:pt>
                <c:pt idx="4">
                  <c:v>80</c:v>
                </c:pt>
              </c:numCache>
            </c:numRef>
          </c:val>
          <c:extLst>
            <c:ext xmlns:c16="http://schemas.microsoft.com/office/drawing/2014/chart" uri="{C3380CC4-5D6E-409C-BE32-E72D297353CC}">
              <c16:uniqueId val="{00000000-31F1-4A99-90C2-8445EA374E6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31F1-4A99-90C2-8445EA374E6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-3776</c:v>
                </c:pt>
                <c:pt idx="1">
                  <c:v>-3423</c:v>
                </c:pt>
                <c:pt idx="2">
                  <c:v>5703</c:v>
                </c:pt>
                <c:pt idx="3">
                  <c:v>5800</c:v>
                </c:pt>
                <c:pt idx="4">
                  <c:v>22442</c:v>
                </c:pt>
              </c:numCache>
            </c:numRef>
          </c:val>
          <c:extLst>
            <c:ext xmlns:c16="http://schemas.microsoft.com/office/drawing/2014/chart" uri="{C3380CC4-5D6E-409C-BE32-E72D297353CC}">
              <c16:uniqueId val="{00000000-DE8D-4C85-AE7D-E39A11DD939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DE8D-4C85-AE7D-E39A11DD939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 zoomScaleNormal="100" zoomScaleSheetLayoutView="70" workbookViewId="0">
      <selection activeCell="NH90" sqref="NH9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香川県　高松空港県営駐車場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6128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150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142</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1.3</v>
      </c>
      <c r="V31" s="98"/>
      <c r="W31" s="98"/>
      <c r="X31" s="98"/>
      <c r="Y31" s="98"/>
      <c r="Z31" s="98"/>
      <c r="AA31" s="98"/>
      <c r="AB31" s="98"/>
      <c r="AC31" s="98"/>
      <c r="AD31" s="98"/>
      <c r="AE31" s="98"/>
      <c r="AF31" s="98"/>
      <c r="AG31" s="98"/>
      <c r="AH31" s="98"/>
      <c r="AI31" s="98"/>
      <c r="AJ31" s="98"/>
      <c r="AK31" s="98"/>
      <c r="AL31" s="98"/>
      <c r="AM31" s="98"/>
      <c r="AN31" s="98">
        <f>データ!Z7</f>
        <v>5.3</v>
      </c>
      <c r="AO31" s="98"/>
      <c r="AP31" s="98"/>
      <c r="AQ31" s="98"/>
      <c r="AR31" s="98"/>
      <c r="AS31" s="98"/>
      <c r="AT31" s="98"/>
      <c r="AU31" s="98"/>
      <c r="AV31" s="98"/>
      <c r="AW31" s="98"/>
      <c r="AX31" s="98"/>
      <c r="AY31" s="98"/>
      <c r="AZ31" s="98"/>
      <c r="BA31" s="98"/>
      <c r="BB31" s="98"/>
      <c r="BC31" s="98"/>
      <c r="BD31" s="98"/>
      <c r="BE31" s="98"/>
      <c r="BF31" s="98"/>
      <c r="BG31" s="98">
        <f>データ!AA7</f>
        <v>108.5</v>
      </c>
      <c r="BH31" s="98"/>
      <c r="BI31" s="98"/>
      <c r="BJ31" s="98"/>
      <c r="BK31" s="98"/>
      <c r="BL31" s="98"/>
      <c r="BM31" s="98"/>
      <c r="BN31" s="98"/>
      <c r="BO31" s="98"/>
      <c r="BP31" s="98"/>
      <c r="BQ31" s="98"/>
      <c r="BR31" s="98"/>
      <c r="BS31" s="98"/>
      <c r="BT31" s="98"/>
      <c r="BU31" s="98"/>
      <c r="BV31" s="98"/>
      <c r="BW31" s="98"/>
      <c r="BX31" s="98"/>
      <c r="BY31" s="98"/>
      <c r="BZ31" s="98">
        <f>データ!AB7</f>
        <v>109.4</v>
      </c>
      <c r="CA31" s="98"/>
      <c r="CB31" s="98"/>
      <c r="CC31" s="98"/>
      <c r="CD31" s="98"/>
      <c r="CE31" s="98"/>
      <c r="CF31" s="98"/>
      <c r="CG31" s="98"/>
      <c r="CH31" s="98"/>
      <c r="CI31" s="98"/>
      <c r="CJ31" s="98"/>
      <c r="CK31" s="98"/>
      <c r="CL31" s="98"/>
      <c r="CM31" s="98"/>
      <c r="CN31" s="98"/>
      <c r="CO31" s="98"/>
      <c r="CP31" s="98"/>
      <c r="CQ31" s="98"/>
      <c r="CR31" s="98"/>
      <c r="CS31" s="98">
        <f>データ!AC7</f>
        <v>260.3</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3</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0.7</v>
      </c>
      <c r="JD31" s="67"/>
      <c r="JE31" s="67"/>
      <c r="JF31" s="67"/>
      <c r="JG31" s="67"/>
      <c r="JH31" s="67"/>
      <c r="JI31" s="67"/>
      <c r="JJ31" s="67"/>
      <c r="JK31" s="67"/>
      <c r="JL31" s="67"/>
      <c r="JM31" s="67"/>
      <c r="JN31" s="67"/>
      <c r="JO31" s="67"/>
      <c r="JP31" s="67"/>
      <c r="JQ31" s="67"/>
      <c r="JR31" s="67"/>
      <c r="JS31" s="67"/>
      <c r="JT31" s="67"/>
      <c r="JU31" s="68"/>
      <c r="JV31" s="66">
        <f>データ!DL7</f>
        <v>0.7</v>
      </c>
      <c r="JW31" s="67"/>
      <c r="JX31" s="67"/>
      <c r="JY31" s="67"/>
      <c r="JZ31" s="67"/>
      <c r="KA31" s="67"/>
      <c r="KB31" s="67"/>
      <c r="KC31" s="67"/>
      <c r="KD31" s="67"/>
      <c r="KE31" s="67"/>
      <c r="KF31" s="67"/>
      <c r="KG31" s="67"/>
      <c r="KH31" s="67"/>
      <c r="KI31" s="67"/>
      <c r="KJ31" s="67"/>
      <c r="KK31" s="67"/>
      <c r="KL31" s="67"/>
      <c r="KM31" s="67"/>
      <c r="KN31" s="68"/>
      <c r="KO31" s="66">
        <f>データ!DM7</f>
        <v>10</v>
      </c>
      <c r="KP31" s="67"/>
      <c r="KQ31" s="67"/>
      <c r="KR31" s="67"/>
      <c r="KS31" s="67"/>
      <c r="KT31" s="67"/>
      <c r="KU31" s="67"/>
      <c r="KV31" s="67"/>
      <c r="KW31" s="67"/>
      <c r="KX31" s="67"/>
      <c r="KY31" s="67"/>
      <c r="KZ31" s="67"/>
      <c r="LA31" s="67"/>
      <c r="LB31" s="67"/>
      <c r="LC31" s="67"/>
      <c r="LD31" s="67"/>
      <c r="LE31" s="67"/>
      <c r="LF31" s="67"/>
      <c r="LG31" s="68"/>
      <c r="LH31" s="66">
        <f>データ!DN7</f>
        <v>19.3</v>
      </c>
      <c r="LI31" s="67"/>
      <c r="LJ31" s="67"/>
      <c r="LK31" s="67"/>
      <c r="LL31" s="67"/>
      <c r="LM31" s="67"/>
      <c r="LN31" s="67"/>
      <c r="LO31" s="67"/>
      <c r="LP31" s="67"/>
      <c r="LQ31" s="67"/>
      <c r="LR31" s="67"/>
      <c r="LS31" s="67"/>
      <c r="LT31" s="67"/>
      <c r="LU31" s="67"/>
      <c r="LV31" s="67"/>
      <c r="LW31" s="67"/>
      <c r="LX31" s="67"/>
      <c r="LY31" s="67"/>
      <c r="LZ31" s="68"/>
      <c r="MA31" s="66">
        <f>データ!DO7</f>
        <v>22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141</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143</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28</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-3371.4</v>
      </c>
      <c r="EM52" s="98"/>
      <c r="EN52" s="98"/>
      <c r="EO52" s="98"/>
      <c r="EP52" s="98"/>
      <c r="EQ52" s="98"/>
      <c r="ER52" s="98"/>
      <c r="ES52" s="98"/>
      <c r="ET52" s="98"/>
      <c r="EU52" s="98"/>
      <c r="EV52" s="98"/>
      <c r="EW52" s="98"/>
      <c r="EX52" s="98"/>
      <c r="EY52" s="98"/>
      <c r="EZ52" s="98"/>
      <c r="FA52" s="98"/>
      <c r="FB52" s="98"/>
      <c r="FC52" s="98"/>
      <c r="FD52" s="98"/>
      <c r="FE52" s="98">
        <f>データ!BG7</f>
        <v>-736.1</v>
      </c>
      <c r="FF52" s="98"/>
      <c r="FG52" s="98"/>
      <c r="FH52" s="98"/>
      <c r="FI52" s="98"/>
      <c r="FJ52" s="98"/>
      <c r="FK52" s="98"/>
      <c r="FL52" s="98"/>
      <c r="FM52" s="98"/>
      <c r="FN52" s="98"/>
      <c r="FO52" s="98"/>
      <c r="FP52" s="98"/>
      <c r="FQ52" s="98"/>
      <c r="FR52" s="98"/>
      <c r="FS52" s="98"/>
      <c r="FT52" s="98"/>
      <c r="FU52" s="98"/>
      <c r="FV52" s="98"/>
      <c r="FW52" s="98"/>
      <c r="FX52" s="98">
        <f>データ!BH7</f>
        <v>52.5</v>
      </c>
      <c r="FY52" s="98"/>
      <c r="FZ52" s="98"/>
      <c r="GA52" s="98"/>
      <c r="GB52" s="98"/>
      <c r="GC52" s="98"/>
      <c r="GD52" s="98"/>
      <c r="GE52" s="98"/>
      <c r="GF52" s="98"/>
      <c r="GG52" s="98"/>
      <c r="GH52" s="98"/>
      <c r="GI52" s="98"/>
      <c r="GJ52" s="98"/>
      <c r="GK52" s="98"/>
      <c r="GL52" s="98"/>
      <c r="GM52" s="98"/>
      <c r="GN52" s="98"/>
      <c r="GO52" s="98"/>
      <c r="GP52" s="98"/>
      <c r="GQ52" s="98">
        <f>データ!BI7</f>
        <v>52.9</v>
      </c>
      <c r="GR52" s="98"/>
      <c r="GS52" s="98"/>
      <c r="GT52" s="98"/>
      <c r="GU52" s="98"/>
      <c r="GV52" s="98"/>
      <c r="GW52" s="98"/>
      <c r="GX52" s="98"/>
      <c r="GY52" s="98"/>
      <c r="GZ52" s="98"/>
      <c r="HA52" s="98"/>
      <c r="HB52" s="98"/>
      <c r="HC52" s="98"/>
      <c r="HD52" s="98"/>
      <c r="HE52" s="98"/>
      <c r="HF52" s="98"/>
      <c r="HG52" s="98"/>
      <c r="HH52" s="98"/>
      <c r="HI52" s="98"/>
      <c r="HJ52" s="98">
        <f>データ!BJ7</f>
        <v>80</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-3776</v>
      </c>
      <c r="JD52" s="97"/>
      <c r="JE52" s="97"/>
      <c r="JF52" s="97"/>
      <c r="JG52" s="97"/>
      <c r="JH52" s="97"/>
      <c r="JI52" s="97"/>
      <c r="JJ52" s="97"/>
      <c r="JK52" s="97"/>
      <c r="JL52" s="97"/>
      <c r="JM52" s="97"/>
      <c r="JN52" s="97"/>
      <c r="JO52" s="97"/>
      <c r="JP52" s="97"/>
      <c r="JQ52" s="97"/>
      <c r="JR52" s="97"/>
      <c r="JS52" s="97"/>
      <c r="JT52" s="97"/>
      <c r="JU52" s="97"/>
      <c r="JV52" s="97">
        <f>データ!BR7</f>
        <v>-3423</v>
      </c>
      <c r="JW52" s="97"/>
      <c r="JX52" s="97"/>
      <c r="JY52" s="97"/>
      <c r="JZ52" s="97"/>
      <c r="KA52" s="97"/>
      <c r="KB52" s="97"/>
      <c r="KC52" s="97"/>
      <c r="KD52" s="97"/>
      <c r="KE52" s="97"/>
      <c r="KF52" s="97"/>
      <c r="KG52" s="97"/>
      <c r="KH52" s="97"/>
      <c r="KI52" s="97"/>
      <c r="KJ52" s="97"/>
      <c r="KK52" s="97"/>
      <c r="KL52" s="97"/>
      <c r="KM52" s="97"/>
      <c r="KN52" s="97"/>
      <c r="KO52" s="97">
        <f>データ!BS7</f>
        <v>5703</v>
      </c>
      <c r="KP52" s="97"/>
      <c r="KQ52" s="97"/>
      <c r="KR52" s="97"/>
      <c r="KS52" s="97"/>
      <c r="KT52" s="97"/>
      <c r="KU52" s="97"/>
      <c r="KV52" s="97"/>
      <c r="KW52" s="97"/>
      <c r="KX52" s="97"/>
      <c r="KY52" s="97"/>
      <c r="KZ52" s="97"/>
      <c r="LA52" s="97"/>
      <c r="LB52" s="97"/>
      <c r="LC52" s="97"/>
      <c r="LD52" s="97"/>
      <c r="LE52" s="97"/>
      <c r="LF52" s="97"/>
      <c r="LG52" s="97"/>
      <c r="LH52" s="97">
        <f>データ!BT7</f>
        <v>5800</v>
      </c>
      <c r="LI52" s="97"/>
      <c r="LJ52" s="97"/>
      <c r="LK52" s="97"/>
      <c r="LL52" s="97"/>
      <c r="LM52" s="97"/>
      <c r="LN52" s="97"/>
      <c r="LO52" s="97"/>
      <c r="LP52" s="97"/>
      <c r="LQ52" s="97"/>
      <c r="LR52" s="97"/>
      <c r="LS52" s="97"/>
      <c r="LT52" s="97"/>
      <c r="LU52" s="97"/>
      <c r="LV52" s="97"/>
      <c r="LW52" s="97"/>
      <c r="LX52" s="97"/>
      <c r="LY52" s="97"/>
      <c r="LZ52" s="97"/>
      <c r="MA52" s="97">
        <f>データ!BU7</f>
        <v>22442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144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56392.9</v>
      </c>
      <c r="KB77" s="67"/>
      <c r="KC77" s="67"/>
      <c r="KD77" s="67"/>
      <c r="KE77" s="67"/>
      <c r="KF77" s="67"/>
      <c r="KG77" s="67"/>
      <c r="KH77" s="67"/>
      <c r="KI77" s="67"/>
      <c r="KJ77" s="67"/>
      <c r="KK77" s="67"/>
      <c r="KL77" s="67"/>
      <c r="KM77" s="67"/>
      <c r="KN77" s="67"/>
      <c r="KO77" s="68"/>
      <c r="KP77" s="66">
        <f>データ!DA7</f>
        <v>1138.4000000000001</v>
      </c>
      <c r="KQ77" s="67"/>
      <c r="KR77" s="67"/>
      <c r="KS77" s="67"/>
      <c r="KT77" s="67"/>
      <c r="KU77" s="67"/>
      <c r="KV77" s="67"/>
      <c r="KW77" s="67"/>
      <c r="KX77" s="67"/>
      <c r="KY77" s="67"/>
      <c r="KZ77" s="67"/>
      <c r="LA77" s="67"/>
      <c r="LB77" s="67"/>
      <c r="LC77" s="67"/>
      <c r="LD77" s="68"/>
      <c r="LE77" s="66">
        <f>データ!DB7</f>
        <v>1054.9000000000001</v>
      </c>
      <c r="LF77" s="67"/>
      <c r="LG77" s="67"/>
      <c r="LH77" s="67"/>
      <c r="LI77" s="67"/>
      <c r="LJ77" s="67"/>
      <c r="LK77" s="67"/>
      <c r="LL77" s="67"/>
      <c r="LM77" s="67"/>
      <c r="LN77" s="67"/>
      <c r="LO77" s="67"/>
      <c r="LP77" s="67"/>
      <c r="LQ77" s="67"/>
      <c r="LR77" s="67"/>
      <c r="LS77" s="68"/>
      <c r="LT77" s="66">
        <f>データ!DC7</f>
        <v>955.4</v>
      </c>
      <c r="LU77" s="67"/>
      <c r="LV77" s="67"/>
      <c r="LW77" s="67"/>
      <c r="LX77" s="67"/>
      <c r="LY77" s="67"/>
      <c r="LZ77" s="67"/>
      <c r="MA77" s="67"/>
      <c r="MB77" s="67"/>
      <c r="MC77" s="67"/>
      <c r="MD77" s="67"/>
      <c r="ME77" s="67"/>
      <c r="MF77" s="67"/>
      <c r="MG77" s="67"/>
      <c r="MH77" s="68"/>
      <c r="MI77" s="66">
        <f>データ!DD7</f>
        <v>872</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KZHMxWtF1Iorm99DyBm0eWQmHgMnf2iXAtU9jR2GnbdzAPQLJd3mtojHS917aSVIxAzAG6NCGoVLOSAq4mM04A==" saltValue="TH2Mh6Eiigxa+Ewz8zuUR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3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103</v>
      </c>
      <c r="AO5" s="47" t="s">
        <v>93</v>
      </c>
      <c r="AP5" s="47" t="s">
        <v>94</v>
      </c>
      <c r="AQ5" s="47" t="s">
        <v>95</v>
      </c>
      <c r="AR5" s="47" t="s">
        <v>96</v>
      </c>
      <c r="AS5" s="47" t="s">
        <v>97</v>
      </c>
      <c r="AT5" s="47" t="s">
        <v>98</v>
      </c>
      <c r="AU5" s="47" t="s">
        <v>88</v>
      </c>
      <c r="AV5" s="47" t="s">
        <v>104</v>
      </c>
      <c r="AW5" s="47" t="s">
        <v>105</v>
      </c>
      <c r="AX5" s="47" t="s">
        <v>106</v>
      </c>
      <c r="AY5" s="47" t="s">
        <v>92</v>
      </c>
      <c r="AZ5" s="47" t="s">
        <v>93</v>
      </c>
      <c r="BA5" s="47" t="s">
        <v>94</v>
      </c>
      <c r="BB5" s="47" t="s">
        <v>95</v>
      </c>
      <c r="BC5" s="47" t="s">
        <v>96</v>
      </c>
      <c r="BD5" s="47" t="s">
        <v>97</v>
      </c>
      <c r="BE5" s="47" t="s">
        <v>98</v>
      </c>
      <c r="BF5" s="47" t="s">
        <v>88</v>
      </c>
      <c r="BG5" s="47" t="s">
        <v>107</v>
      </c>
      <c r="BH5" s="47" t="s">
        <v>90</v>
      </c>
      <c r="BI5" s="47" t="s">
        <v>106</v>
      </c>
      <c r="BJ5" s="47" t="s">
        <v>108</v>
      </c>
      <c r="BK5" s="47" t="s">
        <v>93</v>
      </c>
      <c r="BL5" s="47" t="s">
        <v>94</v>
      </c>
      <c r="BM5" s="47" t="s">
        <v>95</v>
      </c>
      <c r="BN5" s="47" t="s">
        <v>96</v>
      </c>
      <c r="BO5" s="47" t="s">
        <v>97</v>
      </c>
      <c r="BP5" s="47" t="s">
        <v>98</v>
      </c>
      <c r="BQ5" s="47" t="s">
        <v>88</v>
      </c>
      <c r="BR5" s="47" t="s">
        <v>109</v>
      </c>
      <c r="BS5" s="47" t="s">
        <v>90</v>
      </c>
      <c r="BT5" s="47" t="s">
        <v>106</v>
      </c>
      <c r="BU5" s="47" t="s">
        <v>108</v>
      </c>
      <c r="BV5" s="47" t="s">
        <v>93</v>
      </c>
      <c r="BW5" s="47" t="s">
        <v>94</v>
      </c>
      <c r="BX5" s="47" t="s">
        <v>95</v>
      </c>
      <c r="BY5" s="47" t="s">
        <v>96</v>
      </c>
      <c r="BZ5" s="47" t="s">
        <v>97</v>
      </c>
      <c r="CA5" s="47" t="s">
        <v>98</v>
      </c>
      <c r="CB5" s="47" t="s">
        <v>99</v>
      </c>
      <c r="CC5" s="47" t="s">
        <v>110</v>
      </c>
      <c r="CD5" s="47" t="s">
        <v>101</v>
      </c>
      <c r="CE5" s="47" t="s">
        <v>111</v>
      </c>
      <c r="CF5" s="47" t="s">
        <v>112</v>
      </c>
      <c r="CG5" s="47" t="s">
        <v>93</v>
      </c>
      <c r="CH5" s="47" t="s">
        <v>94</v>
      </c>
      <c r="CI5" s="47" t="s">
        <v>95</v>
      </c>
      <c r="CJ5" s="47" t="s">
        <v>96</v>
      </c>
      <c r="CK5" s="47" t="s">
        <v>97</v>
      </c>
      <c r="CL5" s="47" t="s">
        <v>98</v>
      </c>
      <c r="CM5" s="145"/>
      <c r="CN5" s="145"/>
      <c r="CO5" s="47" t="s">
        <v>113</v>
      </c>
      <c r="CP5" s="47" t="s">
        <v>89</v>
      </c>
      <c r="CQ5" s="47" t="s">
        <v>114</v>
      </c>
      <c r="CR5" s="47" t="s">
        <v>115</v>
      </c>
      <c r="CS5" s="47" t="s">
        <v>116</v>
      </c>
      <c r="CT5" s="47" t="s">
        <v>93</v>
      </c>
      <c r="CU5" s="47" t="s">
        <v>94</v>
      </c>
      <c r="CV5" s="47" t="s">
        <v>95</v>
      </c>
      <c r="CW5" s="47" t="s">
        <v>96</v>
      </c>
      <c r="CX5" s="47" t="s">
        <v>97</v>
      </c>
      <c r="CY5" s="47" t="s">
        <v>98</v>
      </c>
      <c r="CZ5" s="47" t="s">
        <v>88</v>
      </c>
      <c r="DA5" s="47" t="s">
        <v>89</v>
      </c>
      <c r="DB5" s="47" t="s">
        <v>114</v>
      </c>
      <c r="DC5" s="47" t="s">
        <v>106</v>
      </c>
      <c r="DD5" s="47" t="s">
        <v>108</v>
      </c>
      <c r="DE5" s="47" t="s">
        <v>93</v>
      </c>
      <c r="DF5" s="47" t="s">
        <v>94</v>
      </c>
      <c r="DG5" s="47" t="s">
        <v>95</v>
      </c>
      <c r="DH5" s="47" t="s">
        <v>96</v>
      </c>
      <c r="DI5" s="47" t="s">
        <v>97</v>
      </c>
      <c r="DJ5" s="47" t="s">
        <v>35</v>
      </c>
      <c r="DK5" s="47" t="s">
        <v>117</v>
      </c>
      <c r="DL5" s="47" t="s">
        <v>89</v>
      </c>
      <c r="DM5" s="47" t="s">
        <v>105</v>
      </c>
      <c r="DN5" s="47" t="s">
        <v>106</v>
      </c>
      <c r="DO5" s="47" t="s">
        <v>92</v>
      </c>
      <c r="DP5" s="47" t="s">
        <v>93</v>
      </c>
      <c r="DQ5" s="47" t="s">
        <v>94</v>
      </c>
      <c r="DR5" s="47" t="s">
        <v>95</v>
      </c>
      <c r="DS5" s="47" t="s">
        <v>96</v>
      </c>
      <c r="DT5" s="47" t="s">
        <v>97</v>
      </c>
      <c r="DU5" s="47" t="s">
        <v>98</v>
      </c>
    </row>
    <row r="6" spans="1:125" s="54" customFormat="1" x14ac:dyDescent="0.15">
      <c r="A6" s="37" t="s">
        <v>118</v>
      </c>
      <c r="B6" s="48">
        <f>B8</f>
        <v>2024</v>
      </c>
      <c r="C6" s="48">
        <f t="shared" ref="C6:X6" si="1">C8</f>
        <v>370002</v>
      </c>
      <c r="D6" s="48">
        <f t="shared" si="1"/>
        <v>47</v>
      </c>
      <c r="E6" s="48">
        <f t="shared" si="1"/>
        <v>14</v>
      </c>
      <c r="F6" s="48">
        <f t="shared" si="1"/>
        <v>0</v>
      </c>
      <c r="G6" s="48">
        <f t="shared" si="1"/>
        <v>4</v>
      </c>
      <c r="H6" s="48" t="str">
        <f>SUBSTITUTE(H8,"　","")</f>
        <v>香川県</v>
      </c>
      <c r="I6" s="48" t="str">
        <f t="shared" si="1"/>
        <v>高松空港県営駐車場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10</v>
      </c>
      <c r="S6" s="50" t="str">
        <f t="shared" si="1"/>
        <v>公共施設</v>
      </c>
      <c r="T6" s="50" t="str">
        <f t="shared" si="1"/>
        <v>無</v>
      </c>
      <c r="U6" s="51">
        <f t="shared" si="1"/>
        <v>6128</v>
      </c>
      <c r="V6" s="51">
        <f t="shared" si="1"/>
        <v>150</v>
      </c>
      <c r="W6" s="51">
        <f t="shared" si="1"/>
        <v>150</v>
      </c>
      <c r="X6" s="50" t="str">
        <f t="shared" si="1"/>
        <v>利用料金制</v>
      </c>
      <c r="Y6" s="52">
        <f>IF(Y8="-",NA(),Y8)</f>
        <v>1.3</v>
      </c>
      <c r="Z6" s="52">
        <f t="shared" ref="Z6:AH6" si="2">IF(Z8="-",NA(),Z8)</f>
        <v>5.3</v>
      </c>
      <c r="AA6" s="52">
        <f t="shared" si="2"/>
        <v>108.5</v>
      </c>
      <c r="AB6" s="52">
        <f t="shared" si="2"/>
        <v>109.4</v>
      </c>
      <c r="AC6" s="52">
        <f t="shared" si="2"/>
        <v>260.3</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3</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28</v>
      </c>
      <c r="AZ6" s="53">
        <f t="shared" si="4"/>
        <v>98</v>
      </c>
      <c r="BA6" s="53">
        <f t="shared" si="4"/>
        <v>13</v>
      </c>
      <c r="BB6" s="53">
        <f t="shared" si="4"/>
        <v>2</v>
      </c>
      <c r="BC6" s="53">
        <f t="shared" si="4"/>
        <v>4</v>
      </c>
      <c r="BD6" s="53">
        <f t="shared" si="4"/>
        <v>3</v>
      </c>
      <c r="BE6" s="51" t="str">
        <f>IF(BE8="-","",IF(BE8="-","【-】","【"&amp;SUBSTITUTE(TEXT(BE8,"#,##0"),"-","△")&amp;"】"))</f>
        <v>【39】</v>
      </c>
      <c r="BF6" s="52">
        <f>IF(BF8="-",NA(),BF8)</f>
        <v>-3371.4</v>
      </c>
      <c r="BG6" s="52">
        <f t="shared" ref="BG6:BO6" si="5">IF(BG8="-",NA(),BG8)</f>
        <v>-736.1</v>
      </c>
      <c r="BH6" s="52">
        <f t="shared" si="5"/>
        <v>52.5</v>
      </c>
      <c r="BI6" s="52">
        <f t="shared" si="5"/>
        <v>52.9</v>
      </c>
      <c r="BJ6" s="52">
        <f t="shared" si="5"/>
        <v>80</v>
      </c>
      <c r="BK6" s="52">
        <f t="shared" si="5"/>
        <v>-56.4</v>
      </c>
      <c r="BL6" s="52">
        <f t="shared" si="5"/>
        <v>16.899999999999999</v>
      </c>
      <c r="BM6" s="52">
        <f t="shared" si="5"/>
        <v>26.4</v>
      </c>
      <c r="BN6" s="52">
        <f t="shared" si="5"/>
        <v>-1.9</v>
      </c>
      <c r="BO6" s="52">
        <f t="shared" si="5"/>
        <v>27</v>
      </c>
      <c r="BP6" s="49" t="str">
        <f>IF(BP8="-","",IF(BP8="-","【-】","【"&amp;SUBSTITUTE(TEXT(BP8,"#,##0.0"),"-","△")&amp;"】"))</f>
        <v>【2.0】</v>
      </c>
      <c r="BQ6" s="53">
        <f>IF(BQ8="-",NA(),BQ8)</f>
        <v>-3776</v>
      </c>
      <c r="BR6" s="53">
        <f t="shared" ref="BR6:BZ6" si="6">IF(BR8="-",NA(),BR8)</f>
        <v>-3423</v>
      </c>
      <c r="BS6" s="53">
        <f t="shared" si="6"/>
        <v>5703</v>
      </c>
      <c r="BT6" s="53">
        <f t="shared" si="6"/>
        <v>5800</v>
      </c>
      <c r="BU6" s="53">
        <f t="shared" si="6"/>
        <v>22442</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119</v>
      </c>
      <c r="CM6" s="51">
        <f t="shared" ref="CM6:CN6" si="7">CM8</f>
        <v>0</v>
      </c>
      <c r="CN6" s="51">
        <f t="shared" si="7"/>
        <v>0</v>
      </c>
      <c r="CO6" s="52"/>
      <c r="CP6" s="52"/>
      <c r="CQ6" s="52"/>
      <c r="CR6" s="52"/>
      <c r="CS6" s="52"/>
      <c r="CT6" s="52"/>
      <c r="CU6" s="52"/>
      <c r="CV6" s="52"/>
      <c r="CW6" s="52"/>
      <c r="CX6" s="52"/>
      <c r="CY6" s="49" t="s">
        <v>119</v>
      </c>
      <c r="CZ6" s="52">
        <f>IF(CZ8="-",NA(),CZ8)</f>
        <v>56392.9</v>
      </c>
      <c r="DA6" s="52">
        <f t="shared" ref="DA6:DI6" si="8">IF(DA8="-",NA(),DA8)</f>
        <v>1138.4000000000001</v>
      </c>
      <c r="DB6" s="52">
        <f t="shared" si="8"/>
        <v>1054.9000000000001</v>
      </c>
      <c r="DC6" s="52">
        <f t="shared" si="8"/>
        <v>955.4</v>
      </c>
      <c r="DD6" s="52">
        <f t="shared" si="8"/>
        <v>872</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0.7</v>
      </c>
      <c r="DL6" s="52">
        <f t="shared" ref="DL6:DT6" si="9">IF(DL8="-",NA(),DL8)</f>
        <v>0.7</v>
      </c>
      <c r="DM6" s="52">
        <f t="shared" si="9"/>
        <v>10</v>
      </c>
      <c r="DN6" s="52">
        <f t="shared" si="9"/>
        <v>19.3</v>
      </c>
      <c r="DO6" s="52">
        <f t="shared" si="9"/>
        <v>22</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120</v>
      </c>
      <c r="B7" s="48">
        <f t="shared" ref="B7:X7" si="10">B8</f>
        <v>2024</v>
      </c>
      <c r="C7" s="48">
        <f t="shared" si="10"/>
        <v>370002</v>
      </c>
      <c r="D7" s="48">
        <f t="shared" si="10"/>
        <v>47</v>
      </c>
      <c r="E7" s="48">
        <f t="shared" si="10"/>
        <v>14</v>
      </c>
      <c r="F7" s="48">
        <f t="shared" si="10"/>
        <v>0</v>
      </c>
      <c r="G7" s="48">
        <f t="shared" si="10"/>
        <v>4</v>
      </c>
      <c r="H7" s="48" t="str">
        <f t="shared" si="10"/>
        <v>香川県</v>
      </c>
      <c r="I7" s="48" t="str">
        <f t="shared" si="10"/>
        <v>高松空港県営駐車場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10</v>
      </c>
      <c r="S7" s="50" t="str">
        <f t="shared" si="10"/>
        <v>公共施設</v>
      </c>
      <c r="T7" s="50" t="str">
        <f t="shared" si="10"/>
        <v>無</v>
      </c>
      <c r="U7" s="51">
        <f t="shared" si="10"/>
        <v>6128</v>
      </c>
      <c r="V7" s="51">
        <f t="shared" si="10"/>
        <v>150</v>
      </c>
      <c r="W7" s="51">
        <f t="shared" si="10"/>
        <v>150</v>
      </c>
      <c r="X7" s="50" t="str">
        <f t="shared" si="10"/>
        <v>利用料金制</v>
      </c>
      <c r="Y7" s="52">
        <f>Y8</f>
        <v>1.3</v>
      </c>
      <c r="Z7" s="52">
        <f t="shared" ref="Z7:AH7" si="11">Z8</f>
        <v>5.3</v>
      </c>
      <c r="AA7" s="52">
        <f t="shared" si="11"/>
        <v>108.5</v>
      </c>
      <c r="AB7" s="52">
        <f t="shared" si="11"/>
        <v>109.4</v>
      </c>
      <c r="AC7" s="52">
        <f t="shared" si="11"/>
        <v>260.3</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3</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28</v>
      </c>
      <c r="AZ7" s="53">
        <f t="shared" si="13"/>
        <v>98</v>
      </c>
      <c r="BA7" s="53">
        <f t="shared" si="13"/>
        <v>13</v>
      </c>
      <c r="BB7" s="53">
        <f t="shared" si="13"/>
        <v>2</v>
      </c>
      <c r="BC7" s="53">
        <f t="shared" si="13"/>
        <v>4</v>
      </c>
      <c r="BD7" s="53">
        <f t="shared" si="13"/>
        <v>3</v>
      </c>
      <c r="BE7" s="51"/>
      <c r="BF7" s="52">
        <f>BF8</f>
        <v>-3371.4</v>
      </c>
      <c r="BG7" s="52">
        <f t="shared" ref="BG7:BO7" si="14">BG8</f>
        <v>-736.1</v>
      </c>
      <c r="BH7" s="52">
        <f t="shared" si="14"/>
        <v>52.5</v>
      </c>
      <c r="BI7" s="52">
        <f t="shared" si="14"/>
        <v>52.9</v>
      </c>
      <c r="BJ7" s="52">
        <f t="shared" si="14"/>
        <v>80</v>
      </c>
      <c r="BK7" s="52">
        <f t="shared" si="14"/>
        <v>-56.4</v>
      </c>
      <c r="BL7" s="52">
        <f t="shared" si="14"/>
        <v>16.899999999999999</v>
      </c>
      <c r="BM7" s="52">
        <f t="shared" si="14"/>
        <v>26.4</v>
      </c>
      <c r="BN7" s="52">
        <f t="shared" si="14"/>
        <v>-1.9</v>
      </c>
      <c r="BO7" s="52">
        <f t="shared" si="14"/>
        <v>27</v>
      </c>
      <c r="BP7" s="49"/>
      <c r="BQ7" s="53">
        <f>BQ8</f>
        <v>-3776</v>
      </c>
      <c r="BR7" s="53">
        <f t="shared" ref="BR7:BZ7" si="15">BR8</f>
        <v>-3423</v>
      </c>
      <c r="BS7" s="53">
        <f t="shared" si="15"/>
        <v>5703</v>
      </c>
      <c r="BT7" s="53">
        <f t="shared" si="15"/>
        <v>5800</v>
      </c>
      <c r="BU7" s="53">
        <f t="shared" si="15"/>
        <v>22442</v>
      </c>
      <c r="BV7" s="53">
        <f t="shared" si="15"/>
        <v>1059</v>
      </c>
      <c r="BW7" s="53">
        <f t="shared" si="15"/>
        <v>2866</v>
      </c>
      <c r="BX7" s="53">
        <f t="shared" si="15"/>
        <v>4637</v>
      </c>
      <c r="BY7" s="53">
        <f t="shared" si="15"/>
        <v>4223</v>
      </c>
      <c r="BZ7" s="53">
        <f t="shared" si="15"/>
        <v>4987</v>
      </c>
      <c r="CA7" s="51"/>
      <c r="CB7" s="52" t="s">
        <v>121</v>
      </c>
      <c r="CC7" s="52" t="s">
        <v>121</v>
      </c>
      <c r="CD7" s="52" t="s">
        <v>121</v>
      </c>
      <c r="CE7" s="52" t="s">
        <v>121</v>
      </c>
      <c r="CF7" s="52" t="s">
        <v>121</v>
      </c>
      <c r="CG7" s="52" t="s">
        <v>121</v>
      </c>
      <c r="CH7" s="52" t="s">
        <v>121</v>
      </c>
      <c r="CI7" s="52" t="s">
        <v>121</v>
      </c>
      <c r="CJ7" s="52" t="s">
        <v>121</v>
      </c>
      <c r="CK7" s="52" t="s">
        <v>122</v>
      </c>
      <c r="CL7" s="49"/>
      <c r="CM7" s="51">
        <f>CM8</f>
        <v>0</v>
      </c>
      <c r="CN7" s="51">
        <f>CN8</f>
        <v>0</v>
      </c>
      <c r="CO7" s="52" t="s">
        <v>121</v>
      </c>
      <c r="CP7" s="52" t="s">
        <v>121</v>
      </c>
      <c r="CQ7" s="52" t="s">
        <v>121</v>
      </c>
      <c r="CR7" s="52" t="s">
        <v>121</v>
      </c>
      <c r="CS7" s="52" t="s">
        <v>121</v>
      </c>
      <c r="CT7" s="52" t="s">
        <v>121</v>
      </c>
      <c r="CU7" s="52" t="s">
        <v>121</v>
      </c>
      <c r="CV7" s="52" t="s">
        <v>121</v>
      </c>
      <c r="CW7" s="52" t="s">
        <v>121</v>
      </c>
      <c r="CX7" s="52" t="s">
        <v>122</v>
      </c>
      <c r="CY7" s="49"/>
      <c r="CZ7" s="52">
        <f>CZ8</f>
        <v>56392.9</v>
      </c>
      <c r="DA7" s="52">
        <f t="shared" ref="DA7:DI7" si="16">DA8</f>
        <v>1138.4000000000001</v>
      </c>
      <c r="DB7" s="52">
        <f t="shared" si="16"/>
        <v>1054.9000000000001</v>
      </c>
      <c r="DC7" s="52">
        <f t="shared" si="16"/>
        <v>955.4</v>
      </c>
      <c r="DD7" s="52">
        <f t="shared" si="16"/>
        <v>872</v>
      </c>
      <c r="DE7" s="52">
        <f t="shared" si="16"/>
        <v>764.6</v>
      </c>
      <c r="DF7" s="52">
        <f t="shared" si="16"/>
        <v>72.599999999999994</v>
      </c>
      <c r="DG7" s="52">
        <f t="shared" si="16"/>
        <v>50.4</v>
      </c>
      <c r="DH7" s="52">
        <f t="shared" si="16"/>
        <v>32.799999999999997</v>
      </c>
      <c r="DI7" s="52">
        <f t="shared" si="16"/>
        <v>72.400000000000006</v>
      </c>
      <c r="DJ7" s="49"/>
      <c r="DK7" s="52">
        <f>DK8</f>
        <v>0.7</v>
      </c>
      <c r="DL7" s="52">
        <f t="shared" ref="DL7:DT7" si="17">DL8</f>
        <v>0.7</v>
      </c>
      <c r="DM7" s="52">
        <f t="shared" si="17"/>
        <v>10</v>
      </c>
      <c r="DN7" s="52">
        <f t="shared" si="17"/>
        <v>19.3</v>
      </c>
      <c r="DO7" s="52">
        <f t="shared" si="17"/>
        <v>22</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370002</v>
      </c>
      <c r="D8" s="55">
        <v>47</v>
      </c>
      <c r="E8" s="55">
        <v>14</v>
      </c>
      <c r="F8" s="55">
        <v>0</v>
      </c>
      <c r="G8" s="55">
        <v>4</v>
      </c>
      <c r="H8" s="55" t="s">
        <v>123</v>
      </c>
      <c r="I8" s="55" t="s">
        <v>124</v>
      </c>
      <c r="J8" s="55" t="s">
        <v>125</v>
      </c>
      <c r="K8" s="55" t="s">
        <v>126</v>
      </c>
      <c r="L8" s="55" t="s">
        <v>127</v>
      </c>
      <c r="M8" s="55" t="s">
        <v>128</v>
      </c>
      <c r="N8" s="55" t="s">
        <v>129</v>
      </c>
      <c r="O8" s="56" t="s">
        <v>130</v>
      </c>
      <c r="P8" s="57" t="s">
        <v>131</v>
      </c>
      <c r="Q8" s="57" t="s">
        <v>132</v>
      </c>
      <c r="R8" s="58">
        <v>10</v>
      </c>
      <c r="S8" s="57" t="s">
        <v>133</v>
      </c>
      <c r="T8" s="57" t="s">
        <v>134</v>
      </c>
      <c r="U8" s="58">
        <v>6128</v>
      </c>
      <c r="V8" s="58">
        <v>150</v>
      </c>
      <c r="W8" s="58">
        <v>150</v>
      </c>
      <c r="X8" s="57" t="s">
        <v>135</v>
      </c>
      <c r="Y8" s="59">
        <v>1.3</v>
      </c>
      <c r="Z8" s="59">
        <v>5.3</v>
      </c>
      <c r="AA8" s="59">
        <v>108.5</v>
      </c>
      <c r="AB8" s="59">
        <v>109.4</v>
      </c>
      <c r="AC8" s="59">
        <v>260.3</v>
      </c>
      <c r="AD8" s="59">
        <v>3200.8</v>
      </c>
      <c r="AE8" s="59">
        <v>274.39999999999998</v>
      </c>
      <c r="AF8" s="59">
        <v>972.8</v>
      </c>
      <c r="AG8" s="59">
        <v>2703.2</v>
      </c>
      <c r="AH8" s="59">
        <v>1430.9</v>
      </c>
      <c r="AI8" s="56">
        <v>1604.7</v>
      </c>
      <c r="AJ8" s="59">
        <v>0</v>
      </c>
      <c r="AK8" s="59">
        <v>0</v>
      </c>
      <c r="AL8" s="59">
        <v>0</v>
      </c>
      <c r="AM8" s="59">
        <v>0</v>
      </c>
      <c r="AN8" s="59">
        <v>3</v>
      </c>
      <c r="AO8" s="59">
        <v>4.8</v>
      </c>
      <c r="AP8" s="59">
        <v>3.3</v>
      </c>
      <c r="AQ8" s="59">
        <v>1.6</v>
      </c>
      <c r="AR8" s="59">
        <v>1.5</v>
      </c>
      <c r="AS8" s="59">
        <v>2.2000000000000002</v>
      </c>
      <c r="AT8" s="56">
        <v>3.8</v>
      </c>
      <c r="AU8" s="60">
        <v>0</v>
      </c>
      <c r="AV8" s="60">
        <v>0</v>
      </c>
      <c r="AW8" s="60">
        <v>0</v>
      </c>
      <c r="AX8" s="60">
        <v>0</v>
      </c>
      <c r="AY8" s="60">
        <v>28</v>
      </c>
      <c r="AZ8" s="60">
        <v>98</v>
      </c>
      <c r="BA8" s="60">
        <v>13</v>
      </c>
      <c r="BB8" s="60">
        <v>2</v>
      </c>
      <c r="BC8" s="60">
        <v>4</v>
      </c>
      <c r="BD8" s="60">
        <v>3</v>
      </c>
      <c r="BE8" s="60">
        <v>39</v>
      </c>
      <c r="BF8" s="59">
        <v>-3371.4</v>
      </c>
      <c r="BG8" s="59">
        <v>-736.1</v>
      </c>
      <c r="BH8" s="59">
        <v>52.5</v>
      </c>
      <c r="BI8" s="59">
        <v>52.9</v>
      </c>
      <c r="BJ8" s="59">
        <v>80</v>
      </c>
      <c r="BK8" s="59">
        <v>-56.4</v>
      </c>
      <c r="BL8" s="59">
        <v>16.899999999999999</v>
      </c>
      <c r="BM8" s="59">
        <v>26.4</v>
      </c>
      <c r="BN8" s="59">
        <v>-1.9</v>
      </c>
      <c r="BO8" s="59">
        <v>27</v>
      </c>
      <c r="BP8" s="56">
        <v>2</v>
      </c>
      <c r="BQ8" s="60">
        <v>-3776</v>
      </c>
      <c r="BR8" s="60">
        <v>-3423</v>
      </c>
      <c r="BS8" s="60">
        <v>5703</v>
      </c>
      <c r="BT8" s="61">
        <v>5800</v>
      </c>
      <c r="BU8" s="61">
        <v>22442</v>
      </c>
      <c r="BV8" s="60">
        <v>1059</v>
      </c>
      <c r="BW8" s="60">
        <v>2866</v>
      </c>
      <c r="BX8" s="60">
        <v>4637</v>
      </c>
      <c r="BY8" s="60">
        <v>4223</v>
      </c>
      <c r="BZ8" s="60">
        <v>4987</v>
      </c>
      <c r="CA8" s="58">
        <v>10905</v>
      </c>
      <c r="CB8" s="59" t="s">
        <v>127</v>
      </c>
      <c r="CC8" s="59" t="s">
        <v>127</v>
      </c>
      <c r="CD8" s="59" t="s">
        <v>127</v>
      </c>
      <c r="CE8" s="59" t="s">
        <v>127</v>
      </c>
      <c r="CF8" s="59" t="s">
        <v>127</v>
      </c>
      <c r="CG8" s="59" t="s">
        <v>127</v>
      </c>
      <c r="CH8" s="59" t="s">
        <v>127</v>
      </c>
      <c r="CI8" s="59" t="s">
        <v>127</v>
      </c>
      <c r="CJ8" s="59" t="s">
        <v>127</v>
      </c>
      <c r="CK8" s="59" t="s">
        <v>127</v>
      </c>
      <c r="CL8" s="56" t="s">
        <v>127</v>
      </c>
      <c r="CM8" s="58">
        <v>0</v>
      </c>
      <c r="CN8" s="58">
        <v>0</v>
      </c>
      <c r="CO8" s="59" t="s">
        <v>127</v>
      </c>
      <c r="CP8" s="59" t="s">
        <v>127</v>
      </c>
      <c r="CQ8" s="59" t="s">
        <v>127</v>
      </c>
      <c r="CR8" s="59" t="s">
        <v>127</v>
      </c>
      <c r="CS8" s="59" t="s">
        <v>127</v>
      </c>
      <c r="CT8" s="59" t="s">
        <v>127</v>
      </c>
      <c r="CU8" s="59" t="s">
        <v>127</v>
      </c>
      <c r="CV8" s="59" t="s">
        <v>127</v>
      </c>
      <c r="CW8" s="59" t="s">
        <v>127</v>
      </c>
      <c r="CX8" s="59" t="s">
        <v>127</v>
      </c>
      <c r="CY8" s="56" t="s">
        <v>127</v>
      </c>
      <c r="CZ8" s="59">
        <v>56392.9</v>
      </c>
      <c r="DA8" s="59">
        <v>1138.4000000000001</v>
      </c>
      <c r="DB8" s="59">
        <v>1054.9000000000001</v>
      </c>
      <c r="DC8" s="59">
        <v>955.4</v>
      </c>
      <c r="DD8" s="59">
        <v>872</v>
      </c>
      <c r="DE8" s="59">
        <v>764.6</v>
      </c>
      <c r="DF8" s="59">
        <v>72.599999999999994</v>
      </c>
      <c r="DG8" s="59">
        <v>50.4</v>
      </c>
      <c r="DH8" s="59">
        <v>32.799999999999997</v>
      </c>
      <c r="DI8" s="59">
        <v>72.400000000000006</v>
      </c>
      <c r="DJ8" s="56">
        <v>73.400000000000006</v>
      </c>
      <c r="DK8" s="59">
        <v>0.7</v>
      </c>
      <c r="DL8" s="59">
        <v>0.7</v>
      </c>
      <c r="DM8" s="59">
        <v>10</v>
      </c>
      <c r="DN8" s="59">
        <v>19.3</v>
      </c>
      <c r="DO8" s="59">
        <v>22</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136</v>
      </c>
      <c r="C10" s="64" t="s">
        <v>137</v>
      </c>
      <c r="D10" s="64" t="s">
        <v>138</v>
      </c>
      <c r="E10" s="64" t="s">
        <v>139</v>
      </c>
      <c r="F10" s="64" t="s">
        <v>140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36A97CC-24D7-4FB5-ACA0-015B8EA2C07D}"/>
</file>

<file path=customXml/itemProps2.xml><?xml version="1.0" encoding="utf-8"?>
<ds:datastoreItem xmlns:ds="http://schemas.openxmlformats.org/officeDocument/2006/customXml" ds:itemID="{56F43028-DBB5-4CF1-9813-FA9DA6F930CB}"/>
</file>

<file path=customXml/itemProps3.xml><?xml version="1.0" encoding="utf-8"?>
<ds:datastoreItem xmlns:ds="http://schemas.openxmlformats.org/officeDocument/2006/customXml" ds:itemID="{9D86BAAE-D2AD-4C8F-9073-950AAF3AA92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2026-01-14T01:18:41Z</cp:lastPrinted>
  <dcterms:created xsi:type="dcterms:W3CDTF">2025-12-12T09:32:52Z</dcterms:created>
  <dcterms:modified xsi:type="dcterms:W3CDTF">2026-02-04T05:04:08Z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